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E:\SCM651-BusAnalytics-Spring2018\Assignments\"/>
    </mc:Choice>
  </mc:AlternateContent>
  <bookViews>
    <workbookView xWindow="-15" yWindow="-15" windowWidth="14400" windowHeight="12855"/>
  </bookViews>
  <sheets>
    <sheet name="Definitions" sheetId="91" r:id="rId1"/>
    <sheet name="InternationalAlumni" sheetId="73" r:id="rId2"/>
    <sheet name="GMAT-2007-2014" sheetId="76" r:id="rId3"/>
    <sheet name="GMAT-2011-2015" sheetId="92" r:id="rId4"/>
    <sheet name="GMAT-2013-2017" sheetId="93" r:id="rId5"/>
    <sheet name="StateDeptOffices" sheetId="77" r:id="rId6"/>
    <sheet name="Events 2013-2014" sheetId="78" r:id="rId7"/>
    <sheet name="Events 2014-2015" sheetId="87" r:id="rId8"/>
    <sheet name="Events 2015-2016" sheetId="89" r:id="rId9"/>
    <sheet name="Events 2016-2017" sheetId="90" r:id="rId10"/>
    <sheet name="Events 2017-2018" sheetId="94" r:id="rId11"/>
    <sheet name="EventsWebsites" sheetId="79" r:id="rId12"/>
    <sheet name="OtherResources" sheetId="80" r:id="rId13"/>
    <sheet name="CountriesContinents" sheetId="81" r:id="rId14"/>
    <sheet name="ChinaComprehensiveUniv" sheetId="82" r:id="rId15"/>
    <sheet name="ChinaProfessionalUniv" sheetId="83" r:id="rId16"/>
    <sheet name="TaiwanUniversities" sheetId="84" r:id="rId17"/>
    <sheet name="SingaporeUniversities" sheetId="85" r:id="rId18"/>
    <sheet name="IndiaEngineeringUniv" sheetId="86" r:id="rId19"/>
    <sheet name="Weekday" sheetId="88" r:id="rId20"/>
  </sheets>
  <externalReferences>
    <externalReference r:id="rId21"/>
    <externalReference r:id="rId22"/>
    <externalReference r:id="rId23"/>
  </externalReferences>
  <definedNames>
    <definedName name="_xlnm._FilterDatabase" localSheetId="13" hidden="1">CountriesContinents!$A$1:$B$250</definedName>
    <definedName name="_xlnm._FilterDatabase" localSheetId="2" hidden="1">'GMAT-2007-2014'!$A$1:$P$230</definedName>
    <definedName name="_xlnm._FilterDatabase" localSheetId="3" hidden="1">'GMAT-2011-2015'!$A$1:$K$191</definedName>
    <definedName name="_xlnm._FilterDatabase" localSheetId="1" hidden="1">InternationalAlumni!$A$1:$D$1359</definedName>
    <definedName name="_xlnm._FilterDatabase" localSheetId="5" hidden="1">StateDeptOffices!$A$1:$K$392</definedName>
    <definedName name="_xlcn.WorksheetConnection_PowerViewA1D13591" hidden="1">InternationalAlumni!$A$1:$D$1359</definedName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B46" i="94" l="1"/>
  <c r="B45" i="94"/>
  <c r="B44" i="94"/>
  <c r="B42" i="94"/>
  <c r="B41" i="94"/>
  <c r="B40" i="94"/>
  <c r="B38" i="94"/>
  <c r="B36" i="94"/>
  <c r="B35" i="94"/>
  <c r="B34" i="94"/>
  <c r="B33" i="94"/>
  <c r="B32" i="94"/>
  <c r="B31" i="94"/>
  <c r="B30" i="94"/>
  <c r="B29" i="94"/>
  <c r="B28" i="94"/>
  <c r="B26" i="94"/>
  <c r="B25" i="94"/>
  <c r="B24" i="94"/>
  <c r="B23" i="94"/>
  <c r="B22" i="94"/>
  <c r="B21" i="94"/>
  <c r="B20" i="94"/>
  <c r="B19" i="94"/>
  <c r="B17" i="94"/>
  <c r="B16" i="94"/>
  <c r="B15" i="94"/>
  <c r="B14" i="94"/>
  <c r="B13" i="94"/>
  <c r="B11" i="94"/>
  <c r="R9" i="94"/>
  <c r="Q9" i="94"/>
  <c r="P9" i="94"/>
  <c r="J9" i="94"/>
  <c r="O9" i="94" s="1"/>
  <c r="B9" i="94"/>
  <c r="R8" i="94"/>
  <c r="Q8" i="94"/>
  <c r="P8" i="94"/>
  <c r="J8" i="94"/>
  <c r="O8" i="94" s="1"/>
  <c r="B8" i="94"/>
  <c r="R7" i="94"/>
  <c r="Q7" i="94"/>
  <c r="P7" i="94"/>
  <c r="J7" i="94"/>
  <c r="O7" i="94" s="1"/>
  <c r="B7" i="94"/>
  <c r="R5" i="94"/>
  <c r="Q5" i="94"/>
  <c r="P5" i="94"/>
  <c r="J5" i="94"/>
  <c r="O5" i="94" s="1"/>
  <c r="B5" i="94"/>
  <c r="R4" i="94"/>
  <c r="Q4" i="94"/>
  <c r="P4" i="94"/>
  <c r="J4" i="94"/>
  <c r="O4" i="94" s="1"/>
  <c r="B4" i="94"/>
  <c r="R2" i="94"/>
  <c r="Q2" i="94"/>
  <c r="P2" i="94"/>
  <c r="J2" i="94"/>
  <c r="O2" i="94" s="1"/>
  <c r="B2" i="94"/>
  <c r="R35" i="90" l="1"/>
  <c r="Q35" i="90"/>
  <c r="P35" i="90"/>
  <c r="O35" i="90"/>
  <c r="R34" i="90"/>
  <c r="Q34" i="90"/>
  <c r="P34" i="90"/>
  <c r="O34" i="90"/>
  <c r="R33" i="90"/>
  <c r="Q33" i="90"/>
  <c r="P33" i="90"/>
  <c r="O33" i="90"/>
  <c r="R31" i="90"/>
  <c r="Q31" i="90"/>
  <c r="P31" i="90"/>
  <c r="O31" i="90"/>
  <c r="B43" i="90" l="1"/>
  <c r="B42" i="90"/>
  <c r="B41" i="90"/>
  <c r="B40" i="90"/>
  <c r="B39" i="90"/>
  <c r="B38" i="90"/>
  <c r="B37" i="90"/>
  <c r="B35" i="90"/>
  <c r="B34" i="90"/>
  <c r="B33" i="90"/>
  <c r="B31" i="90"/>
  <c r="B29" i="90"/>
  <c r="B28" i="90"/>
  <c r="B26" i="90"/>
  <c r="B25" i="90"/>
  <c r="B24" i="90"/>
  <c r="B23" i="90"/>
  <c r="B22" i="90"/>
  <c r="B20" i="90"/>
  <c r="R18" i="90"/>
  <c r="Q18" i="90"/>
  <c r="P18" i="90"/>
  <c r="J18" i="90"/>
  <c r="O18" i="90" s="1"/>
  <c r="B18" i="90"/>
  <c r="R17" i="90"/>
  <c r="Q17" i="90"/>
  <c r="P17" i="90"/>
  <c r="O17" i="90"/>
  <c r="J17" i="90"/>
  <c r="B17" i="90"/>
  <c r="R16" i="90"/>
  <c r="Q16" i="90"/>
  <c r="P16" i="90"/>
  <c r="O16" i="90"/>
  <c r="J16" i="90"/>
  <c r="B16" i="90"/>
  <c r="R15" i="90"/>
  <c r="Q15" i="90"/>
  <c r="P15" i="90"/>
  <c r="O15" i="90"/>
  <c r="J15" i="90"/>
  <c r="B15" i="90"/>
  <c r="R14" i="90"/>
  <c r="Q14" i="90"/>
  <c r="P14" i="90"/>
  <c r="O14" i="90"/>
  <c r="J14" i="90"/>
  <c r="B14" i="90"/>
  <c r="R12" i="90"/>
  <c r="Q12" i="90"/>
  <c r="P12" i="90"/>
  <c r="O12" i="90"/>
  <c r="J12" i="90"/>
  <c r="B12" i="90"/>
  <c r="R11" i="90"/>
  <c r="Q11" i="90"/>
  <c r="P11" i="90"/>
  <c r="O11" i="90"/>
  <c r="J11" i="90"/>
  <c r="B11" i="90"/>
  <c r="R10" i="90"/>
  <c r="Q10" i="90"/>
  <c r="P10" i="90"/>
  <c r="O10" i="90"/>
  <c r="J10" i="90"/>
  <c r="B10" i="90"/>
  <c r="R9" i="90"/>
  <c r="Q9" i="90"/>
  <c r="P9" i="90"/>
  <c r="O9" i="90"/>
  <c r="J9" i="90"/>
  <c r="B9" i="90"/>
  <c r="R8" i="90"/>
  <c r="Q8" i="90"/>
  <c r="P8" i="90"/>
  <c r="O8" i="90"/>
  <c r="J8" i="90"/>
  <c r="B8" i="90"/>
  <c r="R7" i="90"/>
  <c r="Q7" i="90"/>
  <c r="P7" i="90"/>
  <c r="O7" i="90"/>
  <c r="J7" i="90"/>
  <c r="B7" i="90"/>
  <c r="R6" i="90"/>
  <c r="Q6" i="90"/>
  <c r="P6" i="90"/>
  <c r="O6" i="90"/>
  <c r="J6" i="90"/>
  <c r="B6" i="90"/>
  <c r="R5" i="90"/>
  <c r="Q5" i="90"/>
  <c r="P5" i="90"/>
  <c r="O5" i="90"/>
  <c r="B5" i="90"/>
  <c r="R3" i="90"/>
  <c r="Q3" i="90"/>
  <c r="P3" i="90"/>
  <c r="J3" i="90"/>
  <c r="O3" i="90" s="1"/>
  <c r="B3" i="90"/>
  <c r="R2" i="90"/>
  <c r="Q2" i="90"/>
  <c r="P2" i="90"/>
  <c r="O2" i="90"/>
  <c r="J2" i="90"/>
  <c r="B2" i="90"/>
  <c r="P30" i="89" l="1"/>
  <c r="P26" i="89"/>
  <c r="J30" i="89" l="1"/>
  <c r="O30" i="89" s="1"/>
  <c r="J26" i="89" l="1"/>
  <c r="O26" i="89" s="1"/>
  <c r="AL60" i="87" l="1"/>
  <c r="AK60" i="87"/>
  <c r="AJ60" i="87"/>
  <c r="AL59" i="87"/>
  <c r="AK59" i="87"/>
  <c r="AJ59" i="87"/>
  <c r="AL58" i="87"/>
  <c r="AK58" i="87"/>
  <c r="AJ58" i="87"/>
  <c r="AL57" i="87"/>
  <c r="AK57" i="87"/>
  <c r="AJ57" i="87"/>
  <c r="AL55" i="87"/>
  <c r="AK55" i="87"/>
  <c r="AJ55" i="87"/>
  <c r="AL54" i="87"/>
  <c r="AK54" i="87"/>
  <c r="AJ54" i="87"/>
  <c r="AL53" i="87"/>
  <c r="AK53" i="87"/>
  <c r="AJ53" i="87"/>
  <c r="AL52" i="87"/>
  <c r="AK52" i="87"/>
  <c r="AJ52" i="87"/>
  <c r="AL51" i="87"/>
  <c r="AK51" i="87"/>
  <c r="AJ51" i="87"/>
  <c r="AL50" i="87"/>
  <c r="AK50" i="87"/>
  <c r="AJ50" i="87"/>
  <c r="AL49" i="87"/>
  <c r="AK49" i="87"/>
  <c r="AJ49" i="87"/>
  <c r="AL48" i="87"/>
  <c r="AK48" i="87"/>
  <c r="AJ48" i="87"/>
  <c r="AL47" i="87"/>
  <c r="AK47" i="87"/>
  <c r="AJ47" i="87"/>
  <c r="AL46" i="87"/>
  <c r="AK46" i="87"/>
  <c r="AJ46" i="87"/>
  <c r="AL45" i="87"/>
  <c r="AK45" i="87"/>
  <c r="AJ45" i="87"/>
  <c r="AL44" i="87"/>
  <c r="AK44" i="87"/>
  <c r="AJ44" i="87"/>
  <c r="AL43" i="87"/>
  <c r="AK43" i="87"/>
  <c r="AJ43" i="87"/>
  <c r="AL42" i="87"/>
  <c r="AK42" i="87"/>
  <c r="AJ42" i="87"/>
  <c r="AL41" i="87"/>
  <c r="AK41" i="87"/>
  <c r="AJ41" i="87"/>
  <c r="AL40" i="87"/>
  <c r="AK40" i="87"/>
  <c r="AJ40" i="87"/>
  <c r="AL39" i="87"/>
  <c r="AK39" i="87"/>
  <c r="AJ39" i="87"/>
  <c r="AL37" i="87"/>
  <c r="AK37" i="87"/>
  <c r="AJ37" i="87"/>
  <c r="AL36" i="87"/>
  <c r="AK36" i="87"/>
  <c r="AJ36" i="87"/>
  <c r="AL35" i="87"/>
  <c r="AK35" i="87"/>
  <c r="AJ35" i="87"/>
  <c r="AL34" i="87"/>
  <c r="AK34" i="87"/>
  <c r="AJ34" i="87"/>
  <c r="AL32" i="87"/>
  <c r="AK32" i="87"/>
  <c r="AJ32" i="87"/>
  <c r="AL30" i="87"/>
  <c r="AK30" i="87"/>
  <c r="AJ30" i="87"/>
  <c r="AL29" i="87"/>
  <c r="AK29" i="87"/>
  <c r="AJ29" i="87"/>
  <c r="AL28" i="87"/>
  <c r="AK28" i="87"/>
  <c r="AJ28" i="87"/>
  <c r="AL27" i="87"/>
  <c r="AK27" i="87"/>
  <c r="AJ27" i="87"/>
  <c r="AL26" i="87"/>
  <c r="AK26" i="87"/>
  <c r="AJ26" i="87"/>
  <c r="AL24" i="87"/>
  <c r="AK24" i="87"/>
  <c r="AJ24" i="87"/>
  <c r="AL22" i="87"/>
  <c r="AK22" i="87"/>
  <c r="AJ22" i="87"/>
  <c r="AL20" i="87"/>
  <c r="AK20" i="87"/>
  <c r="AJ20" i="87"/>
  <c r="AL19" i="87"/>
  <c r="AK19" i="87"/>
  <c r="AJ19" i="87"/>
  <c r="AL18" i="87"/>
  <c r="AK18" i="87"/>
  <c r="AJ18" i="87"/>
  <c r="AL17" i="87"/>
  <c r="AK17" i="87"/>
  <c r="AJ17" i="87"/>
  <c r="AL16" i="87"/>
  <c r="AK16" i="87"/>
  <c r="AJ16" i="87"/>
  <c r="AL14" i="87"/>
  <c r="AK14" i="87"/>
  <c r="AJ14" i="87"/>
  <c r="AL13" i="87"/>
  <c r="AK13" i="87"/>
  <c r="AJ13" i="87"/>
  <c r="AL12" i="87"/>
  <c r="AK12" i="87"/>
  <c r="AJ12" i="87"/>
  <c r="AL11" i="87"/>
  <c r="AK11" i="87"/>
  <c r="AJ11" i="87"/>
  <c r="AL10" i="87"/>
  <c r="AK10" i="87"/>
  <c r="AJ10" i="87"/>
  <c r="AL8" i="87"/>
  <c r="AK8" i="87"/>
  <c r="AJ8" i="87"/>
  <c r="AL7" i="87"/>
  <c r="AK7" i="87"/>
  <c r="AJ7" i="87"/>
  <c r="AL5" i="87"/>
  <c r="AK5" i="87"/>
  <c r="AJ5" i="87"/>
  <c r="AL4" i="87"/>
  <c r="AK4" i="87"/>
  <c r="AJ4" i="87"/>
  <c r="AL3" i="87"/>
  <c r="AK3" i="87"/>
  <c r="AJ3" i="87"/>
  <c r="P25" i="89"/>
  <c r="J25" i="89"/>
  <c r="O25" i="89" s="1"/>
  <c r="P24" i="89" l="1"/>
  <c r="J24" i="89"/>
  <c r="O24" i="89" s="1"/>
  <c r="P23" i="89" l="1"/>
  <c r="J23" i="89"/>
  <c r="O23" i="89" s="1"/>
  <c r="P22" i="89" l="1"/>
  <c r="O22" i="89"/>
  <c r="J22" i="89"/>
  <c r="B36" i="89" l="1"/>
  <c r="B35" i="89"/>
  <c r="B34" i="89"/>
  <c r="B33" i="89"/>
  <c r="B32" i="89"/>
  <c r="B30" i="89"/>
  <c r="B28" i="89"/>
  <c r="B26" i="89"/>
  <c r="B25" i="89"/>
  <c r="B24" i="89"/>
  <c r="B23" i="89"/>
  <c r="B22" i="89"/>
  <c r="B20" i="89"/>
  <c r="B19" i="89"/>
  <c r="B18" i="89"/>
  <c r="B17" i="89"/>
  <c r="B16" i="89"/>
  <c r="B15" i="89"/>
  <c r="B13" i="89"/>
  <c r="B12" i="89"/>
  <c r="B11" i="89"/>
  <c r="B10" i="89"/>
  <c r="B9" i="89"/>
  <c r="B8" i="89"/>
  <c r="B6" i="89"/>
  <c r="B5" i="89"/>
  <c r="B4" i="89"/>
  <c r="B3" i="89"/>
  <c r="B2" i="89"/>
  <c r="B64" i="87"/>
  <c r="B63" i="87"/>
  <c r="B62" i="87"/>
  <c r="B60" i="87"/>
  <c r="B59" i="87"/>
  <c r="B58" i="87"/>
  <c r="B57" i="87"/>
  <c r="B55" i="87"/>
  <c r="B54" i="87"/>
  <c r="B53" i="87"/>
  <c r="B52" i="87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7" i="87"/>
  <c r="B36" i="87"/>
  <c r="B35" i="87"/>
  <c r="B34" i="87"/>
  <c r="B32" i="87"/>
  <c r="B30" i="87"/>
  <c r="B29" i="87"/>
  <c r="B28" i="87"/>
  <c r="B27" i="87"/>
  <c r="B26" i="87"/>
  <c r="B24" i="87"/>
  <c r="B22" i="87"/>
  <c r="B20" i="87"/>
  <c r="B19" i="87"/>
  <c r="B18" i="87"/>
  <c r="B17" i="87"/>
  <c r="B16" i="87"/>
  <c r="B14" i="87"/>
  <c r="B13" i="87"/>
  <c r="B12" i="87"/>
  <c r="B11" i="87"/>
  <c r="B10" i="87"/>
  <c r="B8" i="87"/>
  <c r="B7" i="87"/>
  <c r="B5" i="87"/>
  <c r="B4" i="87"/>
  <c r="B3" i="87"/>
  <c r="B2" i="87"/>
  <c r="B65" i="78"/>
  <c r="B63" i="78"/>
  <c r="B62" i="78"/>
  <c r="B60" i="78"/>
  <c r="B59" i="78"/>
  <c r="B58" i="78"/>
  <c r="B57" i="78"/>
  <c r="B56" i="78"/>
  <c r="B55" i="78"/>
  <c r="B54" i="78"/>
  <c r="B53" i="78"/>
  <c r="B52" i="78"/>
  <c r="B51" i="78"/>
  <c r="B50" i="78"/>
  <c r="B49" i="78"/>
  <c r="B48" i="78"/>
  <c r="B47" i="78"/>
  <c r="B46" i="78"/>
  <c r="B45" i="78"/>
  <c r="B44" i="78"/>
  <c r="B43" i="78"/>
  <c r="B42" i="78"/>
  <c r="B41" i="78"/>
  <c r="B39" i="78"/>
  <c r="B38" i="78"/>
  <c r="B36" i="78"/>
  <c r="B35" i="78"/>
  <c r="B34" i="78"/>
  <c r="B33" i="78"/>
  <c r="B32" i="78"/>
  <c r="B31" i="78"/>
  <c r="B29" i="78"/>
  <c r="B28" i="78"/>
  <c r="B26" i="78"/>
  <c r="B24" i="78"/>
  <c r="B23" i="78"/>
  <c r="B22" i="78"/>
  <c r="B20" i="78"/>
  <c r="B18" i="78"/>
  <c r="B17" i="78"/>
  <c r="B16" i="78"/>
  <c r="B15" i="78"/>
  <c r="B14" i="78"/>
  <c r="B12" i="78"/>
  <c r="B11" i="78"/>
  <c r="B10" i="78"/>
  <c r="B9" i="78"/>
  <c r="B8" i="78"/>
  <c r="B6" i="78"/>
  <c r="B5" i="78"/>
  <c r="B4" i="78"/>
  <c r="B3" i="78"/>
  <c r="B2" i="78"/>
  <c r="R36" i="89"/>
  <c r="Q36" i="89"/>
  <c r="R35" i="89"/>
  <c r="Q35" i="89"/>
  <c r="R34" i="89"/>
  <c r="Q34" i="89"/>
  <c r="R33" i="89"/>
  <c r="Q33" i="89"/>
  <c r="R32" i="89"/>
  <c r="Q32" i="89"/>
  <c r="R30" i="89"/>
  <c r="Q30" i="89"/>
  <c r="R26" i="89"/>
  <c r="Q26" i="89"/>
  <c r="R25" i="89"/>
  <c r="Q25" i="89"/>
  <c r="R24" i="89"/>
  <c r="Q24" i="89"/>
  <c r="R23" i="89"/>
  <c r="Q23" i="89"/>
  <c r="R22" i="89"/>
  <c r="Q22" i="89"/>
  <c r="R20" i="89"/>
  <c r="Q20" i="89"/>
  <c r="P20" i="89"/>
  <c r="O20" i="89"/>
  <c r="J20" i="89"/>
  <c r="R19" i="89"/>
  <c r="Q19" i="89"/>
  <c r="P19" i="89"/>
  <c r="J19" i="89"/>
  <c r="O19" i="89" s="1"/>
  <c r="R18" i="89"/>
  <c r="Q18" i="89"/>
  <c r="P18" i="89"/>
  <c r="J18" i="89"/>
  <c r="O18" i="89" s="1"/>
  <c r="R17" i="89"/>
  <c r="Q17" i="89"/>
  <c r="P17" i="89"/>
  <c r="O17" i="89"/>
  <c r="J17" i="89"/>
  <c r="R16" i="89"/>
  <c r="Q16" i="89"/>
  <c r="P16" i="89"/>
  <c r="O16" i="89"/>
  <c r="J16" i="89"/>
  <c r="R15" i="89"/>
  <c r="Q15" i="89"/>
  <c r="P15" i="89"/>
  <c r="J15" i="89"/>
  <c r="O15" i="89" s="1"/>
  <c r="R13" i="89"/>
  <c r="Q13" i="89"/>
  <c r="P13" i="89"/>
  <c r="J13" i="89"/>
  <c r="O13" i="89" s="1"/>
  <c r="R12" i="89"/>
  <c r="Q12" i="89"/>
  <c r="P12" i="89"/>
  <c r="O12" i="89"/>
  <c r="J12" i="89"/>
  <c r="R11" i="89"/>
  <c r="Q11" i="89"/>
  <c r="P11" i="89"/>
  <c r="J11" i="89"/>
  <c r="O11" i="89" s="1"/>
  <c r="R10" i="89"/>
  <c r="Q10" i="89"/>
  <c r="P10" i="89"/>
  <c r="J10" i="89"/>
  <c r="O10" i="89" s="1"/>
  <c r="R9" i="89"/>
  <c r="Q9" i="89"/>
  <c r="P9" i="89"/>
  <c r="J9" i="89"/>
  <c r="O9" i="89" s="1"/>
  <c r="R8" i="89"/>
  <c r="Q8" i="89"/>
  <c r="P8" i="89"/>
  <c r="O8" i="89"/>
  <c r="J8" i="89"/>
  <c r="R6" i="89"/>
  <c r="Q6" i="89"/>
  <c r="P6" i="89"/>
  <c r="J6" i="89"/>
  <c r="O6" i="89" s="1"/>
  <c r="R5" i="89"/>
  <c r="Q5" i="89"/>
  <c r="P5" i="89"/>
  <c r="J5" i="89"/>
  <c r="O5" i="89" s="1"/>
  <c r="R4" i="89"/>
  <c r="Q4" i="89"/>
  <c r="P4" i="89"/>
  <c r="J4" i="89"/>
  <c r="O4" i="89" s="1"/>
  <c r="R3" i="89"/>
  <c r="Q3" i="89"/>
  <c r="P3" i="89"/>
  <c r="J3" i="89"/>
  <c r="O3" i="89" s="1"/>
  <c r="R2" i="89"/>
  <c r="Q2" i="89"/>
  <c r="P2" i="89"/>
  <c r="J2" i="89"/>
  <c r="O2" i="89" s="1"/>
  <c r="Q30" i="87"/>
  <c r="Q29" i="87"/>
  <c r="Q28" i="87"/>
  <c r="Q27" i="87"/>
  <c r="Q26" i="87"/>
  <c r="Q22" i="87"/>
  <c r="P22" i="87"/>
  <c r="O22" i="87"/>
  <c r="N22" i="87"/>
  <c r="Q20" i="87"/>
  <c r="P20" i="87"/>
  <c r="O20" i="87"/>
  <c r="N20" i="87"/>
  <c r="Q19" i="87"/>
  <c r="P19" i="87"/>
  <c r="O19" i="87"/>
  <c r="N19" i="87"/>
  <c r="Q18" i="87"/>
  <c r="P18" i="87"/>
  <c r="O18" i="87"/>
  <c r="N18" i="87"/>
  <c r="Q17" i="87"/>
  <c r="P17" i="87"/>
  <c r="O17" i="87"/>
  <c r="N17" i="87"/>
  <c r="Q16" i="87"/>
  <c r="P16" i="87"/>
  <c r="O16" i="87"/>
  <c r="N16" i="87"/>
  <c r="Q14" i="87"/>
  <c r="P14" i="87"/>
  <c r="O14" i="87"/>
  <c r="N14" i="87"/>
  <c r="Q13" i="87"/>
  <c r="P13" i="87"/>
  <c r="O13" i="87"/>
  <c r="N13" i="87"/>
  <c r="Q12" i="87"/>
  <c r="P12" i="87"/>
  <c r="O12" i="87"/>
  <c r="N12" i="87"/>
  <c r="Q11" i="87"/>
  <c r="P11" i="87"/>
  <c r="O11" i="87"/>
  <c r="N11" i="87"/>
  <c r="Q10" i="87"/>
  <c r="P10" i="87"/>
  <c r="O10" i="87"/>
  <c r="N10" i="87"/>
  <c r="Q8" i="87"/>
  <c r="P8" i="87"/>
  <c r="O8" i="87"/>
  <c r="N8" i="87"/>
  <c r="Q7" i="87"/>
  <c r="P7" i="87"/>
  <c r="O7" i="87"/>
  <c r="N7" i="87"/>
  <c r="Q5" i="87"/>
  <c r="P5" i="87"/>
  <c r="O5" i="87"/>
  <c r="N5" i="87"/>
  <c r="Q4" i="87"/>
  <c r="P4" i="87"/>
  <c r="O4" i="87"/>
  <c r="N4" i="87"/>
  <c r="Q3" i="87"/>
  <c r="P3" i="87"/>
  <c r="O3" i="87"/>
  <c r="N3" i="87"/>
  <c r="AL2" i="87"/>
  <c r="AK2" i="87"/>
  <c r="AJ2" i="87"/>
  <c r="Q2" i="87"/>
  <c r="P2" i="87"/>
  <c r="O2" i="87"/>
  <c r="N2" i="87"/>
  <c r="AI65" i="78"/>
  <c r="AH65" i="78"/>
  <c r="AG65" i="78"/>
  <c r="AI63" i="78"/>
  <c r="AH63" i="78"/>
  <c r="AG63" i="78"/>
  <c r="AI62" i="78"/>
  <c r="AH62" i="78"/>
  <c r="AG62" i="78"/>
  <c r="AI60" i="78"/>
  <c r="AH60" i="78"/>
  <c r="AG60" i="78"/>
  <c r="AI59" i="78"/>
  <c r="AH59" i="78"/>
  <c r="AG59" i="78"/>
  <c r="AI58" i="78"/>
  <c r="AH58" i="78"/>
  <c r="AG58" i="78"/>
  <c r="AI57" i="78"/>
  <c r="AH57" i="78"/>
  <c r="AG57" i="78"/>
  <c r="AI56" i="78"/>
  <c r="AH56" i="78"/>
  <c r="AG56" i="78"/>
  <c r="AI55" i="78"/>
  <c r="AH55" i="78"/>
  <c r="AG55" i="78"/>
  <c r="AI54" i="78"/>
  <c r="AH54" i="78"/>
  <c r="AG54" i="78"/>
  <c r="AI53" i="78"/>
  <c r="AH53" i="78"/>
  <c r="AG53" i="78"/>
  <c r="AI52" i="78"/>
  <c r="AH52" i="78"/>
  <c r="AG52" i="78"/>
  <c r="AI51" i="78"/>
  <c r="AH51" i="78"/>
  <c r="AG51" i="78"/>
  <c r="AI50" i="78"/>
  <c r="AH50" i="78"/>
  <c r="AG50" i="78"/>
  <c r="AI49" i="78"/>
  <c r="AH49" i="78"/>
  <c r="AG49" i="78"/>
  <c r="AI48" i="78"/>
  <c r="AH48" i="78"/>
  <c r="AG48" i="78"/>
  <c r="AI47" i="78"/>
  <c r="AH47" i="78"/>
  <c r="AG47" i="78"/>
  <c r="AI46" i="78"/>
  <c r="AH46" i="78"/>
  <c r="AG46" i="78"/>
  <c r="AI45" i="78"/>
  <c r="AH45" i="78"/>
  <c r="AG45" i="78"/>
  <c r="AI44" i="78"/>
  <c r="AH44" i="78"/>
  <c r="AG44" i="78"/>
  <c r="AI43" i="78"/>
  <c r="AH43" i="78"/>
  <c r="AG43" i="78"/>
  <c r="AI42" i="78"/>
  <c r="AH42" i="78"/>
  <c r="AG42" i="78"/>
  <c r="AI41" i="78"/>
  <c r="AH41" i="78"/>
  <c r="AG41" i="78"/>
  <c r="AI39" i="78"/>
  <c r="AH39" i="78"/>
  <c r="AG39" i="78"/>
  <c r="N39" i="78"/>
  <c r="M39" i="78"/>
  <c r="AI38" i="78"/>
  <c r="AH38" i="78"/>
  <c r="AG38" i="78"/>
  <c r="N38" i="78"/>
  <c r="M38" i="78"/>
  <c r="AI36" i="78"/>
  <c r="AH36" i="78"/>
  <c r="AG36" i="78"/>
  <c r="N36" i="78"/>
  <c r="AI35" i="78"/>
  <c r="AH35" i="78"/>
  <c r="AG35" i="78"/>
  <c r="N35" i="78"/>
  <c r="AI34" i="78"/>
  <c r="AH34" i="78"/>
  <c r="AG34" i="78"/>
  <c r="N34" i="78"/>
  <c r="AI33" i="78"/>
  <c r="AH33" i="78"/>
  <c r="AG33" i="78"/>
  <c r="N33" i="78"/>
  <c r="AI32" i="78"/>
  <c r="AH32" i="78"/>
  <c r="AG32" i="78"/>
  <c r="N32" i="78"/>
  <c r="AI31" i="78"/>
  <c r="AH31" i="78"/>
  <c r="AG31" i="78"/>
  <c r="N31" i="78"/>
  <c r="AI29" i="78"/>
  <c r="AH29" i="78"/>
  <c r="AG29" i="78"/>
  <c r="N29" i="78"/>
  <c r="M29" i="78"/>
  <c r="AI28" i="78"/>
  <c r="AH28" i="78"/>
  <c r="AG28" i="78"/>
  <c r="N28" i="78"/>
  <c r="M28" i="78"/>
  <c r="AI26" i="78"/>
  <c r="AH26" i="78"/>
  <c r="AG26" i="78"/>
  <c r="N26" i="78"/>
  <c r="M26" i="78"/>
  <c r="AI24" i="78"/>
  <c r="AH24" i="78"/>
  <c r="AG24" i="78"/>
  <c r="N24" i="78"/>
  <c r="M24" i="78"/>
  <c r="L24" i="78"/>
  <c r="AI23" i="78"/>
  <c r="AH23" i="78"/>
  <c r="AG23" i="78"/>
  <c r="N23" i="78"/>
  <c r="M23" i="78"/>
  <c r="L23" i="78"/>
  <c r="AI22" i="78"/>
  <c r="AH22" i="78"/>
  <c r="AG22" i="78"/>
  <c r="N22" i="78"/>
  <c r="M22" i="78"/>
  <c r="L22" i="78"/>
  <c r="AI20" i="78"/>
  <c r="AH20" i="78"/>
  <c r="AG20" i="78"/>
  <c r="N20" i="78"/>
  <c r="M20" i="78"/>
  <c r="L20" i="78"/>
  <c r="AI18" i="78"/>
  <c r="AH18" i="78"/>
  <c r="AG18" i="78"/>
  <c r="N18" i="78"/>
  <c r="M18" i="78"/>
  <c r="I18" i="78"/>
  <c r="L18" i="78" s="1"/>
  <c r="AI17" i="78"/>
  <c r="AH17" i="78"/>
  <c r="AG17" i="78"/>
  <c r="N17" i="78"/>
  <c r="M17" i="78"/>
  <c r="I17" i="78"/>
  <c r="L17" i="78" s="1"/>
  <c r="AI16" i="78"/>
  <c r="AH16" i="78"/>
  <c r="AG16" i="78"/>
  <c r="N16" i="78"/>
  <c r="M16" i="78"/>
  <c r="I16" i="78"/>
  <c r="L16" i="78" s="1"/>
  <c r="AI15" i="78"/>
  <c r="AH15" i="78"/>
  <c r="AG15" i="78"/>
  <c r="N15" i="78"/>
  <c r="M15" i="78"/>
  <c r="I15" i="78"/>
  <c r="L15" i="78" s="1"/>
  <c r="AI14" i="78"/>
  <c r="AH14" i="78"/>
  <c r="AG14" i="78"/>
  <c r="N14" i="78"/>
  <c r="M14" i="78"/>
  <c r="I14" i="78"/>
  <c r="L14" i="78" s="1"/>
  <c r="AI12" i="78"/>
  <c r="AH12" i="78"/>
  <c r="AG12" i="78"/>
  <c r="N12" i="78"/>
  <c r="M12" i="78"/>
  <c r="L12" i="78"/>
  <c r="AI11" i="78"/>
  <c r="AH11" i="78"/>
  <c r="AG11" i="78"/>
  <c r="N11" i="78"/>
  <c r="M11" i="78"/>
  <c r="I11" i="78"/>
  <c r="AI10" i="78"/>
  <c r="AH10" i="78"/>
  <c r="AG10" i="78"/>
  <c r="N10" i="78"/>
  <c r="M10" i="78"/>
  <c r="I10" i="78"/>
  <c r="AI9" i="78"/>
  <c r="AH9" i="78"/>
  <c r="AG9" i="78"/>
  <c r="N9" i="78"/>
  <c r="M9" i="78"/>
  <c r="AI8" i="78"/>
  <c r="AH8" i="78"/>
  <c r="AG8" i="78"/>
  <c r="N8" i="78"/>
  <c r="M8" i="78"/>
  <c r="AI6" i="78"/>
  <c r="AH6" i="78"/>
  <c r="AG6" i="78"/>
  <c r="N6" i="78"/>
  <c r="M6" i="78"/>
  <c r="AI5" i="78"/>
  <c r="AH5" i="78"/>
  <c r="AG5" i="78"/>
  <c r="N5" i="78"/>
  <c r="M5" i="78"/>
  <c r="AI4" i="78"/>
  <c r="AH4" i="78"/>
  <c r="AG4" i="78"/>
  <c r="N4" i="78"/>
  <c r="M4" i="78"/>
  <c r="AI3" i="78"/>
  <c r="AH3" i="78"/>
  <c r="AG3" i="78"/>
  <c r="N3" i="78"/>
  <c r="M3" i="78"/>
  <c r="AI2" i="78"/>
  <c r="AH2" i="78"/>
  <c r="AG2" i="78"/>
  <c r="N2" i="78"/>
  <c r="M2" i="78"/>
  <c r="B228" i="76" l="1"/>
  <c r="B227" i="76"/>
  <c r="B226" i="76"/>
  <c r="B225" i="76"/>
  <c r="B224" i="76"/>
  <c r="B223" i="76"/>
  <c r="B222" i="76"/>
  <c r="B221" i="76"/>
  <c r="B220" i="76"/>
  <c r="B219" i="76"/>
  <c r="B218" i="76"/>
  <c r="B217" i="76"/>
  <c r="B216" i="76"/>
  <c r="B215" i="76"/>
  <c r="B214" i="76"/>
  <c r="B213" i="76"/>
  <c r="B212" i="76"/>
  <c r="B211" i="76"/>
  <c r="B210" i="76"/>
  <c r="B209" i="76"/>
  <c r="B208" i="76"/>
  <c r="B207" i="76"/>
  <c r="B206" i="76"/>
  <c r="B205" i="76"/>
  <c r="B204" i="76"/>
  <c r="B203" i="76"/>
  <c r="B202" i="76"/>
  <c r="B201" i="76"/>
  <c r="B200" i="76"/>
  <c r="B199" i="76"/>
  <c r="B198" i="76"/>
  <c r="B197" i="76"/>
  <c r="B196" i="76"/>
  <c r="B195" i="76"/>
  <c r="B194" i="76"/>
  <c r="B193" i="76"/>
  <c r="B192" i="76"/>
  <c r="B191" i="76"/>
  <c r="B190" i="76"/>
  <c r="B189" i="76"/>
  <c r="B188" i="76"/>
  <c r="B187" i="76"/>
  <c r="B186" i="76"/>
  <c r="B185" i="76"/>
  <c r="B184" i="76"/>
  <c r="B183" i="76"/>
  <c r="B182" i="76"/>
  <c r="B181" i="76"/>
  <c r="B180" i="76"/>
  <c r="B179" i="76"/>
  <c r="B178" i="76"/>
  <c r="B177" i="76"/>
  <c r="B176" i="76"/>
  <c r="B175" i="76"/>
  <c r="B174" i="76"/>
  <c r="B173" i="76"/>
  <c r="B172" i="76"/>
  <c r="B171" i="76"/>
  <c r="B170" i="76"/>
  <c r="B169" i="76"/>
  <c r="B168" i="76"/>
  <c r="B167" i="76"/>
  <c r="B166" i="76"/>
  <c r="B165" i="76"/>
  <c r="B164" i="76"/>
  <c r="B163" i="76"/>
  <c r="B162" i="76"/>
  <c r="B161" i="76"/>
  <c r="B160" i="76"/>
  <c r="B159" i="76"/>
  <c r="B158" i="76"/>
  <c r="B157" i="76"/>
  <c r="B156" i="76"/>
  <c r="B155" i="76"/>
  <c r="B154" i="76"/>
  <c r="B153" i="76"/>
  <c r="B152" i="76"/>
  <c r="B151" i="76"/>
  <c r="B150" i="76"/>
  <c r="B149" i="76"/>
  <c r="B148" i="76"/>
  <c r="B147" i="76"/>
  <c r="B146" i="76"/>
  <c r="B145" i="76"/>
  <c r="B144" i="76"/>
  <c r="B143" i="76"/>
  <c r="B142" i="76"/>
  <c r="B141" i="76"/>
  <c r="B140" i="76"/>
  <c r="B139" i="76"/>
  <c r="B138" i="76"/>
  <c r="B137" i="76"/>
  <c r="B136" i="76"/>
  <c r="B135" i="76"/>
  <c r="B134" i="76"/>
  <c r="B133" i="76"/>
  <c r="B132" i="76"/>
  <c r="B131" i="76"/>
  <c r="B130" i="76"/>
  <c r="B129" i="76"/>
  <c r="B128" i="76"/>
  <c r="B127" i="76"/>
  <c r="B126" i="76"/>
  <c r="B125" i="76"/>
  <c r="B124" i="76"/>
  <c r="B123" i="76"/>
  <c r="B122" i="76"/>
  <c r="B121" i="76"/>
  <c r="B120" i="76"/>
  <c r="B119" i="76"/>
  <c r="B118" i="76"/>
  <c r="B117" i="76"/>
  <c r="B116" i="76"/>
  <c r="B115" i="76"/>
  <c r="B114" i="76"/>
  <c r="B113" i="76"/>
  <c r="B112" i="76"/>
  <c r="B111" i="76"/>
  <c r="B110" i="76"/>
  <c r="B109" i="76"/>
  <c r="B108" i="76"/>
  <c r="B107" i="76"/>
  <c r="B106" i="76"/>
  <c r="B105" i="76"/>
  <c r="B104" i="76"/>
  <c r="B103" i="76"/>
  <c r="B102" i="76"/>
  <c r="B101" i="76"/>
  <c r="B100" i="76"/>
  <c r="B99" i="76"/>
  <c r="B98" i="76"/>
  <c r="B97" i="76"/>
  <c r="B96" i="76"/>
  <c r="B95" i="76"/>
  <c r="B94" i="76"/>
  <c r="B93" i="76"/>
  <c r="B92" i="76"/>
  <c r="B91" i="76"/>
  <c r="B90" i="76"/>
  <c r="B89" i="76"/>
  <c r="B88" i="76"/>
  <c r="B87" i="76"/>
  <c r="B86" i="76"/>
  <c r="B85" i="76"/>
  <c r="B84" i="76"/>
  <c r="B83" i="76"/>
  <c r="B82" i="76"/>
  <c r="B81" i="76"/>
  <c r="B80" i="76"/>
  <c r="B79" i="76"/>
  <c r="B78" i="76"/>
  <c r="B77" i="76"/>
  <c r="B76" i="76"/>
  <c r="B75" i="76"/>
  <c r="B74" i="76"/>
  <c r="B73" i="76"/>
  <c r="B72" i="76"/>
  <c r="B71" i="76"/>
  <c r="B70" i="76"/>
  <c r="B69" i="76"/>
  <c r="B68" i="76"/>
  <c r="B67" i="76"/>
  <c r="B66" i="76"/>
  <c r="B65" i="76"/>
  <c r="B64" i="76"/>
  <c r="B63" i="76"/>
  <c r="B62" i="76"/>
  <c r="B61" i="76"/>
  <c r="B60" i="76"/>
  <c r="B59" i="76"/>
  <c r="B58" i="76"/>
  <c r="B57" i="76"/>
  <c r="B56" i="76"/>
  <c r="B55" i="76"/>
  <c r="B54" i="76"/>
  <c r="B53" i="76"/>
  <c r="B52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27" i="76"/>
  <c r="B26" i="76"/>
  <c r="B25" i="76"/>
  <c r="B24" i="76"/>
  <c r="B23" i="76"/>
  <c r="B22" i="76"/>
  <c r="B21" i="76"/>
  <c r="B20" i="76"/>
  <c r="B19" i="76"/>
  <c r="B18" i="76"/>
  <c r="B17" i="76"/>
  <c r="B16" i="76"/>
  <c r="B15" i="76"/>
  <c r="B14" i="76"/>
  <c r="B13" i="76"/>
  <c r="B12" i="76"/>
  <c r="B11" i="76"/>
  <c r="B10" i="76"/>
  <c r="B9" i="76"/>
  <c r="B8" i="76"/>
  <c r="B7" i="76"/>
  <c r="B6" i="76"/>
  <c r="B5" i="76"/>
  <c r="B4" i="76"/>
  <c r="B3" i="76"/>
  <c r="B2" i="76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sz val="9"/>
            <color indexed="81"/>
            <rFont val="宋体"/>
            <charset val="134"/>
          </rPr>
          <t xml:space="preserve">http://edu.qq.com/a/20121220/000213.htm
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http://www.edude.net/article-24543-1.html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http://www.nseac.com/html/261/292691.html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http://school.icxo.com/2012mba/mba.htm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sz val="9"/>
            <color indexed="81"/>
            <rFont val="宋体"/>
            <charset val="134"/>
          </rPr>
          <t>http://www.edude.net/article-24544-1.html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http://www.edude.net/article-24543-1.html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http://www.nseac.com/html/261/292691.html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http://school.icxo.com/2012mba/mba.htm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<sst xmlns="http://schemas.openxmlformats.org/spreadsheetml/2006/main" count="10573" uniqueCount="2589">
  <si>
    <t>Degree</t>
  </si>
  <si>
    <t>M.B.A.</t>
  </si>
  <si>
    <t>Malaysia</t>
  </si>
  <si>
    <t>BS</t>
  </si>
  <si>
    <t>M.S.</t>
  </si>
  <si>
    <t>Egypt</t>
  </si>
  <si>
    <t>Ph.D.</t>
  </si>
  <si>
    <t>Ghana</t>
  </si>
  <si>
    <t>Canada</t>
  </si>
  <si>
    <t>Saudi Arabia</t>
  </si>
  <si>
    <t>India</t>
  </si>
  <si>
    <t>Germany</t>
  </si>
  <si>
    <t>Jordan</t>
  </si>
  <si>
    <t>Japan</t>
  </si>
  <si>
    <t>Pakistan</t>
  </si>
  <si>
    <t>Hong Kong</t>
  </si>
  <si>
    <t>Indonesia</t>
  </si>
  <si>
    <t>Bolivia</t>
  </si>
  <si>
    <t>Philippines</t>
  </si>
  <si>
    <t>Bangladesh</t>
  </si>
  <si>
    <t>South Korea</t>
  </si>
  <si>
    <t>Kazakhstan</t>
  </si>
  <si>
    <t>Turkey</t>
  </si>
  <si>
    <t>Northern Ireland</t>
  </si>
  <si>
    <t>United Kingdom</t>
  </si>
  <si>
    <t>Spain</t>
  </si>
  <si>
    <t>United Arab Emirates</t>
  </si>
  <si>
    <t>China</t>
  </si>
  <si>
    <t>New Zealand</t>
  </si>
  <si>
    <t>Greece</t>
  </si>
  <si>
    <t>Sweden</t>
  </si>
  <si>
    <t>Australia</t>
  </si>
  <si>
    <t>Belgium</t>
  </si>
  <si>
    <t>Bermuda</t>
  </si>
  <si>
    <t>Lebanon</t>
  </si>
  <si>
    <t>Switzerland</t>
  </si>
  <si>
    <t>Nigeria</t>
  </si>
  <si>
    <t>Thailand</t>
  </si>
  <si>
    <t>France</t>
  </si>
  <si>
    <t>Peru</t>
  </si>
  <si>
    <t>Denmark</t>
  </si>
  <si>
    <t>Barbados</t>
  </si>
  <si>
    <t>Dominican Republic</t>
  </si>
  <si>
    <t>Jamaica</t>
  </si>
  <si>
    <t>Belize</t>
  </si>
  <si>
    <t>Venezuela</t>
  </si>
  <si>
    <t>Mexico</t>
  </si>
  <si>
    <t>Italy</t>
  </si>
  <si>
    <t>Netherlands</t>
  </si>
  <si>
    <t>Colombia</t>
  </si>
  <si>
    <t>Taiwan, R.O.C.</t>
  </si>
  <si>
    <t>Singapore</t>
  </si>
  <si>
    <t>Bhutan</t>
  </si>
  <si>
    <t>Ecuador</t>
  </si>
  <si>
    <t>Netherlands Antilles</t>
  </si>
  <si>
    <t>Vietnam</t>
  </si>
  <si>
    <t>Uruguay</t>
  </si>
  <si>
    <t>Uganda</t>
  </si>
  <si>
    <t>Cyprus</t>
  </si>
  <si>
    <t>Trinidad and Tobago</t>
  </si>
  <si>
    <t>Brazil</t>
  </si>
  <si>
    <t>Honduras</t>
  </si>
  <si>
    <t>Liechtenstein</t>
  </si>
  <si>
    <t>Paraguay</t>
  </si>
  <si>
    <t>Kenya</t>
  </si>
  <si>
    <t>Costa Rica</t>
  </si>
  <si>
    <t>Romania</t>
  </si>
  <si>
    <t>Algeria</t>
  </si>
  <si>
    <t>South Africa</t>
  </si>
  <si>
    <t>Norway</t>
  </si>
  <si>
    <t>Sri Lanka</t>
  </si>
  <si>
    <t>Israel</t>
  </si>
  <si>
    <t>Tanzania</t>
  </si>
  <si>
    <t>Bahrain</t>
  </si>
  <si>
    <t>Austria</t>
  </si>
  <si>
    <t>Ukraine</t>
  </si>
  <si>
    <t>Gabon</t>
  </si>
  <si>
    <t>Latvia</t>
  </si>
  <si>
    <t>Ireland</t>
  </si>
  <si>
    <t>Panama</t>
  </si>
  <si>
    <t>Zambia</t>
  </si>
  <si>
    <t>Bahamas</t>
  </si>
  <si>
    <t>Zimbabwe</t>
  </si>
  <si>
    <t>Aruba</t>
  </si>
  <si>
    <t>Poland</t>
  </si>
  <si>
    <t>Hungary</t>
  </si>
  <si>
    <t>Finland</t>
  </si>
  <si>
    <t>Yugoslavia</t>
  </si>
  <si>
    <t>Kuwait</t>
  </si>
  <si>
    <t>Russian Federation</t>
  </si>
  <si>
    <t>Haiti</t>
  </si>
  <si>
    <t>Czech Republic</t>
  </si>
  <si>
    <t>Cayman Islands</t>
  </si>
  <si>
    <t>Croatia</t>
  </si>
  <si>
    <t>West Indies</t>
  </si>
  <si>
    <t>Botswana</t>
  </si>
  <si>
    <t>Bulgaria</t>
  </si>
  <si>
    <t>Liberia</t>
  </si>
  <si>
    <t>Country</t>
  </si>
  <si>
    <t>BA</t>
  </si>
  <si>
    <t>C.A.S.</t>
  </si>
  <si>
    <t>MP</t>
  </si>
  <si>
    <t>M.A.</t>
  </si>
  <si>
    <t>Transportation &amp; Distrib Mgmt</t>
  </si>
  <si>
    <t>Marketing Mgmt</t>
  </si>
  <si>
    <t>Supply Chain Management</t>
  </si>
  <si>
    <t>Business Admin</t>
  </si>
  <si>
    <t>Finance</t>
  </si>
  <si>
    <t>Genl Stds Mgmt</t>
  </si>
  <si>
    <t>Accounting</t>
  </si>
  <si>
    <t>Org &amp; Mgmt - Exec</t>
  </si>
  <si>
    <t>Management Info Systems</t>
  </si>
  <si>
    <t>Personnel &amp; Industrial Rels</t>
  </si>
  <si>
    <t>Accounting-CPA</t>
  </si>
  <si>
    <t>Human Resources Mgmt</t>
  </si>
  <si>
    <t>Operations Mgmt</t>
  </si>
  <si>
    <t>Managerial Law &amp; Pub Pol</t>
  </si>
  <si>
    <t>Organization &amp; Mgmt</t>
  </si>
  <si>
    <t>Entrepren &amp; Emerg Enterprises</t>
  </si>
  <si>
    <t>International Relations</t>
  </si>
  <si>
    <t>Real Estate &amp; Urban Dev</t>
  </si>
  <si>
    <t>Economics</t>
  </si>
  <si>
    <t>International Business</t>
  </si>
  <si>
    <t>Management</t>
  </si>
  <si>
    <t>Organization &amp; Mgmt-ISDP</t>
  </si>
  <si>
    <t>Management Data Systems</t>
  </si>
  <si>
    <t>Retail Management</t>
  </si>
  <si>
    <t>Managerial Stats</t>
  </si>
  <si>
    <t>Organizational Mgmt</t>
  </si>
  <si>
    <t>Retailing</t>
  </si>
  <si>
    <t>Sustainable Enterprises</t>
  </si>
  <si>
    <t>Entrepren &amp; Emerg Enterprises - Grad</t>
  </si>
  <si>
    <t>Global Entrepreneurship</t>
  </si>
  <si>
    <t>Real Estate</t>
  </si>
  <si>
    <t>Information Management</t>
  </si>
  <si>
    <t>Major</t>
  </si>
  <si>
    <t>Afghanistan</t>
  </si>
  <si>
    <t>Albania</t>
  </si>
  <si>
    <t>American Samoa</t>
  </si>
  <si>
    <t>Andorra</t>
  </si>
  <si>
    <t>Angola</t>
  </si>
  <si>
    <t>Anguilla</t>
  </si>
  <si>
    <t>Argentina</t>
  </si>
  <si>
    <t>Armenia</t>
  </si>
  <si>
    <t>Azerbaijan</t>
  </si>
  <si>
    <t>Belarus</t>
  </si>
  <si>
    <t>Benin</t>
  </si>
  <si>
    <t>Bonair,St. Eustatius and Saba</t>
  </si>
  <si>
    <t>Bosnia/Herzegovina</t>
  </si>
  <si>
    <t>British Indian Ocean Terr.</t>
  </si>
  <si>
    <t>Brunei Darussalam</t>
  </si>
  <si>
    <t>Burkina Faso</t>
  </si>
  <si>
    <t>Burundi</t>
  </si>
  <si>
    <t>Cambodia</t>
  </si>
  <si>
    <t>Cameroon</t>
  </si>
  <si>
    <t>Cape Verde</t>
  </si>
  <si>
    <t>Chad</t>
  </si>
  <si>
    <t>Chile</t>
  </si>
  <si>
    <t>Comoros</t>
  </si>
  <si>
    <t>Congo</t>
  </si>
  <si>
    <t>Curacao</t>
  </si>
  <si>
    <t>Dijibouti</t>
  </si>
  <si>
    <t>Dominica</t>
  </si>
  <si>
    <t>East Timor</t>
  </si>
  <si>
    <t>El Salvador</t>
  </si>
  <si>
    <t>Eritrea</t>
  </si>
  <si>
    <t>Estonia</t>
  </si>
  <si>
    <t>Ethiopia</t>
  </si>
  <si>
    <t>Faroe Islands</t>
  </si>
  <si>
    <t>Fiji</t>
  </si>
  <si>
    <t>French Polynesia</t>
  </si>
  <si>
    <t>Gambia</t>
  </si>
  <si>
    <t>Georgia</t>
  </si>
  <si>
    <t>Gibraltar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</si>
  <si>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</si>
  <si>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</si>
  <si>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</si>
  <si>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</si>
  <si>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</si>
  <si>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</si>
  <si>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</si>
  <si>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</si>
  <si>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Iceland</t>
  </si>
  <si>
    <t>Iran</t>
  </si>
  <si>
    <t>Iraq</t>
  </si>
  <si>
    <t>Ivory Coast</t>
  </si>
  <si>
    <t>Korea</t>
  </si>
  <si>
    <t>Kyrgyzstan</t>
  </si>
  <si>
    <t>Lao Peoples Demo.Republic</t>
  </si>
  <si>
    <t>Lesotho</t>
  </si>
  <si>
    <t>Libyan Arab Jamahiriya</t>
  </si>
  <si>
    <t>Lithuania</t>
  </si>
  <si>
    <t>Luxembourg</t>
  </si>
  <si>
    <t>Macao</t>
  </si>
  <si>
    <t>Macedonia</t>
  </si>
  <si>
    <t>Madagascar</t>
  </si>
  <si>
    <t>Malawi</t>
  </si>
  <si>
    <t>Maldives</t>
  </si>
  <si>
    <t>Mali</t>
  </si>
  <si>
    <t>Malta</t>
  </si>
  <si>
    <t>Marshall Island</t>
  </si>
  <si>
    <t>Martinique</t>
  </si>
  <si>
    <t>Mauritania</t>
  </si>
  <si>
    <t>Mauritius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</si>
  <si>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</si>
  <si>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</si>
  <si>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</si>
  <si>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</si>
  <si>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</si>
  <si>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</si>
  <si>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</si>
  <si>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</si>
  <si>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</si>
  <si>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Nepal</t>
  </si>
  <si>
    <t>New Caledonia</t>
  </si>
  <si>
    <t>Nicaragua</t>
  </si>
  <si>
    <t>Niger</t>
  </si>
  <si>
    <t>N. Mariana Island</t>
  </si>
  <si>
    <t>Oman</t>
  </si>
  <si>
    <t>Palau</t>
  </si>
  <si>
    <t>Palestinian Territory</t>
  </si>
  <si>
    <t>Papua New Guinea</t>
  </si>
  <si>
    <t>Portugal</t>
  </si>
  <si>
    <t>Puerto Rico</t>
  </si>
  <si>
    <t>Qatar</t>
  </si>
  <si>
    <t>Republic of Congo</t>
  </si>
  <si>
    <t>Reunion</t>
  </si>
  <si>
    <t>Rwanda</t>
  </si>
  <si>
    <t>Samoa</t>
  </si>
  <si>
    <t>San Marino</t>
  </si>
  <si>
    <t>Senegal</t>
  </si>
  <si>
    <t>Serbia, Montenegro</t>
  </si>
  <si>
    <t>Seychelles</t>
  </si>
  <si>
    <t>Sierra Leone</t>
  </si>
  <si>
    <t>Saint Maarten</t>
  </si>
  <si>
    <t>Slovakia</t>
  </si>
  <si>
    <t>Slovenia</t>
  </si>
  <si>
    <t>Solomon Island</t>
  </si>
  <si>
    <t>Somalia</t>
  </si>
  <si>
    <t>St.Kitts/Nevis</t>
  </si>
  <si>
    <t>St.Lucia</t>
  </si>
  <si>
    <t>Sudan</t>
  </si>
  <si>
    <t>Suriname</t>
  </si>
  <si>
    <t>Swaziland</t>
  </si>
  <si>
    <t>Syrian Arab Republic</t>
  </si>
  <si>
    <t>Taiwan</t>
  </si>
  <si>
    <t>Tajikistan</t>
  </si>
  <si>
    <t>Togo</t>
  </si>
  <si>
    <t>Tonga</t>
  </si>
  <si>
    <t>Trinidad/ Tobago</t>
  </si>
  <si>
    <t>Tunisia</t>
  </si>
  <si>
    <t>Turkmenistan</t>
  </si>
  <si>
    <t>Turks/Caicos Island</t>
  </si>
  <si>
    <t>United States</t>
  </si>
  <si>
    <t>US Minor Outlying Islands</t>
  </si>
  <si>
    <t>Uzbekistan</t>
  </si>
  <si>
    <t>Vanuatu</t>
  </si>
  <si>
    <t>Vatican City State</t>
  </si>
  <si>
    <t>Virgin Islands, British</t>
  </si>
  <si>
    <t>Virgin Islands, US</t>
  </si>
  <si>
    <t>Yemen</t>
  </si>
  <si>
    <t>Tests 2007-08</t>
  </si>
  <si>
    <t>Tests 2008-09</t>
  </si>
  <si>
    <t>Tests 2009-10</t>
  </si>
  <si>
    <t>Tests 2010-11</t>
  </si>
  <si>
    <t>Tests 2011-12</t>
  </si>
  <si>
    <t>AvgGMAT 2007-08</t>
  </si>
  <si>
    <t>AvgGMAT 2008-09</t>
  </si>
  <si>
    <t>AvgGMAT 2010-11</t>
  </si>
  <si>
    <t>AvgGMAT 2011-12</t>
  </si>
  <si>
    <t>Graduation Year</t>
  </si>
  <si>
    <t>AvgGMAT 2009-10</t>
  </si>
  <si>
    <t>Center Name</t>
  </si>
  <si>
    <t>Address 1</t>
  </si>
  <si>
    <t>Address 2</t>
  </si>
  <si>
    <t>Address 3</t>
  </si>
  <si>
    <t>Address 4</t>
  </si>
  <si>
    <t>City</t>
  </si>
  <si>
    <t xml:space="preserve">Country </t>
  </si>
  <si>
    <t>Zip</t>
  </si>
  <si>
    <t>MapCity</t>
  </si>
  <si>
    <t>MapCountry</t>
  </si>
  <si>
    <t>Continent</t>
  </si>
  <si>
    <t>Type:</t>
  </si>
  <si>
    <t>American Councils, Kabul</t>
  </si>
  <si>
    <t>House #1 Park Street</t>
  </si>
  <si>
    <t>Shoora main Road, Kart-e-She, Distric 6</t>
  </si>
  <si>
    <t>Kabul</t>
  </si>
  <si>
    <t>Govt</t>
  </si>
  <si>
    <t>U.S. Embassy Kabul</t>
  </si>
  <si>
    <t>The Great Massoud Road</t>
  </si>
  <si>
    <t>American Councils, Tirana</t>
  </si>
  <si>
    <t>Rruga "Deshmoret e 4 Shkurtit"</t>
  </si>
  <si>
    <t>p 1, kati 2</t>
  </si>
  <si>
    <t>Tirana</t>
  </si>
  <si>
    <t>U.S. Embassy Algiers</t>
  </si>
  <si>
    <t>04, Chemin Cheikh Bachir El Ibrahimi</t>
  </si>
  <si>
    <t>Algiers</t>
  </si>
  <si>
    <t>Anguilla Library Service</t>
  </si>
  <si>
    <t>Carmen Oliveras Anguilla Library Service</t>
  </si>
  <si>
    <t>The Valley</t>
  </si>
  <si>
    <t>Anguilla</t>
    <phoneticPr fontId="0" type="noConversion"/>
  </si>
  <si>
    <t>Antigua State College</t>
  </si>
  <si>
    <t>Golden Grove</t>
  </si>
  <si>
    <t>St. John's</t>
  </si>
  <si>
    <t>Antigua</t>
  </si>
  <si>
    <t>Centro de Asesoría Estudiantil EducationUSA - ICANA</t>
  </si>
  <si>
    <t>Maipú 672 Ciudad de Buenos Aires</t>
  </si>
  <si>
    <t>Buenos Aires</t>
  </si>
  <si>
    <t>(C1006ACH)</t>
  </si>
  <si>
    <t>Fulbright/EducationUSA Buenos Aires</t>
  </si>
  <si>
    <t>Viamonte 1653, 2º (C1055ABE)</t>
  </si>
  <si>
    <t>EducationUSA Center IICANA</t>
  </si>
  <si>
    <t xml:space="preserve">Dean Funes 454 </t>
  </si>
  <si>
    <t xml:space="preserve">Cordoba </t>
  </si>
  <si>
    <t xml:space="preserve">5000 </t>
  </si>
  <si>
    <t xml:space="preserve">Asesoria Educacional EducationUSA </t>
  </si>
  <si>
    <t xml:space="preserve">Chile 987 5500 </t>
  </si>
  <si>
    <t>Mendoza</t>
  </si>
  <si>
    <t>A.R.I.C.A.N.A. U.S. Educational Informational Service</t>
  </si>
  <si>
    <t>Buenos Aires 934 S2000CEQ</t>
  </si>
  <si>
    <t>Rosario</t>
  </si>
  <si>
    <t>EducationUSA Advising Center</t>
  </si>
  <si>
    <t>4/7 Amiryan Street</t>
  </si>
  <si>
    <t>Yerevan</t>
  </si>
  <si>
    <t>0010</t>
  </si>
  <si>
    <t>EducationUSA Perth</t>
  </si>
  <si>
    <t>U.S. Consulate General</t>
  </si>
  <si>
    <t>16 St Georges Terrace Level 4</t>
  </si>
  <si>
    <t>Perth</t>
  </si>
  <si>
    <t>WA 6000</t>
  </si>
  <si>
    <t>EducationUSA, US Consulate General, Sydney</t>
  </si>
  <si>
    <t>EducationUSA Advising Center US Consulate General Level 59</t>
  </si>
  <si>
    <t>MLC Centre 19-29 Martin Place</t>
  </si>
  <si>
    <t>Sydney</t>
  </si>
  <si>
    <t>NSW 2000</t>
  </si>
  <si>
    <t>EducationUSA Center Canberra</t>
  </si>
  <si>
    <t>EducationUSA Public Affairs Section</t>
  </si>
  <si>
    <t>American Embassy Moonah Place</t>
  </si>
  <si>
    <t>Yarralumla</t>
  </si>
  <si>
    <t>Australian Capital Territory (ACT)</t>
  </si>
  <si>
    <t>Austrian-American Educational Commission</t>
  </si>
  <si>
    <t>quartier 21/mq</t>
  </si>
  <si>
    <t>Museumsplatz 1</t>
  </si>
  <si>
    <t>Vienna</t>
  </si>
  <si>
    <t>A-1070</t>
  </si>
  <si>
    <t>Baku Education Information Center (BEIC)</t>
  </si>
  <si>
    <t xml:space="preserve">Caspian Business Center </t>
  </si>
  <si>
    <t>40 J. Jabbarli Street, 2nd Floor</t>
  </si>
  <si>
    <t xml:space="preserve">Baku </t>
  </si>
  <si>
    <t>AZ 1065</t>
  </si>
  <si>
    <t>Ganja Education Information Center</t>
  </si>
  <si>
    <t>Mirali Gashgay 10</t>
  </si>
  <si>
    <t xml:space="preserve">Ganja </t>
  </si>
  <si>
    <t>Sumgait EducationUSA Center</t>
  </si>
  <si>
    <t>3 Microdistrict, Kosmos Meishet Evi, 1st floor</t>
  </si>
  <si>
    <t>Sumgait</t>
  </si>
  <si>
    <t>EducationUSA Bahrain</t>
  </si>
  <si>
    <t>PO Box 26431</t>
  </si>
  <si>
    <t>Manama</t>
  </si>
  <si>
    <t>EducationUSA @The American Center</t>
  </si>
  <si>
    <t>US Embassy</t>
  </si>
  <si>
    <t>Baridhara Dhaka</t>
  </si>
  <si>
    <t>Eastern Caribbean Outreach Advising Center</t>
  </si>
  <si>
    <t>Unit 3120 (PAS) APO, AA, 34055</t>
  </si>
  <si>
    <t>Bridgetown</t>
  </si>
  <si>
    <t>01 BP 2012 Cotonou</t>
  </si>
  <si>
    <t>Cotonou</t>
  </si>
  <si>
    <t>Centro de Asesoramiento Educativo EducationUSA, Cochabamba</t>
  </si>
  <si>
    <t>Casilla 1399</t>
    <phoneticPr fontId="0" type="noConversion"/>
  </si>
  <si>
    <t>Cochabamba</t>
  </si>
  <si>
    <t xml:space="preserve">Centro de Asesoramiento Educativo EducationUSA La Paz  </t>
  </si>
  <si>
    <t>Centro Boliviano Americano Avenida Arce</t>
  </si>
  <si>
    <t>Parque Zenon Iturralde No. 121</t>
  </si>
  <si>
    <t>La Paz</t>
  </si>
  <si>
    <t>EducationUSA, Centro Boliviano Americano - Santa Cruz</t>
  </si>
  <si>
    <t>Casilla 510</t>
  </si>
  <si>
    <t>SANTA CRUZ DE LA SIERRA</t>
  </si>
  <si>
    <t>Centro de Asesoramiento Educativo EducationUSA</t>
  </si>
  <si>
    <t>Centro Boliviano Americano</t>
  </si>
  <si>
    <t>CALLE CALVO # 301</t>
  </si>
  <si>
    <t>Sucre</t>
  </si>
  <si>
    <t>EducationUSA - Centro Boliviano Americano - CBA Tarija</t>
  </si>
  <si>
    <t>Calle Suipacha 738 Barrio La Pampa (Zona Central)</t>
  </si>
  <si>
    <t>Tarija</t>
  </si>
  <si>
    <t>EducationUSA at American Councils</t>
  </si>
  <si>
    <t>Kralja Tvrtka 13</t>
  </si>
  <si>
    <t>Sarajevo</t>
  </si>
  <si>
    <t>Bosnia and Herzegovina</t>
  </si>
  <si>
    <t>CCBEU - Centro Cultural Brasil-Estados Unidos</t>
  </si>
  <si>
    <t>Tv. Padre Eutiquiu, 1309</t>
  </si>
  <si>
    <t>Belém-Pa</t>
  </si>
  <si>
    <t>66023-710</t>
  </si>
  <si>
    <t>ICBEU</t>
  </si>
  <si>
    <t>Rua da Bahia, 1723</t>
  </si>
  <si>
    <t>Belo Horizonte</t>
  </si>
  <si>
    <t>MG 30.160.011</t>
  </si>
  <si>
    <t>Educational Advising Office at Casa Thomas Jefferson</t>
  </si>
  <si>
    <t>SGAN 606- bloco B</t>
  </si>
  <si>
    <t>Brasilia/DF</t>
  </si>
  <si>
    <t>70.840-060</t>
  </si>
  <si>
    <t>EducationUSA - CCBEU  Campinas</t>
  </si>
  <si>
    <t xml:space="preserve">Av. Julio de Mesquita, 606 </t>
  </si>
  <si>
    <t>Campinas São Paulo</t>
  </si>
  <si>
    <t xml:space="preserve">13025-061  </t>
  </si>
  <si>
    <t>Escritório de Consultas Educacionais FAE - Curitiba</t>
  </si>
  <si>
    <t>Rua 24 de Maio, 135</t>
  </si>
  <si>
    <t>Curitiba - Parana</t>
  </si>
  <si>
    <t xml:space="preserve">80.230-080 </t>
  </si>
  <si>
    <t>Inter Americano - EBC</t>
  </si>
  <si>
    <t>Av. Munhoz da Rocha, 490 - Cabral</t>
  </si>
  <si>
    <t>Curitiba - PR</t>
  </si>
  <si>
    <t>80.035-000</t>
  </si>
  <si>
    <t>IBEU - Instituto Brasil-Estados Unidos</t>
  </si>
  <si>
    <t>Rua Nogueira Acioly, 891</t>
  </si>
  <si>
    <t xml:space="preserve">Fortaleza, CE </t>
  </si>
  <si>
    <t xml:space="preserve">60110-140 </t>
  </si>
  <si>
    <t>CCBEU-Centro Cultural Brasil-Estados Unidos</t>
  </si>
  <si>
    <t>Av. Major Nicácio, 1907, Cidade Nova</t>
  </si>
  <si>
    <t>Franca-SP</t>
  </si>
  <si>
    <t xml:space="preserve">CCBEU - Centro Cultural Brasil Estados Unidos </t>
  </si>
  <si>
    <t>Av.T-5, n.441, Setor Bueno</t>
  </si>
  <si>
    <t>Goiania, Goiás</t>
  </si>
  <si>
    <t>74.015-050</t>
  </si>
  <si>
    <t xml:space="preserve">CCBEUJ - Centro Cultural Brasil-Estados Unidos </t>
  </si>
  <si>
    <t>Rua Tijucas, 370 - Centro</t>
  </si>
  <si>
    <t>Joinville</t>
  </si>
  <si>
    <t xml:space="preserve">89204-020 </t>
  </si>
  <si>
    <t>Instituto Cultural BNC</t>
  </si>
  <si>
    <t>Rua Prof. Joao Candido, 1114</t>
  </si>
  <si>
    <t>Londrina, PR</t>
  </si>
  <si>
    <t xml:space="preserve">86010-001 </t>
  </si>
  <si>
    <t>Instituto Cultural BrasilEstados Unidos</t>
  </si>
  <si>
    <t>Av.Joaquim Nabuco,1286</t>
  </si>
  <si>
    <t>Manaus-AM</t>
  </si>
  <si>
    <t xml:space="preserve">69020-030 </t>
  </si>
  <si>
    <t>Instituto Cultural Brasileiro Norte-Americano</t>
  </si>
  <si>
    <t>Rua Riachuelo, 1257 - 2º andar</t>
  </si>
  <si>
    <t>Centro</t>
  </si>
  <si>
    <t>Porto Alegre</t>
  </si>
  <si>
    <t>RS - 90010-271</t>
  </si>
  <si>
    <t>ABA - Associação Brasil América</t>
  </si>
  <si>
    <t>Av. Rosa e Silva, 1510</t>
  </si>
  <si>
    <t>Aflitos</t>
  </si>
  <si>
    <t>Recife - PE</t>
  </si>
  <si>
    <t>CEP: 52020-220</t>
  </si>
  <si>
    <t>Fulbright EducationUSA Center - Country Coordination</t>
  </si>
  <si>
    <t>Comissão Fulbright PUC</t>
  </si>
  <si>
    <t>Rio Av Marques de Sao Vicente 225 Ed. Pd. Leonel Franca sala 54 Gavea</t>
  </si>
  <si>
    <t>Rio de Janeiro</t>
  </si>
  <si>
    <t xml:space="preserve">22451-041 </t>
  </si>
  <si>
    <t>AV. NOSSA SENHORA DE COPACABANA, 690/1004</t>
  </si>
  <si>
    <t>Rio de Janeiro-RJ</t>
  </si>
  <si>
    <t>2205-001</t>
  </si>
  <si>
    <t>EducationUSA Universidade Potiguar</t>
  </si>
  <si>
    <t>Av. Roberto Freire</t>
  </si>
  <si>
    <t>1684 Capim Macio Natal</t>
  </si>
  <si>
    <t>Rio Grande do Norte CEP</t>
  </si>
  <si>
    <t>59082-902</t>
  </si>
  <si>
    <t>ACBEU Advising center</t>
  </si>
  <si>
    <t>Av. Prof. Magalhaes Netto, 1520 - STIEP</t>
  </si>
  <si>
    <t>Salvador-Bahia</t>
  </si>
  <si>
    <t xml:space="preserve">41820-140 </t>
  </si>
  <si>
    <t>Av. Adhemar de Barros, 464</t>
  </si>
  <si>
    <t xml:space="preserve">Vila Adyanna </t>
  </si>
  <si>
    <t>Sao Jose dos Campos - SP</t>
  </si>
  <si>
    <t>04729-110</t>
  </si>
  <si>
    <t>Uniao Cultural Brasil Estados Unidos - SP</t>
  </si>
  <si>
    <t>Rua Teixeira da Silva, 560, Paraiso</t>
  </si>
  <si>
    <t>São Paulo</t>
  </si>
  <si>
    <t>04002-032</t>
  </si>
  <si>
    <t>ASSOCIACAO ALUMNI EDUCATIONUSA CENTER</t>
  </si>
  <si>
    <t>Rua Umberto Caputi, 65</t>
  </si>
  <si>
    <t>São Paulo-SP</t>
  </si>
  <si>
    <t>Centro Universitário Senac - Campus Santo Amaro</t>
  </si>
  <si>
    <t>Av. Engenheiro Eusébio Stevaux</t>
  </si>
  <si>
    <t>823 Prédio Acadêmico 2-Jurubatuba</t>
  </si>
  <si>
    <t>04696-000</t>
  </si>
  <si>
    <t>EducationUSA CCBEU Sorocaba</t>
  </si>
  <si>
    <t>RUA CESARIO MOTA, 517</t>
  </si>
  <si>
    <t>Sorocaba-SP CEP</t>
  </si>
  <si>
    <t>18035-200</t>
  </si>
  <si>
    <t>American Councils</t>
  </si>
  <si>
    <t>11 Slaveikov Square</t>
  </si>
  <si>
    <t>Sofia</t>
  </si>
  <si>
    <t>1000</t>
  </si>
  <si>
    <t>Snejana Teneva, EducationUSA Adviser</t>
  </si>
  <si>
    <t>Bulgarian-American  Fulbright Commission</t>
  </si>
  <si>
    <t>17 Alexander Stamboliiski Blvd</t>
  </si>
  <si>
    <t>01 BP 35</t>
  </si>
  <si>
    <t>Ouagadougou</t>
  </si>
  <si>
    <t>EducationUSA Burma</t>
  </si>
  <si>
    <t xml:space="preserve"> 14, Tawwin Road </t>
  </si>
  <si>
    <t>Dagon Township</t>
  </si>
  <si>
    <t>Rangoon</t>
  </si>
  <si>
    <t>Burma (Myanmar)</t>
  </si>
  <si>
    <t xml:space="preserve">Burundi EducationUSA Advising Center </t>
  </si>
  <si>
    <t xml:space="preserve">Burundi B.P. 1720 </t>
  </si>
  <si>
    <t>Bujumbura</t>
  </si>
  <si>
    <t>EducationUSA Advising Center at PUC</t>
  </si>
  <si>
    <t>No. 184, Norodom Blvd.</t>
  </si>
  <si>
    <t>Phnom Penh</t>
  </si>
  <si>
    <t>EducationUSA Cambodia</t>
  </si>
  <si>
    <t xml:space="preserve">Embassy of the United States of America </t>
  </si>
  <si>
    <t>#1, Street 96, Sangkat Wat Phnom, Khan Daun Penh</t>
  </si>
  <si>
    <t xml:space="preserve">Phnom Penh </t>
  </si>
  <si>
    <t>EducationUSA Yaounde</t>
  </si>
  <si>
    <t>EducationUSA Advisor</t>
  </si>
  <si>
    <t>6.050 Rue Rosa Parks B.P 817</t>
  </si>
  <si>
    <t>Yaounde</t>
  </si>
  <si>
    <t>EducationUSA Canada</t>
  </si>
  <si>
    <t>The Embassy of the United States of America</t>
  </si>
  <si>
    <t>PO Box 866, Station B</t>
  </si>
  <si>
    <t>Ottawa</t>
  </si>
  <si>
    <t>K1P 5T1</t>
  </si>
  <si>
    <t>EducationUSA Advising Center Bangui</t>
  </si>
  <si>
    <t xml:space="preserve">Ambassade des Etats Unis d'Amerique Avenue David Dacko </t>
  </si>
  <si>
    <t>PO Box 924</t>
  </si>
  <si>
    <t>Bangui</t>
  </si>
  <si>
    <t>Central African Republic</t>
  </si>
  <si>
    <t>EducationUSA Ndjamena</t>
  </si>
  <si>
    <t xml:space="preserve">US Embassy Educational Advising </t>
  </si>
  <si>
    <t>BP 413</t>
  </si>
  <si>
    <t>Ndjamena</t>
  </si>
  <si>
    <t>BNC Chillan EducationUSA Advising Center</t>
  </si>
  <si>
    <t xml:space="preserve">18 de septiembre  253 </t>
  </si>
  <si>
    <t>Chillan</t>
  </si>
  <si>
    <t>BNC Concepcion</t>
  </si>
  <si>
    <t>Caupolican 315</t>
  </si>
  <si>
    <t xml:space="preserve">Concepcion </t>
  </si>
  <si>
    <t>Instituto Chileno-Norteamericano La Serena</t>
  </si>
  <si>
    <t>Juan Cisternas 2281</t>
  </si>
  <si>
    <t>La Serena</t>
  </si>
  <si>
    <t>Fulbright Commission Chile</t>
  </si>
  <si>
    <t>Av. Providencia 2331, Of. 901</t>
  </si>
  <si>
    <t>Providencia</t>
  </si>
  <si>
    <t>Santiago</t>
  </si>
  <si>
    <t>Universidad Mayor</t>
  </si>
  <si>
    <r>
      <t>Am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rico Vespucio Sur 357</t>
    </r>
  </si>
  <si>
    <t>Las Condes</t>
  </si>
  <si>
    <t xml:space="preserve">Universidad Catolica de Temuco </t>
  </si>
  <si>
    <t>Facultad de Educación (Edificio A)</t>
  </si>
  <si>
    <t>Manuel Montt Nro.56, Temuco. Casillo 15-D</t>
  </si>
  <si>
    <t>Temuco</t>
  </si>
  <si>
    <t>Instituto Chileno Norteamericano de Cultura de Valparaíso</t>
  </si>
  <si>
    <t>Education USA</t>
  </si>
  <si>
    <t>Esmerelda 1069</t>
  </si>
  <si>
    <t>Valparaíso</t>
  </si>
  <si>
    <t>American Councils for International Education (ACTR/ACCELS)</t>
  </si>
  <si>
    <t>Boya International Apartment Building, Room 1206</t>
  </si>
  <si>
    <t>Lizezhongyilu, Wangjing, Chaoyang District</t>
  </si>
  <si>
    <t>Beijing</t>
  </si>
  <si>
    <t>100102</t>
  </si>
  <si>
    <t>EducationUSA BNC Colombo Americano</t>
  </si>
  <si>
    <t>Av. Bolivar 1-55</t>
  </si>
  <si>
    <t>Armenia, Quindio</t>
  </si>
  <si>
    <t>BNC Barranquilla</t>
  </si>
  <si>
    <t>Carrera 43 No. 51-95</t>
  </si>
  <si>
    <t>Barranquilla</t>
  </si>
  <si>
    <t>Centro Colombo Americano Bogotá</t>
  </si>
  <si>
    <t>Educational Advising Center</t>
  </si>
  <si>
    <t xml:space="preserve"> Calle 19 # 2-49</t>
  </si>
  <si>
    <t>Bogotá</t>
  </si>
  <si>
    <t>Centro de Consejeria Educativa - Fulbright Colombia</t>
  </si>
  <si>
    <t>Calle 37, No.15-73</t>
  </si>
  <si>
    <t>COLFUTURO</t>
  </si>
  <si>
    <t xml:space="preserve">Carrera 15 No. 37-15 </t>
  </si>
  <si>
    <t>Centro Colombo Americano</t>
  </si>
  <si>
    <t>Carrera 22 No. 37-74</t>
  </si>
  <si>
    <t>Bucaramanga</t>
  </si>
  <si>
    <t>Centro Cultural Colombo Americano</t>
  </si>
  <si>
    <t>Calle 13 Norte No. 8-45</t>
  </si>
  <si>
    <t>Cali</t>
  </si>
  <si>
    <t>Centro Colombo Americano Manizales</t>
  </si>
  <si>
    <t>Carrera 24B 61A-50</t>
  </si>
  <si>
    <t>Manizales</t>
  </si>
  <si>
    <t>Centro Colombo Americano Medellin</t>
  </si>
  <si>
    <t>Carrera 45 No. 53-24 Oficina 901</t>
  </si>
  <si>
    <t>Medellin</t>
  </si>
  <si>
    <t>Carrera 6 No.22-12</t>
  </si>
  <si>
    <t>Pereira</t>
  </si>
  <si>
    <t>Comoros EducationUSA Advising Center</t>
  </si>
  <si>
    <t xml:space="preserve">PO Box 8111 </t>
  </si>
  <si>
    <t>Moroni</t>
  </si>
  <si>
    <t>Comoros</t>
    <phoneticPr fontId="0" type="noConversion"/>
  </si>
  <si>
    <t>PD Brazzaville</t>
  </si>
  <si>
    <t xml:space="preserve">Ambassade des Etats-Unis </t>
  </si>
  <si>
    <t xml:space="preserve">BP: 1015 </t>
  </si>
  <si>
    <t>Brazzaville</t>
  </si>
  <si>
    <t>Congo (Brazzaville)</t>
    <phoneticPr fontId="0" type="noConversion"/>
  </si>
  <si>
    <t>EducationUSA Kinshasa</t>
  </si>
  <si>
    <t xml:space="preserve">Office of Public Affairs Education Advisor's Office </t>
  </si>
  <si>
    <t>Unit 2220 DPO-AE 09828-0122</t>
  </si>
  <si>
    <t>Kinshasa</t>
  </si>
  <si>
    <t>Congo (Kinshasa)</t>
  </si>
  <si>
    <t>Centro Cultural Costarricense-Norteamericano</t>
  </si>
  <si>
    <t>P.O. Box 1489-1000</t>
  </si>
  <si>
    <t>San José</t>
  </si>
  <si>
    <t>EducationUSA Abidjan</t>
  </si>
  <si>
    <t>U.S. Embassy Riviera Golf rue des Ambassades</t>
  </si>
  <si>
    <t>Abidjan</t>
  </si>
  <si>
    <t>Cote d'Ivoire</t>
  </si>
  <si>
    <t>Institute for the Development of Education</t>
  </si>
  <si>
    <t>Preradoviceva 33/1</t>
  </si>
  <si>
    <t>ZAGREB</t>
  </si>
  <si>
    <t>HR-10000</t>
  </si>
  <si>
    <t>Cyprus Fulbright Commission</t>
  </si>
  <si>
    <t>J. W. Fulbright Center</t>
  </si>
  <si>
    <t>Marcos Drakos Street (Next to the Ledra Palace Hotel)</t>
  </si>
  <si>
    <t>Nicosia</t>
  </si>
  <si>
    <t>P.O. Box 24051</t>
  </si>
  <si>
    <t>Eritrea EducationUSA Advising Center</t>
  </si>
  <si>
    <t xml:space="preserve">c/o PAO Department of State </t>
  </si>
  <si>
    <t xml:space="preserve">7170 Asmara Place </t>
  </si>
  <si>
    <t xml:space="preserve">Washington </t>
  </si>
  <si>
    <t xml:space="preserve">DC </t>
  </si>
  <si>
    <t>20521-7170</t>
  </si>
  <si>
    <t>Asmara</t>
  </si>
  <si>
    <t>U.S. Embassy - Guyana</t>
  </si>
  <si>
    <t xml:space="preserve">3170 Georgetown Place </t>
  </si>
  <si>
    <t>20521-3170 </t>
  </si>
  <si>
    <t>Georgetown</t>
  </si>
  <si>
    <t>Guyana</t>
    <phoneticPr fontId="0" type="noConversion"/>
  </si>
  <si>
    <t>Dominica Public Library</t>
  </si>
  <si>
    <t xml:space="preserve">Library and Information Services </t>
  </si>
  <si>
    <t xml:space="preserve">Victoria Street </t>
  </si>
  <si>
    <t>Roseau</t>
  </si>
  <si>
    <t>Centro Cultural Dominico-Americano</t>
  </si>
  <si>
    <t>Avda.Salvador Estrella Sahdala #101</t>
  </si>
  <si>
    <t>EDUCATIONAL COUNSELING OFFICE</t>
  </si>
  <si>
    <t>AVE. ABRAHAM LINCOLN # 21</t>
  </si>
  <si>
    <t>Santo Domingo</t>
  </si>
  <si>
    <t>EducationUSA Center Guayaquil</t>
  </si>
  <si>
    <t xml:space="preserve">EducationUSA c/o FUNDESPOL </t>
  </si>
  <si>
    <t>ESPOL Campus Las Peñas / Malecon 100 y Loja</t>
  </si>
  <si>
    <t>Guayaquil</t>
  </si>
  <si>
    <t>Comision Fulbright del Ecuador</t>
  </si>
  <si>
    <t>Almagro N25-41 y Av. Colon</t>
  </si>
  <si>
    <t>Quito</t>
  </si>
  <si>
    <t>AMIDEAST</t>
  </si>
  <si>
    <t>PO Box 839</t>
  </si>
  <si>
    <t>Alexandria</t>
  </si>
  <si>
    <t>PO Box 417</t>
  </si>
  <si>
    <t>Dokki-Giza</t>
  </si>
  <si>
    <t>EducationUSA Advising Center, Centro Cultural Salvadoreno Americano, CCSA</t>
  </si>
  <si>
    <t>Edificio Centro Cultural Salvadoreño Americano</t>
  </si>
  <si>
    <t>Avenida Los Sisimiles, Costado Norte de Metrocentro</t>
  </si>
  <si>
    <t>San Salvador</t>
  </si>
  <si>
    <t>Tallinn University of Technology</t>
  </si>
  <si>
    <t>Ehitajate tee 5</t>
  </si>
  <si>
    <t>Tallinn</t>
  </si>
  <si>
    <t>EducationUSA Tartu</t>
  </si>
  <si>
    <t>University of Tartu Library</t>
  </si>
  <si>
    <t>W. Struve 1-355</t>
  </si>
  <si>
    <t>Tartu</t>
  </si>
  <si>
    <t>Ethiopia EducationUSA Advising Center</t>
  </si>
  <si>
    <t>P.O.Box 1014</t>
  </si>
  <si>
    <t>Addis Ababa</t>
  </si>
  <si>
    <t>International School Suva</t>
  </si>
  <si>
    <t>P.O Box 10828</t>
  </si>
  <si>
    <t>Laucala Beach Estate</t>
  </si>
  <si>
    <t>Suva</t>
  </si>
  <si>
    <t>Fiji</t>
    <phoneticPr fontId="0" type="noConversion"/>
  </si>
  <si>
    <t xml:space="preserve">US Embassy </t>
  </si>
  <si>
    <t xml:space="preserve">31 Loftus Street </t>
  </si>
  <si>
    <t>Fulbright Center</t>
  </si>
  <si>
    <t>Hakaniemenranta 6</t>
  </si>
  <si>
    <t>Helsinki</t>
  </si>
  <si>
    <t>00530</t>
  </si>
  <si>
    <t>Centre EducationUSA, Franco-American Commission for Educational Exchange</t>
  </si>
  <si>
    <t>9 rue Chardin</t>
  </si>
  <si>
    <t>Paris</t>
  </si>
  <si>
    <t>EducationUSA Libreville</t>
  </si>
  <si>
    <t xml:space="preserve">U.S. Embassy </t>
  </si>
  <si>
    <t>Blvd. du Bord de Mer B.P. 4000</t>
  </si>
  <si>
    <t>Libreville</t>
  </si>
  <si>
    <t xml:space="preserve">PMB 19 </t>
  </si>
  <si>
    <t>Banjul</t>
  </si>
  <si>
    <t xml:space="preserve">Center for International Education  </t>
  </si>
  <si>
    <t xml:space="preserve">65 Rustaveli Str. </t>
  </si>
  <si>
    <t>Akhaltsikhe</t>
  </si>
  <si>
    <t>0800</t>
  </si>
  <si>
    <t>Center for International Education</t>
  </si>
  <si>
    <t>Gorgiladze St. 91, 2nd floor</t>
  </si>
  <si>
    <t xml:space="preserve">Batumi </t>
  </si>
  <si>
    <t>Tsereteli str., 13</t>
  </si>
  <si>
    <t xml:space="preserve">Kutaisi </t>
  </si>
  <si>
    <t>American Councils, Tbilisi</t>
  </si>
  <si>
    <t>35a Chavchavadze Ave</t>
  </si>
  <si>
    <t>Tbilisi</t>
  </si>
  <si>
    <t>0179</t>
  </si>
  <si>
    <t>Chovelidze, 10</t>
  </si>
  <si>
    <t>0108</t>
  </si>
  <si>
    <t>Educational Advising Center Kvali</t>
  </si>
  <si>
    <t>Tbilisi State University, II Building</t>
  </si>
  <si>
    <t xml:space="preserve">3 Chavchavadze Ave. </t>
  </si>
  <si>
    <t>0128</t>
  </si>
  <si>
    <t>Qartuli universiteti street #1, building # 1 of Telavi State University</t>
  </si>
  <si>
    <t xml:space="preserve">Telavi </t>
  </si>
  <si>
    <t>Carl-Schurz-Haus e.V. Deutsch-Amerikanisches Institut</t>
  </si>
  <si>
    <t>Eisenbahnstr. 62</t>
  </si>
  <si>
    <t>Freiburg</t>
  </si>
  <si>
    <t>Amerikazentrum Hamburg</t>
  </si>
  <si>
    <t>Amerikazentrum Hamburg e. V.</t>
  </si>
  <si>
    <t>Am Sandtorkai 48</t>
  </si>
  <si>
    <t>Hamburg</t>
  </si>
  <si>
    <t xml:space="preserve">Library of the German American Institute, Heidelberg </t>
  </si>
  <si>
    <t xml:space="preserve">German American Institute Deutsch Amerikanisches Institut </t>
  </si>
  <si>
    <t xml:space="preserve">Sofienstr. 12 </t>
  </si>
  <si>
    <t>Heidelberg</t>
  </si>
  <si>
    <t xml:space="preserve">B.A.C. Amerika Haus Munich Dept. Education &amp; Exchange </t>
  </si>
  <si>
    <t xml:space="preserve">Karolinenplatz 3 </t>
  </si>
  <si>
    <t>Munich</t>
  </si>
  <si>
    <t>80333</t>
  </si>
  <si>
    <t>U.S. Embassy No. 24</t>
  </si>
  <si>
    <t>Fourth Circular Road, Catonments PO Box GP 2288</t>
  </si>
  <si>
    <t>Accra</t>
  </si>
  <si>
    <t>PO Box 7267</t>
  </si>
  <si>
    <t>Kumasi</t>
  </si>
  <si>
    <t>Fulbright Foundation-Greece</t>
  </si>
  <si>
    <t>6 Vas. Sofias Avenue</t>
  </si>
  <si>
    <t>Athens</t>
  </si>
  <si>
    <t>Fulbright Foundation/Thessaloniki</t>
  </si>
  <si>
    <t>Venizelou 4</t>
  </si>
  <si>
    <t>Thessaloniki</t>
  </si>
  <si>
    <t>T.A. Marryshow Community College</t>
  </si>
  <si>
    <t>Tanteen</t>
  </si>
  <si>
    <t>St. Georges</t>
  </si>
  <si>
    <t>Asesoría Educativa, EducatinUSA - IGA Guatemala</t>
  </si>
  <si>
    <t>Ruta 1, 4-05, Zona 4, 1st Floor, Of. 102</t>
  </si>
  <si>
    <t>Guatemala City</t>
  </si>
  <si>
    <t>EducationUSA Xela, Guatemala</t>
  </si>
  <si>
    <t>14 Avenida A" 2-36, zona 1</t>
  </si>
  <si>
    <t>Quetzaltenango</t>
  </si>
  <si>
    <t>EducationUSA, American Embassy</t>
  </si>
  <si>
    <t xml:space="preserve">P.O. Box 603 </t>
  </si>
  <si>
    <t>Transversale No. 2 Centre Administratif de Koloma Commune de Ratoma</t>
  </si>
  <si>
    <t>Conakry</t>
  </si>
  <si>
    <t>EducationUSA Haiti</t>
  </si>
  <si>
    <t>Bridge High School Delmas 95</t>
  </si>
  <si>
    <t>Route de Jacquet Rue Legitime, No. 4 Petion-Ville</t>
  </si>
  <si>
    <t>Port-au-Prince</t>
  </si>
  <si>
    <t>Centro Cultural Sampedrano</t>
  </si>
  <si>
    <t>Barrio Guamilito 3 Calle</t>
  </si>
  <si>
    <t>3-4 Avenida, N.O.</t>
  </si>
  <si>
    <t>San Pedro Sula</t>
  </si>
  <si>
    <t>U.S. Consulate PAS - Hong Kong</t>
  </si>
  <si>
    <t>Public Affairs Section U.S. Consulate General</t>
  </si>
  <si>
    <t>26 Garden Road Central</t>
  </si>
  <si>
    <t>Fulbright EducationUSA Advising Center</t>
  </si>
  <si>
    <t>Baross utca 62. First Floor 111</t>
  </si>
  <si>
    <t>Budapest</t>
  </si>
  <si>
    <t>American Corner Veszprém</t>
  </si>
  <si>
    <t>Eotvos Karoly County Library</t>
  </si>
  <si>
    <r>
      <t>8200  Veszpr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m</t>
    </r>
  </si>
  <si>
    <t>Komakứt tér 3</t>
  </si>
  <si>
    <t>Ahmedabad: IAES EducationUSA Advising Center</t>
  </si>
  <si>
    <t>Fifth Floor, 502 &amp; 503, Akik Tower,</t>
  </si>
  <si>
    <t>Near Pakwan Restaurant, S. G Road,</t>
  </si>
  <si>
    <t>Ahmedabad</t>
  </si>
  <si>
    <t>Bangalore: Yashna Trust, EducationUSA Advising Center</t>
  </si>
  <si>
    <t xml:space="preserve">102, Parkview Complex 40 </t>
  </si>
  <si>
    <t>Haines Road, Fraser Town</t>
  </si>
  <si>
    <t>Bangalore-Karnataka</t>
  </si>
  <si>
    <t>United States – India Educational Foundation (USIEF)</t>
  </si>
  <si>
    <t>American Consulate Building</t>
  </si>
  <si>
    <t>Anna Salai</t>
  </si>
  <si>
    <t>Chennai</t>
  </si>
  <si>
    <t>600-006</t>
  </si>
  <si>
    <t>UNITI Foundation, EducationUSA Advising Center</t>
  </si>
  <si>
    <t>702 Paigah Plaza</t>
  </si>
  <si>
    <t>Basheerbagh</t>
  </si>
  <si>
    <t>Hyderabad</t>
  </si>
  <si>
    <t>United States-India Educational Foundation, Kolkata</t>
  </si>
  <si>
    <t>American Center</t>
  </si>
  <si>
    <t>38A Jawaharlal Nehru Road</t>
  </si>
  <si>
    <t>Kolkata</t>
  </si>
  <si>
    <t>700 071</t>
  </si>
  <si>
    <t>Iris Madeira</t>
  </si>
  <si>
    <t>Madhavi Desai Consulting</t>
  </si>
  <si>
    <t>Shivsagar Est. A, Basement, Worli</t>
  </si>
  <si>
    <t>Mumbai</t>
  </si>
  <si>
    <t>400-018</t>
  </si>
  <si>
    <t>Priv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</si>
  <si>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Floor, Maker Bhaven-1</t>
    </r>
  </si>
  <si>
    <t>New Marine Lines, Churchgate (E)</t>
  </si>
  <si>
    <t>400-020</t>
  </si>
  <si>
    <t>EducationUSA</t>
  </si>
  <si>
    <t>12 Hailey Road</t>
  </si>
  <si>
    <t>New Delhi</t>
  </si>
  <si>
    <t>110-001</t>
  </si>
  <si>
    <t>EducationUSA - @america</t>
  </si>
  <si>
    <t xml:space="preserve">CIMB Niaga Plaza 3rd Floor </t>
  </si>
  <si>
    <t>Jl. Jend. Sudirman kav. 25</t>
  </si>
  <si>
    <t>Jakarta</t>
  </si>
  <si>
    <t>12920</t>
  </si>
  <si>
    <t>EducationUSA - AMINEF</t>
  </si>
  <si>
    <t>CIMB Niaga Plaza 3rd Floor</t>
  </si>
  <si>
    <t>Jalan Jenderal Sudirman Kav 25</t>
  </si>
  <si>
    <t>EducationUSA - Malang</t>
  </si>
  <si>
    <t>Universitas Muhammadiyah Malang</t>
  </si>
  <si>
    <t>Gedung Perpustakaan Jalan Raya Tlogomas</t>
  </si>
  <si>
    <t>Malang</t>
  </si>
  <si>
    <t>EducationUSA - Medan</t>
  </si>
  <si>
    <t>YPPIA Jl. Dr. Mansur III no. 1A</t>
  </si>
  <si>
    <t>Medan</t>
  </si>
  <si>
    <t>EducationUSA - Surabaya</t>
  </si>
  <si>
    <t>AMINEF International Village 2nd Fl.</t>
  </si>
  <si>
    <t xml:space="preserve">Universitas Surabaya, Jl. Raya Kalirungkut </t>
  </si>
  <si>
    <t>Surabaya</t>
  </si>
  <si>
    <t>EducationUSA Iraq</t>
  </si>
  <si>
    <t>Education Adviser, Public Affairs Office</t>
  </si>
  <si>
    <t>Unit 6060 Box 0013, DPO AE 09870-9998</t>
  </si>
  <si>
    <t>Baghdad</t>
  </si>
  <si>
    <t>EducationUSA Erbil</t>
  </si>
  <si>
    <t>Unit 6600 Box 1000, DPO AE 09870</t>
  </si>
  <si>
    <t>Erbil</t>
  </si>
  <si>
    <t>U.S.-Israel Educational Foundation</t>
  </si>
  <si>
    <t xml:space="preserve">P.O. Box 26160 </t>
  </si>
  <si>
    <t>Tel Aviv</t>
  </si>
  <si>
    <t>The U.S.-Italy Fulbright Commission, EducationUSA advising center at US Consulate General Naples</t>
  </si>
  <si>
    <t>United States Consulate c/o Public Affairs Section</t>
  </si>
  <si>
    <t>Piazza della Repubblica</t>
  </si>
  <si>
    <t>Napoli</t>
  </si>
  <si>
    <t>The U.S.-Italy Fulbright Commission, EducationUSA advising center</t>
  </si>
  <si>
    <t>Via Castelfidardo, 8</t>
  </si>
  <si>
    <t>Rome</t>
  </si>
  <si>
    <t>00185 </t>
  </si>
  <si>
    <t>Paul Robeson Information Resource Center</t>
  </si>
  <si>
    <t>Embassy of the United States of America</t>
  </si>
  <si>
    <t>142 Old Hope Road</t>
  </si>
  <si>
    <t>Kingston 6</t>
  </si>
  <si>
    <t>Fukuoka American Center</t>
  </si>
  <si>
    <t>ACROS Fukuoka 3F</t>
  </si>
  <si>
    <t xml:space="preserve">1-1-1, Tenjin, Chuo-ku </t>
  </si>
  <si>
    <t>Fukuoka</t>
  </si>
  <si>
    <t>810-0001</t>
  </si>
  <si>
    <t> Solaria Parkside Bldg 8F</t>
  </si>
  <si>
    <t>2-2-67 Tenjin Chuo-ku</t>
  </si>
  <si>
    <t>Okinawa International Exchange &amp; Human Resources Development Foundation</t>
  </si>
  <si>
    <t>4-2-16 Isa, Ginowan-shi,</t>
  </si>
  <si>
    <t>Okinawa-ken</t>
  </si>
  <si>
    <t>Ginowan</t>
  </si>
  <si>
    <t>901-2221</t>
  </si>
  <si>
    <t>Kyoto City International Foundation</t>
  </si>
  <si>
    <t>2-1 Torii-cho, Awataguchi,</t>
  </si>
  <si>
    <t>Sakyo-ku</t>
  </si>
  <si>
    <t>Kyoto</t>
  </si>
  <si>
    <t>606-8536</t>
  </si>
  <si>
    <t>Kansai American Center</t>
  </si>
  <si>
    <t>6F U.S. Consulate General Osaka-Kobe</t>
  </si>
  <si>
    <t>Kita-ku, Osaka-shi 2-11-5 Nishitenma</t>
  </si>
  <si>
    <t>Osaka</t>
  </si>
  <si>
    <t>530-8543</t>
  </si>
  <si>
    <t>Sapporo American Center</t>
  </si>
  <si>
    <t>Kita 1 Nishi 28-chome</t>
  </si>
  <si>
    <t>Chuo-ku</t>
  </si>
  <si>
    <t>Sapporo</t>
  </si>
  <si>
    <t>064-0821</t>
  </si>
  <si>
    <t>Sendai International Center</t>
  </si>
  <si>
    <t>Aobayama, Aoba-ku</t>
  </si>
  <si>
    <t>Sendai</t>
  </si>
  <si>
    <t>980-0856</t>
  </si>
  <si>
    <t>EducationUSA West Tokyo</t>
  </si>
  <si>
    <t>1-3-11-201 Sakai</t>
  </si>
  <si>
    <t>Musashino-shi</t>
  </si>
  <si>
    <t>Tokyo</t>
  </si>
  <si>
    <t xml:space="preserve">180-0022 </t>
  </si>
  <si>
    <t>P.O.Box 852374</t>
  </si>
  <si>
    <t>Amman</t>
  </si>
  <si>
    <t>Aktobe Educational Advising Center</t>
  </si>
  <si>
    <t>6-A, 101-oi Strelkovoi Brigady Street</t>
  </si>
  <si>
    <t>Aktobe</t>
  </si>
  <si>
    <t>030000</t>
  </si>
  <si>
    <t>Bilim Almaty</t>
  </si>
  <si>
    <t>Bilim-Central Asia</t>
  </si>
  <si>
    <t>158/160 Kunayev Street, Apt. 7</t>
  </si>
  <si>
    <t>Almaty</t>
  </si>
  <si>
    <t>050010</t>
  </si>
  <si>
    <t xml:space="preserve">EducationUSA Almaty </t>
  </si>
  <si>
    <t>20A Kazibek Bi St., 4th Floor</t>
  </si>
  <si>
    <t xml:space="preserve">EducationUSA Advising Center, Astana </t>
  </si>
  <si>
    <t>Beibitshilik Street 18, Office 409</t>
  </si>
  <si>
    <t>Astana</t>
  </si>
  <si>
    <t>010000</t>
  </si>
  <si>
    <t>Bilim Karaganda</t>
  </si>
  <si>
    <t>Bilim EAC</t>
  </si>
  <si>
    <t>20 Bukhar Zhyrau Avenue, Rooms 228-230</t>
  </si>
  <si>
    <t>Karaganda</t>
  </si>
  <si>
    <t>Shymkent: Bilim EAC</t>
  </si>
  <si>
    <t xml:space="preserve">25 Ilyaev St. </t>
  </si>
  <si>
    <t>Shymkent</t>
  </si>
  <si>
    <t>Kenya EducationUSA Advising Center</t>
  </si>
  <si>
    <t>PO Box 710</t>
  </si>
  <si>
    <t>NAIROBI</t>
  </si>
  <si>
    <t>00606</t>
  </si>
  <si>
    <t>U.S. Education Center South Korea</t>
  </si>
  <si>
    <t>Fulbright Building</t>
  </si>
  <si>
    <t>168-15 Yomni-dong, Mapo-gu</t>
  </si>
  <si>
    <t>Seoul</t>
  </si>
  <si>
    <t>121-874</t>
  </si>
  <si>
    <t>American Corners Busan</t>
  </si>
  <si>
    <t>Busan Metropolitan Municipal Simim Library, Choeup-dong</t>
  </si>
  <si>
    <t>Busansiripdoseogwan</t>
  </si>
  <si>
    <t>Busanjin-gu, Busan</t>
  </si>
  <si>
    <t>Korea, South</t>
  </si>
  <si>
    <t>614-705</t>
  </si>
  <si>
    <t>American Corners Daegu</t>
  </si>
  <si>
    <t>Daegu Metropolitan Jungang Library</t>
  </si>
  <si>
    <t>42 Dongindong2-ga 28 Munhwagil</t>
  </si>
  <si>
    <t>Jung-gu, Daegu</t>
  </si>
  <si>
    <t>700-422</t>
  </si>
  <si>
    <t>American Center Korea</t>
  </si>
  <si>
    <t>US Embassy in Seoul, Korea</t>
  </si>
  <si>
    <t>188 Sejong-daero, Jongno-gu</t>
  </si>
  <si>
    <t>110-710</t>
  </si>
  <si>
    <t>American Advising Center - Kosova</t>
  </si>
  <si>
    <t xml:space="preserve">American School of Kosova Rr. </t>
  </si>
  <si>
    <t xml:space="preserve">Luan Haradinaj n.n. (Pallati i Rinise-Sportit) </t>
  </si>
  <si>
    <t>Prishtina</t>
  </si>
  <si>
    <t>Kosovo</t>
  </si>
  <si>
    <t xml:space="preserve">10000 </t>
  </si>
  <si>
    <t>American Councils Prishtina</t>
  </si>
  <si>
    <t>Str. Fehmi Agani 46/3</t>
  </si>
  <si>
    <t>10000</t>
  </si>
  <si>
    <t>AMIDEAST KUWAIT</t>
  </si>
  <si>
    <t>PO Box 44818</t>
  </si>
  <si>
    <t>Hawalli</t>
  </si>
  <si>
    <t>Bishkek Resource Center Soros Foundation Kyrgyzstan</t>
  </si>
  <si>
    <t>55a Logvinenko str.</t>
  </si>
  <si>
    <t>Bishkek</t>
  </si>
  <si>
    <t>Kyrgyz Republic</t>
  </si>
  <si>
    <t>American Councils Bishkek</t>
  </si>
  <si>
    <t>187 Sydykov St.</t>
  </si>
  <si>
    <t>Office # 29</t>
  </si>
  <si>
    <t>720001</t>
  </si>
  <si>
    <t>Issyk-Kul Educational Advising Center "Steps to Success"</t>
  </si>
  <si>
    <t>Lyceum named after Toktogul Satylganov</t>
  </si>
  <si>
    <t>ul. Esenina, 1</t>
  </si>
  <si>
    <t>Karakol</t>
  </si>
  <si>
    <t>Naryn Education Center</t>
  </si>
  <si>
    <t>Naryn State University</t>
  </si>
  <si>
    <t>ul.Sagynbay Oruzbak uluu 47</t>
  </si>
  <si>
    <t>Naryn</t>
  </si>
  <si>
    <t>Osh Educational Advising Center</t>
  </si>
  <si>
    <t>"Education for All"</t>
  </si>
  <si>
    <t>ul. Kurmanjan-Datka 271</t>
  </si>
  <si>
    <t>Osh</t>
  </si>
  <si>
    <t>Information Resource Center</t>
  </si>
  <si>
    <t>Public Diplomacy Section U.S. Embassy</t>
  </si>
  <si>
    <t>P.O. Bax. 114</t>
  </si>
  <si>
    <t>Vientiane</t>
  </si>
  <si>
    <t>Laos</t>
  </si>
  <si>
    <t>Info USA Daugavpils</t>
  </si>
  <si>
    <t>Latgale Central Library</t>
  </si>
  <si>
    <t>Rigas 22a</t>
  </si>
  <si>
    <t>Daugavpils</t>
  </si>
  <si>
    <t>EducationUSA at RTU Riga Business School</t>
  </si>
  <si>
    <t>Skolas steet 11</t>
  </si>
  <si>
    <t>Riga</t>
  </si>
  <si>
    <t>P.O.BOX 11-2190</t>
  </si>
  <si>
    <t>RIAD EL SOLH 1107-2100</t>
  </si>
  <si>
    <t>Beirut</t>
  </si>
  <si>
    <t>1107-2100</t>
  </si>
  <si>
    <t>Lesotho EducationUSA Advising Center</t>
  </si>
  <si>
    <t>P.O. Box 333</t>
  </si>
  <si>
    <t>Maseru 100</t>
  </si>
  <si>
    <t>EducationUSA Monrovia</t>
  </si>
  <si>
    <t>U.S. Embassy Public Affairs Section</t>
  </si>
  <si>
    <t>P.O. Box 98 502 Benson Street</t>
  </si>
  <si>
    <t>Monrovia</t>
  </si>
  <si>
    <t>Liberia</t>
    <phoneticPr fontId="0" type="noConversion"/>
  </si>
  <si>
    <t>Public Affairs Office/U.S. Embassy</t>
  </si>
  <si>
    <t xml:space="preserve"> Jeraba St. “Behind Libya-Swiss Diagnostic Center”</t>
  </si>
  <si>
    <t>Ben Ashour Area</t>
  </si>
  <si>
    <t>Tripoli</t>
  </si>
  <si>
    <t>Libya</t>
  </si>
  <si>
    <t>Youth Career and Advising Center</t>
  </si>
  <si>
    <t>S.Daukanto 27 -310</t>
  </si>
  <si>
    <t>Kaunas</t>
  </si>
  <si>
    <t>LT-44249</t>
  </si>
  <si>
    <t>American Center Vilnius</t>
  </si>
  <si>
    <r>
      <t>Akmenu gatv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7</t>
    </r>
  </si>
  <si>
    <t>Vilnius</t>
  </si>
  <si>
    <t>LT-03106</t>
  </si>
  <si>
    <t>c/o European Humanities University</t>
  </si>
  <si>
    <t>Tauro St. 12</t>
  </si>
  <si>
    <t>LT-01114</t>
  </si>
  <si>
    <t>International Education and Career Advising Center</t>
  </si>
  <si>
    <t>European Humanities University</t>
  </si>
  <si>
    <t>Valakupiu g. 5</t>
  </si>
  <si>
    <t>LT-10101</t>
  </si>
  <si>
    <t>Sauletekio 9, VU ITTC</t>
  </si>
  <si>
    <t>107 kabinetas</t>
  </si>
  <si>
    <t>Vilnius Educational Information Center</t>
  </si>
  <si>
    <t>Sauletekio 9, VU ITTC, 107 kabinetas</t>
  </si>
  <si>
    <t>American Corner Bitola</t>
  </si>
  <si>
    <t>Center for Culture</t>
  </si>
  <si>
    <t xml:space="preserve">Marshal Tito bb </t>
  </si>
  <si>
    <t>Bitola</t>
  </si>
  <si>
    <t>7000</t>
  </si>
  <si>
    <t>American Corner Skopje</t>
  </si>
  <si>
    <t>Youth Educational Forum (Mladinski Obrazoven Forum)</t>
  </si>
  <si>
    <t xml:space="preserve">Str. Drenak 34A </t>
  </si>
  <si>
    <t>Skopje</t>
  </si>
  <si>
    <t>American Councils, Skopje</t>
  </si>
  <si>
    <t>Ul. "Karpos" 2 BB</t>
  </si>
  <si>
    <t>Nova zgrada na Masinski fakultet 3-ti sprat</t>
  </si>
  <si>
    <t>American Corner Tetovo</t>
  </si>
  <si>
    <t>Blvd "Iliria" - bb</t>
  </si>
  <si>
    <t>House of Culture</t>
  </si>
  <si>
    <t>Tetovo</t>
  </si>
  <si>
    <t>1200</t>
  </si>
  <si>
    <t>Madagascar EducationaUSA Advising Center</t>
  </si>
  <si>
    <t xml:space="preserve">22, Làlana Rainitovo Antsahavola 105
</t>
  </si>
  <si>
    <t>Antananarivo</t>
  </si>
  <si>
    <t>Malawi EducationUSA Advising Center</t>
  </si>
  <si>
    <t xml:space="preserve">Public Affairs Section, US Embassy Old Mutual Building
</t>
  </si>
  <si>
    <t>City Center P.O. Box 30016</t>
  </si>
  <si>
    <t>Lilongwe</t>
  </si>
  <si>
    <t xml:space="preserve">Malaysian-American Commission on Educational Exchange (MACEE)                    </t>
  </si>
  <si>
    <t>18th Floor, Menara Yayasan Tun Razak</t>
  </si>
  <si>
    <t>200, Jalan Bukit Bintang</t>
  </si>
  <si>
    <t>Kuala Lumpur</t>
  </si>
  <si>
    <t>EducationUSA - Penang</t>
  </si>
  <si>
    <t>Penang Public Library Corp</t>
  </si>
  <si>
    <t>JKR 2118, Jalan Perpuskstakaan Serberang Jaya</t>
  </si>
  <si>
    <t>Perai, Penang</t>
  </si>
  <si>
    <t>American Corner</t>
  </si>
  <si>
    <t>National Library</t>
  </si>
  <si>
    <t>Majeedi Mago</t>
  </si>
  <si>
    <t>Male</t>
  </si>
  <si>
    <t xml:space="preserve">Centre Cultural Americain </t>
  </si>
  <si>
    <t>ACI 2000 Hamdallaye Rue 243</t>
  </si>
  <si>
    <t xml:space="preserve">Porte 297 </t>
  </si>
  <si>
    <t>Bamako</t>
  </si>
  <si>
    <t>College of the Marshall Islands</t>
  </si>
  <si>
    <t>PO Box 1258</t>
  </si>
  <si>
    <t>Majuro</t>
  </si>
  <si>
    <t>Marshall Islands</t>
  </si>
  <si>
    <t>U.S. Embassy Majuro</t>
  </si>
  <si>
    <t xml:space="preserve">Education USA </t>
  </si>
  <si>
    <t xml:space="preserve">PO Box 1379 </t>
  </si>
  <si>
    <t xml:space="preserve">Education Advising Center of the US Embassy </t>
  </si>
  <si>
    <t xml:space="preserve">288, rue 42-100 (Rue Abdallaye) </t>
  </si>
  <si>
    <t xml:space="preserve">BP: 222 </t>
  </si>
  <si>
    <t>Nouakchott</t>
  </si>
  <si>
    <t>Mauritania</t>
    <phoneticPr fontId="0" type="noConversion"/>
  </si>
  <si>
    <t>Mauritius EducationUSA Advising Center</t>
  </si>
  <si>
    <t>4th Floor Rogers House</t>
  </si>
  <si>
    <t>John Kennedy Street</t>
  </si>
  <si>
    <t>Port Louis</t>
  </si>
  <si>
    <t>Secretaría de Educación, Cultura y Deporte de Chihuahua</t>
  </si>
  <si>
    <t>Oficina de Becas y Programas en el Extranjero</t>
  </si>
  <si>
    <t>Bogota No. 1905, Fracc. Gloria</t>
  </si>
  <si>
    <t>Chihuahua, Chihuahua</t>
  </si>
  <si>
    <t>Instituto Cultural Mexicano Norteamericano de Jalisco A.C.</t>
  </si>
  <si>
    <t xml:space="preserve">Av. Enrique Diaz de Leon Sur 300. Col. Americana. CP </t>
  </si>
  <si>
    <t>Guadalajara, Jalisco</t>
  </si>
  <si>
    <t>Universidad Autónoma de Yucatán</t>
  </si>
  <si>
    <t>Coordinacion del Sistema de Atencion Intergral al Estudiante</t>
  </si>
  <si>
    <t>Biblioteca del Area de Ciencias Sociales 3er piso Km. 1 Carretera Tizimin, tramo Cholul</t>
  </si>
  <si>
    <t>Mérida, Yucatan</t>
  </si>
  <si>
    <t>Centro de Orientacion Educativa, CETYS Universidad</t>
  </si>
  <si>
    <t>PO Box 2808</t>
  </si>
  <si>
    <t xml:space="preserve">Calexico Ca. </t>
  </si>
  <si>
    <t>Mexicali</t>
  </si>
  <si>
    <t>Institute of International Education - Mexico</t>
  </si>
  <si>
    <t>Biblioteca Benjamin Franklin</t>
  </si>
  <si>
    <t>Liverpool 31, Col. Juarez</t>
  </si>
  <si>
    <t xml:space="preserve">Mexico, D.F. </t>
  </si>
  <si>
    <t>06600</t>
  </si>
  <si>
    <t>Biblioteca Benjamin Franklin de Monterrey A.B.P.</t>
  </si>
  <si>
    <t xml:space="preserve">Porfirio Diaz #949 Sur Centro </t>
  </si>
  <si>
    <t>Monterrey, N.L.</t>
  </si>
  <si>
    <t>EducationUSA Morelia</t>
  </si>
  <si>
    <t>555 Av. Juan Pablo II</t>
  </si>
  <si>
    <t>Santa Marìa de Guido</t>
  </si>
  <si>
    <t>Morelia, Michoacan</t>
  </si>
  <si>
    <t>UABJO-Oficina de Educación Internacional</t>
  </si>
  <si>
    <t>Dr. Elia Bautista</t>
  </si>
  <si>
    <t>C.U. UABJO - 5 Señores Biblioteca Benito Juarez, Sotano</t>
  </si>
  <si>
    <t>Oaxaca, Oax</t>
  </si>
  <si>
    <t>IMARC Saltillo</t>
  </si>
  <si>
    <t xml:space="preserve">Instituto Mexicano-Norteamericano de Relaciones Culturales </t>
  </si>
  <si>
    <t>Presidente Cárdenas Poniente 840</t>
  </si>
  <si>
    <t>Saltillo, Coahuila</t>
  </si>
  <si>
    <t>Universidad Intercultural de Chiapas, San Cristobal</t>
  </si>
  <si>
    <t>Corral de Piedra No. 2 Cuidad Universitaria Intercultural C.P</t>
  </si>
  <si>
    <t>San Cristobal de Las Casas, Chiapas</t>
  </si>
  <si>
    <t>EducationUSA COM-FSM</t>
  </si>
  <si>
    <t xml:space="preserve">PO Box 159 </t>
  </si>
  <si>
    <t>Palikir, Pohnpei</t>
  </si>
  <si>
    <t>American Councils, Chisinau</t>
  </si>
  <si>
    <t>str. Kogalniceanu 76</t>
  </si>
  <si>
    <t>Chisinau</t>
  </si>
  <si>
    <t>MD-2009</t>
  </si>
  <si>
    <t xml:space="preserve">16 Puskin St. </t>
  </si>
  <si>
    <t>MD 2012</t>
  </si>
  <si>
    <t>EARC Dornod</t>
  </si>
  <si>
    <t>Educational Advising Resource Center</t>
  </si>
  <si>
    <t>Public Library</t>
  </si>
  <si>
    <t>Choibalsan, Dornod</t>
  </si>
  <si>
    <t>EARC Darkhan</t>
  </si>
  <si>
    <t>Darkhan City</t>
  </si>
  <si>
    <t>EARC Erdenet</t>
  </si>
  <si>
    <t>Branch of National University of Mongolia</t>
  </si>
  <si>
    <t>Erdenet City</t>
  </si>
  <si>
    <t>Hovd Public Library</t>
  </si>
  <si>
    <t>Hovd</t>
  </si>
  <si>
    <t>Sukhbaatar district, horoo 8, Student's street</t>
  </si>
  <si>
    <t>Building MKM-24, 1st floor</t>
  </si>
  <si>
    <t>Ulaanbaatar</t>
  </si>
  <si>
    <t>American Councils, Podgorica</t>
  </si>
  <si>
    <t>Cetinjski put bb.</t>
  </si>
  <si>
    <t>Univerizitet Crne Gore-Rektorat</t>
  </si>
  <si>
    <t>Podgorica</t>
  </si>
  <si>
    <t>Montenegro</t>
  </si>
  <si>
    <t>81000</t>
  </si>
  <si>
    <t>35, zanqat</t>
  </si>
  <si>
    <t>Oukaimeden, Agdal</t>
  </si>
  <si>
    <t>Rabat</t>
  </si>
  <si>
    <t>Servicos Culturais da Embaixada dos EUA</t>
  </si>
  <si>
    <t xml:space="preserve">C.P.783 </t>
  </si>
  <si>
    <t>Maputo</t>
  </si>
  <si>
    <t>Nambia EducationUSA Advising Center &amp; American Cultural Center</t>
  </si>
  <si>
    <t>3rd Floor , Sanlam Building</t>
  </si>
  <si>
    <t>Independence Avenue</t>
  </si>
  <si>
    <t>Windhoek</t>
  </si>
  <si>
    <t>USEF-Nepal/Fulbright Commission</t>
  </si>
  <si>
    <t>Educational Adviser US Educational Foundation in Nepal</t>
  </si>
  <si>
    <t>Gyaneswor PO Box 380</t>
  </si>
  <si>
    <t>Kathmandu</t>
  </si>
  <si>
    <t>Nevis Public Library</t>
  </si>
  <si>
    <t xml:space="preserve">Prince William Street </t>
  </si>
  <si>
    <t xml:space="preserve">PO Box 503 </t>
  </si>
  <si>
    <t>Charlestown</t>
  </si>
  <si>
    <t>Nevis, West Indies</t>
  </si>
  <si>
    <t>Education Advising Center, US Consulate General</t>
  </si>
  <si>
    <t>Citibank Building L3</t>
  </si>
  <si>
    <t>23 Customs Street East Private Bag 92022</t>
  </si>
  <si>
    <t>Auckland</t>
  </si>
  <si>
    <t>Centro Cultural Nicaragüense Norteamericano</t>
  </si>
  <si>
    <t xml:space="preserve">Los Robles No. 13. </t>
  </si>
  <si>
    <t>Apartado postal P-229.</t>
  </si>
  <si>
    <t>Managua</t>
  </si>
  <si>
    <t xml:space="preserve">B.P. 11201 </t>
  </si>
  <si>
    <t>Niamey</t>
  </si>
  <si>
    <t>Niger</t>
    <phoneticPr fontId="0" type="noConversion"/>
  </si>
  <si>
    <t>Public Affairs Section</t>
  </si>
  <si>
    <t>Plot 1075 Diplomatic Drive Central Business District</t>
  </si>
  <si>
    <t>PO Box 5760</t>
  </si>
  <si>
    <t>Garki Abuja</t>
  </si>
  <si>
    <t>American Consulate Lagos</t>
  </si>
  <si>
    <t>Public Affairs Section 2 Broad Street PO Box 554</t>
  </si>
  <si>
    <t>Lagos</t>
  </si>
  <si>
    <t>EducationUSA Advising Office, U.S. Embassy</t>
  </si>
  <si>
    <t>Office of Public Affairs</t>
  </si>
  <si>
    <t xml:space="preserve">U.S. Embassy Oslo Henrik Ibsensgate 48 </t>
  </si>
  <si>
    <t>Oslo</t>
  </si>
  <si>
    <t>0244</t>
  </si>
  <si>
    <t>PO Box 798, P.C. 116, Mina Al Fahal</t>
  </si>
  <si>
    <t>Muscat</t>
  </si>
  <si>
    <t>U.S. Consulate 50</t>
  </si>
  <si>
    <t>Sharah-e-Abdul Hameed Bin Badees</t>
  </si>
  <si>
    <t>(Old Empress Road)</t>
  </si>
  <si>
    <t xml:space="preserve"> Lahore</t>
  </si>
  <si>
    <t>54000</t>
  </si>
  <si>
    <t xml:space="preserve">The U.S. Educational Foundation in Islamabad Pakistan </t>
  </si>
  <si>
    <t xml:space="preserve">PO Box 1128 </t>
  </si>
  <si>
    <t>Islamabad</t>
  </si>
  <si>
    <t>The U.S. Educational Foundation in Karachi Pakistan</t>
  </si>
  <si>
    <t>PO Box 13806</t>
  </si>
  <si>
    <t>Karachi</t>
  </si>
  <si>
    <t xml:space="preserve">The U.S. Educational Foundation in Lahore Pakistan </t>
  </si>
  <si>
    <t>PO Box 1225</t>
  </si>
  <si>
    <t>Lahore</t>
  </si>
  <si>
    <t>EducationUSA Information Center</t>
  </si>
  <si>
    <t xml:space="preserve">AMIDEAST/West Bank </t>
  </si>
  <si>
    <t xml:space="preserve">P.O. Box 19665 </t>
  </si>
  <si>
    <t>Al-Bireh, Jerusalem</t>
  </si>
  <si>
    <t>Palestine</t>
  </si>
  <si>
    <t>PO Box 1247</t>
  </si>
  <si>
    <t>Gaza City</t>
  </si>
  <si>
    <t>Asesoria Estudiantil</t>
  </si>
  <si>
    <t>España 352 e/ Brasil y EEUU</t>
  </si>
  <si>
    <t>Asuncion</t>
  </si>
  <si>
    <t>ICPNA Región Centro</t>
  </si>
  <si>
    <t>Jr. Ayacucho 169 1st floor</t>
  </si>
  <si>
    <t>Huancayo</t>
  </si>
  <si>
    <t>Centro Cultural Peruano Norteamericano- Tacna</t>
  </si>
  <si>
    <t>Coronel Bustíos 146</t>
  </si>
  <si>
    <t>Tacna</t>
  </si>
  <si>
    <t xml:space="preserve">Centro Peruano Americano </t>
  </si>
  <si>
    <t>125 Venezuela Av. Urb. El Recreo</t>
  </si>
  <si>
    <t>Trujillo</t>
  </si>
  <si>
    <t>EducationUSA-Centro Cultural Peruano Norteamericano</t>
  </si>
  <si>
    <t>Centro Centro Cultural Peruano Norteamericano</t>
  </si>
  <si>
    <t>calle Melgar 109</t>
  </si>
  <si>
    <t>Arequipa</t>
  </si>
  <si>
    <r>
      <t>Per</t>
    </r>
    <r>
      <rPr>
        <sz val="11"/>
        <color theme="1"/>
        <rFont val="Calibri"/>
        <family val="2"/>
      </rPr>
      <t>ú</t>
    </r>
  </si>
  <si>
    <t>Instituto Cultural Peruano Norteamericano Chiclayo</t>
  </si>
  <si>
    <t>Oficina de Asesoría Educativa</t>
  </si>
  <si>
    <r>
      <t>Manuel Mar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a Izaga # 807</t>
    </r>
  </si>
  <si>
    <t>CHICLAYO</t>
  </si>
  <si>
    <t>Instituto Cultural Peruano Norteamericano del Cusco</t>
  </si>
  <si>
    <t>Av. Tullumayo 125, Wanchaq</t>
  </si>
  <si>
    <t>Cusco</t>
  </si>
  <si>
    <t>Centro Cultural Peruano Norteamericano Ilo - EducationUSA</t>
  </si>
  <si>
    <t xml:space="preserve">Centro Cultural Peruano Norteamericano </t>
  </si>
  <si>
    <t>Urb. Villa del Mar  D - 1</t>
  </si>
  <si>
    <t>Ilo</t>
  </si>
  <si>
    <t>Instituto Cultural Peruano Norteamericano</t>
  </si>
  <si>
    <t>Av. Angamos Oeste 120</t>
  </si>
  <si>
    <t>Lima</t>
  </si>
  <si>
    <t>Centro Cultural Peruano Norteamericano</t>
  </si>
  <si>
    <r>
      <t>Jr. Luis N. Chevarr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a N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128</t>
    </r>
  </si>
  <si>
    <t>Puno</t>
  </si>
  <si>
    <t>Centro de Asesoria EducationUSA, Comision Fulbright, Lima</t>
  </si>
  <si>
    <t>Juan Romero Hidalgo 444</t>
  </si>
  <si>
    <t>San Borja Lima</t>
  </si>
  <si>
    <t>USLS - EducationUSA</t>
  </si>
  <si>
    <t>University of St. La Salle</t>
  </si>
  <si>
    <t>La Salle Avenue</t>
  </si>
  <si>
    <t>Bacolod City</t>
  </si>
  <si>
    <t>SLU - EducationUSA</t>
  </si>
  <si>
    <t>Office for Linkages and Exchange Programs-St. Louis Univ</t>
  </si>
  <si>
    <t>Bonifacio Street</t>
  </si>
  <si>
    <t>Baguio City</t>
  </si>
  <si>
    <t>MMSU - EducationUSA</t>
  </si>
  <si>
    <t xml:space="preserve">American Studies Resource Center </t>
  </si>
  <si>
    <t>Mariano Marcos State Univ</t>
  </si>
  <si>
    <t>Batac City, Ilocos Norte</t>
  </si>
  <si>
    <t>AdDU - EducationUSA</t>
  </si>
  <si>
    <t>Ateneo de Davao Univ-E. Jacinto Street</t>
  </si>
  <si>
    <t>Davao City</t>
  </si>
  <si>
    <t>SU - EducationUSA</t>
  </si>
  <si>
    <t>Silliman Univ Hibbard Avenue</t>
  </si>
  <si>
    <t>Dumaguete City, Negros Oriental</t>
  </si>
  <si>
    <t>CPU - EducationUSA</t>
  </si>
  <si>
    <t xml:space="preserve">Office of the Vice President for Academic Affairs </t>
  </si>
  <si>
    <t>Central Phillipines Univ-Lopez Jaena St., Jaro</t>
  </si>
  <si>
    <t>Iloilo City</t>
  </si>
  <si>
    <t>PAEF EducationUSA Center</t>
  </si>
  <si>
    <t>10/F Ayala Life-FGU Center 6811 Ayala Avenue</t>
  </si>
  <si>
    <t>Makati City</t>
  </si>
  <si>
    <t>AdZU - EducationUSA</t>
  </si>
  <si>
    <t>Ateneo de Zamboanga Univ</t>
  </si>
  <si>
    <t>La Purisima Street</t>
  </si>
  <si>
    <t xml:space="preserve">Zamboanga City </t>
  </si>
  <si>
    <t>Educational Advising Office, US Consulate General KRAKOW</t>
  </si>
  <si>
    <t>US Consulate General</t>
  </si>
  <si>
    <t>ul. Stolarska 9</t>
  </si>
  <si>
    <t>Krakow</t>
  </si>
  <si>
    <t>31-043</t>
  </si>
  <si>
    <t>ul. Nowy Swiat 4</t>
  </si>
  <si>
    <t>Warsaw</t>
  </si>
  <si>
    <t>00-497</t>
  </si>
  <si>
    <t>EducationUSA - U.S. Embassy Warsaw</t>
  </si>
  <si>
    <t>Al. Ujazdowskie 29/31</t>
  </si>
  <si>
    <t>Public Affairs Section, US embassy</t>
  </si>
  <si>
    <t xml:space="preserve">00-540 </t>
  </si>
  <si>
    <t>Fulbright Information Center</t>
  </si>
  <si>
    <t>Edifício da Reitoria da Universidade de Lisboa</t>
  </si>
  <si>
    <r>
      <t>Alameda da Universidade, Cidade Universit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ria Campo Grande</t>
    </r>
  </si>
  <si>
    <t>Lisbon</t>
  </si>
  <si>
    <t>1649-004</t>
  </si>
  <si>
    <t>U.S. Embassy- Educational Advising Center</t>
  </si>
  <si>
    <t>P.O. Box 2399</t>
  </si>
  <si>
    <t>Doha</t>
  </si>
  <si>
    <t>Fulbright Educational Advising Center</t>
  </si>
  <si>
    <t>Romanian-U.S. Fulbright Commission</t>
  </si>
  <si>
    <t>Str. Ing. Nicolae Costinescu Nr. 2</t>
  </si>
  <si>
    <t>Bucharest, Sector 1</t>
  </si>
  <si>
    <t>American Councils, Moscow</t>
  </si>
  <si>
    <t>Leninskiy prospekt, d. 2</t>
  </si>
  <si>
    <t>5th Floor</t>
  </si>
  <si>
    <t>Moscow</t>
  </si>
  <si>
    <t>Russia</t>
  </si>
  <si>
    <t>119049</t>
  </si>
  <si>
    <t>ul. Pushkinskaya 175a</t>
  </si>
  <si>
    <t>Rostov-on-Don</t>
  </si>
  <si>
    <t>344049</t>
  </si>
  <si>
    <t>Vladivostok EducationUSA Center</t>
  </si>
  <si>
    <t>Okeanskii Prospekt 15-A</t>
  </si>
  <si>
    <t>3rd floor</t>
  </si>
  <si>
    <t>Vladivostok</t>
  </si>
  <si>
    <t>690091</t>
  </si>
  <si>
    <t xml:space="preserve">EducationUSA Center </t>
  </si>
  <si>
    <t xml:space="preserve">ul. Mira 15 </t>
  </si>
  <si>
    <t>Volgograd</t>
  </si>
  <si>
    <t>400066</t>
  </si>
  <si>
    <t>American Information Center</t>
  </si>
  <si>
    <t>ul. Mamina-Sibiryaka 193</t>
  </si>
  <si>
    <t>Yekaterinburg</t>
  </si>
  <si>
    <t>620055</t>
  </si>
  <si>
    <t>American Corner Kaliningrad</t>
  </si>
  <si>
    <t>Central City Library Named in Honor of A.P. Chekov</t>
  </si>
  <si>
    <t>Moskovskiy Prospekt, 39</t>
  </si>
  <si>
    <t>Kaliningrad</t>
  </si>
  <si>
    <t xml:space="preserve">Russia  </t>
  </si>
  <si>
    <t>International Office</t>
  </si>
  <si>
    <t>ul. Kremlevskaya 18, Room 120</t>
  </si>
  <si>
    <t>Kazan</t>
  </si>
  <si>
    <t>American Corner Kirov</t>
  </si>
  <si>
    <t>Kirov Regional Universal Research Library named after Alexander Herzen</t>
  </si>
  <si>
    <t>ul. Gertsena, 50</t>
  </si>
  <si>
    <t>Kirov</t>
  </si>
  <si>
    <t>EducationUSA Moscow Advising Center</t>
  </si>
  <si>
    <t>109189 Moscow, VGBIL</t>
  </si>
  <si>
    <t>Nikolo-Yamskaya 1</t>
  </si>
  <si>
    <t>Education Advising Center</t>
  </si>
  <si>
    <t xml:space="preserve">ul. Minina 31a </t>
  </si>
  <si>
    <t>Nizhny Novgorod</t>
  </si>
  <si>
    <t>American Councils for International Education ACTR/ACCELS</t>
  </si>
  <si>
    <t>Prospekt Akademika Lavrentieva 17</t>
  </si>
  <si>
    <t xml:space="preserve">Novosibirsk </t>
  </si>
  <si>
    <t>Center for International Cooperation and Academic Mobility, OSPU</t>
  </si>
  <si>
    <t>nab. Tukhachevskogo 14, room 337</t>
  </si>
  <si>
    <t>Omsk</t>
  </si>
  <si>
    <t>American Councils for International Education</t>
  </si>
  <si>
    <t>Naberezhnaya reki Moyki d. 58</t>
  </si>
  <si>
    <t>Business Center &lt;Mariinsky&gt;, office 401</t>
  </si>
  <si>
    <t xml:space="preserve">St. Petersburg </t>
  </si>
  <si>
    <t>American Center Tomsk</t>
  </si>
  <si>
    <t>American Center in Tomsk State University Library Prospekt</t>
  </si>
  <si>
    <t>Lenina, 34-a, Room 3c</t>
  </si>
  <si>
    <t>Tomsk</t>
  </si>
  <si>
    <t>ul. Dzerzhinskogo, 3 Regional  Scientific Library</t>
  </si>
  <si>
    <t xml:space="preserve">Department of Literature in Foreign Languages </t>
  </si>
  <si>
    <t xml:space="preserve">Vladimir </t>
  </si>
  <si>
    <t>Voronezh Regional Educational Advising Center</t>
  </si>
  <si>
    <t>Ulitsa Nikitinskaya 52 A, Office 55</t>
  </si>
  <si>
    <t xml:space="preserve">Voronezh </t>
  </si>
  <si>
    <t>Russian-American Center</t>
  </si>
  <si>
    <t xml:space="preserve">Krasnoarmeyskaya street. 71 </t>
  </si>
  <si>
    <t>Yoshkar-Ola</t>
  </si>
  <si>
    <t>Rwanda EducationUSA Advising Center</t>
  </si>
  <si>
    <t xml:space="preserve">American Embassy </t>
  </si>
  <si>
    <t>P.O.BOX 28</t>
  </si>
  <si>
    <t>Kigali</t>
  </si>
  <si>
    <t>Sir Arthur Lewis Community College</t>
  </si>
  <si>
    <t>Student Services Centre (SSC)</t>
  </si>
  <si>
    <t>Morne Fortune</t>
  </si>
  <si>
    <t>Castries</t>
  </si>
  <si>
    <t>Saint Lucia, West Indies</t>
  </si>
  <si>
    <t>National Documentation Centre</t>
  </si>
  <si>
    <t>Dept of Libraries, Archives &amp; Doc.</t>
  </si>
  <si>
    <t xml:space="preserve">Richmond Hill </t>
  </si>
  <si>
    <t>Kingstown</t>
  </si>
  <si>
    <t>Saint Vincent and the Grenadines</t>
  </si>
  <si>
    <t>Educational Advising Office</t>
  </si>
  <si>
    <t>American Consulate General</t>
  </si>
  <si>
    <t>P.O. Box 38955</t>
  </si>
  <si>
    <t>Dhahran</t>
  </si>
  <si>
    <t>Education Advising Office</t>
  </si>
  <si>
    <t>US Consulate General - EAO</t>
  </si>
  <si>
    <t>PO Box 149</t>
  </si>
  <si>
    <t>Jeddah</t>
  </si>
  <si>
    <t>P.O. Box 94309</t>
  </si>
  <si>
    <t>Riyadh</t>
  </si>
  <si>
    <t>EducationUSA Dakar</t>
  </si>
  <si>
    <t xml:space="preserve">Public Affairs Section, U.S. Embassy </t>
  </si>
  <si>
    <t>PO Box 49</t>
  </si>
  <si>
    <t>Dakar</t>
  </si>
  <si>
    <t>American Councils, Belgrade</t>
  </si>
  <si>
    <t>Kraljice Natalije (Narodnog Fronta) 68/1</t>
  </si>
  <si>
    <t>Belgrade</t>
  </si>
  <si>
    <t>Serbia</t>
  </si>
  <si>
    <t>11000</t>
  </si>
  <si>
    <t>Medjunarodni akademski centar</t>
  </si>
  <si>
    <t>Decanska 12, prvi sprat</t>
  </si>
  <si>
    <t>Beograd</t>
  </si>
  <si>
    <t>US Embassy Southridge</t>
  </si>
  <si>
    <t>Hill Station</t>
  </si>
  <si>
    <t>Freetown</t>
  </si>
  <si>
    <t>United States Education Information Center (USEIC)</t>
  </si>
  <si>
    <t>USEIC 70 Palmer Road #02</t>
  </si>
  <si>
    <t>08 Palmer House</t>
  </si>
  <si>
    <t>Fulbrightova komisia</t>
  </si>
  <si>
    <t>Levicka 3</t>
  </si>
  <si>
    <t>Bratislava</t>
  </si>
  <si>
    <t>Slovak Republic</t>
  </si>
  <si>
    <t>812 08</t>
  </si>
  <si>
    <t>SAIA, n.o.</t>
  </si>
  <si>
    <t>Nam. slobody 23</t>
  </si>
  <si>
    <t>812 20</t>
  </si>
  <si>
    <t>Slovene Human Resources Development and Scholarship Fund</t>
  </si>
  <si>
    <t>Dunajska 22</t>
  </si>
  <si>
    <t>6th Floor</t>
  </si>
  <si>
    <t xml:space="preserve"> Ljubljana</t>
  </si>
  <si>
    <t>SI - 1000</t>
  </si>
  <si>
    <t>Durban EducationUSA Advising Center</t>
  </si>
  <si>
    <t>30th Floor Old Mutual Building</t>
  </si>
  <si>
    <t>303 Dr. Pixley Kaseme Street</t>
  </si>
  <si>
    <t>Durban</t>
  </si>
  <si>
    <t>Johannesburg EducationUSA Advising Center</t>
  </si>
  <si>
    <t>PO Box 787197</t>
  </si>
  <si>
    <t>Sandton</t>
  </si>
  <si>
    <t>Cape Town EducationUSA Advising Center</t>
  </si>
  <si>
    <t>Post Net Suite 50, Private Bag x 26</t>
  </si>
  <si>
    <t>Tokai</t>
  </si>
  <si>
    <t>Commission for Cultural, Educational and Scientific Exchange between the United States and Spain</t>
  </si>
  <si>
    <t xml:space="preserve">Calle General Oraa, 55, </t>
  </si>
  <si>
    <t>Madrid</t>
  </si>
  <si>
    <t>US-SLFC</t>
  </si>
  <si>
    <t>55, Abdul Caffoor Mawatha</t>
  </si>
  <si>
    <t>Colombo</t>
  </si>
  <si>
    <t>03</t>
  </si>
  <si>
    <t>Education USA Advising Center Sudan</t>
  </si>
  <si>
    <t xml:space="preserve">P.P. Box 699 </t>
  </si>
  <si>
    <t>Khartoum</t>
  </si>
  <si>
    <t>Business Education Resource Center</t>
  </si>
  <si>
    <t xml:space="preserve">US Embassy, Business and Education Resource Center </t>
  </si>
  <si>
    <t xml:space="preserve">129 Dr. Sophie Redmondstraat </t>
  </si>
  <si>
    <t>Paramaribo</t>
  </si>
  <si>
    <t>Mbabane EducationUSA Advising Center</t>
  </si>
  <si>
    <t>PD Section O.P Box 199</t>
  </si>
  <si>
    <t>Mbabane</t>
  </si>
  <si>
    <t>H100</t>
  </si>
  <si>
    <t>EducationUSA @ Malmö Borgarskola</t>
  </si>
  <si>
    <t>Regementsgatan 36</t>
  </si>
  <si>
    <t>Malmö</t>
  </si>
  <si>
    <t>200 10</t>
  </si>
  <si>
    <t>Swedish Fulbright Commission</t>
  </si>
  <si>
    <t>Vasagatan 15-17, 4th floor</t>
  </si>
  <si>
    <t>Stockholm</t>
  </si>
  <si>
    <t>111 20</t>
  </si>
  <si>
    <t>American International Education Foundation</t>
  </si>
  <si>
    <t>9F, No. 161, Sec. 1</t>
  </si>
  <si>
    <t>Jianguo S. Rd.</t>
  </si>
  <si>
    <t>Taipei</t>
  </si>
  <si>
    <t>EducationUSA/American Councils for International Education</t>
  </si>
  <si>
    <t>86 Tolstoy Street</t>
  </si>
  <si>
    <t>Dushanbe</t>
  </si>
  <si>
    <t>734003 </t>
  </si>
  <si>
    <t>Tanzania EducationUSA Advising Center</t>
  </si>
  <si>
    <t>American Embassy</t>
  </si>
  <si>
    <t xml:space="preserve"> P.O. Box 9123 </t>
  </si>
  <si>
    <t>Dar es Salaam</t>
  </si>
  <si>
    <t>AUA EducationUSA</t>
  </si>
  <si>
    <t>179 Rajdamri Road</t>
  </si>
  <si>
    <t>Lumpini,Patumvan</t>
  </si>
  <si>
    <t>Bangkok</t>
  </si>
  <si>
    <t>Bangkok Bank EducationUSA Advising</t>
  </si>
  <si>
    <t>333 Silom Road, 2nd Floor</t>
  </si>
  <si>
    <t>Office of the Civil Service Commission</t>
  </si>
  <si>
    <t>Pitsanuloke Road, Dusit</t>
  </si>
  <si>
    <t>U.S. Embassy Bangok Public Affairs</t>
  </si>
  <si>
    <t>95 Wireless Road</t>
  </si>
  <si>
    <t>Ace! The Academy for EducationUSA</t>
  </si>
  <si>
    <t>21 soi 9 Nimmanhaemin Road</t>
  </si>
  <si>
    <t>Chiang Mai</t>
  </si>
  <si>
    <t xml:space="preserve">Fulbright Center </t>
  </si>
  <si>
    <t xml:space="preserve">Westerdoksdijk 215 1013 AD </t>
  </si>
  <si>
    <t>Amsterdam</t>
  </si>
  <si>
    <t>The Netherlands</t>
  </si>
  <si>
    <t>EducationUSA  Lome</t>
  </si>
  <si>
    <t>B P 852</t>
  </si>
  <si>
    <t>Lomé</t>
  </si>
  <si>
    <t>Tupou Tertiary Institute</t>
  </si>
  <si>
    <t xml:space="preserve">EducationUSA Tonga </t>
  </si>
  <si>
    <t>PO Box 117 Fasi moe Afi</t>
  </si>
  <si>
    <t>Nuku'alofa</t>
  </si>
  <si>
    <t>Attn: Information Resource Center</t>
  </si>
  <si>
    <t>Public Affairs Section PO Box 752</t>
  </si>
  <si>
    <t>Port of Spain</t>
  </si>
  <si>
    <t>AMIDEAST Tunis</t>
  </si>
  <si>
    <t>22, Rue Al Amine Al Abassi</t>
  </si>
  <si>
    <t>Cite Jardins, 1002 Tunis belvedere</t>
  </si>
  <si>
    <t>Tunis</t>
  </si>
  <si>
    <t>Fulbright Commission/ Egitim Komisyonu, Ankara Merkez Ofisi,</t>
  </si>
  <si>
    <t>Sehit Ersan cad.</t>
  </si>
  <si>
    <t>28/4 Cankaya</t>
  </si>
  <si>
    <t>Ankara</t>
  </si>
  <si>
    <t>Turkish American Association EducationUSA Center</t>
  </si>
  <si>
    <t xml:space="preserve"> APO AE PSC 93 </t>
  </si>
  <si>
    <t xml:space="preserve">Box 5000 </t>
  </si>
  <si>
    <t xml:space="preserve">Ankara </t>
  </si>
  <si>
    <t>09823</t>
  </si>
  <si>
    <t xml:space="preserve">Fulbright Istanbul Ofisi Dumen Sokak, 3/11, </t>
  </si>
  <si>
    <t>Gumussuyu, Taksim</t>
  </si>
  <si>
    <t xml:space="preserve">Istanbul </t>
  </si>
  <si>
    <t>34437</t>
  </si>
  <si>
    <t>Ashgabat EducationUSA Advising Center, Turkmenistan</t>
  </si>
  <si>
    <t xml:space="preserve">American Councils Gorogly </t>
  </si>
  <si>
    <t>48/A Street, 2nd floor</t>
  </si>
  <si>
    <t>Ashgabat</t>
  </si>
  <si>
    <t>Dashoguz American Corner</t>
  </si>
  <si>
    <t>Turkmenbashy street 7/2</t>
  </si>
  <si>
    <t>Dashoguz</t>
  </si>
  <si>
    <t>Mary American Corner</t>
  </si>
  <si>
    <t>42-A Agzibirlik Street</t>
  </si>
  <si>
    <t>Mary</t>
  </si>
  <si>
    <t>Turkmenabat American Corner</t>
  </si>
  <si>
    <t>33 Pushkin street</t>
  </si>
  <si>
    <t>Shatlyk building, 3rd floor</t>
  </si>
  <si>
    <t>Turkmenabat</t>
  </si>
  <si>
    <t>Uganda EducationUSA Advising Center</t>
  </si>
  <si>
    <t>c/o Public Affairs Office</t>
  </si>
  <si>
    <t>Plot. 1577 Ggaba Road, P. O. Box. 7007</t>
  </si>
  <si>
    <t>Kampala</t>
  </si>
  <si>
    <t>Educational Information &amp; Advising Center "Osvita"</t>
  </si>
  <si>
    <t>Prospekt Karla Marksa 60, rm. 74/75</t>
  </si>
  <si>
    <t>Dnipropetrovsk</t>
  </si>
  <si>
    <t>Education Information and Advising Center "Osvita"</t>
  </si>
  <si>
    <t>Kharkiv "Osvita" EAC</t>
  </si>
  <si>
    <t>13 Chernyshevskogo Str. Office 701</t>
  </si>
  <si>
    <t>Kharkiv</t>
  </si>
  <si>
    <t>Kyiv EducationUSA Advising Center</t>
  </si>
  <si>
    <t>vul. Esplanadna 20, 6th floor</t>
  </si>
  <si>
    <t>Kyiv</t>
  </si>
  <si>
    <t>01001</t>
  </si>
  <si>
    <t>Lutsk Window on America</t>
  </si>
  <si>
    <t>Lutsk EducationUSA Reference Center, Olena Pchilka Volyn State Regional Universal Scientific Library vul. Shopena 11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</si>
  <si>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</si>
  <si>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Lutsk</t>
  </si>
  <si>
    <t>Education Information and Advising Center Osvita</t>
  </si>
  <si>
    <t xml:space="preserve">P.O. Box 1759 </t>
  </si>
  <si>
    <t>Lviv</t>
  </si>
  <si>
    <t>79057</t>
  </si>
  <si>
    <t xml:space="preserve">Center for Promotion of International Education </t>
  </si>
  <si>
    <t>ul. Pavlenko 5, korp. 2</t>
  </si>
  <si>
    <t>komn. 110</t>
  </si>
  <si>
    <t>Simferopol</t>
  </si>
  <si>
    <t>95006</t>
  </si>
  <si>
    <t xml:space="preserve">Crimean Engineering and Pedagogical University library (Window on America) </t>
  </si>
  <si>
    <t>ul.Sevastopolskaya,21, per.Uchebniy,8</t>
  </si>
  <si>
    <t>95015</t>
  </si>
  <si>
    <t>Sumy Window on America Center</t>
  </si>
  <si>
    <t>Sumy Oblast Research Library</t>
  </si>
  <si>
    <t xml:space="preserve">10 Heroiv Stalingradu Str. </t>
  </si>
  <si>
    <t>Sumy</t>
  </si>
  <si>
    <t>EducationUSA Abu Dhabi Center</t>
  </si>
  <si>
    <t>P.O. Box 4009</t>
  </si>
  <si>
    <t>Abu Dhabi</t>
  </si>
  <si>
    <t>P.O. Box 121777</t>
  </si>
  <si>
    <t>Dubai</t>
  </si>
  <si>
    <t xml:space="preserve">US-UK Fulbright Commission </t>
  </si>
  <si>
    <t xml:space="preserve">Battersea Power Station </t>
  </si>
  <si>
    <t xml:space="preserve">188 Kirtling Street </t>
  </si>
  <si>
    <t xml:space="preserve">London </t>
  </si>
  <si>
    <t>SW8 5BN</t>
  </si>
  <si>
    <t>Fulbright EducationUSA Center</t>
  </si>
  <si>
    <t>Juncal 1327 D-401</t>
  </si>
  <si>
    <t>Montevideo</t>
  </si>
  <si>
    <t>3, Moyqorghon Street 5th Block</t>
  </si>
  <si>
    <t>Yunusobod District</t>
  </si>
  <si>
    <t>Tashkent</t>
  </si>
  <si>
    <t>Asociación Venezolano Americana de Amistad (AVAA)</t>
  </si>
  <si>
    <t>Av. Francisco de Miranda, Edif. Centro Empresarial Miranda Piso 1</t>
  </si>
  <si>
    <t>Ofic. 1-C y 1-D, Los Ruices</t>
  </si>
  <si>
    <t>Caracas</t>
  </si>
  <si>
    <t>Centro Venezolano Americano de Zulia (CEVAZ)</t>
  </si>
  <si>
    <t xml:space="preserve">Calle 63 No. 3E-60 (Sector Las Mercedes) </t>
  </si>
  <si>
    <t>Maracaibo, Zulia</t>
  </si>
  <si>
    <t>Centro Venezolano Americano de Merida (CEVAM)</t>
  </si>
  <si>
    <t>Urbanizacion El Encanto Prolongacion Avda. 2 (Lora) Esquina</t>
  </si>
  <si>
    <t>Calle 43 No. 1-55</t>
  </si>
  <si>
    <t>Merida</t>
  </si>
  <si>
    <t>U.S. Embassy 3rd Floor</t>
  </si>
  <si>
    <t>Rose Garden Tower, 170 Ngoc Khanh, Ba Dinh District</t>
  </si>
  <si>
    <t>Hanoi</t>
  </si>
  <si>
    <t xml:space="preserve">U.S. Consulate General C/o: PAS/EducationUSA </t>
  </si>
  <si>
    <t xml:space="preserve">4 Le Duan, District 1 </t>
  </si>
  <si>
    <t>Ho Chi Minh City</t>
  </si>
  <si>
    <t>Zambia EducationUSA Advising Center</t>
  </si>
  <si>
    <t>2310 Lusaka Place</t>
  </si>
  <si>
    <t>Dulles</t>
  </si>
  <si>
    <t xml:space="preserve">Virginia </t>
  </si>
  <si>
    <t>20189</t>
  </si>
  <si>
    <t>Lusaka</t>
  </si>
  <si>
    <t>Barbados Community College</t>
  </si>
  <si>
    <t xml:space="preserve">Counselling Department </t>
  </si>
  <si>
    <t>Howell's Cross Road</t>
  </si>
  <si>
    <t>St. Michael Barbados</t>
  </si>
  <si>
    <t>West Indies</t>
    <phoneticPr fontId="0" type="noConversion"/>
  </si>
  <si>
    <t>BB11058</t>
  </si>
  <si>
    <t>P.O. Box 15508</t>
  </si>
  <si>
    <t>Sana’a</t>
  </si>
  <si>
    <t>c/o Bulawayo Public Library</t>
  </si>
  <si>
    <t>100 Fort street &amp; 8th Avenue, Bulawayo</t>
  </si>
  <si>
    <t>Bulawayo</t>
  </si>
  <si>
    <t>Gweru EducationUSA Advising Center &amp; American Center</t>
  </si>
  <si>
    <t>Gweru Memorial Library</t>
  </si>
  <si>
    <t>Box 41</t>
  </si>
  <si>
    <t>Gweru</t>
  </si>
  <si>
    <t>Harare EducationUSA Advising Center</t>
  </si>
  <si>
    <t>Eastgate Building, 7th Floor</t>
  </si>
  <si>
    <t>Goldbridge, Crn 3rd and R. Mugabe</t>
  </si>
  <si>
    <t>Harare</t>
  </si>
  <si>
    <t>PES School of Engineering</t>
  </si>
  <si>
    <t>Hosur Road</t>
  </si>
  <si>
    <t>1 Km before Electronic City</t>
  </si>
  <si>
    <t>Bangalore</t>
  </si>
  <si>
    <t>560-100</t>
  </si>
  <si>
    <t>Univ</t>
  </si>
  <si>
    <t>Vellore Institute of Technology</t>
  </si>
  <si>
    <t>Vandalure-Kelambakkam Road</t>
  </si>
  <si>
    <t>Vellore, Tamilnadu</t>
  </si>
  <si>
    <t>632-014</t>
  </si>
  <si>
    <t>Vellore</t>
  </si>
  <si>
    <t>Amrita University</t>
  </si>
  <si>
    <t>Amrita Nagar (p.O)</t>
  </si>
  <si>
    <t>Ettimadai</t>
  </si>
  <si>
    <t>Coimbatore, Tamil Nadu</t>
  </si>
  <si>
    <t>641-112</t>
  </si>
  <si>
    <t>Coimbatore</t>
  </si>
  <si>
    <t>PSG Institute of Management</t>
  </si>
  <si>
    <t>PB No 1668</t>
  </si>
  <si>
    <t>Peelamedu</t>
  </si>
  <si>
    <t>641-004</t>
  </si>
  <si>
    <t>Vellore Institute of Technology - Chennai</t>
  </si>
  <si>
    <t>Chennai, Tamil Nadu</t>
  </si>
  <si>
    <t>600-048</t>
  </si>
  <si>
    <t>Madras Christian College</t>
  </si>
  <si>
    <t>Tambaram</t>
  </si>
  <si>
    <t>600-059</t>
  </si>
  <si>
    <t>L.D. College of Engineering</t>
  </si>
  <si>
    <t>Navrangpura</t>
  </si>
  <si>
    <t>380-015</t>
  </si>
  <si>
    <t>Nirma University</t>
  </si>
  <si>
    <t>Sarkhej-Gandhinagar Highway</t>
  </si>
  <si>
    <t>382-481</t>
  </si>
  <si>
    <t>IIT Gandhinagar</t>
  </si>
  <si>
    <t>VGEC Campus</t>
  </si>
  <si>
    <t>Chandkheda</t>
  </si>
  <si>
    <t>382-424</t>
  </si>
  <si>
    <t>Delhi Technological University</t>
  </si>
  <si>
    <t>Shahbad Daulatpur</t>
  </si>
  <si>
    <t>Bawana Road</t>
  </si>
  <si>
    <t>Delhi</t>
  </si>
  <si>
    <t>110-042</t>
  </si>
  <si>
    <t>Indraprastha Institute of Information Technology Delhi</t>
  </si>
  <si>
    <t>Okhla Industrial Estate, Phase III</t>
  </si>
  <si>
    <t>110-020</t>
  </si>
  <si>
    <t>Shaheed Sukhdev College of Business</t>
  </si>
  <si>
    <t>University of Delhi</t>
  </si>
  <si>
    <t>Vivek Vihar, Phase-II</t>
  </si>
  <si>
    <t>110-095</t>
  </si>
  <si>
    <t xml:space="preserve">Angola EducationUSA Advising Center </t>
  </si>
  <si>
    <t>Rua Houari Boumedienne</t>
  </si>
  <si>
    <t>32 Miramar</t>
  </si>
  <si>
    <t>Luanda</t>
  </si>
  <si>
    <t>EducationUSA, US Consulate General, Melbourne</t>
  </si>
  <si>
    <t>Level 6/553 St. Kilda Road</t>
  </si>
  <si>
    <t>Melbourne</t>
  </si>
  <si>
    <t>VIC 3004</t>
  </si>
  <si>
    <t xml:space="preserve">Commission for Educational Exchange </t>
  </si>
  <si>
    <t>Boulevard de l'Empereur 4</t>
  </si>
  <si>
    <t>Brussels</t>
  </si>
  <si>
    <t>B-1000</t>
  </si>
  <si>
    <t>IRC - Mandalay</t>
  </si>
  <si>
    <t>Mandalay</t>
  </si>
  <si>
    <t>Fulbright Commission</t>
  </si>
  <si>
    <t>Karmelitska 17, 118 00 Praha 1</t>
  </si>
  <si>
    <t>Prague</t>
  </si>
  <si>
    <t>GAI Tuebingen</t>
  </si>
  <si>
    <t>Karlstr. 3</t>
  </si>
  <si>
    <t>Tuebingen</t>
  </si>
  <si>
    <t>IHCI</t>
  </si>
  <si>
    <t>IHCI FLORENCIA NORTE EDIFICIO TOVAR Y ASOCIADOS SEGUNDA PLANTA</t>
  </si>
  <si>
    <t>Tegucigalpa</t>
  </si>
  <si>
    <t>American Corner Debrecen</t>
  </si>
  <si>
    <t xml:space="preserve">Debreceni Muvelodesi Kozpont H-4024 </t>
  </si>
  <si>
    <t>Debrecen, Kossuth u.1.</t>
  </si>
  <si>
    <t>Nagoya American Center</t>
  </si>
  <si>
    <t xml:space="preserve">Nagono 1-47-1, Nakamura-ku </t>
  </si>
  <si>
    <t>Nagoya International Center Building, 6th floor</t>
  </si>
  <si>
    <t>Nagoya</t>
  </si>
  <si>
    <t>450-0001</t>
  </si>
  <si>
    <t xml:space="preserve">Fulbright Japan </t>
  </si>
  <si>
    <t>Sanno Grand Bldg. #207 2-14-2</t>
  </si>
  <si>
    <t>Nagata-cho, Chiyoda-ku</t>
  </si>
  <si>
    <t>100-0014</t>
  </si>
  <si>
    <t>EducationUSA China</t>
  </si>
  <si>
    <t>Public Affairs, U.S. Embassy</t>
  </si>
  <si>
    <t>No. 55 An Jia Lou Lu</t>
  </si>
  <si>
    <t>Universidad Autonoma de Baja California - Tijuana</t>
  </si>
  <si>
    <t>Tijuana</t>
  </si>
  <si>
    <t>Fulbright New Zealand</t>
  </si>
  <si>
    <t xml:space="preserve">PO Box 3465 </t>
  </si>
  <si>
    <t>Wellington</t>
  </si>
  <si>
    <t>Foundation For Scholarly Exchange - Fulbright Office</t>
  </si>
  <si>
    <t xml:space="preserve">3F., 45 Yanping S. Rd. </t>
  </si>
  <si>
    <t>P. O .Box 90</t>
  </si>
  <si>
    <t>Gaborone</t>
  </si>
  <si>
    <t>UNIFOR EducationUSA</t>
  </si>
  <si>
    <t>Universidade de Fortaleza-UNIFOR</t>
  </si>
  <si>
    <t>EducationUSA/UNIFOR - Vice-Reitoria de Extensão e Comunidade Universitária Prédio da Reitoria - 1º andar</t>
  </si>
  <si>
    <t>Endereço: Av. Washington Soares, 1321</t>
  </si>
  <si>
    <t>Bairro Edson Queiroz - UNIFOR</t>
  </si>
  <si>
    <t>Fortaleza</t>
  </si>
  <si>
    <t>CEP: 60811-905</t>
  </si>
  <si>
    <t>EducationUSA Advisor, Dept. of State</t>
  </si>
  <si>
    <t>2460 Praia Place</t>
  </si>
  <si>
    <t>Washington</t>
  </si>
  <si>
    <t>DC</t>
  </si>
  <si>
    <t>20521-2020</t>
  </si>
  <si>
    <t>Praia</t>
  </si>
  <si>
    <t>Instituto Chileno Norteamericano Antofagasta</t>
  </si>
  <si>
    <t>Instituto Chileno-Norteamericano</t>
  </si>
  <si>
    <t>Educational Adviser</t>
  </si>
  <si>
    <t>Antofagasta</t>
  </si>
  <si>
    <t>EducationUSA, CEDEI, Cuenca</t>
  </si>
  <si>
    <t>c/o CEDEI</t>
  </si>
  <si>
    <t>Cuenca</t>
  </si>
  <si>
    <t>EducationUSA Advisor - PAS Dept. of State</t>
  </si>
  <si>
    <t>2070 Banjul Place</t>
  </si>
  <si>
    <t>20521-2070</t>
  </si>
  <si>
    <t>The Fulbright Commission - Ireland</t>
  </si>
  <si>
    <t>Fulbright Commission, Brooklawn House</t>
  </si>
  <si>
    <t>Crampton Ave., Shelbourne Road, Ballsbridge</t>
  </si>
  <si>
    <t>Dublin</t>
  </si>
  <si>
    <t>Dnipropetrovsk Oblast Research Library</t>
  </si>
  <si>
    <t>18, K.Marks Avenu</t>
  </si>
  <si>
    <t xml:space="preserve">Dnipropetrovsk </t>
  </si>
  <si>
    <t>Mykolaiv Regional Universal ScientificLibrary</t>
  </si>
  <si>
    <t>9, Moskovska St.</t>
  </si>
  <si>
    <t xml:space="preserve">Mykolaiv </t>
  </si>
  <si>
    <t>EducationUSA Caracas</t>
  </si>
  <si>
    <t>US EMBASSY Caracas, c/o Marta Garcia-PAS</t>
  </si>
  <si>
    <t>Calle F c/c Suapure, Colinas de Valle Arriba 1080</t>
  </si>
  <si>
    <t>EducationUSA Yemen at AMIDEAST</t>
  </si>
  <si>
    <t>P.O. Box 6009</t>
  </si>
  <si>
    <t>Khormaksar</t>
  </si>
  <si>
    <t>Aden</t>
  </si>
  <si>
    <t>Antofagasta, Carrera</t>
  </si>
  <si>
    <t>1445</t>
  </si>
  <si>
    <t>597</t>
  </si>
  <si>
    <t>4</t>
  </si>
  <si>
    <t>Cuenca, Casilla</t>
  </si>
  <si>
    <t>Date</t>
  </si>
  <si>
    <t>Schools</t>
  </si>
  <si>
    <t>Registered for Fair</t>
  </si>
  <si>
    <t>Attended Fair</t>
  </si>
  <si>
    <t>Presentation Attendance</t>
  </si>
  <si>
    <t>Attended / Registered</t>
  </si>
  <si>
    <t>Comments</t>
  </si>
  <si>
    <t>rain</t>
  </si>
  <si>
    <t>n/a</t>
  </si>
  <si>
    <t>sunny</t>
  </si>
  <si>
    <t>Shanghai</t>
  </si>
  <si>
    <t>early rain</t>
  </si>
  <si>
    <t>Forte' NYC</t>
  </si>
  <si>
    <t>Forte' Toronto</t>
  </si>
  <si>
    <t>Toronto film festival</t>
  </si>
  <si>
    <t>QS Tour</t>
  </si>
  <si>
    <t>QS Toronto</t>
  </si>
  <si>
    <t>rain/cold</t>
  </si>
  <si>
    <t>QS Boston</t>
  </si>
  <si>
    <t>QS NYC</t>
  </si>
  <si>
    <t>QS Philadelphia</t>
  </si>
  <si>
    <t>QS Dallas</t>
  </si>
  <si>
    <t>QS Houston</t>
  </si>
  <si>
    <t>JPMC NYC</t>
  </si>
  <si>
    <t>89 via Adobe Connect</t>
  </si>
  <si>
    <t>North America</t>
  </si>
  <si>
    <t>Asia</t>
  </si>
  <si>
    <t>MBA Tour</t>
  </si>
  <si>
    <t>http://thembatour.com/bschool/index.shtml</t>
  </si>
  <si>
    <t>Download the MBA Tour's Brochure</t>
  </si>
  <si>
    <t>http://www.topmba.com/events#overview</t>
  </si>
  <si>
    <t>Review Tour dates, explore expense</t>
  </si>
  <si>
    <t>Forté Foundation</t>
  </si>
  <si>
    <t>http://www.fortefoundation.org/site/PageServer?pagename=events_ue_mba</t>
  </si>
  <si>
    <t>Event Tours</t>
  </si>
  <si>
    <t>Website</t>
  </si>
  <si>
    <t>Suggestions</t>
  </si>
  <si>
    <t>CIA World Factbook</t>
  </si>
  <si>
    <t>https://www.cia.gov/library/publications/the-world-factbook/</t>
  </si>
  <si>
    <t>Resource</t>
  </si>
  <si>
    <t>Google</t>
  </si>
  <si>
    <t>http://google.com</t>
  </si>
  <si>
    <t>Africa</t>
  </si>
  <si>
    <t>Antigua and Barbuda</t>
  </si>
  <si>
    <t>Central America</t>
  </si>
  <si>
    <t>South America</t>
  </si>
  <si>
    <t>Oceania</t>
  </si>
  <si>
    <t>Europe</t>
  </si>
  <si>
    <t>Hong Kong &amp; Macau</t>
  </si>
  <si>
    <t>Macedonia (The Former Yugoslav Republic of)</t>
  </si>
  <si>
    <t>Mainland China</t>
  </si>
  <si>
    <t>Micronesia, Federated States of</t>
  </si>
  <si>
    <t>Saint Kitts and Nevis</t>
  </si>
  <si>
    <t>Saint Lucia</t>
  </si>
  <si>
    <t>Syria</t>
  </si>
  <si>
    <t>The Gambia</t>
  </si>
  <si>
    <r>
      <t xml:space="preserve">Name </t>
    </r>
    <r>
      <rPr>
        <sz val="9"/>
        <color theme="3"/>
        <rFont val="Calibri"/>
        <family val="2"/>
        <scheme val="minor"/>
      </rPr>
      <t>(U for University)</t>
    </r>
  </si>
  <si>
    <t>General Rank</t>
  </si>
  <si>
    <t xml:space="preserve">Rank(Fin) </t>
  </si>
  <si>
    <t>Rank(Acc)</t>
  </si>
  <si>
    <t>Rank(MBA)</t>
  </si>
  <si>
    <t>Location (City, Province)</t>
  </si>
  <si>
    <t>1  北京大学 北京 综合 100.00 93.36 100.00 100.00 </t>
  </si>
  <si>
    <t>Peking U</t>
  </si>
  <si>
    <t>http://english.pku.edu.cn/</t>
  </si>
  <si>
    <t>2 清华大学 北京 理工 98.25 100.00 87.15 90.06 </t>
  </si>
  <si>
    <t>Tsinghua U</t>
  </si>
  <si>
    <t>http://www.tsinghua.edu.cn/publish/then/index.html</t>
  </si>
  <si>
    <t>3 复旦大学 上海 综合 82.51 56.39 53.53 53.53 </t>
  </si>
  <si>
    <t>Fudan U</t>
  </si>
  <si>
    <t>http://www.fudan.edu.cn/englishnew/</t>
  </si>
  <si>
    <t>4 浙江大学 浙江 综合 82.18 53.42 50.14 65.00 </t>
  </si>
  <si>
    <t>Zhejiang U</t>
  </si>
  <si>
    <t>Hangzhou, Zhejiang</t>
  </si>
  <si>
    <t>http://www.zju.edu.cn/english/</t>
  </si>
  <si>
    <t>5 上海交通大学 上海 综合 79.72 58.88 36.50 49.46 </t>
  </si>
  <si>
    <t>Shanghai Jiao Tong U</t>
  </si>
  <si>
    <t>http://en.sjtu.edu.cn/</t>
  </si>
  <si>
    <t>6 南京大学 江苏 综合 78.71 44.45 43.52 53.26 </t>
  </si>
  <si>
    <t>Nanjing U</t>
  </si>
  <si>
    <t>Nanjing, Jiangsu</t>
  </si>
  <si>
    <t>http://www.nju.edu.cn/html/eng</t>
  </si>
  <si>
    <t>7 中山大学 广东 综合 75.00 41.64 29.38 41.61 </t>
  </si>
  <si>
    <t>Sun Yat-sen U</t>
  </si>
  <si>
    <t>Guangzhou, Guangdong</t>
  </si>
  <si>
    <t>http://www.sysu.edu.cn/2012/en/index.htm</t>
  </si>
  <si>
    <t>8 吉林大学 吉林 综合 74.95 37.63 36.36 32.97 </t>
  </si>
  <si>
    <t>Jilin U</t>
  </si>
  <si>
    <t>Changchun, Jilin</t>
  </si>
  <si>
    <t>http://en.jlu.edu.cn/</t>
  </si>
  <si>
    <t>9 武汉大学 湖北 综合 74.80 36.03 35.33 37.50 </t>
  </si>
  <si>
    <t>Wuhan U</t>
  </si>
  <si>
    <t>Wuhan, Hubei</t>
  </si>
  <si>
    <t>http://en.whu.edu.cn/</t>
  </si>
  <si>
    <t>10 中国科学技术大学 安徽 理工 74.11 35.61 27.94 47.60 </t>
  </si>
  <si>
    <t>U of Science and Technology of China</t>
  </si>
  <si>
    <t>Hefei, Anhui</t>
  </si>
  <si>
    <t>http://en.ustc.edu.cn/</t>
  </si>
  <si>
    <t>11 华中科技大学 湖北 理工 73.52 38.06 28.44 31.03 </t>
  </si>
  <si>
    <t>Huazhong U of Science &amp; Technology</t>
  </si>
  <si>
    <t>http://english.hust.edu.cn/</t>
  </si>
  <si>
    <t>12 中国人民大学 北京 综合 72.36 17.32 41.72 32.52 </t>
  </si>
  <si>
    <t>Renmin U of China</t>
  </si>
  <si>
    <t>http://www.ruc.edu.cn/en</t>
  </si>
  <si>
    <t>13 四川大学 四川 综合 72.31 30.93 28.67 30.58 </t>
  </si>
  <si>
    <t>Sichuan U</t>
  </si>
  <si>
    <t>Chengdu, Sichuan</t>
  </si>
  <si>
    <t>http://www.scu.edu.cn/en/index.htm</t>
  </si>
  <si>
    <t>14 南开大学 天津 综合 71.96 30.13 26.37 33.39 </t>
  </si>
  <si>
    <t>Nankai U</t>
  </si>
  <si>
    <t>Tianjin</t>
  </si>
  <si>
    <t>http://www.nankai.edu.cn/english/</t>
  </si>
  <si>
    <t>15 山东大学 山东 综合 71.81 28.18 27.54 33.20 </t>
  </si>
  <si>
    <t>Shandong U</t>
  </si>
  <si>
    <t>Jinan, Shandong</t>
  </si>
  <si>
    <t>http://en.sdu.edu.cn/</t>
  </si>
  <si>
    <t>16 北京师范大学 北京 师范 70.98 24.43 27.37 30.85 </t>
  </si>
  <si>
    <t>Beijing Normal U</t>
  </si>
  <si>
    <t>http://english.bnu.edu.cn/</t>
  </si>
  <si>
    <t>17 哈尔滨工业大学 黑龙江 理工 70.68 26.80 25.23 25.68 </t>
  </si>
  <si>
    <t>Harbin Institute of Technology</t>
    <phoneticPr fontId="0" type="noConversion"/>
  </si>
  <si>
    <t>Harbin, Heilongjiang</t>
  </si>
  <si>
    <t>http://en.hit.edu.cn/</t>
  </si>
  <si>
    <t>18 西安交通大学 陕西 综合 70.55 26.64 24.80 25.31 </t>
  </si>
  <si>
    <t>Xi'an Jiaotong U</t>
  </si>
  <si>
    <t>Xi'an, Shaanxi</t>
  </si>
  <si>
    <t>http://www.xjtu.edu.cn/en/index.html</t>
  </si>
  <si>
    <t>19 中南大学 湖南 综合 70.54 27.62 23.80 25.24 </t>
  </si>
  <si>
    <t>Central South U</t>
    <phoneticPr fontId="0" type="noConversion"/>
  </si>
  <si>
    <t>Changsha,Hunan</t>
    <phoneticPr fontId="0" type="noConversion"/>
  </si>
  <si>
    <t>http://iecd.csu.edu.cn/en-US/Default.aspx</t>
  </si>
  <si>
    <t>20 厦门大学 福建 综合 70.43 26.26 22.82 29.69 </t>
  </si>
  <si>
    <t>Xiamen U</t>
    <phoneticPr fontId="0" type="noConversion"/>
  </si>
  <si>
    <t>Xiamen,Fujian</t>
    <phoneticPr fontId="0" type="noConversion"/>
  </si>
  <si>
    <t>http://www.xmu.edu.cn/english/index.asp</t>
  </si>
  <si>
    <t>21 东南大学 江苏 综合 68.96 24.89 18.15 23.26 </t>
  </si>
  <si>
    <t>Southeast U</t>
    <phoneticPr fontId="0" type="noConversion"/>
  </si>
  <si>
    <t>Nanjing, Jiangsu</t>
    <phoneticPr fontId="0" type="noConversion"/>
  </si>
  <si>
    <t>http://www.seu.edu.cn/s/132/main.jspy</t>
  </si>
  <si>
    <t>22 同济大学 上海 理工 68.92 24.28 18.16 24.21 </t>
  </si>
  <si>
    <t>Tongji U</t>
    <phoneticPr fontId="0" type="noConversion"/>
  </si>
  <si>
    <t>Shanghai</t>
    <phoneticPr fontId="0" type="noConversion"/>
  </si>
  <si>
    <t>http://www.tongji.edu.cn/english/</t>
  </si>
  <si>
    <t>23 天津大学 天津 理工 68.56 20.75 19.09 25.43 </t>
  </si>
  <si>
    <t>Tianjin U</t>
    <phoneticPr fontId="0" type="noConversion"/>
  </si>
  <si>
    <t>Tianjin</t>
    <phoneticPr fontId="0" type="noConversion"/>
  </si>
  <si>
    <t>http://www.tju.edu.cn/english/</t>
  </si>
  <si>
    <t>24 北京航空航天大学 北京 理工 68.36 24.76 16.02 20.04 </t>
  </si>
  <si>
    <t>Beihang U</t>
    <phoneticPr fontId="0" type="noConversion"/>
  </si>
  <si>
    <t>Beijing</t>
    <phoneticPr fontId="0" type="noConversion"/>
  </si>
  <si>
    <t>http://ev.buaa.edu.cn/</t>
  </si>
  <si>
    <t>25 大连理工大学 辽宁 理工 67.77 20.03 15.28 25.43 </t>
  </si>
  <si>
    <t>Dalian U of Technology</t>
    <phoneticPr fontId="0" type="noConversion"/>
  </si>
  <si>
    <t>Dalian,Liaoning</t>
    <phoneticPr fontId="0" type="noConversion"/>
  </si>
  <si>
    <t>http://www.dlut.edu.cn/en/</t>
  </si>
  <si>
    <t>26 华东师范大学 上海 师范 67.73 17.67 18.54 22.36 </t>
  </si>
  <si>
    <t>East China Normal U</t>
    <phoneticPr fontId="0" type="noConversion"/>
  </si>
  <si>
    <t>Shanghai</t>
    <phoneticPr fontId="0" type="noConversion"/>
  </si>
  <si>
    <t>http://english.ecnu.edu.cn/</t>
  </si>
  <si>
    <t>27 华南理工大学 广东 理工 67.61 19.14 14.81 26.53 </t>
  </si>
  <si>
    <t>South China U of Technology</t>
    <phoneticPr fontId="0" type="noConversion"/>
  </si>
  <si>
    <t>Guangzhou, Guangdong</t>
    <phoneticPr fontId="0" type="noConversion"/>
  </si>
  <si>
    <t>http://en.scut.edu.cn/</t>
  </si>
  <si>
    <t>28 中国农业大学 北京 农林 67.05 18.09 13.64 23.85 </t>
  </si>
  <si>
    <t>China Agricultural U</t>
    <phoneticPr fontId="0" type="noConversion"/>
  </si>
  <si>
    <t>http://english.cau.edu.cn/</t>
  </si>
  <si>
    <t>29 湖南大学 湖南 综合 66.41 13.57 15.00 22.37 </t>
  </si>
  <si>
    <t>Hunan U</t>
    <phoneticPr fontId="0" type="noConversion"/>
  </si>
  <si>
    <t>http://www-en.hnu.edu.cn/</t>
  </si>
  <si>
    <t>30 兰州大学 甘肃 综合 66.35 13.69 13.17 25.81 </t>
  </si>
  <si>
    <t>Lanzhou U</t>
    <phoneticPr fontId="0" type="noConversion"/>
  </si>
  <si>
    <t>Lanzhou,Gansu</t>
    <phoneticPr fontId="0" type="noConversion"/>
  </si>
  <si>
    <t>http://en.lzu.edu.cn/</t>
  </si>
  <si>
    <t>31 重庆大学 重庆 综合 65.88 13.62 13.04 19.26 </t>
  </si>
  <si>
    <t>Chongqing U</t>
    <phoneticPr fontId="0" type="noConversion"/>
  </si>
  <si>
    <t>Chongqing</t>
    <phoneticPr fontId="0" type="noConversion"/>
  </si>
  <si>
    <t>http://international.cqu.edu.cn/</t>
  </si>
  <si>
    <t>32 西北工业大学 陕西 理工 65.87 13.99 12.55 19.42 </t>
  </si>
  <si>
    <t>Northwestern Polytechnical U</t>
    <phoneticPr fontId="0" type="noConversion"/>
  </si>
  <si>
    <t>Xi'an, Shaanxi</t>
    <phoneticPr fontId="0" type="noConversion"/>
  </si>
  <si>
    <t>http://english.nwpu.edu.cn/</t>
  </si>
  <si>
    <t>33 东北大学 辽宁 理工 65.80 13.38 13.54 17.45 </t>
    <phoneticPr fontId="0" type="noConversion"/>
  </si>
  <si>
    <t>Northeastern U</t>
    <phoneticPr fontId="0" type="noConversion"/>
  </si>
  <si>
    <t>Shenyang,Liaoning</t>
    <phoneticPr fontId="0" type="noConversion"/>
  </si>
  <si>
    <t>http://www.neu.edu.cn/#</t>
  </si>
  <si>
    <t>Rank(Fin&amp;Eco U)</t>
  </si>
  <si>
    <t>1 中南财经政法大学 湖北 财经</t>
    <phoneticPr fontId="0" type="noConversion"/>
  </si>
  <si>
    <t>Zhongnan U of Economics and Law</t>
    <phoneticPr fontId="0" type="noConversion"/>
  </si>
  <si>
    <t>Wuhan,Hubei</t>
    <phoneticPr fontId="0" type="noConversion"/>
  </si>
  <si>
    <t>http://jrxy.znufe.edu.cn/english/home/home.html</t>
  </si>
  <si>
    <t>2 上海财经大学 上海 财经</t>
  </si>
  <si>
    <t>Shanghai U of Finance and Economics</t>
    <phoneticPr fontId="0" type="noConversion"/>
  </si>
  <si>
    <t>Shanghai</t>
    <phoneticPr fontId="0" type="noConversion"/>
  </si>
  <si>
    <t>http://www.shufe.edu.cn/structure/english/index</t>
  </si>
  <si>
    <t>3 中央财经大学 北京 财经</t>
  </si>
  <si>
    <t>Central University of Finance and Economics</t>
    <phoneticPr fontId="0" type="noConversion"/>
  </si>
  <si>
    <t>Beijing</t>
    <phoneticPr fontId="0" type="noConversion"/>
  </si>
  <si>
    <t>http://en.cufe.edu.cn/</t>
  </si>
  <si>
    <t>4 西南财经大学 四川 财经</t>
  </si>
  <si>
    <t>Southwestern University of Finance and Economics</t>
    <phoneticPr fontId="0" type="noConversion"/>
  </si>
  <si>
    <t>Chengdu,Sichuan</t>
    <phoneticPr fontId="0" type="noConversion"/>
  </si>
  <si>
    <t>http://www.swufe.edu.cn/english/</t>
  </si>
  <si>
    <t>5 对外经济贸易大学 北京 财经</t>
  </si>
  <si>
    <t>U of International Business and Economics</t>
    <phoneticPr fontId="0" type="noConversion"/>
  </si>
  <si>
    <t>Beijing</t>
    <phoneticPr fontId="0" type="noConversion"/>
  </si>
  <si>
    <t>http://www.uibe.edu.cn/upload/uibe_eng/Home.php</t>
  </si>
  <si>
    <t>6 东北财经大学 辽宁 财经</t>
  </si>
  <si>
    <t>Dongbei U of Finance and Economics</t>
    <phoneticPr fontId="0" type="noConversion"/>
  </si>
  <si>
    <t>Shenyang,Liaoning</t>
    <phoneticPr fontId="0" type="noConversion"/>
  </si>
  <si>
    <t>http://english.dufe.edu.cn/</t>
  </si>
  <si>
    <t>7 首都经济贸易大学 北京 财经</t>
  </si>
  <si>
    <t xml:space="preserve">Capital University of Economics and Business </t>
    <phoneticPr fontId="0" type="noConversion"/>
  </si>
  <si>
    <t>http://english.cueb.edu.cn/</t>
  </si>
  <si>
    <t>8 江西财经大学 江西 财经</t>
  </si>
  <si>
    <t>Jiangxi University of Finance and Economics</t>
    <phoneticPr fontId="0" type="noConversion"/>
  </si>
  <si>
    <t>Nanchang,Jiangxi</t>
    <phoneticPr fontId="0" type="noConversion"/>
  </si>
  <si>
    <t>http://english.jxufe.edu.cn/web/index.php</t>
  </si>
  <si>
    <t>9 浙江工商大学 浙江 财经</t>
  </si>
  <si>
    <t>Zhejiang Gongshang U</t>
    <phoneticPr fontId="0" type="noConversion"/>
  </si>
  <si>
    <t>Hangzhou,Zhejiang</t>
    <phoneticPr fontId="0" type="noConversion"/>
  </si>
  <si>
    <t>http://www.zjsu.edu.cn/english/</t>
  </si>
  <si>
    <t>10 天津财经大学 天津 财经</t>
  </si>
  <si>
    <t>Tianjin University of Finance &amp; Economics</t>
  </si>
  <si>
    <t>http://www.tjufe.edu.cn/</t>
  </si>
  <si>
    <t>11 重庆工商大学 重庆 财经</t>
  </si>
  <si>
    <t>Chongqing Technology and Business University</t>
    <phoneticPr fontId="0" type="noConversion"/>
  </si>
  <si>
    <t>http://www.ctbu.edu.cn/english/</t>
  </si>
  <si>
    <t>12 北京工商大学 北京 财经</t>
  </si>
  <si>
    <t xml:space="preserve">Beijing Technology and Business University </t>
    <phoneticPr fontId="0" type="noConversion"/>
  </si>
  <si>
    <t>Beijing</t>
    <phoneticPr fontId="0" type="noConversion"/>
  </si>
  <si>
    <t>http://english.btbu.edu.cn/</t>
  </si>
  <si>
    <t>13 哈尔滨商业大学 黑龙江 财经</t>
  </si>
  <si>
    <t>Harbin University of Commerce</t>
    <phoneticPr fontId="0" type="noConversion"/>
  </si>
  <si>
    <t>Harbin,Heilongjiang</t>
    <phoneticPr fontId="0" type="noConversion"/>
  </si>
  <si>
    <t>http://en.hrbcu.edu.cn/</t>
  </si>
  <si>
    <t>14 云南财经大学 云南 财经</t>
  </si>
  <si>
    <t>Yunnan University of Finance and Economics</t>
  </si>
  <si>
    <t>Kunming,Yunnan</t>
    <phoneticPr fontId="0" type="noConversion"/>
  </si>
  <si>
    <t>http://foreign.ynufe.edu.cn/eng/</t>
  </si>
  <si>
    <t>15 山西财经大学 山西 财经</t>
  </si>
  <si>
    <t xml:space="preserve">Shanxi University of Finance and Economics </t>
    <phoneticPr fontId="0" type="noConversion"/>
  </si>
  <si>
    <t>Taiyuan,Shanxi</t>
    <phoneticPr fontId="0" type="noConversion"/>
  </si>
  <si>
    <t>http://www.sxufe.edu.cn/english/index.htm</t>
  </si>
  <si>
    <t>16 南京财经大学 江苏 财经</t>
  </si>
  <si>
    <t>Nanjing University of Finance and Economics</t>
    <phoneticPr fontId="0" type="noConversion"/>
  </si>
  <si>
    <t>Nanjing,Jiangsu</t>
    <phoneticPr fontId="0" type="noConversion"/>
  </si>
  <si>
    <t>http://english.njue.edu.cn/</t>
  </si>
  <si>
    <t>17 浙江财经学院 浙江 财经</t>
  </si>
  <si>
    <t>Zhejiang U of Finance and Economics</t>
    <phoneticPr fontId="0" type="noConversion"/>
  </si>
  <si>
    <t>http://www.zufe.edu.cn/</t>
  </si>
  <si>
    <t>18 河南财经学院 河南 财经</t>
  </si>
  <si>
    <t>Henan U of Economics and Law</t>
    <phoneticPr fontId="0" type="noConversion"/>
  </si>
  <si>
    <t>Zhenzhou,Henan</t>
    <phoneticPr fontId="0" type="noConversion"/>
  </si>
  <si>
    <t>http://www.huel.edu.cn/</t>
  </si>
  <si>
    <t>19 广东商学院 广东 财经</t>
  </si>
  <si>
    <t>Guangdong University of Business Studies</t>
  </si>
  <si>
    <t>Guangzhou,Guangdong</t>
    <phoneticPr fontId="0" type="noConversion"/>
  </si>
  <si>
    <t>http://fao.gdcc.edu.cn/english/about.asp</t>
  </si>
  <si>
    <t>20 河北经贸大学 河北 财经</t>
  </si>
  <si>
    <t>Hebei U of Economics and Business</t>
    <phoneticPr fontId="0" type="noConversion"/>
  </si>
  <si>
    <t>Shijiazhuang,Hebei</t>
    <phoneticPr fontId="0" type="noConversion"/>
  </si>
  <si>
    <t>http://web.heuet.net.cn/phpEnglish/</t>
    <phoneticPr fontId="0" type="noConversion"/>
  </si>
  <si>
    <t>Universities</t>
  </si>
  <si>
    <t>Locations</t>
  </si>
  <si>
    <t>National Taiwan University</t>
  </si>
  <si>
    <t>National Chiao Tung University</t>
  </si>
  <si>
    <t>Hsinchu City</t>
  </si>
  <si>
    <t>National Cheng Kung University</t>
  </si>
  <si>
    <t>Tainan</t>
  </si>
  <si>
    <t>National Chengchi University</t>
  </si>
  <si>
    <t>National Tsing Hua University</t>
  </si>
  <si>
    <t>National Central University</t>
  </si>
  <si>
    <t>Jhongli City</t>
  </si>
  <si>
    <t>National Sun Yat-Sen University</t>
  </si>
  <si>
    <t>Kaohsiung</t>
  </si>
  <si>
    <t>National Chung Hsing University</t>
  </si>
  <si>
    <t>Taichung</t>
  </si>
  <si>
    <t>National Taipei University</t>
  </si>
  <si>
    <t>National Taiwan Normal University</t>
  </si>
  <si>
    <t>Name of Institute</t>
  </si>
  <si>
    <t>Designation</t>
  </si>
  <si>
    <t>Address</t>
  </si>
  <si>
    <t>National University of Singapore</t>
  </si>
  <si>
    <t>Director, Office of Admissions</t>
  </si>
  <si>
    <t xml:space="preserve">National University of Singapore
21 Lower Kent Ridge Road 
Singapore 119077 </t>
  </si>
  <si>
    <t>http://www.nus.edu.sg/</t>
  </si>
  <si>
    <t>Nanyang Technological University</t>
  </si>
  <si>
    <t>Associate Provost (Graduate Education)</t>
  </si>
  <si>
    <t xml:space="preserve">Nanyang Technological University
50 Nanyang Avenue, Singapore 639798 </t>
  </si>
  <si>
    <t>http://www.ntu.edu.sg/</t>
  </si>
  <si>
    <t>Singapore Management University</t>
  </si>
  <si>
    <t>Associate Dean (External Relations)</t>
  </si>
  <si>
    <t>Singapore Management University
81 Victoria Street
Singapore 188065</t>
  </si>
  <si>
    <t>http://smu.edu.sg/</t>
  </si>
  <si>
    <t>SIM University</t>
  </si>
  <si>
    <t>Manager</t>
  </si>
  <si>
    <t>SIM University
461 Clementi Road
Singapore 599491</t>
  </si>
  <si>
    <t>http://www.unisim.edu.sg/</t>
  </si>
  <si>
    <t>Yale-NUS</t>
  </si>
  <si>
    <t>Director</t>
  </si>
  <si>
    <t>6 College Avenue East,
#B1-01, Singapore 138614</t>
  </si>
  <si>
    <t>http://yale-nus.edu.sg/</t>
  </si>
  <si>
    <t>Curtin University Singapore</t>
  </si>
  <si>
    <t>Director, External Relations</t>
  </si>
  <si>
    <t>90 and 92 Jalan Rajah
Singapore 329162</t>
  </si>
  <si>
    <t>http://www.curtin.edu.sg/</t>
  </si>
  <si>
    <t>Singapore Institute of Technology</t>
  </si>
  <si>
    <t>Registrar</t>
  </si>
  <si>
    <t>Singapore Institute of Technology
EFG Bank Building
25 North Bridge Road
#03-01
Singapore 179104</t>
  </si>
  <si>
    <t>http://singaporetech.edu.sg/</t>
  </si>
  <si>
    <t>James Cook University Singapore</t>
  </si>
  <si>
    <t>Director, International &amp; Marketing</t>
  </si>
  <si>
    <t xml:space="preserve"> 600 Upper Thomson Road, Singapore 574421</t>
  </si>
  <si>
    <t>http://www.jcu.edu.sg/</t>
  </si>
  <si>
    <t>Location</t>
  </si>
  <si>
    <t>Outlook 2012</t>
  </si>
  <si>
    <t>India Today 2012</t>
  </si>
  <si>
    <t>Dataquest 2012</t>
  </si>
  <si>
    <t>www.iitb.ac.in/‎</t>
  </si>
  <si>
    <t>http://www.iitd.ac.in/</t>
  </si>
  <si>
    <t>Kanpur</t>
  </si>
  <si>
    <t>http://www.iitk.ac.in/</t>
  </si>
  <si>
    <t>Kharagpur</t>
  </si>
  <si>
    <t>http://www.iitkgp.ac.in/</t>
  </si>
  <si>
    <t>http://www.iitm.ac.in/</t>
  </si>
  <si>
    <t>Varanasi</t>
  </si>
  <si>
    <t>http://www.iitbhu.ac.in/</t>
  </si>
  <si>
    <t>Pilani</t>
  </si>
  <si>
    <t>http://www.bits-pilani.ac.in/</t>
  </si>
  <si>
    <t>Roorkee</t>
  </si>
  <si>
    <t>Unranked</t>
  </si>
  <si>
    <t>http://www.iitr.ac.in/</t>
  </si>
  <si>
    <t>http://dce.edu/</t>
  </si>
  <si>
    <t>Guwahati</t>
  </si>
  <si>
    <t>http://www.iitg.ac.in/</t>
  </si>
  <si>
    <t>Tiruchirappalli</t>
  </si>
  <si>
    <t>http://www.nitt.edu/home/</t>
  </si>
  <si>
    <t>Dhanbad</t>
  </si>
  <si>
    <t>http://www.ismdhanbad.ac.in/</t>
  </si>
  <si>
    <t>http://www.annauniv.edu/</t>
  </si>
  <si>
    <t>Surathkal</t>
  </si>
  <si>
    <t>http://www.nitk.ac.in/</t>
  </si>
  <si>
    <t>http://www.iiit.ac.in/</t>
  </si>
  <si>
    <t>Ranchi</t>
  </si>
  <si>
    <t>http://www.bitmesra.ac.in/</t>
  </si>
  <si>
    <t>Warangal</t>
  </si>
  <si>
    <t>http://www.nitw.ac.in/nitw/</t>
  </si>
  <si>
    <t>http://www.nsit.ac.in/</t>
  </si>
  <si>
    <t>http://www.psgtech.edu/</t>
  </si>
  <si>
    <t>Rourkela</t>
  </si>
  <si>
    <t>http://www.nitrkl.ac.in/</t>
  </si>
  <si>
    <t>Allahabad</t>
  </si>
  <si>
    <t>http://www.iiita.ac.in/</t>
  </si>
  <si>
    <t>Bhubaneswar</t>
  </si>
  <si>
    <t>http://www.iitbbs.ac.in/</t>
  </si>
  <si>
    <t>Chandigarh</t>
  </si>
  <si>
    <t>http://www.pec.ac.in/</t>
  </si>
  <si>
    <t>Pune</t>
  </si>
  <si>
    <t>http://www.coep.org.in/</t>
  </si>
  <si>
    <t>Hamirpur</t>
  </si>
  <si>
    <t>http://www.nith.ac.in/</t>
  </si>
  <si>
    <r>
      <t>www.hbti.ac.in/</t>
    </r>
    <r>
      <rPr>
        <sz val="12"/>
        <color rgb="FF666666"/>
        <rFont val="Arial"/>
        <family val="2"/>
      </rPr>
      <t>‎</t>
    </r>
  </si>
  <si>
    <t>Manipal</t>
  </si>
  <si>
    <t>http://www.manipal.edu/INSTITUTIONS/ENGINEERINGANDIT/MIT/Pages/Welcome.aspx</t>
  </si>
  <si>
    <t>Jammu &amp; Kashmir</t>
  </si>
  <si>
    <t>http://smvdu.net.in/</t>
  </si>
  <si>
    <t>Patiala</t>
  </si>
  <si>
    <t>http://www.thapar.edu/</t>
  </si>
  <si>
    <t>http://www.mnnit.ac.in/</t>
  </si>
  <si>
    <t>http://www.bitsindri.ac.in/</t>
  </si>
  <si>
    <t>Nagpur</t>
  </si>
  <si>
    <t>http://www.vnit.ac.in/</t>
  </si>
  <si>
    <t>http://www.uiet.puchd.ac.in/</t>
  </si>
  <si>
    <t>http://www.vjti.ac.in/</t>
  </si>
  <si>
    <t>http://www.rvce.edu.in/</t>
  </si>
  <si>
    <t>http://www.nirmauni.ac.in/it/</t>
  </si>
  <si>
    <t>http://pesit.pes.edu/</t>
  </si>
  <si>
    <t>Mysore</t>
  </si>
  <si>
    <t>http://www.nie.ac.in/</t>
  </si>
  <si>
    <t>http://www.uceou.edu/</t>
  </si>
  <si>
    <t>Indore</t>
  </si>
  <si>
    <t>http://www.sgsits.ac.in/</t>
  </si>
  <si>
    <t>http://www.ssn.edu.in/</t>
  </si>
  <si>
    <t>Sivakasi</t>
  </si>
  <si>
    <t>http://www.mepcoeng.ac.in/</t>
  </si>
  <si>
    <t>http://www.vit.ac.in/</t>
  </si>
  <si>
    <t>http://www.cbit.ac.in/</t>
  </si>
  <si>
    <t>Madurai</t>
  </si>
  <si>
    <t>http://www.tce.edu/</t>
  </si>
  <si>
    <t>Ludhiana</t>
  </si>
  <si>
    <t>http://www.gndec.ac.in/</t>
  </si>
  <si>
    <t>Jalandhar</t>
  </si>
  <si>
    <t>http://www.nitj.ac.in/</t>
  </si>
  <si>
    <t>Amravati</t>
  </si>
  <si>
    <t>http://www.gcoea.ac.in/</t>
  </si>
  <si>
    <t>http://www.djscoe.org/</t>
  </si>
  <si>
    <t>http://engineering.amrita.edu/</t>
  </si>
  <si>
    <t>Mandya</t>
  </si>
  <si>
    <t>http://www.pescoe.ac.in/</t>
  </si>
  <si>
    <t>Kochi</t>
  </si>
  <si>
    <t>http://www.mec.ac.in/</t>
  </si>
  <si>
    <t>http://www.mitpune.com/</t>
  </si>
  <si>
    <t>Okhla</t>
  </si>
  <si>
    <t>http://www.iiitd.ac.in/</t>
  </si>
  <si>
    <t>http://www.sirmvit.edu/</t>
  </si>
  <si>
    <t>http://www.amity.edu/aset/</t>
  </si>
  <si>
    <t>http://www.gssit.org/</t>
  </si>
  <si>
    <t>Dehradun</t>
  </si>
  <si>
    <t>http://www.dit.edu.in/</t>
  </si>
  <si>
    <t>Gandhinagar</t>
  </si>
  <si>
    <t>http://www.daiict.ac.in/daiict/index.html</t>
  </si>
  <si>
    <t>http://www.jmifet.ac.in/</t>
  </si>
  <si>
    <t>Greater Noida</t>
  </si>
  <si>
    <t>http://galgotiacollege.edu/galgotiacollege/gcet/</t>
  </si>
  <si>
    <t>Gwalior</t>
  </si>
  <si>
    <t>http://www.iiitm.ac.in/</t>
  </si>
  <si>
    <t>http://www.somaiya.edu/VidyaVihar/kjsieit</t>
  </si>
  <si>
    <t>Bhopal</t>
  </si>
  <si>
    <t>http://www.lnctgroup.in/LNCT</t>
  </si>
  <si>
    <t>http://www.mait.ac.in/</t>
  </si>
  <si>
    <t>Kozhikode</t>
  </si>
  <si>
    <t>http://www.nitc.ac.in/</t>
  </si>
  <si>
    <t>Silchar</t>
  </si>
  <si>
    <t>http://www.nits.ac.in/</t>
  </si>
  <si>
    <t>http://rajagiritech.ac.in/</t>
  </si>
  <si>
    <t>http://www.spce.ac.in/</t>
  </si>
  <si>
    <t>Surat</t>
  </si>
  <si>
    <t>http://www.svnit.ac.in/</t>
  </si>
  <si>
    <t>http://www.kiit.ac.in/</t>
  </si>
  <si>
    <t>Noida,New Delhi</t>
  </si>
  <si>
    <t>http://www.jiit.ac.in/</t>
  </si>
  <si>
    <t>http://www.chitkara.edu.in/</t>
  </si>
  <si>
    <t>Engineering college</t>
  </si>
  <si>
    <t>Indian Institute of Technology, Bombay</t>
  </si>
  <si>
    <t>Indian Institute of Technology, Delhi</t>
  </si>
  <si>
    <t>Indian Institute of Technology, Kanpur</t>
  </si>
  <si>
    <t>Indian Institute of Technology, Kharagpur</t>
  </si>
  <si>
    <t>Indian Institute of Technology, Madras</t>
  </si>
  <si>
    <t>Indian Institute of Technology (BHU), Varanasi</t>
  </si>
  <si>
    <t>Birla Institute of Technology and Science, Pilani</t>
  </si>
  <si>
    <t>Indian Institute of Technology, Roorkee</t>
  </si>
  <si>
    <t>Delhi Technological University, New Delhi</t>
  </si>
  <si>
    <t>Indian Institute of Technology, Guwahati</t>
  </si>
  <si>
    <t>National Institute of Technology, Tiruchirappalli</t>
  </si>
  <si>
    <t>Indian School of Mines,Dhanbad</t>
  </si>
  <si>
    <t>College of Engineering, Guindy</t>
  </si>
  <si>
    <t>National Institute of Technology Karnataka</t>
  </si>
  <si>
    <t>International Institute of Information Technology, Hyderabad</t>
  </si>
  <si>
    <t>Birla Institute of Technology, Mesra</t>
  </si>
  <si>
    <t>National Institute of Technology, Warangal</t>
  </si>
  <si>
    <t>Netaji Subhas Institute of Technology</t>
  </si>
  <si>
    <t>P.S.G. College of Technology</t>
  </si>
  <si>
    <t>National Institute of Technology, Rourkela</t>
  </si>
  <si>
    <t>Indian Institute of Information Technology, Allahabad</t>
  </si>
  <si>
    <t>Indian Institute of Technology, Bhubaneswar</t>
  </si>
  <si>
    <t>PEC University of Technology</t>
  </si>
  <si>
    <t>College of Engineering, Pune</t>
  </si>
  <si>
    <t>National Institute of Technology, Hamirpur</t>
  </si>
  <si>
    <t>Harcourt Butler Technological Institute</t>
  </si>
  <si>
    <t>Manipal Institute of Technology</t>
  </si>
  <si>
    <t>Shri Mata Vaishno Devi University</t>
  </si>
  <si>
    <t>Thapar University</t>
  </si>
  <si>
    <t>Motilal Nehru National Institute of Technology, Allahabad</t>
  </si>
  <si>
    <t>Birsa Institute of Technology Sindri</t>
  </si>
  <si>
    <t>Visvesvaraya National Institute of Technology</t>
  </si>
  <si>
    <t>University Institute of Engineering and Technology, Panjab University</t>
  </si>
  <si>
    <t>Veermata Jijabai Technological Institute</t>
  </si>
  <si>
    <t>R.V. College of Engineering</t>
  </si>
  <si>
    <t>Institute of Technology, Nirma University</t>
  </si>
  <si>
    <t>P.E.S. Institute of Technology</t>
  </si>
  <si>
    <t>National Institute of Engineering</t>
  </si>
  <si>
    <t>University College of Engineering, Osmania University</t>
  </si>
  <si>
    <t>Shri Govindram Seksaria Institute of Technology and Science</t>
  </si>
  <si>
    <t>SSN College of Engineering</t>
  </si>
  <si>
    <t>Mepco Schlenk Engineering College</t>
  </si>
  <si>
    <t>Chaitanya Bharathi Institute of Technology</t>
  </si>
  <si>
    <t>Thiagarajar College of Engineering</t>
  </si>
  <si>
    <t>Guru Nanak Dev Engineering College, Ludhiana</t>
  </si>
  <si>
    <t>Dr. B. R. Ambedkar National Institute of Technology</t>
  </si>
  <si>
    <t>Government College of Engineering, Amravati</t>
  </si>
  <si>
    <t>Dwarkadas J. Sanghvi College of Engineering</t>
  </si>
  <si>
    <t>Amrita School of Engineering</t>
  </si>
  <si>
    <t>P.E.S. College of Engineering</t>
  </si>
  <si>
    <t>Model Engineering College</t>
  </si>
  <si>
    <t>Maharashtra Institute of Technology</t>
  </si>
  <si>
    <t>Indraprastha institute of information Technology</t>
  </si>
  <si>
    <t>Sir M. Visvesvaraya Institute of Technology</t>
  </si>
  <si>
    <t>Amity School of Engineering &amp; Technology</t>
  </si>
  <si>
    <t>GSS Institute of Technology</t>
  </si>
  <si>
    <t>Dehradun Institute of Technology</t>
  </si>
  <si>
    <t>Dhirubhai Ambani Institute of Information and Communication Technology</t>
  </si>
  <si>
    <t>Faculty of Engineering &amp; Technology – Jamia Millia Islamia</t>
  </si>
  <si>
    <t>Galgotia's College of Engineering and Technology</t>
  </si>
  <si>
    <t>Indian Institute of Information Technology, Gwalior</t>
  </si>
  <si>
    <t>K. J. Somaiya Institute of Engineering and Information Technology</t>
  </si>
  <si>
    <t>LNCT Bhopal</t>
  </si>
  <si>
    <t>Maharaja Agrasen Institute of Technology</t>
  </si>
  <si>
    <t>National Institute of Technology, Calicut</t>
  </si>
  <si>
    <t>National Institute of Technology, Silchar</t>
  </si>
  <si>
    <t>Rajagiri School of Engineering &amp; Technology</t>
  </si>
  <si>
    <t>Sardar Patel College of Engineering</t>
  </si>
  <si>
    <t>Sardar Vallabhbhai National Institute of Technology</t>
  </si>
  <si>
    <t>KIIT University</t>
  </si>
  <si>
    <t>Jaypee Institute Of Information &amp; Technology</t>
  </si>
  <si>
    <t>Chitkara University</t>
  </si>
  <si>
    <t>Tests 2012-13</t>
  </si>
  <si>
    <t>AvgGMAT 2012-13</t>
  </si>
  <si>
    <t>Christmas Island</t>
  </si>
  <si>
    <t>Equitorial Guinea</t>
  </si>
  <si>
    <t>Guernsey</t>
  </si>
  <si>
    <t>Isle of Man</t>
  </si>
  <si>
    <t>Jersey</t>
  </si>
  <si>
    <t>Pitcairn</t>
  </si>
  <si>
    <t>South Sudan</t>
  </si>
  <si>
    <t>St. Vincent/ Grenadines</t>
  </si>
  <si>
    <t>Western Sahara</t>
  </si>
  <si>
    <t>Wallis/Futuna Islands</t>
  </si>
  <si>
    <t>Meetup Invitations</t>
  </si>
  <si>
    <t>Meetup Confirmed</t>
  </si>
  <si>
    <t>MBA Applied</t>
  </si>
  <si>
    <t>MBA Accepted</t>
  </si>
  <si>
    <t>MBA Enrolled</t>
  </si>
  <si>
    <t>MSA Applied</t>
  </si>
  <si>
    <t>MSA Accepted</t>
  </si>
  <si>
    <t>MSA Enrolled</t>
  </si>
  <si>
    <t>MSE Applied</t>
  </si>
  <si>
    <t>MSE Accepted</t>
  </si>
  <si>
    <t>MSE Enrolled</t>
  </si>
  <si>
    <t>MSF Applied</t>
  </si>
  <si>
    <t>MSF Accepted</t>
  </si>
  <si>
    <t>MSF Enrolled</t>
  </si>
  <si>
    <t>MSSCM Applied</t>
  </si>
  <si>
    <t>MSSCM Accepted</t>
  </si>
  <si>
    <t>MSSCM Enrolled</t>
  </si>
  <si>
    <t>Total Applied</t>
  </si>
  <si>
    <t>Total Accepted</t>
  </si>
  <si>
    <t>Total Enrolled</t>
  </si>
  <si>
    <t>Recruiter Harter</t>
  </si>
  <si>
    <t>Recruiter Goodroe</t>
  </si>
  <si>
    <t>Recruiter McHale</t>
  </si>
  <si>
    <t>Recruiter Nanda</t>
  </si>
  <si>
    <t>Recruiter Nickolaus</t>
  </si>
  <si>
    <t>Representative</t>
  </si>
  <si>
    <t>MBA Tour New York</t>
  </si>
  <si>
    <t>D. Goodroe</t>
  </si>
  <si>
    <t>MBA Tour Atlanta</t>
  </si>
  <si>
    <t>MBA Tour San Francisco</t>
  </si>
  <si>
    <t>MBA Tour Los Angeles</t>
  </si>
  <si>
    <t>MBA Tour Houston</t>
  </si>
  <si>
    <t>MBA Tour Taipei</t>
  </si>
  <si>
    <t>D. Harter</t>
  </si>
  <si>
    <t>MBA Tour Seoul</t>
  </si>
  <si>
    <t>MBA Tour Beijing</t>
  </si>
  <si>
    <t>MBA Tour Shanghai</t>
  </si>
  <si>
    <t>MBA Tour Singapore</t>
  </si>
  <si>
    <t>Harter/Goodroe</t>
  </si>
  <si>
    <t>INSEAD crowd control issues</t>
  </si>
  <si>
    <t>MBA Tour Chennai</t>
  </si>
  <si>
    <t>MBA Tour Bangalore</t>
  </si>
  <si>
    <t>MBA Tour Delhi</t>
  </si>
  <si>
    <t>MBA Tour Ahmedabad</t>
  </si>
  <si>
    <t>MBA Tour Mumbai</t>
  </si>
  <si>
    <t>MBA Tour Toronto</t>
  </si>
  <si>
    <t>MBA Tour - New York</t>
  </si>
  <si>
    <t>snow storm</t>
  </si>
  <si>
    <t>MBA Tour - Los Angeles</t>
  </si>
  <si>
    <t>meet up event only</t>
  </si>
  <si>
    <t>spoke on panel</t>
  </si>
  <si>
    <t>MBA Tour - San Francisco</t>
  </si>
  <si>
    <t>meet up event only; rain</t>
  </si>
  <si>
    <t>IMFS Mumbai - K.P. Singh</t>
  </si>
  <si>
    <t>Harter/Nanda</t>
  </si>
  <si>
    <t>A. McHale</t>
  </si>
  <si>
    <t>registered fair numbers available 11/2</t>
  </si>
  <si>
    <t>JPMC DE</t>
  </si>
  <si>
    <t>St. Lawrence</t>
  </si>
  <si>
    <t>SUNY Potsdam</t>
  </si>
  <si>
    <t>Clarkson</t>
  </si>
  <si>
    <t>SUNY Plattsburgh</t>
  </si>
  <si>
    <t>Binghamton University</t>
  </si>
  <si>
    <t>Ithaca College</t>
  </si>
  <si>
    <t>Syracuse University</t>
  </si>
  <si>
    <t>S. Nanda/A. Nikolaus</t>
  </si>
  <si>
    <t>Talked to students but did not fill out inquiry cards</t>
  </si>
  <si>
    <t>SUNY Albany</t>
  </si>
  <si>
    <t>Buffalo State</t>
  </si>
  <si>
    <t>SUNY Fredonia</t>
  </si>
  <si>
    <t>Alfred University</t>
  </si>
  <si>
    <t>SUNY Geneseo</t>
  </si>
  <si>
    <t>RIT</t>
  </si>
  <si>
    <t>St John Fisher</t>
  </si>
  <si>
    <t>Hartwick College</t>
  </si>
  <si>
    <t>SUNY Oswego</t>
  </si>
  <si>
    <t>Elmira College</t>
  </si>
  <si>
    <t>Mercyhurst University</t>
  </si>
  <si>
    <t>North Carolina A&amp;T</t>
  </si>
  <si>
    <t>Bennett College</t>
  </si>
  <si>
    <t>SU Grad Expo: Greenberg</t>
  </si>
  <si>
    <t>SU Grad Schools Only</t>
  </si>
  <si>
    <t>SU Grad Expo: Lubin</t>
  </si>
  <si>
    <t>Inside the MBA - New York</t>
  </si>
  <si>
    <t>attendance - rough estimate</t>
  </si>
  <si>
    <t>Recruiter Ramakrishnan</t>
  </si>
  <si>
    <t>Recruiter Capozzi</t>
  </si>
  <si>
    <t>MBA Tour Chicago</t>
  </si>
  <si>
    <t>S. Ramakrishnan/D. Harter</t>
  </si>
  <si>
    <t>rainy</t>
  </si>
  <si>
    <t>MBA Tour Rio de Janeiro</t>
  </si>
  <si>
    <t>buckets of rain!</t>
  </si>
  <si>
    <t>MBA Tour Sao Paulo</t>
  </si>
  <si>
    <t>S. Ramakrishnan</t>
  </si>
  <si>
    <t>MBA Tour Tokyo</t>
  </si>
  <si>
    <t>MBA Tour Kolkata</t>
  </si>
  <si>
    <t>D. Goodroe/S. Ramakrishnan</t>
  </si>
  <si>
    <t>MBA Tour Istanbul</t>
  </si>
  <si>
    <t>A. Capozzi</t>
  </si>
  <si>
    <t>QS Austin</t>
  </si>
  <si>
    <t>Beta Alpha Psi - Atlanta</t>
  </si>
  <si>
    <t>Virtual Session - Bangladesh</t>
  </si>
  <si>
    <t>Virtual Session - India</t>
  </si>
  <si>
    <t>Virtual Session - Brazil</t>
  </si>
  <si>
    <t>Virtual Session - Pakistan</t>
  </si>
  <si>
    <t>Grad Fair - Plattsburgh</t>
  </si>
  <si>
    <t>Grad Fair - Clarkson</t>
  </si>
  <si>
    <t>Grad Fair - St. Lawrence</t>
  </si>
  <si>
    <t>Grad Fair - Potsdam</t>
  </si>
  <si>
    <t>Grad Fair - Ithaca</t>
  </si>
  <si>
    <t>Grad Fair - Binghamton</t>
  </si>
  <si>
    <t>Grad Fair - Skidmore</t>
  </si>
  <si>
    <t>Grad Fair - Albany</t>
  </si>
  <si>
    <t>Grad Fair - Penn State</t>
  </si>
  <si>
    <t>Grad Fair - Alfred</t>
  </si>
  <si>
    <t>Grad Fair - Geneseo</t>
  </si>
  <si>
    <t>Grad Fair - RIT</t>
  </si>
  <si>
    <t>Grad Fair - St. John Fisher</t>
  </si>
  <si>
    <t>Grad Fair - Umass Amherst</t>
  </si>
  <si>
    <t>Grad Fair - Oswego</t>
  </si>
  <si>
    <t>Beat the GMAT Chat</t>
  </si>
  <si>
    <t>Tests 2013-14</t>
  </si>
  <si>
    <t>AvgGMAT 2013-14</t>
  </si>
  <si>
    <t>Cocos (Keeling) Islands</t>
  </si>
  <si>
    <t>Day of Week</t>
  </si>
  <si>
    <t>Interested in Presentation</t>
  </si>
  <si>
    <t>Meetup Declined</t>
  </si>
  <si>
    <t>MBA &amp; MS Fair</t>
  </si>
  <si>
    <t>new market</t>
  </si>
  <si>
    <t>new market; meetup only</t>
  </si>
  <si>
    <t>Grad Fair - Fredonia</t>
  </si>
  <si>
    <t>Grad Fair - Bennett College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</si>
  <si>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</si>
  <si>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</si>
  <si>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</si>
  <si>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</si>
  <si>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</si>
  <si>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</si>
  <si>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</si>
  <si>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</si>
  <si>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MBA Tour NYC</t>
  </si>
  <si>
    <t>MBA Tour Boston</t>
  </si>
  <si>
    <t>MBA Tour Mexico City</t>
  </si>
  <si>
    <t>MBA Tour Bogota, Colombia</t>
  </si>
  <si>
    <t>MBA Tour Lima, Peru</t>
  </si>
  <si>
    <t>MBA Tour Santiago, Chile</t>
  </si>
  <si>
    <t>MBA Tour Ho Chi Minh</t>
  </si>
  <si>
    <t>MBA Tour Dubai</t>
  </si>
  <si>
    <t>Inside the MBA - NYC</t>
  </si>
  <si>
    <t>MBA Tour - NYC</t>
  </si>
  <si>
    <t>South Georgia/Sandwich Islands</t>
  </si>
  <si>
    <t>Met during Fair (scans)</t>
  </si>
  <si>
    <t>Responsiveness</t>
  </si>
  <si>
    <t>Met / Attended</t>
  </si>
  <si>
    <t>Weather/Environment</t>
  </si>
  <si>
    <t>MBA &amp; MS Fair; missing scans (1 or more)</t>
  </si>
  <si>
    <t>MBA &amp; MS Fair; MIT crowd control issues</t>
  </si>
  <si>
    <t>Plan to Apply</t>
  </si>
  <si>
    <t>Favorability Rating</t>
  </si>
  <si>
    <t>USIEF-Pune Grad Fair</t>
  </si>
  <si>
    <t>Plan to apply percent</t>
  </si>
  <si>
    <t>Protests on economy</t>
  </si>
  <si>
    <t>not tracked</t>
  </si>
  <si>
    <t>IMFS - Mumbai</t>
  </si>
  <si>
    <t>http://data.worldbank.org/indicator#topic-4</t>
  </si>
  <si>
    <t>Met Syr @ Fair (scans)</t>
  </si>
  <si>
    <t>Responsiveness (Resp/Invited)</t>
  </si>
  <si>
    <t>Favorability (Conf/Resp)</t>
  </si>
  <si>
    <t>MBA Tour Jakarta</t>
  </si>
  <si>
    <t>QS Mumbai</t>
  </si>
  <si>
    <t>QS New Delhi</t>
  </si>
  <si>
    <t>QS Bangalore</t>
  </si>
  <si>
    <t>QS Hyderabad</t>
  </si>
  <si>
    <t>QS Chennai</t>
  </si>
  <si>
    <t>Inside the MBA Boston</t>
  </si>
  <si>
    <t>Inside the MBA NYC</t>
  </si>
  <si>
    <t>Access MS Delhi</t>
  </si>
  <si>
    <t>Access MBA Delhi</t>
  </si>
  <si>
    <t>Access MBA Hyderabad</t>
  </si>
  <si>
    <t>Access MS Mumbai</t>
  </si>
  <si>
    <t>Access MBA Mumbai</t>
  </si>
  <si>
    <t>MBA Fair</t>
  </si>
  <si>
    <t>Cancelled - death of Chief Minister Jayalalithaa</t>
  </si>
  <si>
    <t>Access MBA</t>
  </si>
  <si>
    <t>http://www.accessmba.com/</t>
  </si>
  <si>
    <t>Access MS Bangalore</t>
  </si>
  <si>
    <t>MS</t>
  </si>
  <si>
    <t>Access MBA Bangalore</t>
  </si>
  <si>
    <t>MBA</t>
  </si>
  <si>
    <t>World Bank</t>
  </si>
  <si>
    <t>International Alumni</t>
  </si>
  <si>
    <t>Alum graduation year</t>
  </si>
  <si>
    <t>Whitman degree</t>
  </si>
  <si>
    <t>Whitman major</t>
  </si>
  <si>
    <t>Country of origin</t>
  </si>
  <si>
    <t>Spreadsheet</t>
  </si>
  <si>
    <t>Column</t>
  </si>
  <si>
    <t>Description</t>
  </si>
  <si>
    <t>GMAT</t>
  </si>
  <si>
    <t>Tests</t>
  </si>
  <si>
    <t>AvgGMAT</t>
  </si>
  <si>
    <t>Average GMAT for that country</t>
  </si>
  <si>
    <t>Number of test takers in that country</t>
  </si>
  <si>
    <t>StateDeptOffices</t>
  </si>
  <si>
    <t>Location data</t>
  </si>
  <si>
    <t>locations of EducationUSA, USIEF, American Council, &amp; Fulbright offices; advise students on U.S. colleges to attend</t>
  </si>
  <si>
    <t>Events</t>
  </si>
  <si>
    <t>Registered</t>
  </si>
  <si>
    <t>Attended</t>
  </si>
  <si>
    <t>Met during Fair</t>
  </si>
  <si>
    <t>Presentation attendance</t>
  </si>
  <si>
    <t>Meetup invitations</t>
  </si>
  <si>
    <t>Meetup confirmed</t>
  </si>
  <si>
    <t>Meetup declined</t>
  </si>
  <si>
    <t>Attended/Registered</t>
  </si>
  <si>
    <t>Met/Attended</t>
  </si>
  <si>
    <t>Weather</t>
  </si>
  <si>
    <t>MBA applied</t>
  </si>
  <si>
    <t>MBA accepted</t>
  </si>
  <si>
    <t>MBA enrolled</t>
  </si>
  <si>
    <t>MSA applied</t>
  </si>
  <si>
    <t>MSA accepted</t>
  </si>
  <si>
    <t>MSA enrolled</t>
  </si>
  <si>
    <t>MSE applied</t>
  </si>
  <si>
    <t>MSE accepted</t>
  </si>
  <si>
    <t>MSE enrolled</t>
  </si>
  <si>
    <t>MSF applied</t>
  </si>
  <si>
    <t>MSF accepted</t>
  </si>
  <si>
    <t>MSF enrolled</t>
  </si>
  <si>
    <t>MSSCM applied</t>
  </si>
  <si>
    <t>MSSCM accepted</t>
  </si>
  <si>
    <t>MSSCM enrolled</t>
  </si>
  <si>
    <t>Total applied</t>
  </si>
  <si>
    <t>Total accepted</t>
  </si>
  <si>
    <t>Total enrolled</t>
  </si>
  <si>
    <t>Calendar date of event</t>
  </si>
  <si>
    <t>Sunday through Saturday</t>
  </si>
  <si>
    <t>City of recruiting event</t>
  </si>
  <si>
    <t>Number of universities attending</t>
  </si>
  <si>
    <t>Number of students who registered (for free)</t>
  </si>
  <si>
    <t>Number of students who attended</t>
  </si>
  <si>
    <t>Number of students who met Syracuse recruiter</t>
  </si>
  <si>
    <t>Number of students attending special Syracuse presentation</t>
  </si>
  <si>
    <t>Number of students invited to meet the recruiter</t>
  </si>
  <si>
    <t>Number of students who confirmed that they would meet recruiter</t>
  </si>
  <si>
    <t>Number of students who declined the invitation</t>
  </si>
  <si>
    <t>Percent of students who responded to the invitation (positive or negative)</t>
  </si>
  <si>
    <t>Percent: number attended / number registered (percent attendance rate)</t>
  </si>
  <si>
    <t>Percent: number of students who met Syracuse recruiter / number who attended fair</t>
  </si>
  <si>
    <t>Description of weather or other external factors</t>
  </si>
  <si>
    <t>Name of recruiter</t>
  </si>
  <si>
    <t>Any other comments</t>
  </si>
  <si>
    <t>Number of students who met recruiter and later applied to the MBA program</t>
  </si>
  <si>
    <t>Number of students who met recruiter and later was accepted to the MBA program</t>
  </si>
  <si>
    <t>Number of students who met recruiter and later enrolled in the MBA program</t>
  </si>
  <si>
    <t>Number of students who met recruiter and later applied to the MS in Accounting program</t>
  </si>
  <si>
    <t>Number of students who met recruiter and later was accepted to the MS in Accounting program</t>
  </si>
  <si>
    <t>Number of students who met recruiter and later enrolled in the MS in Accounting program</t>
  </si>
  <si>
    <t>Number of students who met recruiter and later applied to the MS in Entrepreneurship program</t>
  </si>
  <si>
    <t>Number of students who met recruiter and later was accepted to the MS in Entrepreneurship program</t>
  </si>
  <si>
    <t>Number of students who met recruiter and later enrolled in the MS in Entrepreneurship program</t>
  </si>
  <si>
    <t>Number of students who met recruiter and later applied to the MS in Finance program</t>
  </si>
  <si>
    <t>Number of students who met recruiter and later was accepted to the MS in Finance program</t>
  </si>
  <si>
    <t>Number of students who met recruiter and later enrolled in the MS in Finance program</t>
  </si>
  <si>
    <t>Number of students who met recruiter and later applied to the MS in Supply Chain Management program</t>
  </si>
  <si>
    <t>Number of students who met recruiter and later was accepted to the MS in Supply Chain Management program</t>
  </si>
  <si>
    <t>Number of students who met recruiter and later enrolled in the MS in Supply Chain Management program</t>
  </si>
  <si>
    <t>Number of students who met recruiter and later applied to a Whitman program</t>
  </si>
  <si>
    <t>Number of students who met recruiter and later was accepted to a Whitman program</t>
  </si>
  <si>
    <t>Number of students who met recruiter and later enrolled in a Whitman program</t>
  </si>
  <si>
    <t>EventsWebsites</t>
  </si>
  <si>
    <t>Information on the different recruiting event tours</t>
  </si>
  <si>
    <t>OtherResources</t>
  </si>
  <si>
    <t>Information on per capita income</t>
  </si>
  <si>
    <t>MBA Tour Bangkok</t>
  </si>
  <si>
    <t>Tests2011</t>
  </si>
  <si>
    <t>Tests2012</t>
  </si>
  <si>
    <t>Tests2013</t>
  </si>
  <si>
    <t>Tests2014</t>
  </si>
  <si>
    <t>Tests2015</t>
  </si>
  <si>
    <t>—</t>
  </si>
  <si>
    <t>Cuba</t>
  </si>
  <si>
    <t>Djibouti</t>
  </si>
  <si>
    <t>Equatorial Guinea</t>
  </si>
  <si>
    <t>Guinea- Bissau</t>
  </si>
  <si>
    <t>Ivory Coast (Cote D'Ivoire)</t>
  </si>
  <si>
    <t>Kiribati</t>
  </si>
  <si>
    <t>Korea, North</t>
  </si>
  <si>
    <t>Lao Peoples Democratic Republic</t>
  </si>
  <si>
    <t>Nauru</t>
  </si>
  <si>
    <t>Palestinian Territories</t>
  </si>
  <si>
    <t>Sao Tome and Principe</t>
  </si>
  <si>
    <t>Serbia and Montenegro</t>
  </si>
  <si>
    <t>Solomon Islands</t>
  </si>
  <si>
    <t>St. Vincent and Grenadines</t>
  </si>
  <si>
    <t>Tests2016</t>
  </si>
  <si>
    <t>Tests2017</t>
  </si>
  <si>
    <t>Antigua &amp; Barbuda</t>
  </si>
  <si>
    <t>Bonaire, Saint Eustatius &amp; Saba</t>
  </si>
  <si>
    <t>Bosnia- Herzegovina</t>
  </si>
  <si>
    <t>British Indian Ocean Territory</t>
  </si>
  <si>
    <t>Curaçao</t>
  </si>
  <si>
    <t>Falkland Islands</t>
  </si>
  <si>
    <t>French Guiana</t>
  </si>
  <si>
    <t>Guinea—Bissau</t>
  </si>
  <si>
    <t>Heard Island/ McDonald Islands</t>
  </si>
  <si>
    <t>Hong Kong (SAR of China)</t>
  </si>
  <si>
    <t>Macao (SAR of China)</t>
  </si>
  <si>
    <t>Northern Mariana Islands</t>
  </si>
  <si>
    <t>Saint Kitts &amp; Nevis</t>
  </si>
  <si>
    <t>Sint Maarten</t>
  </si>
  <si>
    <t>St. Vincent &amp; Grenadines</t>
  </si>
  <si>
    <t>Trinidad &amp; Tobago</t>
  </si>
  <si>
    <t>Turks &amp; Caicos Islands</t>
  </si>
  <si>
    <t>Wallis &amp; Futuna Islands</t>
  </si>
  <si>
    <t>AvgGMAT2011</t>
  </si>
  <si>
    <t>AvgGMAT2012</t>
  </si>
  <si>
    <t>AvgGMAT2013</t>
  </si>
  <si>
    <t>AvgGMAT2014</t>
  </si>
  <si>
    <t>AvgGMAT2015</t>
  </si>
  <si>
    <t>AvgGMAT2016</t>
  </si>
  <si>
    <t>AvgGMAT2017</t>
  </si>
  <si>
    <t>Access MBA NYC</t>
  </si>
  <si>
    <t>Access MBA Seoul</t>
  </si>
  <si>
    <t>Access MBA Beijing</t>
  </si>
  <si>
    <t>Access MBA Shanghai</t>
  </si>
  <si>
    <t>Access MBA Hong Kong</t>
  </si>
  <si>
    <t>Access MBA Taipei</t>
  </si>
  <si>
    <t>Access MS Hyderabad</t>
  </si>
  <si>
    <t>Access MS New Delhi</t>
  </si>
  <si>
    <t>Accces MBA New Delhi</t>
  </si>
  <si>
    <t>Access MS Belgrade</t>
  </si>
  <si>
    <t>Access MBA Belgrade</t>
  </si>
  <si>
    <t>Access MBA Bulgaria</t>
  </si>
  <si>
    <t>Access MS Bulgaria</t>
  </si>
  <si>
    <t>Access MBA Bucharest</t>
  </si>
  <si>
    <t>Access MS Bucharest</t>
  </si>
  <si>
    <t>Access MBA Prague</t>
  </si>
  <si>
    <t>Access MBA Budapest</t>
  </si>
  <si>
    <t>Access MS Budapest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</si>
</sst>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rgb="FF555555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9933"/>
      <name val="Arial"/>
      <family val="2"/>
    </font>
    <font>
      <sz val="12"/>
      <color rgb="FF666666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/>
    <xf numFmtId="43" fontId="6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ill="1" applyBorder="1"/>
    <xf numFmtId="3" fontId="0" fillId="0" borderId="0" xfId="0" applyNumberFormat="1" applyFill="1" applyBorder="1"/>
    <xf numFmtId="0" fontId="4" fillId="0" borderId="0" xfId="0" applyFont="1" applyFill="1"/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3" fontId="0" fillId="0" borderId="4" xfId="0" applyNumberFormat="1" applyFill="1" applyBorder="1"/>
    <xf numFmtId="0" fontId="5" fillId="0" borderId="0" xfId="0" applyFont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7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9"/>
    <xf numFmtId="0" fontId="13" fillId="2" borderId="10" xfId="10" applyFont="1" applyFill="1" applyBorder="1" applyAlignment="1">
      <alignment horizontal="center"/>
    </xf>
    <xf numFmtId="0" fontId="13" fillId="0" borderId="11" xfId="10" applyFont="1" applyFill="1" applyBorder="1" applyAlignment="1">
      <alignment wrapText="1"/>
    </xf>
    <xf numFmtId="0" fontId="14" fillId="0" borderId="0" xfId="0" applyFont="1" applyAlignment="1">
      <alignment horizontal="center" vertical="center"/>
    </xf>
    <xf numFmtId="0" fontId="15" fillId="3" borderId="9" xfId="8" applyFont="1" applyFill="1" applyAlignment="1">
      <alignment horizontal="center" vertical="center"/>
    </xf>
    <xf numFmtId="0" fontId="15" fillId="3" borderId="0" xfId="8" applyFont="1" applyFill="1" applyBorder="1" applyAlignment="1">
      <alignment horizontal="center" vertical="center"/>
    </xf>
    <xf numFmtId="0" fontId="14" fillId="0" borderId="0" xfId="0" applyFont="1"/>
    <xf numFmtId="0" fontId="17" fillId="0" borderId="0" xfId="9" applyFont="1"/>
    <xf numFmtId="0" fontId="15" fillId="3" borderId="9" xfId="8" applyFont="1" applyFill="1"/>
    <xf numFmtId="0" fontId="15" fillId="3" borderId="0" xfId="8" applyFont="1" applyFill="1" applyBorder="1"/>
    <xf numFmtId="0" fontId="20" fillId="0" borderId="0" xfId="0" applyFont="1" applyAlignment="1">
      <alignment vertical="center"/>
    </xf>
    <xf numFmtId="0" fontId="21" fillId="4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11" fillId="0" borderId="0" xfId="9" applyFill="1"/>
    <xf numFmtId="0" fontId="23" fillId="0" borderId="0" xfId="0" applyFont="1" applyFill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quotePrefix="1" applyFill="1" applyBorder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0" fillId="0" borderId="14" xfId="0" applyFill="1" applyBorder="1"/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7" applyNumberFormat="1" applyFont="1" applyAlignment="1">
      <alignment horizontal="center"/>
    </xf>
    <xf numFmtId="0" fontId="0" fillId="0" borderId="0" xfId="0" applyNumberFormat="1"/>
    <xf numFmtId="0" fontId="0" fillId="0" borderId="15" xfId="0" applyFill="1" applyBorder="1"/>
    <xf numFmtId="1" fontId="0" fillId="0" borderId="0" xfId="0" applyNumberFormat="1" applyAlignment="1">
      <alignment horizontal="center"/>
    </xf>
    <xf numFmtId="0" fontId="0" fillId="0" borderId="11" xfId="0" applyFill="1" applyBorder="1"/>
    <xf numFmtId="0" fontId="13" fillId="0" borderId="0" xfId="10" applyFont="1" applyFill="1" applyBorder="1" applyAlignment="1">
      <alignment wrapText="1"/>
    </xf>
    <xf numFmtId="0" fontId="5" fillId="0" borderId="11" xfId="0" applyFont="1" applyFill="1" applyBorder="1"/>
    <xf numFmtId="0" fontId="0" fillId="0" borderId="11" xfId="0" applyBorder="1"/>
    <xf numFmtId="165" fontId="0" fillId="0" borderId="0" xfId="11" applyNumberFormat="1" applyFont="1" applyFill="1"/>
    <xf numFmtId="9" fontId="0" fillId="0" borderId="0" xfId="0" applyNumberFormat="1" applyAlignment="1">
      <alignment horizontal="center" wrapText="1"/>
    </xf>
    <xf numFmtId="9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  <xf numFmtId="10" fontId="0" fillId="0" borderId="0" xfId="7" applyNumberFormat="1" applyFont="1" applyAlignment="1">
      <alignment horizontal="center" wrapText="1"/>
    </xf>
    <xf numFmtId="10" fontId="0" fillId="0" borderId="0" xfId="7" applyNumberFormat="1" applyFont="1" applyAlignment="1">
      <alignment horizontal="center"/>
    </xf>
    <xf numFmtId="9" fontId="0" fillId="0" borderId="0" xfId="7" applyNumberFormat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7" applyNumberFormat="1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7" applyNumberFormat="1" applyFont="1" applyFill="1" applyAlignment="1">
      <alignment horizontal="center"/>
    </xf>
    <xf numFmtId="0" fontId="0" fillId="0" borderId="0" xfId="7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25" fillId="0" borderId="0" xfId="0" applyFont="1"/>
    <xf numFmtId="0" fontId="26" fillId="0" borderId="0" xfId="0" applyNumberFormat="1" applyFont="1" applyProtection="1">
      <protection locked="0"/>
    </xf>
    <xf numFmtId="0" fontId="27" fillId="0" borderId="0" xfId="0" applyFont="1"/>
    <xf numFmtId="0" fontId="28" fillId="0" borderId="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horizontal="left" vertical="top"/>
    </xf>
    <xf numFmtId="1" fontId="29" fillId="0" borderId="0" xfId="0" applyNumberFormat="1" applyFont="1" applyFill="1" applyBorder="1" applyAlignment="1">
      <alignment vertical="top"/>
    </xf>
    <xf numFmtId="0" fontId="29" fillId="0" borderId="0" xfId="0" applyFont="1" applyFill="1" applyBorder="1" applyAlignment="1">
      <alignment vertical="top"/>
    </xf>
    <xf numFmtId="3" fontId="28" fillId="0" borderId="0" xfId="0" applyNumberFormat="1" applyFont="1" applyFill="1" applyBorder="1" applyAlignment="1">
      <alignment vertical="top"/>
    </xf>
    <xf numFmtId="3" fontId="29" fillId="0" borderId="0" xfId="0" applyNumberFormat="1" applyFont="1" applyFill="1" applyBorder="1" applyAlignment="1">
      <alignment vertical="top"/>
    </xf>
    <xf numFmtId="0" fontId="29" fillId="0" borderId="0" xfId="0" applyFont="1"/>
    <xf numFmtId="3" fontId="29" fillId="0" borderId="0" xfId="0" applyNumberFormat="1" applyFont="1" applyAlignment="1"/>
    <xf numFmtId="0" fontId="29" fillId="0" borderId="0" xfId="0" applyFont="1" applyAlignment="1"/>
  </cellXfs>
  <cellStyles count="12">
    <cellStyle name="Comma" xfId="11" builtinId="3"/>
    <cellStyle name="Currency 3" xfId="2"/>
    <cellStyle name="Currency 4" xfId="6"/>
    <cellStyle name="Heading 3" xfId="8" builtinId="18"/>
    <cellStyle name="Hyperlink" xfId="9" builtinId="8"/>
    <cellStyle name="Normal" xfId="0" builtinId="0"/>
    <cellStyle name="Normal 2" xfId="1"/>
    <cellStyle name="Normal 3" xfId="3"/>
    <cellStyle name="Normal 4" xfId="5"/>
    <cellStyle name="Normal 7" xfId="4"/>
    <cellStyle name="Normal_Sheet1" xfId="10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aching\MBC606\MBC606_Summer2009\Labs\Session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raduateProgramsOffice\MBATour2016\2016-2017%20Fair%20Attendance%202017%2002%20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aduateProgramsOffice\MBATour2017\2017-2018%20Fair%20Attendance%202018%2001%20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-2014 By Fair Type"/>
      <sheetName val="2013-2014 Regression"/>
      <sheetName val="2014-2015 By Fair Type"/>
      <sheetName val="2015-2016 By Fair Type"/>
      <sheetName val="2016-2017 By Fair Type"/>
      <sheetName val="Weekday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Day of Week</v>
          </cell>
          <cell r="B1" t="str">
            <v>Day</v>
          </cell>
        </row>
        <row r="2">
          <cell r="A2">
            <v>1</v>
          </cell>
          <cell r="B2" t="str">
            <v>Sunday</v>
          </cell>
        </row>
        <row r="3">
          <cell r="A3">
            <v>2</v>
          </cell>
          <cell r="B3" t="str">
            <v>Monday</v>
          </cell>
        </row>
        <row r="4">
          <cell r="A4">
            <v>3</v>
          </cell>
          <cell r="B4" t="str">
            <v>Tuesday</v>
          </cell>
        </row>
        <row r="5">
          <cell r="A5">
            <v>4</v>
          </cell>
          <cell r="B5" t="str">
            <v>Wednesday</v>
          </cell>
        </row>
        <row r="6">
          <cell r="A6">
            <v>5</v>
          </cell>
          <cell r="B6" t="str">
            <v>Thursday</v>
          </cell>
        </row>
        <row r="7">
          <cell r="A7">
            <v>6</v>
          </cell>
          <cell r="B7" t="str">
            <v>Friday</v>
          </cell>
        </row>
        <row r="8">
          <cell r="A8">
            <v>7</v>
          </cell>
          <cell r="B8" t="str">
            <v>Saturday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-2014 By Fair Type"/>
      <sheetName val="2013-2014 Regression"/>
      <sheetName val="2014-2015 By Fair Type"/>
      <sheetName val="2015-2016 By Fair Type"/>
      <sheetName val="2016-2017 By Fair Type"/>
      <sheetName val="2017-2018 By Fair Type"/>
      <sheetName val="Weekday"/>
      <sheetName val="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Day of Week</v>
          </cell>
          <cell r="B1" t="str">
            <v>Day</v>
          </cell>
        </row>
        <row r="2">
          <cell r="A2">
            <v>1</v>
          </cell>
          <cell r="B2" t="str">
            <v>Sunday</v>
          </cell>
        </row>
        <row r="3">
          <cell r="A3">
            <v>2</v>
          </cell>
          <cell r="B3" t="str">
            <v>Monday</v>
          </cell>
        </row>
        <row r="4">
          <cell r="A4">
            <v>3</v>
          </cell>
          <cell r="B4" t="str">
            <v>Tuesday</v>
          </cell>
        </row>
        <row r="5">
          <cell r="A5">
            <v>4</v>
          </cell>
          <cell r="B5" t="str">
            <v>Wednesday</v>
          </cell>
        </row>
        <row r="6">
          <cell r="A6">
            <v>5</v>
          </cell>
          <cell r="B6" t="str">
            <v>Thursday</v>
          </cell>
        </row>
        <row r="7">
          <cell r="A7">
            <v>6</v>
          </cell>
          <cell r="B7" t="str">
            <v>Friday</v>
          </cell>
        </row>
        <row r="8">
          <cell r="A8">
            <v>7</v>
          </cell>
          <cell r="B8" t="str">
            <v>Saturday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en.sjtu.edu.c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eb.heuet.net.cn/phpEnglish/" TargetMode="External"/><Relationship Id="rId2" Type="http://schemas.openxmlformats.org/officeDocument/2006/relationships/hyperlink" Target="http://www.uibe.edu.cn/upload/uibe_eng/Home.php" TargetMode="External"/><Relationship Id="rId1" Type="http://schemas.openxmlformats.org/officeDocument/2006/relationships/hyperlink" Target="http://www.edude.net/gjpxdata/database_zdgx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www.tjufe.edu.cn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cu.edu.sg/" TargetMode="External"/><Relationship Id="rId3" Type="http://schemas.openxmlformats.org/officeDocument/2006/relationships/hyperlink" Target="http://smu.edu.sg/" TargetMode="External"/><Relationship Id="rId7" Type="http://schemas.openxmlformats.org/officeDocument/2006/relationships/hyperlink" Target="http://singaporetech.edu.sg/" TargetMode="External"/><Relationship Id="rId2" Type="http://schemas.openxmlformats.org/officeDocument/2006/relationships/hyperlink" Target="http://www.ntu.edu.sg/" TargetMode="External"/><Relationship Id="rId1" Type="http://schemas.openxmlformats.org/officeDocument/2006/relationships/hyperlink" Target="http://www.nus.edu.sg/" TargetMode="External"/><Relationship Id="rId6" Type="http://schemas.openxmlformats.org/officeDocument/2006/relationships/hyperlink" Target="http://www.curtin.edu.sg/" TargetMode="External"/><Relationship Id="rId5" Type="http://schemas.openxmlformats.org/officeDocument/2006/relationships/hyperlink" Target="http://yale-nus.edu.sg/" TargetMode="External"/><Relationship Id="rId4" Type="http://schemas.openxmlformats.org/officeDocument/2006/relationships/hyperlink" Target="http://www.unisim.edu.sg/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nnauniv.edu/" TargetMode="External"/><Relationship Id="rId18" Type="http://schemas.openxmlformats.org/officeDocument/2006/relationships/hyperlink" Target="http://www.nsit.ac.in/" TargetMode="External"/><Relationship Id="rId26" Type="http://schemas.openxmlformats.org/officeDocument/2006/relationships/hyperlink" Target="http://www.manipal.edu/INSTITUTIONS/ENGINEERINGANDIT/MIT/Pages/Welcome.aspx" TargetMode="External"/><Relationship Id="rId39" Type="http://schemas.openxmlformats.org/officeDocument/2006/relationships/hyperlink" Target="http://www.sgsits.ac.in/" TargetMode="External"/><Relationship Id="rId21" Type="http://schemas.openxmlformats.org/officeDocument/2006/relationships/hyperlink" Target="http://www.iiita.ac.in/" TargetMode="External"/><Relationship Id="rId34" Type="http://schemas.openxmlformats.org/officeDocument/2006/relationships/hyperlink" Target="http://www.rvce.edu.in/" TargetMode="External"/><Relationship Id="rId42" Type="http://schemas.openxmlformats.org/officeDocument/2006/relationships/hyperlink" Target="http://www.vit.ac.in/" TargetMode="External"/><Relationship Id="rId47" Type="http://schemas.openxmlformats.org/officeDocument/2006/relationships/hyperlink" Target="http://www.gcoea.ac.in/" TargetMode="External"/><Relationship Id="rId50" Type="http://schemas.openxmlformats.org/officeDocument/2006/relationships/hyperlink" Target="http://www.pescoe.ac.in/" TargetMode="External"/><Relationship Id="rId55" Type="http://schemas.openxmlformats.org/officeDocument/2006/relationships/hyperlink" Target="http://www.amity.edu/aset/" TargetMode="External"/><Relationship Id="rId63" Type="http://schemas.openxmlformats.org/officeDocument/2006/relationships/hyperlink" Target="http://www.lnctgroup.in/LNCT" TargetMode="External"/><Relationship Id="rId68" Type="http://schemas.openxmlformats.org/officeDocument/2006/relationships/hyperlink" Target="http://www.spce.ac.in/" TargetMode="External"/><Relationship Id="rId7" Type="http://schemas.openxmlformats.org/officeDocument/2006/relationships/hyperlink" Target="http://www.bits-pilani.ac.in/" TargetMode="External"/><Relationship Id="rId71" Type="http://schemas.openxmlformats.org/officeDocument/2006/relationships/hyperlink" Target="http://www.manipal.edu/INSTITUTIONS/ENGINEERINGANDIT/MIT/Pages/Welcome.aspx" TargetMode="External"/><Relationship Id="rId2" Type="http://schemas.openxmlformats.org/officeDocument/2006/relationships/hyperlink" Target="http://www.iitd.ac.in/" TargetMode="External"/><Relationship Id="rId16" Type="http://schemas.openxmlformats.org/officeDocument/2006/relationships/hyperlink" Target="http://www.bitmesra.ac.in/" TargetMode="External"/><Relationship Id="rId29" Type="http://schemas.openxmlformats.org/officeDocument/2006/relationships/hyperlink" Target="http://www.mnnit.ac.in/" TargetMode="External"/><Relationship Id="rId11" Type="http://schemas.openxmlformats.org/officeDocument/2006/relationships/hyperlink" Target="http://www.nitt.edu/home/" TargetMode="External"/><Relationship Id="rId24" Type="http://schemas.openxmlformats.org/officeDocument/2006/relationships/hyperlink" Target="http://www.coep.org.in/" TargetMode="External"/><Relationship Id="rId32" Type="http://schemas.openxmlformats.org/officeDocument/2006/relationships/hyperlink" Target="http://www.uiet.puchd.ac.in/" TargetMode="External"/><Relationship Id="rId37" Type="http://schemas.openxmlformats.org/officeDocument/2006/relationships/hyperlink" Target="http://www.nie.ac.in/" TargetMode="External"/><Relationship Id="rId40" Type="http://schemas.openxmlformats.org/officeDocument/2006/relationships/hyperlink" Target="http://www.ssn.edu.in/" TargetMode="External"/><Relationship Id="rId45" Type="http://schemas.openxmlformats.org/officeDocument/2006/relationships/hyperlink" Target="http://www.gndec.ac.in/" TargetMode="External"/><Relationship Id="rId53" Type="http://schemas.openxmlformats.org/officeDocument/2006/relationships/hyperlink" Target="http://www.iiitd.ac.in/" TargetMode="External"/><Relationship Id="rId58" Type="http://schemas.openxmlformats.org/officeDocument/2006/relationships/hyperlink" Target="http://www.daiict.ac.in/daiict/index.html" TargetMode="External"/><Relationship Id="rId66" Type="http://schemas.openxmlformats.org/officeDocument/2006/relationships/hyperlink" Target="http://www.nits.ac.in/" TargetMode="External"/><Relationship Id="rId74" Type="http://schemas.openxmlformats.org/officeDocument/2006/relationships/hyperlink" Target="http://www.chitkara.edu.in/" TargetMode="External"/><Relationship Id="rId5" Type="http://schemas.openxmlformats.org/officeDocument/2006/relationships/hyperlink" Target="http://www.iitm.ac.in/" TargetMode="External"/><Relationship Id="rId15" Type="http://schemas.openxmlformats.org/officeDocument/2006/relationships/hyperlink" Target="http://www.iiit.ac.in/" TargetMode="External"/><Relationship Id="rId23" Type="http://schemas.openxmlformats.org/officeDocument/2006/relationships/hyperlink" Target="http://www.pec.ac.in/" TargetMode="External"/><Relationship Id="rId28" Type="http://schemas.openxmlformats.org/officeDocument/2006/relationships/hyperlink" Target="http://www.thapar.edu/" TargetMode="External"/><Relationship Id="rId36" Type="http://schemas.openxmlformats.org/officeDocument/2006/relationships/hyperlink" Target="http://pesit.pes.edu/" TargetMode="External"/><Relationship Id="rId49" Type="http://schemas.openxmlformats.org/officeDocument/2006/relationships/hyperlink" Target="http://engineering.amrita.edu/" TargetMode="External"/><Relationship Id="rId57" Type="http://schemas.openxmlformats.org/officeDocument/2006/relationships/hyperlink" Target="http://www.dit.edu.in/" TargetMode="External"/><Relationship Id="rId61" Type="http://schemas.openxmlformats.org/officeDocument/2006/relationships/hyperlink" Target="http://www.iiitm.ac.in/" TargetMode="External"/><Relationship Id="rId10" Type="http://schemas.openxmlformats.org/officeDocument/2006/relationships/hyperlink" Target="http://www.iitg.ac.in/" TargetMode="External"/><Relationship Id="rId19" Type="http://schemas.openxmlformats.org/officeDocument/2006/relationships/hyperlink" Target="http://www.psgtech.edu/" TargetMode="External"/><Relationship Id="rId31" Type="http://schemas.openxmlformats.org/officeDocument/2006/relationships/hyperlink" Target="http://www.vnit.ac.in/" TargetMode="External"/><Relationship Id="rId44" Type="http://schemas.openxmlformats.org/officeDocument/2006/relationships/hyperlink" Target="http://www.tce.edu/" TargetMode="External"/><Relationship Id="rId52" Type="http://schemas.openxmlformats.org/officeDocument/2006/relationships/hyperlink" Target="http://www.mitpune.com/" TargetMode="External"/><Relationship Id="rId60" Type="http://schemas.openxmlformats.org/officeDocument/2006/relationships/hyperlink" Target="http://galgotiacollege.edu/galgotiacollege/gcet/" TargetMode="External"/><Relationship Id="rId65" Type="http://schemas.openxmlformats.org/officeDocument/2006/relationships/hyperlink" Target="http://www.nitc.ac.in/" TargetMode="External"/><Relationship Id="rId73" Type="http://schemas.openxmlformats.org/officeDocument/2006/relationships/hyperlink" Target="http://www.thapar.edu/" TargetMode="External"/><Relationship Id="rId4" Type="http://schemas.openxmlformats.org/officeDocument/2006/relationships/hyperlink" Target="http://www.iitkgp.ac.in/" TargetMode="External"/><Relationship Id="rId9" Type="http://schemas.openxmlformats.org/officeDocument/2006/relationships/hyperlink" Target="http://dce.edu/" TargetMode="External"/><Relationship Id="rId14" Type="http://schemas.openxmlformats.org/officeDocument/2006/relationships/hyperlink" Target="http://www.nitk.ac.in/" TargetMode="External"/><Relationship Id="rId22" Type="http://schemas.openxmlformats.org/officeDocument/2006/relationships/hyperlink" Target="http://www.iitbbs.ac.in/" TargetMode="External"/><Relationship Id="rId27" Type="http://schemas.openxmlformats.org/officeDocument/2006/relationships/hyperlink" Target="http://smvdu.net.in/" TargetMode="External"/><Relationship Id="rId30" Type="http://schemas.openxmlformats.org/officeDocument/2006/relationships/hyperlink" Target="http://www.bitsindri.ac.in/" TargetMode="External"/><Relationship Id="rId35" Type="http://schemas.openxmlformats.org/officeDocument/2006/relationships/hyperlink" Target="http://www.nirmauni.ac.in/it/" TargetMode="External"/><Relationship Id="rId43" Type="http://schemas.openxmlformats.org/officeDocument/2006/relationships/hyperlink" Target="http://www.cbit.ac.in/" TargetMode="External"/><Relationship Id="rId48" Type="http://schemas.openxmlformats.org/officeDocument/2006/relationships/hyperlink" Target="http://www.djscoe.org/" TargetMode="External"/><Relationship Id="rId56" Type="http://schemas.openxmlformats.org/officeDocument/2006/relationships/hyperlink" Target="http://www.gssit.org/" TargetMode="External"/><Relationship Id="rId64" Type="http://schemas.openxmlformats.org/officeDocument/2006/relationships/hyperlink" Target="http://www.mait.ac.in/" TargetMode="External"/><Relationship Id="rId69" Type="http://schemas.openxmlformats.org/officeDocument/2006/relationships/hyperlink" Target="http://www.svnit.ac.in/" TargetMode="External"/><Relationship Id="rId8" Type="http://schemas.openxmlformats.org/officeDocument/2006/relationships/hyperlink" Target="http://www.iitr.ac.in/" TargetMode="External"/><Relationship Id="rId51" Type="http://schemas.openxmlformats.org/officeDocument/2006/relationships/hyperlink" Target="http://www.mec.ac.in/" TargetMode="External"/><Relationship Id="rId72" Type="http://schemas.openxmlformats.org/officeDocument/2006/relationships/hyperlink" Target="http://www.jiit.ac.in/" TargetMode="External"/><Relationship Id="rId3" Type="http://schemas.openxmlformats.org/officeDocument/2006/relationships/hyperlink" Target="http://www.iitk.ac.in/" TargetMode="External"/><Relationship Id="rId12" Type="http://schemas.openxmlformats.org/officeDocument/2006/relationships/hyperlink" Target="http://www.ismdhanbad.ac.in/" TargetMode="External"/><Relationship Id="rId17" Type="http://schemas.openxmlformats.org/officeDocument/2006/relationships/hyperlink" Target="http://www.nitw.ac.in/nitw/" TargetMode="External"/><Relationship Id="rId25" Type="http://schemas.openxmlformats.org/officeDocument/2006/relationships/hyperlink" Target="http://www.nith.ac.in/" TargetMode="External"/><Relationship Id="rId33" Type="http://schemas.openxmlformats.org/officeDocument/2006/relationships/hyperlink" Target="http://www.vjti.ac.in/" TargetMode="External"/><Relationship Id="rId38" Type="http://schemas.openxmlformats.org/officeDocument/2006/relationships/hyperlink" Target="http://www.uceou.edu/" TargetMode="External"/><Relationship Id="rId46" Type="http://schemas.openxmlformats.org/officeDocument/2006/relationships/hyperlink" Target="http://www.nitj.ac.in/" TargetMode="External"/><Relationship Id="rId59" Type="http://schemas.openxmlformats.org/officeDocument/2006/relationships/hyperlink" Target="http://www.jmifet.ac.in/" TargetMode="External"/><Relationship Id="rId67" Type="http://schemas.openxmlformats.org/officeDocument/2006/relationships/hyperlink" Target="http://rajagiritech.ac.in/" TargetMode="External"/><Relationship Id="rId20" Type="http://schemas.openxmlformats.org/officeDocument/2006/relationships/hyperlink" Target="http://www.nitrkl.ac.in/" TargetMode="External"/><Relationship Id="rId41" Type="http://schemas.openxmlformats.org/officeDocument/2006/relationships/hyperlink" Target="http://www.mepcoeng.ac.in/" TargetMode="External"/><Relationship Id="rId54" Type="http://schemas.openxmlformats.org/officeDocument/2006/relationships/hyperlink" Target="http://www.sirmvit.edu/" TargetMode="External"/><Relationship Id="rId62" Type="http://schemas.openxmlformats.org/officeDocument/2006/relationships/hyperlink" Target="http://www.somaiya.edu/VidyaVihar/kjsieit" TargetMode="External"/><Relationship Id="rId70" Type="http://schemas.openxmlformats.org/officeDocument/2006/relationships/hyperlink" Target="http://www.kiit.ac.in/" TargetMode="External"/><Relationship Id="rId1" Type="http://schemas.openxmlformats.org/officeDocument/2006/relationships/hyperlink" Target="http://www.iitb.ac.in/&#8206;" TargetMode="External"/><Relationship Id="rId6" Type="http://schemas.openxmlformats.org/officeDocument/2006/relationships/hyperlink" Target="http://www.iitbhu.ac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/>
  </sheetViews>
  <sheetFormatPr defaultRowHeight="14.25"/>
  <cols>
    <col min="1" max="1" width="19.28515625" style="87" bestFit="1" customWidth="1"/>
    <col min="2" max="2" width="24" style="87" bestFit="1" customWidth="1"/>
    <col min="3" max="3" width="111.5703125" style="87" bestFit="1" customWidth="1"/>
    <col min="4" max="16384" width="9.140625" style="87"/>
  </cols>
  <sheetData>
    <row r="1" spans="1:3">
      <c r="A1" s="87" t="s">
        <v>2444</v>
      </c>
      <c r="B1" s="87" t="s">
        <v>2445</v>
      </c>
      <c r="C1" s="87" t="s">
        <v>2446</v>
      </c>
    </row>
    <row r="3" spans="1:3">
      <c r="A3" s="87" t="s">
        <v>2439</v>
      </c>
      <c r="B3" s="88" t="s">
        <v>270</v>
      </c>
      <c r="C3" s="87" t="s">
        <v>2440</v>
      </c>
    </row>
    <row r="4" spans="1:3">
      <c r="A4" s="87" t="s">
        <v>2439</v>
      </c>
      <c r="B4" s="88" t="s">
        <v>0</v>
      </c>
      <c r="C4" s="87" t="s">
        <v>2441</v>
      </c>
    </row>
    <row r="5" spans="1:3">
      <c r="A5" s="87" t="s">
        <v>2439</v>
      </c>
      <c r="B5" s="88" t="s">
        <v>135</v>
      </c>
      <c r="C5" s="87" t="s">
        <v>2442</v>
      </c>
    </row>
    <row r="6" spans="1:3">
      <c r="A6" s="87" t="s">
        <v>2439</v>
      </c>
      <c r="B6" s="88" t="s">
        <v>98</v>
      </c>
      <c r="C6" s="87" t="s">
        <v>2443</v>
      </c>
    </row>
    <row r="8" spans="1:3">
      <c r="A8" s="87" t="s">
        <v>2447</v>
      </c>
      <c r="B8" s="88" t="s">
        <v>2448</v>
      </c>
      <c r="C8" s="87" t="s">
        <v>2451</v>
      </c>
    </row>
    <row r="9" spans="1:3">
      <c r="A9" s="87" t="s">
        <v>2447</v>
      </c>
      <c r="B9" s="88" t="s">
        <v>2449</v>
      </c>
      <c r="C9" s="87" t="s">
        <v>2450</v>
      </c>
    </row>
    <row r="11" spans="1:3">
      <c r="A11" s="87" t="s">
        <v>2452</v>
      </c>
      <c r="B11" s="87" t="s">
        <v>2453</v>
      </c>
      <c r="C11" s="87" t="s">
        <v>2454</v>
      </c>
    </row>
    <row r="13" spans="1:3">
      <c r="A13" s="87" t="s">
        <v>2455</v>
      </c>
      <c r="B13" s="87" t="s">
        <v>1732</v>
      </c>
      <c r="C13" s="87" t="s">
        <v>2484</v>
      </c>
    </row>
    <row r="14" spans="1:3">
      <c r="A14" s="87" t="s">
        <v>2455</v>
      </c>
      <c r="B14" s="87" t="s">
        <v>2373</v>
      </c>
      <c r="C14" s="87" t="s">
        <v>2485</v>
      </c>
    </row>
    <row r="15" spans="1:3">
      <c r="A15" s="87" t="s">
        <v>2455</v>
      </c>
      <c r="B15" s="87" t="s">
        <v>277</v>
      </c>
      <c r="C15" s="87" t="s">
        <v>2486</v>
      </c>
    </row>
    <row r="16" spans="1:3">
      <c r="A16" s="87" t="s">
        <v>2455</v>
      </c>
      <c r="B16" s="87" t="s">
        <v>1733</v>
      </c>
      <c r="C16" s="87" t="s">
        <v>2487</v>
      </c>
    </row>
    <row r="17" spans="1:3">
      <c r="A17" s="87" t="s">
        <v>2455</v>
      </c>
      <c r="B17" s="87" t="s">
        <v>2456</v>
      </c>
      <c r="C17" s="87" t="s">
        <v>2488</v>
      </c>
    </row>
    <row r="18" spans="1:3">
      <c r="A18" s="87" t="s">
        <v>2455</v>
      </c>
      <c r="B18" s="87" t="s">
        <v>2457</v>
      </c>
      <c r="C18" s="87" t="s">
        <v>2489</v>
      </c>
    </row>
    <row r="19" spans="1:3">
      <c r="A19" s="87" t="s">
        <v>2455</v>
      </c>
      <c r="B19" s="87" t="s">
        <v>2458</v>
      </c>
      <c r="C19" s="87" t="s">
        <v>2490</v>
      </c>
    </row>
    <row r="20" spans="1:3">
      <c r="A20" s="87" t="s">
        <v>2455</v>
      </c>
      <c r="B20" s="87" t="s">
        <v>2459</v>
      </c>
      <c r="C20" s="87" t="s">
        <v>2491</v>
      </c>
    </row>
    <row r="21" spans="1:3">
      <c r="A21" s="87" t="s">
        <v>2455</v>
      </c>
      <c r="B21" s="87" t="s">
        <v>2460</v>
      </c>
      <c r="C21" s="87" t="s">
        <v>2492</v>
      </c>
    </row>
    <row r="22" spans="1:3">
      <c r="A22" s="87" t="s">
        <v>2455</v>
      </c>
      <c r="B22" s="87" t="s">
        <v>2461</v>
      </c>
      <c r="C22" s="87" t="s">
        <v>2493</v>
      </c>
    </row>
    <row r="23" spans="1:3">
      <c r="A23" s="87" t="s">
        <v>2455</v>
      </c>
      <c r="B23" s="87" t="s">
        <v>2462</v>
      </c>
      <c r="C23" s="87" t="s">
        <v>2494</v>
      </c>
    </row>
    <row r="24" spans="1:3">
      <c r="A24" s="87" t="s">
        <v>2455</v>
      </c>
      <c r="B24" s="87" t="s">
        <v>2401</v>
      </c>
      <c r="C24" s="87" t="s">
        <v>2495</v>
      </c>
    </row>
    <row r="25" spans="1:3">
      <c r="A25" s="87" t="s">
        <v>2455</v>
      </c>
      <c r="B25" s="87" t="s">
        <v>2463</v>
      </c>
      <c r="C25" s="87" t="s">
        <v>2496</v>
      </c>
    </row>
    <row r="26" spans="1:3">
      <c r="A26" s="87" t="s">
        <v>2455</v>
      </c>
      <c r="B26" s="87" t="s">
        <v>2464</v>
      </c>
      <c r="C26" s="87" t="s">
        <v>2497</v>
      </c>
    </row>
    <row r="27" spans="1:3">
      <c r="A27" s="87" t="s">
        <v>2455</v>
      </c>
      <c r="B27" s="87" t="s">
        <v>2465</v>
      </c>
      <c r="C27" s="87" t="s">
        <v>2498</v>
      </c>
    </row>
    <row r="28" spans="1:3">
      <c r="A28" s="87" t="s">
        <v>2455</v>
      </c>
      <c r="B28" s="87" t="s">
        <v>2274</v>
      </c>
      <c r="C28" s="87" t="s">
        <v>2499</v>
      </c>
    </row>
    <row r="29" spans="1:3">
      <c r="A29" s="87" t="s">
        <v>2455</v>
      </c>
      <c r="B29" s="87" t="s">
        <v>1738</v>
      </c>
      <c r="C29" s="87" t="s">
        <v>2500</v>
      </c>
    </row>
    <row r="30" spans="1:3">
      <c r="A30" s="87" t="s">
        <v>2455</v>
      </c>
      <c r="B30" s="87" t="s">
        <v>2466</v>
      </c>
      <c r="C30" s="87" t="s">
        <v>2501</v>
      </c>
    </row>
    <row r="31" spans="1:3">
      <c r="A31" s="87" t="s">
        <v>2455</v>
      </c>
      <c r="B31" s="87" t="s">
        <v>2467</v>
      </c>
      <c r="C31" s="87" t="s">
        <v>2502</v>
      </c>
    </row>
    <row r="32" spans="1:3">
      <c r="A32" s="87" t="s">
        <v>2455</v>
      </c>
      <c r="B32" s="87" t="s">
        <v>2468</v>
      </c>
      <c r="C32" s="87" t="s">
        <v>2503</v>
      </c>
    </row>
    <row r="33" spans="1:3">
      <c r="A33" s="87" t="s">
        <v>2455</v>
      </c>
      <c r="B33" s="87" t="s">
        <v>2469</v>
      </c>
      <c r="C33" s="87" t="s">
        <v>2504</v>
      </c>
    </row>
    <row r="34" spans="1:3">
      <c r="A34" s="87" t="s">
        <v>2455</v>
      </c>
      <c r="B34" s="87" t="s">
        <v>2470</v>
      </c>
      <c r="C34" s="87" t="s">
        <v>2505</v>
      </c>
    </row>
    <row r="35" spans="1:3">
      <c r="A35" s="87" t="s">
        <v>2455</v>
      </c>
      <c r="B35" s="87" t="s">
        <v>2471</v>
      </c>
      <c r="C35" s="87" t="s">
        <v>2506</v>
      </c>
    </row>
    <row r="36" spans="1:3">
      <c r="A36" s="87" t="s">
        <v>2455</v>
      </c>
      <c r="B36" s="87" t="s">
        <v>2472</v>
      </c>
      <c r="C36" s="87" t="s">
        <v>2507</v>
      </c>
    </row>
    <row r="37" spans="1:3">
      <c r="A37" s="87" t="s">
        <v>2455</v>
      </c>
      <c r="B37" s="87" t="s">
        <v>2473</v>
      </c>
      <c r="C37" s="87" t="s">
        <v>2508</v>
      </c>
    </row>
    <row r="38" spans="1:3">
      <c r="A38" s="87" t="s">
        <v>2455</v>
      </c>
      <c r="B38" s="87" t="s">
        <v>2474</v>
      </c>
      <c r="C38" s="87" t="s">
        <v>2509</v>
      </c>
    </row>
    <row r="39" spans="1:3">
      <c r="A39" s="87" t="s">
        <v>2455</v>
      </c>
      <c r="B39" s="87" t="s">
        <v>2475</v>
      </c>
      <c r="C39" s="87" t="s">
        <v>2510</v>
      </c>
    </row>
    <row r="40" spans="1:3">
      <c r="A40" s="87" t="s">
        <v>2455</v>
      </c>
      <c r="B40" s="87" t="s">
        <v>2476</v>
      </c>
      <c r="C40" s="87" t="s">
        <v>2511</v>
      </c>
    </row>
    <row r="41" spans="1:3">
      <c r="A41" s="87" t="s">
        <v>2455</v>
      </c>
      <c r="B41" s="87" t="s">
        <v>2477</v>
      </c>
      <c r="C41" s="87" t="s">
        <v>2512</v>
      </c>
    </row>
    <row r="42" spans="1:3">
      <c r="A42" s="87" t="s">
        <v>2455</v>
      </c>
      <c r="B42" s="87" t="s">
        <v>2478</v>
      </c>
      <c r="C42" s="87" t="s">
        <v>2513</v>
      </c>
    </row>
    <row r="43" spans="1:3">
      <c r="A43" s="87" t="s">
        <v>2455</v>
      </c>
      <c r="B43" s="87" t="s">
        <v>2479</v>
      </c>
      <c r="C43" s="87" t="s">
        <v>2514</v>
      </c>
    </row>
    <row r="44" spans="1:3">
      <c r="A44" s="87" t="s">
        <v>2455</v>
      </c>
      <c r="B44" s="87" t="s">
        <v>2480</v>
      </c>
      <c r="C44" s="87" t="s">
        <v>2515</v>
      </c>
    </row>
    <row r="45" spans="1:3">
      <c r="A45" s="87" t="s">
        <v>2455</v>
      </c>
      <c r="B45" s="87" t="s">
        <v>2481</v>
      </c>
      <c r="C45" s="87" t="s">
        <v>2516</v>
      </c>
    </row>
    <row r="46" spans="1:3">
      <c r="A46" s="87" t="s">
        <v>2455</v>
      </c>
      <c r="B46" s="87" t="s">
        <v>2482</v>
      </c>
      <c r="C46" s="87" t="s">
        <v>2517</v>
      </c>
    </row>
    <row r="47" spans="1:3">
      <c r="A47" s="87" t="s">
        <v>2455</v>
      </c>
      <c r="B47" s="87" t="s">
        <v>2483</v>
      </c>
      <c r="C47" s="87" t="s">
        <v>2518</v>
      </c>
    </row>
    <row r="49" spans="1:3">
      <c r="A49" s="87" t="s">
        <v>2519</v>
      </c>
      <c r="C49" s="87" t="s">
        <v>2520</v>
      </c>
    </row>
    <row r="51" spans="1:3">
      <c r="A51" s="87" t="s">
        <v>2521</v>
      </c>
      <c r="C51" s="87" t="s">
        <v>2522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0.5703125" style="19" bestFit="1" customWidth="1"/>
    <col min="2" max="2" width="11.42578125" style="19" bestFit="1" customWidth="1"/>
    <col min="3" max="3" width="26.42578125" style="19" bestFit="1" customWidth="1"/>
    <col min="4" max="4" width="7.7109375" style="19" bestFit="1" customWidth="1"/>
    <col min="5" max="5" width="10.42578125" style="19" customWidth="1"/>
    <col min="6" max="6" width="11.7109375" style="19" customWidth="1"/>
    <col min="7" max="7" width="11.140625" style="19" customWidth="1"/>
    <col min="8" max="8" width="13.28515625" style="19" customWidth="1"/>
    <col min="9" max="13" width="12.7109375" style="19" customWidth="1"/>
    <col min="14" max="14" width="12.7109375" style="72" customWidth="1"/>
    <col min="15" max="15" width="15.28515625" style="69" bestFit="1" customWidth="1"/>
    <col min="16" max="16" width="12.7109375" style="69" customWidth="1"/>
    <col min="17" max="17" width="11.42578125" style="19" customWidth="1"/>
    <col min="18" max="18" width="11.28515625" style="19" customWidth="1"/>
    <col min="19" max="19" width="26.5703125" style="19" bestFit="1" customWidth="1"/>
    <col min="20" max="20" width="26.85546875" style="19" bestFit="1" customWidth="1"/>
    <col min="21" max="21" width="27.5703125" style="19" customWidth="1"/>
    <col min="22" max="34" width="9.7109375" style="58" customWidth="1"/>
    <col min="35" max="35" width="9.7109375" style="60" customWidth="1"/>
    <col min="36" max="36" width="9.140625" style="60"/>
    <col min="37" max="37" width="9.7109375" style="58" customWidth="1"/>
    <col min="38" max="38" width="9.7109375" style="60" customWidth="1"/>
    <col min="39" max="40" width="9.140625" style="60"/>
    <col min="41" max="41" width="13.7109375" style="60" customWidth="1"/>
    <col min="42" max="43" width="9.140625" style="60"/>
    <col min="48" max="16384" width="9.140625" style="19"/>
  </cols>
  <sheetData>
    <row r="1" spans="1:43" ht="30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2414</v>
      </c>
      <c r="H1" s="20" t="s">
        <v>2374</v>
      </c>
      <c r="I1" s="20" t="s">
        <v>1736</v>
      </c>
      <c r="J1" s="20" t="s">
        <v>2249</v>
      </c>
      <c r="K1" s="20" t="s">
        <v>2250</v>
      </c>
      <c r="L1" s="20" t="s">
        <v>2375</v>
      </c>
      <c r="M1" s="20" t="s">
        <v>2406</v>
      </c>
      <c r="N1" s="71" t="s">
        <v>2409</v>
      </c>
      <c r="O1" s="68" t="s">
        <v>2415</v>
      </c>
      <c r="P1" s="68" t="s">
        <v>2416</v>
      </c>
      <c r="Q1" s="20" t="s">
        <v>1737</v>
      </c>
      <c r="R1" s="20" t="s">
        <v>2402</v>
      </c>
      <c r="S1" s="20" t="s">
        <v>2403</v>
      </c>
      <c r="T1" s="20" t="s">
        <v>2274</v>
      </c>
      <c r="U1" s="20" t="s">
        <v>1738</v>
      </c>
      <c r="V1" s="57" t="s">
        <v>2251</v>
      </c>
      <c r="W1" s="57" t="s">
        <v>2252</v>
      </c>
      <c r="X1" s="57" t="s">
        <v>2253</v>
      </c>
      <c r="Y1" s="57" t="s">
        <v>2254</v>
      </c>
      <c r="Z1" s="57" t="s">
        <v>2255</v>
      </c>
      <c r="AA1" s="57" t="s">
        <v>2256</v>
      </c>
      <c r="AB1" s="57" t="s">
        <v>2257</v>
      </c>
      <c r="AC1" s="57" t="s">
        <v>2258</v>
      </c>
      <c r="AD1" s="57" t="s">
        <v>2259</v>
      </c>
      <c r="AE1" s="57" t="s">
        <v>2260</v>
      </c>
      <c r="AF1" s="57" t="s">
        <v>2261</v>
      </c>
      <c r="AG1" s="57" t="s">
        <v>2262</v>
      </c>
      <c r="AH1" s="57" t="s">
        <v>2263</v>
      </c>
      <c r="AI1" s="57" t="s">
        <v>2264</v>
      </c>
      <c r="AJ1" s="57" t="s">
        <v>2265</v>
      </c>
      <c r="AK1" s="57" t="s">
        <v>2266</v>
      </c>
      <c r="AL1" s="57" t="s">
        <v>2267</v>
      </c>
      <c r="AM1" s="57" t="s">
        <v>2268</v>
      </c>
      <c r="AN1" s="57" t="s">
        <v>2270</v>
      </c>
      <c r="AO1" s="57" t="s">
        <v>2334</v>
      </c>
      <c r="AP1" s="57" t="s">
        <v>2335</v>
      </c>
      <c r="AQ1" s="57" t="s">
        <v>2269</v>
      </c>
    </row>
    <row r="2" spans="1:43">
      <c r="A2" s="21">
        <v>42574</v>
      </c>
      <c r="B2" s="62" t="str">
        <f>VLOOKUP(WEEKDAY(A2),[2]Weekday!A$1:B$8,2)</f>
        <v>Saturday</v>
      </c>
      <c r="C2" s="19" t="s">
        <v>2389</v>
      </c>
      <c r="D2" s="19">
        <v>63</v>
      </c>
      <c r="E2" s="19">
        <v>1255</v>
      </c>
      <c r="F2" s="19">
        <v>592</v>
      </c>
      <c r="G2" s="19">
        <v>21</v>
      </c>
      <c r="H2" s="19" t="s">
        <v>1740</v>
      </c>
      <c r="I2" s="19" t="s">
        <v>1740</v>
      </c>
      <c r="J2" s="19">
        <f>19+652+96+1</f>
        <v>768</v>
      </c>
      <c r="K2" s="19">
        <v>19</v>
      </c>
      <c r="L2" s="19">
        <v>96</v>
      </c>
      <c r="M2" s="19">
        <v>1</v>
      </c>
      <c r="O2" s="73">
        <f t="shared" ref="O2:O3" si="0">(K2+L2)/J2</f>
        <v>0.14973958333333334</v>
      </c>
      <c r="P2" s="73">
        <f t="shared" ref="P2:P3" si="1">K2/(K2+L2)</f>
        <v>0.16521739130434782</v>
      </c>
      <c r="Q2" s="22">
        <f t="shared" ref="Q2:Q3" si="2">F2/E2</f>
        <v>0.47171314741035858</v>
      </c>
      <c r="R2" s="22">
        <f>G2/F2</f>
        <v>3.5472972972972971E-2</v>
      </c>
      <c r="T2" s="19" t="s">
        <v>2342</v>
      </c>
      <c r="U2" s="19" t="s">
        <v>2376</v>
      </c>
      <c r="AI2" s="58"/>
      <c r="AJ2" s="58"/>
      <c r="AL2" s="58"/>
      <c r="AM2" s="58"/>
      <c r="AN2" s="58">
        <v>0</v>
      </c>
      <c r="AO2" s="58">
        <v>1</v>
      </c>
      <c r="AP2" s="58">
        <v>0</v>
      </c>
      <c r="AQ2" s="58">
        <v>0</v>
      </c>
    </row>
    <row r="3" spans="1:43">
      <c r="A3" s="21">
        <v>42578</v>
      </c>
      <c r="B3" s="62" t="str">
        <f>VLOOKUP(WEEKDAY(A3),[2]Weekday!A$1:B$8,2)</f>
        <v>Wednesday</v>
      </c>
      <c r="C3" s="19" t="s">
        <v>2390</v>
      </c>
      <c r="D3" s="19">
        <v>46</v>
      </c>
      <c r="E3" s="19">
        <v>611</v>
      </c>
      <c r="F3" s="19">
        <v>376</v>
      </c>
      <c r="G3" s="19">
        <v>15</v>
      </c>
      <c r="H3" s="19" t="s">
        <v>1740</v>
      </c>
      <c r="I3" s="19" t="s">
        <v>1740</v>
      </c>
      <c r="J3" s="19">
        <f>9+342+70+2</f>
        <v>423</v>
      </c>
      <c r="K3" s="19">
        <v>9</v>
      </c>
      <c r="L3" s="19">
        <v>70</v>
      </c>
      <c r="M3" s="19">
        <v>2</v>
      </c>
      <c r="O3" s="73">
        <f t="shared" si="0"/>
        <v>0.1867612293144208</v>
      </c>
      <c r="P3" s="73">
        <f t="shared" si="1"/>
        <v>0.11392405063291139</v>
      </c>
      <c r="Q3" s="22">
        <f t="shared" si="2"/>
        <v>0.61538461538461542</v>
      </c>
      <c r="R3" s="22">
        <f>G3/F3</f>
        <v>3.9893617021276598E-2</v>
      </c>
      <c r="T3" s="19" t="s">
        <v>2342</v>
      </c>
      <c r="U3" s="19" t="s">
        <v>2376</v>
      </c>
      <c r="AI3" s="58"/>
      <c r="AJ3" s="58"/>
      <c r="AL3" s="58"/>
      <c r="AM3" s="58"/>
      <c r="AN3" s="58">
        <v>0</v>
      </c>
      <c r="AO3" s="58">
        <v>1</v>
      </c>
      <c r="AP3" s="58">
        <v>0</v>
      </c>
      <c r="AQ3" s="58">
        <v>0</v>
      </c>
    </row>
    <row r="4" spans="1:43">
      <c r="A4" s="21"/>
      <c r="B4" s="21"/>
      <c r="Q4" s="22"/>
      <c r="R4" s="22"/>
      <c r="AI4" s="58"/>
      <c r="AJ4" s="58"/>
      <c r="AL4" s="58"/>
      <c r="AM4" s="58"/>
      <c r="AN4" s="58"/>
      <c r="AO4" s="58"/>
      <c r="AP4" s="58"/>
      <c r="AQ4" s="58"/>
    </row>
    <row r="5" spans="1:43">
      <c r="A5" s="21">
        <v>42614</v>
      </c>
      <c r="B5" s="62" t="str">
        <f>VLOOKUP(WEEKDAY(A5),[2]Weekday!A$1:B$8,2)</f>
        <v>Thursday</v>
      </c>
      <c r="C5" s="19" t="s">
        <v>2281</v>
      </c>
      <c r="D5" s="19">
        <v>27</v>
      </c>
      <c r="E5" s="19">
        <v>276</v>
      </c>
      <c r="F5" s="19">
        <v>193</v>
      </c>
      <c r="G5" s="19">
        <v>28</v>
      </c>
      <c r="H5" s="19" t="s">
        <v>1740</v>
      </c>
      <c r="I5" s="19" t="s">
        <v>1740</v>
      </c>
      <c r="J5" s="19">
        <v>201</v>
      </c>
      <c r="K5" s="19">
        <v>7</v>
      </c>
      <c r="L5" s="19">
        <v>15</v>
      </c>
      <c r="M5" s="19">
        <v>0</v>
      </c>
      <c r="O5" s="73">
        <f t="shared" ref="O5:O12" si="3">(K5+L5)/J5</f>
        <v>0.10945273631840796</v>
      </c>
      <c r="P5" s="73">
        <f t="shared" ref="P5:P12" si="4">K5/(K5+L5)</f>
        <v>0.31818181818181818</v>
      </c>
      <c r="Q5" s="22">
        <f t="shared" ref="Q5:R12" si="5">F5/E5</f>
        <v>0.69927536231884058</v>
      </c>
      <c r="R5" s="22">
        <f>G5/F5</f>
        <v>0.14507772020725387</v>
      </c>
      <c r="T5" s="19" t="s">
        <v>2342</v>
      </c>
      <c r="U5" s="19" t="s">
        <v>2376</v>
      </c>
      <c r="AI5" s="58"/>
      <c r="AJ5" s="58"/>
      <c r="AL5" s="58"/>
      <c r="AM5" s="58"/>
      <c r="AN5" s="58">
        <v>0</v>
      </c>
      <c r="AO5" s="58">
        <v>1</v>
      </c>
      <c r="AP5" s="58">
        <v>0</v>
      </c>
      <c r="AQ5" s="58">
        <v>0</v>
      </c>
    </row>
    <row r="6" spans="1:43">
      <c r="A6" s="21">
        <v>42616</v>
      </c>
      <c r="B6" s="62" t="str">
        <f>VLOOKUP(WEEKDAY(A6),[2]Weekday!A$1:B$8,2)</f>
        <v>Saturday</v>
      </c>
      <c r="C6" s="19" t="s">
        <v>2285</v>
      </c>
      <c r="D6" s="19">
        <v>33</v>
      </c>
      <c r="E6" s="19">
        <v>429</v>
      </c>
      <c r="F6" s="19">
        <v>278</v>
      </c>
      <c r="G6" s="19">
        <v>32</v>
      </c>
      <c r="H6" s="19" t="s">
        <v>1740</v>
      </c>
      <c r="I6" s="19" t="s">
        <v>1740</v>
      </c>
      <c r="J6" s="19">
        <f>11+212+24+1</f>
        <v>248</v>
      </c>
      <c r="K6" s="19">
        <v>11</v>
      </c>
      <c r="L6" s="19">
        <v>24</v>
      </c>
      <c r="M6" s="19">
        <v>0</v>
      </c>
      <c r="O6" s="73">
        <f t="shared" si="3"/>
        <v>0.14112903225806453</v>
      </c>
      <c r="P6" s="73">
        <f t="shared" si="4"/>
        <v>0.31428571428571428</v>
      </c>
      <c r="Q6" s="22">
        <f t="shared" si="5"/>
        <v>0.64801864801864806</v>
      </c>
      <c r="R6" s="22">
        <f t="shared" si="5"/>
        <v>0.11510791366906475</v>
      </c>
      <c r="T6" s="19" t="s">
        <v>2342</v>
      </c>
      <c r="U6" s="19" t="s">
        <v>2376</v>
      </c>
      <c r="AI6" s="58"/>
      <c r="AJ6" s="58"/>
      <c r="AL6" s="58"/>
      <c r="AM6" s="58"/>
      <c r="AN6" s="58">
        <v>0</v>
      </c>
      <c r="AO6" s="58">
        <v>1</v>
      </c>
      <c r="AP6" s="58">
        <v>0</v>
      </c>
      <c r="AQ6" s="58">
        <v>0</v>
      </c>
    </row>
    <row r="7" spans="1:43">
      <c r="A7" s="21">
        <v>42619</v>
      </c>
      <c r="B7" s="62" t="str">
        <f>VLOOKUP(WEEKDAY(A7),[2]Weekday!A$1:B$8,2)</f>
        <v>Tuesday</v>
      </c>
      <c r="C7" s="19" t="s">
        <v>2343</v>
      </c>
      <c r="D7" s="19">
        <v>34</v>
      </c>
      <c r="E7" s="19">
        <v>422</v>
      </c>
      <c r="F7" s="19">
        <v>271</v>
      </c>
      <c r="G7" s="19">
        <v>19</v>
      </c>
      <c r="H7" s="19" t="s">
        <v>1740</v>
      </c>
      <c r="I7" s="19" t="s">
        <v>1740</v>
      </c>
      <c r="J7" s="19">
        <f>13+218+23+1</f>
        <v>255</v>
      </c>
      <c r="K7" s="19">
        <v>13</v>
      </c>
      <c r="L7" s="19">
        <v>23</v>
      </c>
      <c r="M7" s="19">
        <v>0</v>
      </c>
      <c r="O7" s="73">
        <f t="shared" si="3"/>
        <v>0.14117647058823529</v>
      </c>
      <c r="P7" s="73">
        <f t="shared" si="4"/>
        <v>0.3611111111111111</v>
      </c>
      <c r="Q7" s="22">
        <f t="shared" si="5"/>
        <v>0.64218009478672988</v>
      </c>
      <c r="R7" s="22">
        <f t="shared" si="5"/>
        <v>7.0110701107011064E-2</v>
      </c>
      <c r="T7" s="19" t="s">
        <v>2342</v>
      </c>
      <c r="U7" s="19" t="s">
        <v>2376</v>
      </c>
      <c r="AI7" s="58"/>
      <c r="AJ7" s="58"/>
      <c r="AL7" s="58"/>
      <c r="AM7" s="58"/>
      <c r="AN7" s="58">
        <v>0</v>
      </c>
      <c r="AO7" s="58">
        <v>1</v>
      </c>
      <c r="AP7" s="58">
        <v>0</v>
      </c>
      <c r="AQ7" s="58">
        <v>0</v>
      </c>
    </row>
    <row r="8" spans="1:43">
      <c r="A8" s="21">
        <v>42621</v>
      </c>
      <c r="B8" s="62" t="str">
        <f>VLOOKUP(WEEKDAY(A8),[2]Weekday!A$1:B$8,2)</f>
        <v>Thursday</v>
      </c>
      <c r="C8" s="19" t="s">
        <v>2283</v>
      </c>
      <c r="D8" s="19">
        <v>34</v>
      </c>
      <c r="E8" s="19">
        <v>404</v>
      </c>
      <c r="F8" s="19">
        <v>178</v>
      </c>
      <c r="G8" s="19">
        <v>3</v>
      </c>
      <c r="H8" s="19" t="s">
        <v>1740</v>
      </c>
      <c r="I8" s="19" t="s">
        <v>1740</v>
      </c>
      <c r="J8" s="19">
        <f>5+268+27</f>
        <v>300</v>
      </c>
      <c r="K8" s="19">
        <v>5</v>
      </c>
      <c r="L8" s="19">
        <v>27</v>
      </c>
      <c r="M8" s="19">
        <v>0</v>
      </c>
      <c r="O8" s="69">
        <f t="shared" si="3"/>
        <v>0.10666666666666667</v>
      </c>
      <c r="P8" s="69">
        <f t="shared" si="4"/>
        <v>0.15625</v>
      </c>
      <c r="Q8" s="22">
        <f t="shared" si="5"/>
        <v>0.4405940594059406</v>
      </c>
      <c r="R8" s="22">
        <f t="shared" si="5"/>
        <v>1.6853932584269662E-2</v>
      </c>
      <c r="T8" s="19" t="s">
        <v>2342</v>
      </c>
      <c r="U8" s="19" t="s">
        <v>2376</v>
      </c>
      <c r="AI8" s="58"/>
      <c r="AJ8" s="58"/>
      <c r="AL8" s="58"/>
      <c r="AM8" s="58"/>
      <c r="AN8" s="58">
        <v>0</v>
      </c>
      <c r="AO8" s="58">
        <v>1</v>
      </c>
      <c r="AP8" s="58">
        <v>0</v>
      </c>
      <c r="AQ8" s="58">
        <v>0</v>
      </c>
    </row>
    <row r="9" spans="1:43">
      <c r="A9" s="21">
        <v>42623</v>
      </c>
      <c r="B9" s="62" t="str">
        <f>VLOOKUP(WEEKDAY(A9),[2]Weekday!A$1:B$8,2)</f>
        <v>Saturday</v>
      </c>
      <c r="C9" s="19" t="s">
        <v>2284</v>
      </c>
      <c r="D9" s="19">
        <v>31</v>
      </c>
      <c r="E9" s="19">
        <v>276</v>
      </c>
      <c r="F9" s="19">
        <v>187</v>
      </c>
      <c r="G9" s="19">
        <v>18</v>
      </c>
      <c r="H9" s="19" t="s">
        <v>1740</v>
      </c>
      <c r="I9" s="19" t="s">
        <v>1740</v>
      </c>
      <c r="J9" s="19">
        <f>14+133+17</f>
        <v>164</v>
      </c>
      <c r="K9" s="19">
        <v>14</v>
      </c>
      <c r="L9" s="19">
        <v>17</v>
      </c>
      <c r="M9" s="19">
        <v>1</v>
      </c>
      <c r="O9" s="69">
        <f t="shared" si="3"/>
        <v>0.18902439024390244</v>
      </c>
      <c r="P9" s="69">
        <f t="shared" si="4"/>
        <v>0.45161290322580644</v>
      </c>
      <c r="Q9" s="22">
        <f t="shared" si="5"/>
        <v>0.67753623188405798</v>
      </c>
      <c r="R9" s="22">
        <f t="shared" si="5"/>
        <v>9.6256684491978606E-2</v>
      </c>
      <c r="T9" s="19" t="s">
        <v>2342</v>
      </c>
      <c r="U9" s="19" t="s">
        <v>2376</v>
      </c>
      <c r="AI9" s="58"/>
      <c r="AJ9" s="58"/>
      <c r="AL9" s="58"/>
      <c r="AM9" s="58"/>
      <c r="AN9" s="58">
        <v>0</v>
      </c>
      <c r="AO9" s="58">
        <v>1</v>
      </c>
      <c r="AP9" s="58">
        <v>0</v>
      </c>
      <c r="AQ9" s="58">
        <v>0</v>
      </c>
    </row>
    <row r="10" spans="1:43">
      <c r="A10" s="21">
        <v>42626</v>
      </c>
      <c r="B10" s="62" t="str">
        <f>VLOOKUP(WEEKDAY(A10),[2]Weekday!A$1:B$8,2)</f>
        <v>Tuesday</v>
      </c>
      <c r="C10" s="19" t="s">
        <v>2523</v>
      </c>
      <c r="D10" s="19">
        <v>17</v>
      </c>
      <c r="E10" s="19">
        <v>507</v>
      </c>
      <c r="F10" s="19">
        <v>286</v>
      </c>
      <c r="G10" s="19">
        <v>20</v>
      </c>
      <c r="H10" s="19" t="s">
        <v>1740</v>
      </c>
      <c r="I10" s="19" t="s">
        <v>1740</v>
      </c>
      <c r="J10" s="19">
        <f>17+415+38</f>
        <v>470</v>
      </c>
      <c r="K10" s="19">
        <v>17</v>
      </c>
      <c r="L10" s="19">
        <v>38</v>
      </c>
      <c r="M10" s="19">
        <v>1</v>
      </c>
      <c r="O10" s="69">
        <f t="shared" si="3"/>
        <v>0.11702127659574468</v>
      </c>
      <c r="P10" s="69">
        <f t="shared" si="4"/>
        <v>0.30909090909090908</v>
      </c>
      <c r="Q10" s="22">
        <f t="shared" si="5"/>
        <v>0.5641025641025641</v>
      </c>
      <c r="R10" s="22">
        <f t="shared" si="5"/>
        <v>6.9930069930069935E-2</v>
      </c>
      <c r="T10" s="19" t="s">
        <v>2342</v>
      </c>
      <c r="U10" s="19" t="s">
        <v>2377</v>
      </c>
      <c r="AI10" s="58"/>
      <c r="AJ10" s="58"/>
      <c r="AL10" s="58"/>
      <c r="AM10" s="58"/>
      <c r="AN10" s="58">
        <v>0</v>
      </c>
      <c r="AO10" s="58">
        <v>1</v>
      </c>
      <c r="AP10" s="58">
        <v>0</v>
      </c>
      <c r="AQ10" s="58">
        <v>0</v>
      </c>
    </row>
    <row r="11" spans="1:43">
      <c r="A11" s="21">
        <v>42628</v>
      </c>
      <c r="B11" s="62" t="str">
        <f>VLOOKUP(WEEKDAY(A11),[2]Weekday!A$1:B$8,2)</f>
        <v>Thursday</v>
      </c>
      <c r="C11" s="19" t="s">
        <v>2395</v>
      </c>
      <c r="D11" s="19">
        <v>15</v>
      </c>
      <c r="E11" s="19">
        <v>645</v>
      </c>
      <c r="F11" s="19">
        <v>338</v>
      </c>
      <c r="G11" s="19">
        <v>62</v>
      </c>
      <c r="H11" s="19" t="s">
        <v>1740</v>
      </c>
      <c r="I11" s="19" t="s">
        <v>1740</v>
      </c>
      <c r="J11" s="19">
        <f>41+150+11+1</f>
        <v>203</v>
      </c>
      <c r="K11" s="19">
        <v>41</v>
      </c>
      <c r="L11" s="19">
        <v>11</v>
      </c>
      <c r="M11" s="19">
        <v>4</v>
      </c>
      <c r="O11" s="69">
        <f t="shared" si="3"/>
        <v>0.25615763546798032</v>
      </c>
      <c r="P11" s="69">
        <f t="shared" si="4"/>
        <v>0.78846153846153844</v>
      </c>
      <c r="Q11" s="22">
        <f t="shared" si="5"/>
        <v>0.524031007751938</v>
      </c>
      <c r="R11" s="22">
        <f t="shared" si="5"/>
        <v>0.18343195266272189</v>
      </c>
      <c r="T11" s="19" t="s">
        <v>2342</v>
      </c>
      <c r="U11" s="19" t="s">
        <v>2376</v>
      </c>
      <c r="AI11" s="58"/>
      <c r="AJ11" s="58"/>
      <c r="AL11" s="58"/>
      <c r="AM11" s="58"/>
      <c r="AN11" s="58">
        <v>0</v>
      </c>
      <c r="AO11" s="58">
        <v>1</v>
      </c>
      <c r="AP11" s="58">
        <v>0</v>
      </c>
      <c r="AQ11" s="58">
        <v>0</v>
      </c>
    </row>
    <row r="12" spans="1:43">
      <c r="A12" s="21">
        <v>42630</v>
      </c>
      <c r="B12" s="62" t="str">
        <f>VLOOKUP(WEEKDAY(A12),[2]Weekday!A$1:B$8,2)</f>
        <v>Saturday</v>
      </c>
      <c r="C12" s="19" t="s">
        <v>2417</v>
      </c>
      <c r="D12" s="19">
        <v>18</v>
      </c>
      <c r="E12" s="19">
        <v>553</v>
      </c>
      <c r="F12" s="19">
        <v>364</v>
      </c>
      <c r="G12" s="19">
        <v>29</v>
      </c>
      <c r="H12" s="19" t="s">
        <v>1740</v>
      </c>
      <c r="I12" s="19" t="s">
        <v>1740</v>
      </c>
      <c r="J12" s="19">
        <f>27+259+36</f>
        <v>322</v>
      </c>
      <c r="K12" s="19">
        <v>27</v>
      </c>
      <c r="L12" s="19">
        <v>36</v>
      </c>
      <c r="M12" s="19">
        <v>3</v>
      </c>
      <c r="O12" s="69">
        <f t="shared" si="3"/>
        <v>0.19565217391304349</v>
      </c>
      <c r="P12" s="69">
        <f t="shared" si="4"/>
        <v>0.42857142857142855</v>
      </c>
      <c r="Q12" s="22">
        <f t="shared" si="5"/>
        <v>0.65822784810126578</v>
      </c>
      <c r="R12" s="22">
        <f t="shared" si="5"/>
        <v>7.9670329670329665E-2</v>
      </c>
      <c r="T12" s="19" t="s">
        <v>2342</v>
      </c>
      <c r="U12" s="19" t="s">
        <v>2377</v>
      </c>
      <c r="AI12" s="58"/>
      <c r="AJ12" s="58"/>
      <c r="AL12" s="58"/>
      <c r="AM12" s="58"/>
      <c r="AN12" s="58">
        <v>0</v>
      </c>
      <c r="AO12" s="58">
        <v>1</v>
      </c>
      <c r="AP12" s="58">
        <v>0</v>
      </c>
      <c r="AQ12" s="58">
        <v>0</v>
      </c>
    </row>
    <row r="13" spans="1:43">
      <c r="A13" s="21"/>
      <c r="B13" s="21"/>
      <c r="Q13" s="22"/>
      <c r="R13" s="22"/>
      <c r="AI13" s="58"/>
      <c r="AJ13" s="58"/>
      <c r="AL13" s="58"/>
      <c r="AM13" s="58"/>
      <c r="AN13" s="58"/>
      <c r="AO13" s="58"/>
      <c r="AP13" s="58"/>
      <c r="AQ13" s="58"/>
    </row>
    <row r="14" spans="1:43">
      <c r="A14" s="21">
        <v>42632</v>
      </c>
      <c r="B14" s="62" t="str">
        <f>VLOOKUP(WEEKDAY(A14),[2]Weekday!A$1:B$8,2)</f>
        <v>Monday</v>
      </c>
      <c r="C14" s="19" t="s">
        <v>2291</v>
      </c>
      <c r="D14" s="19">
        <v>27</v>
      </c>
      <c r="E14" s="19">
        <v>1018</v>
      </c>
      <c r="F14" s="19">
        <v>518</v>
      </c>
      <c r="G14" s="19">
        <v>104</v>
      </c>
      <c r="H14" s="19">
        <v>24</v>
      </c>
      <c r="I14" s="19">
        <v>5</v>
      </c>
      <c r="J14" s="19">
        <f>60+325+49+3</f>
        <v>437</v>
      </c>
      <c r="K14" s="19">
        <v>60</v>
      </c>
      <c r="L14" s="19">
        <v>49</v>
      </c>
      <c r="M14" s="19">
        <v>3</v>
      </c>
      <c r="O14" s="69">
        <f t="shared" ref="O14:O18" si="6">(K14+L14)/J14</f>
        <v>0.2494279176201373</v>
      </c>
      <c r="P14" s="69">
        <f t="shared" ref="P14:P18" si="7">K14/(K14+L14)</f>
        <v>0.55045871559633031</v>
      </c>
      <c r="Q14" s="22">
        <f t="shared" ref="Q14:R18" si="8">F14/E14</f>
        <v>0.50884086444007859</v>
      </c>
      <c r="R14" s="22">
        <f t="shared" si="8"/>
        <v>0.20077220077220076</v>
      </c>
      <c r="T14" s="19" t="s">
        <v>2342</v>
      </c>
      <c r="U14" s="19" t="s">
        <v>2376</v>
      </c>
      <c r="AI14" s="58"/>
      <c r="AJ14" s="58"/>
      <c r="AL14" s="58"/>
      <c r="AM14" s="58"/>
      <c r="AN14" s="58">
        <v>0</v>
      </c>
      <c r="AO14" s="58">
        <v>1</v>
      </c>
      <c r="AP14" s="58">
        <v>0</v>
      </c>
      <c r="AQ14" s="58">
        <v>0</v>
      </c>
    </row>
    <row r="15" spans="1:43">
      <c r="A15" s="21">
        <v>42634</v>
      </c>
      <c r="B15" s="62" t="str">
        <f>VLOOKUP(WEEKDAY(A15),[2]Weekday!A$1:B$8,2)</f>
        <v>Wednesday</v>
      </c>
      <c r="C15" s="19" t="s">
        <v>2344</v>
      </c>
      <c r="D15" s="19">
        <v>21</v>
      </c>
      <c r="E15" s="19">
        <v>234</v>
      </c>
      <c r="F15" s="19">
        <v>92</v>
      </c>
      <c r="G15" s="19">
        <v>23</v>
      </c>
      <c r="H15" s="19" t="s">
        <v>1740</v>
      </c>
      <c r="I15" s="19" t="s">
        <v>1740</v>
      </c>
      <c r="J15" s="19">
        <f>21+89+16</f>
        <v>126</v>
      </c>
      <c r="K15" s="19">
        <v>21</v>
      </c>
      <c r="L15" s="19">
        <v>16</v>
      </c>
      <c r="M15" s="19">
        <v>0</v>
      </c>
      <c r="O15" s="69">
        <f t="shared" si="6"/>
        <v>0.29365079365079366</v>
      </c>
      <c r="P15" s="69">
        <f t="shared" si="7"/>
        <v>0.56756756756756754</v>
      </c>
      <c r="Q15" s="22">
        <f t="shared" si="8"/>
        <v>0.39316239316239315</v>
      </c>
      <c r="R15" s="22">
        <f t="shared" si="8"/>
        <v>0.25</v>
      </c>
      <c r="T15" s="19" t="s">
        <v>2342</v>
      </c>
      <c r="U15" s="19" t="s">
        <v>2376</v>
      </c>
      <c r="AI15" s="58"/>
      <c r="AJ15" s="58"/>
      <c r="AL15" s="58"/>
      <c r="AM15" s="58"/>
      <c r="AN15" s="58">
        <v>0</v>
      </c>
      <c r="AO15" s="58">
        <v>1</v>
      </c>
      <c r="AP15" s="58">
        <v>0</v>
      </c>
      <c r="AQ15" s="58">
        <v>0</v>
      </c>
    </row>
    <row r="16" spans="1:43">
      <c r="A16" s="21">
        <v>42637</v>
      </c>
      <c r="B16" s="62" t="str">
        <f>VLOOKUP(WEEKDAY(A16),[2]Weekday!A$1:B$8,2)</f>
        <v>Saturday</v>
      </c>
      <c r="C16" s="19" t="s">
        <v>2293</v>
      </c>
      <c r="D16" s="19">
        <v>29</v>
      </c>
      <c r="E16" s="19">
        <v>1161</v>
      </c>
      <c r="F16" s="19">
        <v>556</v>
      </c>
      <c r="G16" s="19">
        <v>154</v>
      </c>
      <c r="H16" s="19">
        <v>40</v>
      </c>
      <c r="I16" s="19">
        <v>39</v>
      </c>
      <c r="J16" s="19">
        <f>57+412+35+7</f>
        <v>511</v>
      </c>
      <c r="K16" s="19">
        <v>57</v>
      </c>
      <c r="L16" s="19">
        <v>35</v>
      </c>
      <c r="M16" s="19">
        <v>5</v>
      </c>
      <c r="O16" s="69">
        <f t="shared" si="6"/>
        <v>0.18003913894324852</v>
      </c>
      <c r="P16" s="69">
        <f t="shared" si="7"/>
        <v>0.61956521739130432</v>
      </c>
      <c r="Q16" s="22">
        <f t="shared" si="8"/>
        <v>0.47889750215331611</v>
      </c>
      <c r="R16" s="22">
        <f t="shared" si="8"/>
        <v>0.27697841726618705</v>
      </c>
      <c r="T16" s="19" t="s">
        <v>2342</v>
      </c>
      <c r="U16" s="19" t="s">
        <v>2376</v>
      </c>
      <c r="AI16" s="58"/>
      <c r="AJ16" s="58"/>
      <c r="AL16" s="58"/>
      <c r="AM16" s="58"/>
      <c r="AN16" s="58">
        <v>0</v>
      </c>
      <c r="AO16" s="58">
        <v>1</v>
      </c>
      <c r="AP16" s="58">
        <v>0</v>
      </c>
      <c r="AQ16" s="58">
        <v>0</v>
      </c>
    </row>
    <row r="17" spans="1:16384">
      <c r="A17" s="21">
        <v>42639</v>
      </c>
      <c r="B17" s="62" t="str">
        <f>VLOOKUP(WEEKDAY(A17),[2]Weekday!A$1:B$8,2)</f>
        <v>Monday</v>
      </c>
      <c r="C17" s="19" t="s">
        <v>2289</v>
      </c>
      <c r="D17" s="19">
        <v>20</v>
      </c>
      <c r="E17" s="19">
        <v>291</v>
      </c>
      <c r="F17" s="19">
        <v>161</v>
      </c>
      <c r="G17" s="19">
        <v>27</v>
      </c>
      <c r="H17" s="19" t="s">
        <v>1740</v>
      </c>
      <c r="I17" s="19" t="s">
        <v>1740</v>
      </c>
      <c r="J17" s="19">
        <f>30+111+9</f>
        <v>150</v>
      </c>
      <c r="K17" s="19">
        <v>30</v>
      </c>
      <c r="L17" s="19">
        <v>9</v>
      </c>
      <c r="M17" s="19">
        <v>5</v>
      </c>
      <c r="O17" s="69">
        <f t="shared" si="6"/>
        <v>0.26</v>
      </c>
      <c r="P17" s="69">
        <f t="shared" si="7"/>
        <v>0.76923076923076927</v>
      </c>
      <c r="Q17" s="22">
        <f t="shared" si="8"/>
        <v>0.5532646048109966</v>
      </c>
      <c r="R17" s="22">
        <f t="shared" si="8"/>
        <v>0.16770186335403728</v>
      </c>
      <c r="T17" s="19" t="s">
        <v>2342</v>
      </c>
      <c r="U17" s="19" t="s">
        <v>2376</v>
      </c>
      <c r="AI17" s="58"/>
      <c r="AJ17" s="58"/>
      <c r="AL17" s="58"/>
      <c r="AM17" s="58"/>
      <c r="AN17" s="58">
        <v>0</v>
      </c>
      <c r="AO17" s="58">
        <v>1</v>
      </c>
      <c r="AP17" s="58">
        <v>0</v>
      </c>
      <c r="AQ17" s="58">
        <v>0</v>
      </c>
    </row>
    <row r="18" spans="1:16384">
      <c r="A18" s="21">
        <v>42644</v>
      </c>
      <c r="B18" s="62" t="str">
        <f>VLOOKUP(WEEKDAY(A18),[2]Weekday!A$1:B$8,2)</f>
        <v>Saturday</v>
      </c>
      <c r="C18" s="19" t="s">
        <v>2290</v>
      </c>
      <c r="D18" s="19">
        <v>23</v>
      </c>
      <c r="E18" s="19">
        <v>935</v>
      </c>
      <c r="F18" s="19">
        <v>361</v>
      </c>
      <c r="G18" s="19">
        <v>57</v>
      </c>
      <c r="H18" s="19">
        <v>8</v>
      </c>
      <c r="I18" s="19">
        <v>5</v>
      </c>
      <c r="J18" s="19">
        <f>42+481+43</f>
        <v>566</v>
      </c>
      <c r="K18" s="19">
        <v>42</v>
      </c>
      <c r="L18" s="19">
        <v>43</v>
      </c>
      <c r="M18" s="19">
        <v>5</v>
      </c>
      <c r="O18" s="69">
        <f t="shared" si="6"/>
        <v>0.15017667844522969</v>
      </c>
      <c r="P18" s="69">
        <f t="shared" si="7"/>
        <v>0.49411764705882355</v>
      </c>
      <c r="Q18" s="22">
        <f t="shared" si="8"/>
        <v>0.38609625668449199</v>
      </c>
      <c r="R18" s="22">
        <f t="shared" si="8"/>
        <v>0.15789473684210525</v>
      </c>
      <c r="T18" s="19" t="s">
        <v>2342</v>
      </c>
      <c r="U18" s="19" t="s">
        <v>2376</v>
      </c>
      <c r="AI18" s="58"/>
      <c r="AJ18" s="58"/>
      <c r="AL18" s="58"/>
      <c r="AM18" s="58"/>
      <c r="AN18" s="58">
        <v>0</v>
      </c>
      <c r="AO18" s="58">
        <v>1</v>
      </c>
      <c r="AP18" s="58">
        <v>0</v>
      </c>
      <c r="AQ18" s="58">
        <v>0</v>
      </c>
    </row>
    <row r="19" spans="1:16384" s="82" customForma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19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  <c r="TJ19" s="19"/>
      <c r="TK19" s="19"/>
      <c r="TL19" s="19"/>
      <c r="TM19" s="19"/>
      <c r="TN19" s="19"/>
      <c r="TO19" s="19"/>
      <c r="TP19" s="19"/>
      <c r="TQ19" s="19"/>
      <c r="TR19" s="19"/>
      <c r="TS19" s="19"/>
      <c r="TT19" s="19"/>
      <c r="TU19" s="19"/>
      <c r="TV19" s="19"/>
      <c r="TW19" s="19"/>
      <c r="TX19" s="19"/>
      <c r="TY19" s="19"/>
      <c r="TZ19" s="19"/>
      <c r="UA19" s="19"/>
      <c r="UB19" s="19"/>
      <c r="UC19" s="19"/>
      <c r="UD19" s="19"/>
      <c r="UE19" s="19"/>
      <c r="UF19" s="19"/>
      <c r="UG19" s="19"/>
      <c r="UH19" s="19"/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19"/>
      <c r="WM19" s="19"/>
      <c r="WN19" s="19"/>
      <c r="WO19" s="19"/>
      <c r="WP19" s="19"/>
      <c r="WQ19" s="19"/>
      <c r="WR19" s="19"/>
      <c r="WS19" s="19"/>
      <c r="WT19" s="19"/>
      <c r="WU19" s="19"/>
      <c r="WV19" s="19"/>
      <c r="WW19" s="19"/>
      <c r="WX19" s="19"/>
      <c r="WY19" s="19"/>
      <c r="WZ19" s="19"/>
      <c r="XA19" s="19"/>
      <c r="XB19" s="19"/>
      <c r="XC19" s="19"/>
      <c r="XD19" s="19"/>
      <c r="XE19" s="19"/>
      <c r="XF19" s="19"/>
      <c r="XG19" s="19"/>
      <c r="XH19" s="19"/>
      <c r="XI19" s="19"/>
      <c r="XJ19" s="19"/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/>
      <c r="YJ19" s="19"/>
      <c r="YK19" s="19"/>
      <c r="YL19" s="19"/>
      <c r="YM19" s="19"/>
      <c r="YN19" s="19"/>
      <c r="YO19" s="19"/>
      <c r="YP19" s="19"/>
      <c r="YQ19" s="19"/>
      <c r="YR19" s="19"/>
      <c r="YS19" s="19"/>
      <c r="YT19" s="19"/>
      <c r="YU19" s="19"/>
      <c r="YV19" s="19"/>
      <c r="YW19" s="19"/>
      <c r="YX19" s="19"/>
      <c r="YY19" s="19"/>
      <c r="YZ19" s="19"/>
      <c r="ZA19" s="19"/>
      <c r="ZB19" s="19"/>
      <c r="ZC19" s="19"/>
      <c r="ZD19" s="19"/>
      <c r="ZE19" s="19"/>
      <c r="ZF19" s="19"/>
      <c r="ZG19" s="19"/>
      <c r="ZH19" s="19"/>
      <c r="ZI19" s="19"/>
      <c r="ZJ19" s="19"/>
      <c r="ZK19" s="19"/>
      <c r="ZL19" s="19"/>
      <c r="ZM19" s="19"/>
      <c r="ZN19" s="19"/>
      <c r="ZO19" s="19"/>
      <c r="ZP19" s="19"/>
      <c r="ZQ19" s="19"/>
      <c r="ZR19" s="19"/>
      <c r="ZS19" s="19"/>
      <c r="ZT19" s="19"/>
      <c r="ZU19" s="19"/>
      <c r="ZV19" s="19"/>
      <c r="ZW19" s="19"/>
      <c r="ZX19" s="19"/>
      <c r="ZY19" s="19"/>
      <c r="ZZ19" s="19"/>
      <c r="AAA19" s="19"/>
      <c r="AAB19" s="19"/>
      <c r="AAC19" s="19"/>
      <c r="AAD19" s="19"/>
      <c r="AAE19" s="19"/>
      <c r="AAF19" s="19"/>
      <c r="AAG19" s="19"/>
      <c r="AAH19" s="19"/>
      <c r="AAI19" s="19"/>
      <c r="AAJ19" s="19"/>
      <c r="AAK19" s="19"/>
      <c r="AAL19" s="19"/>
      <c r="AAM19" s="19"/>
      <c r="AAN19" s="19"/>
      <c r="AAO19" s="19"/>
      <c r="AAP19" s="19"/>
      <c r="AAQ19" s="19"/>
      <c r="AAR19" s="19"/>
      <c r="AAS19" s="19"/>
      <c r="AAT19" s="19"/>
      <c r="AAU19" s="19"/>
      <c r="AAV19" s="19"/>
      <c r="AAW19" s="19"/>
      <c r="AAX19" s="19"/>
      <c r="AAY19" s="19"/>
      <c r="AAZ19" s="19"/>
      <c r="ABA19" s="19"/>
      <c r="ABB19" s="19"/>
      <c r="ABC19" s="19"/>
      <c r="ABD19" s="19"/>
      <c r="ABE19" s="19"/>
      <c r="ABF19" s="19"/>
      <c r="ABG19" s="19"/>
      <c r="ABH19" s="19"/>
      <c r="ABI19" s="19"/>
      <c r="ABJ19" s="19"/>
      <c r="ABK19" s="19"/>
      <c r="ABL19" s="19"/>
      <c r="ABM19" s="19"/>
      <c r="ABN19" s="19"/>
      <c r="ABO19" s="19"/>
      <c r="ABP19" s="19"/>
      <c r="ABQ19" s="19"/>
      <c r="ABR19" s="19"/>
      <c r="ABS19" s="19"/>
      <c r="ABT19" s="19"/>
      <c r="ABU19" s="19"/>
      <c r="ABV19" s="19"/>
      <c r="ABW19" s="19"/>
      <c r="ABX19" s="19"/>
      <c r="ABY19" s="19"/>
      <c r="ABZ19" s="19"/>
      <c r="ACA19" s="19"/>
      <c r="ACB19" s="19"/>
      <c r="ACC19" s="19"/>
      <c r="ACD19" s="19"/>
      <c r="ACE19" s="19"/>
      <c r="ACF19" s="19"/>
      <c r="ACG19" s="19"/>
      <c r="ACH19" s="19"/>
      <c r="ACI19" s="19"/>
      <c r="ACJ19" s="19"/>
      <c r="ACK19" s="19"/>
      <c r="ACL19" s="19"/>
      <c r="ACM19" s="19"/>
      <c r="ACN19" s="19"/>
      <c r="ACO19" s="19"/>
      <c r="ACP19" s="19"/>
      <c r="ACQ19" s="19"/>
      <c r="ACR19" s="19"/>
      <c r="ACS19" s="19"/>
      <c r="ACT19" s="19"/>
      <c r="ACU19" s="19"/>
      <c r="ACV19" s="19"/>
      <c r="ACW19" s="19"/>
      <c r="ACX19" s="19"/>
      <c r="ACY19" s="19"/>
      <c r="ACZ19" s="19"/>
      <c r="ADA19" s="19"/>
      <c r="ADB19" s="19"/>
      <c r="ADC19" s="19"/>
      <c r="ADD19" s="19"/>
      <c r="ADE19" s="19"/>
      <c r="ADF19" s="19"/>
      <c r="ADG19" s="19"/>
      <c r="ADH19" s="19"/>
      <c r="ADI19" s="19"/>
      <c r="ADJ19" s="19"/>
      <c r="ADK19" s="19"/>
      <c r="ADL19" s="19"/>
      <c r="ADM19" s="19"/>
      <c r="ADN19" s="19"/>
      <c r="ADO19" s="19"/>
      <c r="ADP19" s="19"/>
      <c r="ADQ19" s="19"/>
      <c r="ADR19" s="19"/>
      <c r="ADS19" s="19"/>
      <c r="ADT19" s="19"/>
      <c r="ADU19" s="19"/>
      <c r="ADV19" s="19"/>
      <c r="ADW19" s="19"/>
      <c r="ADX19" s="19"/>
      <c r="ADY19" s="19"/>
      <c r="ADZ19" s="19"/>
      <c r="AEA19" s="19"/>
      <c r="AEB19" s="19"/>
      <c r="AEC19" s="19"/>
      <c r="AED19" s="19"/>
      <c r="AEE19" s="19"/>
      <c r="AEF19" s="19"/>
      <c r="AEG19" s="19"/>
      <c r="AEH19" s="19"/>
      <c r="AEI19" s="19"/>
      <c r="AEJ19" s="19"/>
      <c r="AEK19" s="19"/>
      <c r="AEL19" s="19"/>
      <c r="AEM19" s="19"/>
      <c r="AEN19" s="19"/>
      <c r="AEO19" s="19"/>
      <c r="AEP19" s="19"/>
      <c r="AEQ19" s="19"/>
      <c r="AER19" s="19"/>
      <c r="AES19" s="19"/>
      <c r="AET19" s="19"/>
      <c r="AEU19" s="19"/>
      <c r="AEV19" s="19"/>
      <c r="AEW19" s="19"/>
      <c r="AEX19" s="19"/>
      <c r="AEY19" s="19"/>
      <c r="AEZ19" s="19"/>
      <c r="AFA19" s="19"/>
      <c r="AFB19" s="19"/>
      <c r="AFC19" s="19"/>
      <c r="AFD19" s="19"/>
      <c r="AFE19" s="19"/>
      <c r="AFF19" s="19"/>
      <c r="AFG19" s="19"/>
      <c r="AFH19" s="19"/>
      <c r="AFI19" s="19"/>
      <c r="AFJ19" s="19"/>
      <c r="AFK19" s="19"/>
      <c r="AFL19" s="19"/>
      <c r="AFM19" s="19"/>
      <c r="AFN19" s="19"/>
      <c r="AFO19" s="19"/>
      <c r="AFP19" s="19"/>
      <c r="AFQ19" s="19"/>
      <c r="AFR19" s="19"/>
      <c r="AFS19" s="19"/>
      <c r="AFT19" s="19"/>
      <c r="AFU19" s="19"/>
      <c r="AFV19" s="19"/>
      <c r="AFW19" s="19"/>
      <c r="AFX19" s="19"/>
      <c r="AFY19" s="19"/>
      <c r="AFZ19" s="19"/>
      <c r="AGA19" s="19"/>
      <c r="AGB19" s="19"/>
      <c r="AGC19" s="19"/>
      <c r="AGD19" s="19"/>
      <c r="AGE19" s="19"/>
      <c r="AGF19" s="19"/>
      <c r="AGG19" s="19"/>
      <c r="AGH19" s="19"/>
      <c r="AGI19" s="19"/>
      <c r="AGJ19" s="19"/>
      <c r="AGK19" s="19"/>
      <c r="AGL19" s="19"/>
      <c r="AGM19" s="19"/>
      <c r="AGN19" s="19"/>
      <c r="AGO19" s="19"/>
      <c r="AGP19" s="19"/>
      <c r="AGQ19" s="19"/>
      <c r="AGR19" s="19"/>
      <c r="AGS19" s="19"/>
      <c r="AGT19" s="19"/>
      <c r="AGU19" s="19"/>
      <c r="AGV19" s="19"/>
      <c r="AGW19" s="19"/>
      <c r="AGX19" s="19"/>
      <c r="AGY19" s="19"/>
      <c r="AGZ19" s="19"/>
      <c r="AHA19" s="19"/>
      <c r="AHB19" s="19"/>
      <c r="AHC19" s="19"/>
      <c r="AHD19" s="19"/>
      <c r="AHE19" s="19"/>
      <c r="AHF19" s="19"/>
      <c r="AHG19" s="19"/>
      <c r="AHH19" s="19"/>
      <c r="AHI19" s="19"/>
      <c r="AHJ19" s="19"/>
      <c r="AHK19" s="19"/>
      <c r="AHL19" s="19"/>
      <c r="AHM19" s="19"/>
      <c r="AHN19" s="19"/>
      <c r="AHO19" s="19"/>
      <c r="AHP19" s="19"/>
      <c r="AHQ19" s="19"/>
      <c r="AHR19" s="19"/>
      <c r="AHS19" s="19"/>
      <c r="AHT19" s="19"/>
      <c r="AHU19" s="19"/>
      <c r="AHV19" s="19"/>
      <c r="AHW19" s="19"/>
      <c r="AHX19" s="19"/>
      <c r="AHY19" s="19"/>
      <c r="AHZ19" s="19"/>
      <c r="AIA19" s="19"/>
      <c r="AIB19" s="19"/>
      <c r="AIC19" s="19"/>
      <c r="AID19" s="19"/>
      <c r="AIE19" s="19"/>
      <c r="AIF19" s="19"/>
      <c r="AIG19" s="19"/>
      <c r="AIH19" s="19"/>
      <c r="AII19" s="19"/>
      <c r="AIJ19" s="19"/>
      <c r="AIK19" s="19"/>
      <c r="AIL19" s="19"/>
      <c r="AIM19" s="19"/>
      <c r="AIN19" s="19"/>
      <c r="AIO19" s="19"/>
      <c r="AIP19" s="19"/>
      <c r="AIQ19" s="19"/>
      <c r="AIR19" s="19"/>
      <c r="AIS19" s="19"/>
      <c r="AIT19" s="19"/>
      <c r="AIU19" s="19"/>
      <c r="AIV19" s="19"/>
      <c r="AIW19" s="19"/>
      <c r="AIX19" s="19"/>
      <c r="AIY19" s="19"/>
      <c r="AIZ19" s="19"/>
      <c r="AJA19" s="19"/>
      <c r="AJB19" s="19"/>
      <c r="AJC19" s="19"/>
      <c r="AJD19" s="19"/>
      <c r="AJE19" s="19"/>
      <c r="AJF19" s="19"/>
      <c r="AJG19" s="19"/>
      <c r="AJH19" s="19"/>
      <c r="AJI19" s="19"/>
      <c r="AJJ19" s="19"/>
      <c r="AJK19" s="19"/>
      <c r="AJL19" s="19"/>
      <c r="AJM19" s="19"/>
      <c r="AJN19" s="19"/>
      <c r="AJO19" s="19"/>
      <c r="AJP19" s="19"/>
      <c r="AJQ19" s="19"/>
      <c r="AJR19" s="19"/>
      <c r="AJS19" s="19"/>
      <c r="AJT19" s="19"/>
      <c r="AJU19" s="19"/>
      <c r="AJV19" s="19"/>
      <c r="AJW19" s="19"/>
      <c r="AJX19" s="19"/>
      <c r="AJY19" s="19"/>
      <c r="AJZ19" s="19"/>
      <c r="AKA19" s="19"/>
      <c r="AKB19" s="19"/>
      <c r="AKC19" s="19"/>
      <c r="AKD19" s="19"/>
      <c r="AKE19" s="19"/>
      <c r="AKF19" s="19"/>
      <c r="AKG19" s="19"/>
      <c r="AKH19" s="19"/>
      <c r="AKI19" s="19"/>
      <c r="AKJ19" s="19"/>
      <c r="AKK19" s="19"/>
      <c r="AKL19" s="19"/>
      <c r="AKM19" s="19"/>
      <c r="AKN19" s="19"/>
      <c r="AKO19" s="19"/>
      <c r="AKP19" s="19"/>
      <c r="AKQ19" s="19"/>
      <c r="AKR19" s="19"/>
      <c r="AKS19" s="19"/>
      <c r="AKT19" s="19"/>
      <c r="AKU19" s="19"/>
      <c r="AKV19" s="19"/>
      <c r="AKW19" s="19"/>
      <c r="AKX19" s="19"/>
      <c r="AKY19" s="19"/>
      <c r="AKZ19" s="19"/>
      <c r="ALA19" s="19"/>
      <c r="ALB19" s="19"/>
      <c r="ALC19" s="19"/>
      <c r="ALD19" s="19"/>
      <c r="ALE19" s="19"/>
      <c r="ALF19" s="19"/>
      <c r="ALG19" s="19"/>
      <c r="ALH19" s="19"/>
      <c r="ALI19" s="19"/>
      <c r="ALJ19" s="19"/>
      <c r="ALK19" s="19"/>
      <c r="ALL19" s="19"/>
      <c r="ALM19" s="19"/>
      <c r="ALN19" s="19"/>
      <c r="ALO19" s="19"/>
      <c r="ALP19" s="19"/>
      <c r="ALQ19" s="19"/>
      <c r="ALR19" s="19"/>
      <c r="ALS19" s="19"/>
      <c r="ALT19" s="19"/>
      <c r="ALU19" s="19"/>
      <c r="ALV19" s="19"/>
      <c r="ALW19" s="19"/>
      <c r="ALX19" s="19"/>
      <c r="ALY19" s="19"/>
      <c r="ALZ19" s="19"/>
      <c r="AMA19" s="19"/>
      <c r="AMB19" s="19"/>
      <c r="AMC19" s="19"/>
      <c r="AMD19" s="19"/>
      <c r="AME19" s="19"/>
      <c r="AMF19" s="19"/>
      <c r="AMG19" s="19"/>
      <c r="AMH19" s="19"/>
      <c r="AMI19" s="19"/>
      <c r="AMJ19" s="19"/>
      <c r="AMK19" s="19"/>
      <c r="AML19" s="19"/>
      <c r="AMM19" s="19"/>
      <c r="AMN19" s="19"/>
      <c r="AMO19" s="19"/>
      <c r="AMP19" s="19"/>
      <c r="AMQ19" s="19"/>
      <c r="AMR19" s="19"/>
      <c r="AMS19" s="19"/>
      <c r="AMT19" s="19"/>
      <c r="AMU19" s="19"/>
      <c r="AMV19" s="19"/>
      <c r="AMW19" s="19"/>
      <c r="AMX19" s="19"/>
      <c r="AMY19" s="19"/>
      <c r="AMZ19" s="19"/>
      <c r="ANA19" s="19"/>
      <c r="ANB19" s="19"/>
      <c r="ANC19" s="19"/>
      <c r="AND19" s="19"/>
      <c r="ANE19" s="19"/>
      <c r="ANF19" s="19"/>
      <c r="ANG19" s="19"/>
      <c r="ANH19" s="19"/>
      <c r="ANI19" s="19"/>
      <c r="ANJ19" s="19"/>
      <c r="ANK19" s="19"/>
      <c r="ANL19" s="19"/>
      <c r="ANM19" s="19"/>
      <c r="ANN19" s="19"/>
      <c r="ANO19" s="19"/>
      <c r="ANP19" s="19"/>
      <c r="ANQ19" s="19"/>
      <c r="ANR19" s="19"/>
      <c r="ANS19" s="19"/>
      <c r="ANT19" s="19"/>
      <c r="ANU19" s="19"/>
      <c r="ANV19" s="19"/>
      <c r="ANW19" s="19"/>
      <c r="ANX19" s="19"/>
      <c r="ANY19" s="19"/>
      <c r="ANZ19" s="19"/>
      <c r="AOA19" s="19"/>
      <c r="AOB19" s="19"/>
      <c r="AOC19" s="19"/>
      <c r="AOD19" s="19"/>
      <c r="AOE19" s="19"/>
      <c r="AOF19" s="19"/>
      <c r="AOG19" s="19"/>
      <c r="AOH19" s="19"/>
      <c r="AOI19" s="19"/>
      <c r="AOJ19" s="19"/>
      <c r="AOK19" s="19"/>
      <c r="AOL19" s="19"/>
      <c r="AOM19" s="19"/>
      <c r="AON19" s="19"/>
      <c r="AOO19" s="19"/>
      <c r="AOP19" s="19"/>
      <c r="AOQ19" s="19"/>
      <c r="AOR19" s="19"/>
      <c r="AOS19" s="19"/>
      <c r="AOT19" s="19"/>
      <c r="AOU19" s="19"/>
      <c r="AOV19" s="19"/>
      <c r="AOW19" s="19"/>
      <c r="AOX19" s="19"/>
      <c r="AOY19" s="19"/>
      <c r="AOZ19" s="19"/>
      <c r="APA19" s="19"/>
      <c r="APB19" s="19"/>
      <c r="APC19" s="19"/>
      <c r="APD19" s="19"/>
      <c r="APE19" s="19"/>
      <c r="APF19" s="19"/>
      <c r="APG19" s="19"/>
      <c r="APH19" s="19"/>
      <c r="API19" s="19"/>
      <c r="APJ19" s="19"/>
      <c r="APK19" s="19"/>
      <c r="APL19" s="19"/>
      <c r="APM19" s="19"/>
      <c r="APN19" s="19"/>
      <c r="APO19" s="19"/>
      <c r="APP19" s="19"/>
      <c r="APQ19" s="19"/>
      <c r="APR19" s="19"/>
      <c r="APS19" s="19"/>
      <c r="APT19" s="19"/>
      <c r="APU19" s="19"/>
      <c r="APV19" s="19"/>
      <c r="APW19" s="19"/>
      <c r="APX19" s="19"/>
      <c r="APY19" s="19"/>
      <c r="APZ19" s="19"/>
      <c r="AQA19" s="19"/>
      <c r="AQB19" s="19"/>
      <c r="AQC19" s="19"/>
      <c r="AQD19" s="19"/>
      <c r="AQE19" s="19"/>
      <c r="AQF19" s="19"/>
      <c r="AQG19" s="19"/>
      <c r="AQH19" s="19"/>
      <c r="AQI19" s="19"/>
      <c r="AQJ19" s="19"/>
      <c r="AQK19" s="19"/>
      <c r="AQL19" s="19"/>
      <c r="AQM19" s="19"/>
      <c r="AQN19" s="19"/>
      <c r="AQO19" s="19"/>
      <c r="AQP19" s="19"/>
      <c r="AQQ19" s="19"/>
      <c r="AQR19" s="19"/>
      <c r="AQS19" s="19"/>
      <c r="AQT19" s="19"/>
      <c r="AQU19" s="19"/>
      <c r="AQV19" s="19"/>
      <c r="AQW19" s="19"/>
      <c r="AQX19" s="19"/>
      <c r="AQY19" s="19"/>
      <c r="AQZ19" s="19"/>
      <c r="ARA19" s="19"/>
      <c r="ARB19" s="19"/>
      <c r="ARC19" s="19"/>
      <c r="ARD19" s="19"/>
      <c r="ARE19" s="19"/>
      <c r="ARF19" s="19"/>
      <c r="ARG19" s="19"/>
      <c r="ARH19" s="19"/>
      <c r="ARI19" s="19"/>
      <c r="ARJ19" s="19"/>
      <c r="ARK19" s="19"/>
      <c r="ARL19" s="19"/>
      <c r="ARM19" s="19"/>
      <c r="ARN19" s="19"/>
      <c r="ARO19" s="19"/>
      <c r="ARP19" s="19"/>
      <c r="ARQ19" s="19"/>
      <c r="ARR19" s="19"/>
      <c r="ARS19" s="19"/>
      <c r="ART19" s="19"/>
      <c r="ARU19" s="19"/>
      <c r="ARV19" s="19"/>
      <c r="ARW19" s="19"/>
      <c r="ARX19" s="19"/>
      <c r="ARY19" s="19"/>
      <c r="ARZ19" s="19"/>
      <c r="ASA19" s="19"/>
      <c r="ASB19" s="19"/>
      <c r="ASC19" s="19"/>
      <c r="ASD19" s="19"/>
      <c r="ASE19" s="19"/>
      <c r="ASF19" s="19"/>
      <c r="ASG19" s="19"/>
      <c r="ASH19" s="19"/>
      <c r="ASI19" s="19"/>
      <c r="ASJ19" s="19"/>
      <c r="ASK19" s="19"/>
      <c r="ASL19" s="19"/>
      <c r="ASM19" s="19"/>
      <c r="ASN19" s="19"/>
      <c r="ASO19" s="19"/>
      <c r="ASP19" s="19"/>
      <c r="ASQ19" s="19"/>
      <c r="ASR19" s="19"/>
      <c r="ASS19" s="19"/>
      <c r="AST19" s="19"/>
      <c r="ASU19" s="19"/>
      <c r="ASV19" s="19"/>
      <c r="ASW19" s="19"/>
      <c r="ASX19" s="19"/>
      <c r="ASY19" s="19"/>
      <c r="ASZ19" s="19"/>
      <c r="ATA19" s="19"/>
      <c r="ATB19" s="19"/>
      <c r="ATC19" s="19"/>
      <c r="ATD19" s="19"/>
      <c r="ATE19" s="19"/>
      <c r="ATF19" s="19"/>
      <c r="ATG19" s="19"/>
      <c r="ATH19" s="19"/>
      <c r="ATI19" s="19"/>
      <c r="ATJ19" s="19"/>
      <c r="ATK19" s="19"/>
      <c r="ATL19" s="19"/>
      <c r="ATM19" s="19"/>
      <c r="ATN19" s="19"/>
      <c r="ATO19" s="19"/>
      <c r="ATP19" s="19"/>
      <c r="ATQ19" s="19"/>
      <c r="ATR19" s="19"/>
      <c r="ATS19" s="19"/>
      <c r="ATT19" s="19"/>
      <c r="ATU19" s="19"/>
      <c r="ATV19" s="19"/>
      <c r="ATW19" s="19"/>
      <c r="ATX19" s="19"/>
      <c r="ATY19" s="19"/>
      <c r="ATZ19" s="19"/>
      <c r="AUA19" s="19"/>
      <c r="AUB19" s="19"/>
      <c r="AUC19" s="19"/>
      <c r="AUD19" s="19"/>
      <c r="AUE19" s="19"/>
      <c r="AUF19" s="19"/>
      <c r="AUG19" s="19"/>
      <c r="AUH19" s="19"/>
      <c r="AUI19" s="19"/>
      <c r="AUJ19" s="19"/>
      <c r="AUK19" s="19"/>
      <c r="AUL19" s="19"/>
      <c r="AUM19" s="19"/>
      <c r="AUN19" s="19"/>
      <c r="AUO19" s="19"/>
      <c r="AUP19" s="19"/>
      <c r="AUQ19" s="19"/>
      <c r="AUR19" s="19"/>
      <c r="AUS19" s="19"/>
      <c r="AUT19" s="19"/>
      <c r="AUU19" s="19"/>
      <c r="AUV19" s="19"/>
      <c r="AUW19" s="19"/>
      <c r="AUX19" s="19"/>
      <c r="AUY19" s="19"/>
      <c r="AUZ19" s="19"/>
      <c r="AVA19" s="19"/>
      <c r="AVB19" s="19"/>
      <c r="AVC19" s="19"/>
      <c r="AVD19" s="19"/>
      <c r="AVE19" s="19"/>
      <c r="AVF19" s="19"/>
      <c r="AVG19" s="19"/>
      <c r="AVH19" s="19"/>
      <c r="AVI19" s="19"/>
      <c r="AVJ19" s="19"/>
      <c r="AVK19" s="19"/>
      <c r="AVL19" s="19"/>
      <c r="AVM19" s="19"/>
      <c r="AVN19" s="19"/>
      <c r="AVO19" s="19"/>
      <c r="AVP19" s="19"/>
      <c r="AVQ19" s="19"/>
      <c r="AVR19" s="19"/>
      <c r="AVS19" s="19"/>
      <c r="AVT19" s="19"/>
      <c r="AVU19" s="19"/>
      <c r="AVV19" s="19"/>
      <c r="AVW19" s="19"/>
      <c r="AVX19" s="19"/>
      <c r="AVY19" s="19"/>
      <c r="AVZ19" s="19"/>
      <c r="AWA19" s="19"/>
      <c r="AWB19" s="19"/>
      <c r="AWC19" s="19"/>
      <c r="AWD19" s="19"/>
      <c r="AWE19" s="19"/>
      <c r="AWF19" s="19"/>
      <c r="AWG19" s="19"/>
      <c r="AWH19" s="19"/>
      <c r="AWI19" s="19"/>
      <c r="AWJ19" s="19"/>
      <c r="AWK19" s="19"/>
      <c r="AWL19" s="19"/>
      <c r="AWM19" s="19"/>
      <c r="AWN19" s="19"/>
      <c r="AWO19" s="19"/>
      <c r="AWP19" s="19"/>
      <c r="AWQ19" s="19"/>
      <c r="AWR19" s="19"/>
      <c r="AWS19" s="19"/>
      <c r="AWT19" s="19"/>
      <c r="AWU19" s="19"/>
      <c r="AWV19" s="19"/>
      <c r="AWW19" s="19"/>
      <c r="AWX19" s="19"/>
      <c r="AWY19" s="19"/>
      <c r="AWZ19" s="19"/>
      <c r="AXA19" s="19"/>
      <c r="AXB19" s="19"/>
      <c r="AXC19" s="19"/>
      <c r="AXD19" s="19"/>
      <c r="AXE19" s="19"/>
      <c r="AXF19" s="19"/>
      <c r="AXG19" s="19"/>
      <c r="AXH19" s="19"/>
      <c r="AXI19" s="19"/>
      <c r="AXJ19" s="19"/>
      <c r="AXK19" s="19"/>
      <c r="AXL19" s="19"/>
      <c r="AXM19" s="19"/>
      <c r="AXN19" s="19"/>
      <c r="AXO19" s="19"/>
      <c r="AXP19" s="19"/>
      <c r="AXQ19" s="19"/>
      <c r="AXR19" s="19"/>
      <c r="AXS19" s="19"/>
      <c r="AXT19" s="19"/>
      <c r="AXU19" s="19"/>
      <c r="AXV19" s="19"/>
      <c r="AXW19" s="19"/>
      <c r="AXX19" s="19"/>
      <c r="AXY19" s="19"/>
      <c r="AXZ19" s="19"/>
      <c r="AYA19" s="19"/>
      <c r="AYB19" s="19"/>
      <c r="AYC19" s="19"/>
      <c r="AYD19" s="19"/>
      <c r="AYE19" s="19"/>
      <c r="AYF19" s="19"/>
      <c r="AYG19" s="19"/>
      <c r="AYH19" s="19"/>
      <c r="AYI19" s="19"/>
      <c r="AYJ19" s="19"/>
      <c r="AYK19" s="19"/>
      <c r="AYL19" s="19"/>
      <c r="AYM19" s="19"/>
      <c r="AYN19" s="19"/>
      <c r="AYO19" s="19"/>
      <c r="AYP19" s="19"/>
      <c r="AYQ19" s="19"/>
      <c r="AYR19" s="19"/>
      <c r="AYS19" s="19"/>
      <c r="AYT19" s="19"/>
      <c r="AYU19" s="19"/>
      <c r="AYV19" s="19"/>
      <c r="AYW19" s="19"/>
      <c r="AYX19" s="19"/>
      <c r="AYY19" s="19"/>
      <c r="AYZ19" s="19"/>
      <c r="AZA19" s="19"/>
      <c r="AZB19" s="19"/>
      <c r="AZC19" s="19"/>
      <c r="AZD19" s="19"/>
      <c r="AZE19" s="19"/>
      <c r="AZF19" s="19"/>
      <c r="AZG19" s="19"/>
      <c r="AZH19" s="19"/>
      <c r="AZI19" s="19"/>
      <c r="AZJ19" s="19"/>
      <c r="AZK19" s="19"/>
      <c r="AZL19" s="19"/>
      <c r="AZM19" s="19"/>
      <c r="AZN19" s="19"/>
      <c r="AZO19" s="19"/>
      <c r="AZP19" s="19"/>
      <c r="AZQ19" s="19"/>
      <c r="AZR19" s="19"/>
      <c r="AZS19" s="19"/>
      <c r="AZT19" s="19"/>
      <c r="AZU19" s="19"/>
      <c r="AZV19" s="19"/>
      <c r="AZW19" s="19"/>
      <c r="AZX19" s="19"/>
      <c r="AZY19" s="19"/>
      <c r="AZZ19" s="19"/>
      <c r="BAA19" s="19"/>
      <c r="BAB19" s="19"/>
      <c r="BAC19" s="19"/>
      <c r="BAD19" s="19"/>
      <c r="BAE19" s="19"/>
      <c r="BAF19" s="19"/>
      <c r="BAG19" s="19"/>
      <c r="BAH19" s="19"/>
      <c r="BAI19" s="19"/>
      <c r="BAJ19" s="19"/>
      <c r="BAK19" s="19"/>
      <c r="BAL19" s="19"/>
      <c r="BAM19" s="19"/>
      <c r="BAN19" s="19"/>
      <c r="BAO19" s="19"/>
      <c r="BAP19" s="19"/>
      <c r="BAQ19" s="19"/>
      <c r="BAR19" s="19"/>
      <c r="BAS19" s="19"/>
      <c r="BAT19" s="19"/>
      <c r="BAU19" s="19"/>
      <c r="BAV19" s="19"/>
      <c r="BAW19" s="19"/>
      <c r="BAX19" s="19"/>
      <c r="BAY19" s="19"/>
      <c r="BAZ19" s="19"/>
      <c r="BBA19" s="19"/>
      <c r="BBB19" s="19"/>
      <c r="BBC19" s="19"/>
      <c r="BBD19" s="19"/>
      <c r="BBE19" s="19"/>
      <c r="BBF19" s="19"/>
      <c r="BBG19" s="19"/>
      <c r="BBH19" s="19"/>
      <c r="BBI19" s="19"/>
      <c r="BBJ19" s="19"/>
      <c r="BBK19" s="19"/>
      <c r="BBL19" s="19"/>
      <c r="BBM19" s="19"/>
      <c r="BBN19" s="19"/>
      <c r="BBO19" s="19"/>
      <c r="BBP19" s="19"/>
      <c r="BBQ19" s="19"/>
      <c r="BBR19" s="19"/>
      <c r="BBS19" s="19"/>
      <c r="BBT19" s="19"/>
      <c r="BBU19" s="19"/>
      <c r="BBV19" s="19"/>
      <c r="BBW19" s="19"/>
      <c r="BBX19" s="19"/>
      <c r="BBY19" s="19"/>
      <c r="BBZ19" s="19"/>
      <c r="BCA19" s="19"/>
      <c r="BCB19" s="19"/>
      <c r="BCC19" s="19"/>
      <c r="BCD19" s="19"/>
      <c r="BCE19" s="19"/>
      <c r="BCF19" s="19"/>
      <c r="BCG19" s="19"/>
      <c r="BCH19" s="19"/>
      <c r="BCI19" s="19"/>
      <c r="BCJ19" s="19"/>
      <c r="BCK19" s="19"/>
      <c r="BCL19" s="19"/>
      <c r="BCM19" s="19"/>
      <c r="BCN19" s="19"/>
      <c r="BCO19" s="19"/>
      <c r="BCP19" s="19"/>
      <c r="BCQ19" s="19"/>
      <c r="BCR19" s="19"/>
      <c r="BCS19" s="19"/>
      <c r="BCT19" s="19"/>
      <c r="BCU19" s="19"/>
      <c r="BCV19" s="19"/>
      <c r="BCW19" s="19"/>
      <c r="BCX19" s="19"/>
      <c r="BCY19" s="19"/>
      <c r="BCZ19" s="19"/>
      <c r="BDA19" s="19"/>
      <c r="BDB19" s="19"/>
      <c r="BDC19" s="19"/>
      <c r="BDD19" s="19"/>
      <c r="BDE19" s="19"/>
      <c r="BDF19" s="19"/>
      <c r="BDG19" s="19"/>
      <c r="BDH19" s="19"/>
      <c r="BDI19" s="19"/>
      <c r="BDJ19" s="19"/>
      <c r="BDK19" s="19"/>
      <c r="BDL19" s="19"/>
      <c r="BDM19" s="19"/>
      <c r="BDN19" s="19"/>
      <c r="BDO19" s="19"/>
      <c r="BDP19" s="19"/>
      <c r="BDQ19" s="19"/>
      <c r="BDR19" s="19"/>
      <c r="BDS19" s="19"/>
      <c r="BDT19" s="19"/>
      <c r="BDU19" s="19"/>
      <c r="BDV19" s="19"/>
      <c r="BDW19" s="19"/>
      <c r="BDX19" s="19"/>
      <c r="BDY19" s="19"/>
      <c r="BDZ19" s="19"/>
      <c r="BEA19" s="19"/>
      <c r="BEB19" s="19"/>
      <c r="BEC19" s="19"/>
      <c r="BED19" s="19"/>
      <c r="BEE19" s="19"/>
      <c r="BEF19" s="19"/>
      <c r="BEG19" s="19"/>
      <c r="BEH19" s="19"/>
      <c r="BEI19" s="19"/>
      <c r="BEJ19" s="19"/>
      <c r="BEK19" s="19"/>
      <c r="BEL19" s="19"/>
      <c r="BEM19" s="19"/>
      <c r="BEN19" s="19"/>
      <c r="BEO19" s="19"/>
      <c r="BEP19" s="19"/>
      <c r="BEQ19" s="19"/>
      <c r="BER19" s="19"/>
      <c r="BES19" s="19"/>
      <c r="BET19" s="19"/>
      <c r="BEU19" s="19"/>
      <c r="BEV19" s="19"/>
      <c r="BEW19" s="19"/>
      <c r="BEX19" s="19"/>
      <c r="BEY19" s="19"/>
      <c r="BEZ19" s="19"/>
      <c r="BFA19" s="19"/>
      <c r="BFB19" s="19"/>
      <c r="BFC19" s="19"/>
      <c r="BFD19" s="19"/>
      <c r="BFE19" s="19"/>
      <c r="BFF19" s="19"/>
      <c r="BFG19" s="19"/>
      <c r="BFH19" s="19"/>
      <c r="BFI19" s="19"/>
      <c r="BFJ19" s="19"/>
      <c r="BFK19" s="19"/>
      <c r="BFL19" s="19"/>
      <c r="BFM19" s="19"/>
      <c r="BFN19" s="19"/>
      <c r="BFO19" s="19"/>
      <c r="BFP19" s="19"/>
      <c r="BFQ19" s="19"/>
      <c r="BFR19" s="19"/>
      <c r="BFS19" s="19"/>
      <c r="BFT19" s="19"/>
      <c r="BFU19" s="19"/>
      <c r="BFV19" s="19"/>
      <c r="BFW19" s="19"/>
      <c r="BFX19" s="19"/>
      <c r="BFY19" s="19"/>
      <c r="BFZ19" s="19"/>
      <c r="BGA19" s="19"/>
      <c r="BGB19" s="19"/>
      <c r="BGC19" s="19"/>
      <c r="BGD19" s="19"/>
      <c r="BGE19" s="19"/>
      <c r="BGF19" s="19"/>
      <c r="BGG19" s="19"/>
      <c r="BGH19" s="19"/>
      <c r="BGI19" s="19"/>
      <c r="BGJ19" s="19"/>
      <c r="BGK19" s="19"/>
      <c r="BGL19" s="19"/>
      <c r="BGM19" s="19"/>
      <c r="BGN19" s="19"/>
      <c r="BGO19" s="19"/>
      <c r="BGP19" s="19"/>
      <c r="BGQ19" s="19"/>
      <c r="BGR19" s="19"/>
      <c r="BGS19" s="19"/>
      <c r="BGT19" s="19"/>
      <c r="BGU19" s="19"/>
      <c r="BGV19" s="19"/>
      <c r="BGW19" s="19"/>
      <c r="BGX19" s="19"/>
      <c r="BGY19" s="19"/>
      <c r="BGZ19" s="19"/>
      <c r="BHA19" s="19"/>
      <c r="BHB19" s="19"/>
      <c r="BHC19" s="19"/>
      <c r="BHD19" s="19"/>
      <c r="BHE19" s="19"/>
      <c r="BHF19" s="19"/>
      <c r="BHG19" s="19"/>
      <c r="BHH19" s="19"/>
      <c r="BHI19" s="19"/>
      <c r="BHJ19" s="19"/>
      <c r="BHK19" s="19"/>
      <c r="BHL19" s="19"/>
      <c r="BHM19" s="19"/>
      <c r="BHN19" s="19"/>
      <c r="BHO19" s="19"/>
      <c r="BHP19" s="19"/>
      <c r="BHQ19" s="19"/>
      <c r="BHR19" s="19"/>
      <c r="BHS19" s="19"/>
      <c r="BHT19" s="19"/>
      <c r="BHU19" s="19"/>
      <c r="BHV19" s="19"/>
      <c r="BHW19" s="19"/>
      <c r="BHX19" s="19"/>
      <c r="BHY19" s="19"/>
      <c r="BHZ19" s="19"/>
      <c r="BIA19" s="19"/>
      <c r="BIB19" s="19"/>
      <c r="BIC19" s="19"/>
      <c r="BID19" s="19"/>
      <c r="BIE19" s="19"/>
      <c r="BIF19" s="19"/>
      <c r="BIG19" s="19"/>
      <c r="BIH19" s="19"/>
      <c r="BII19" s="19"/>
      <c r="BIJ19" s="19"/>
      <c r="BIK19" s="19"/>
      <c r="BIL19" s="19"/>
      <c r="BIM19" s="19"/>
      <c r="BIN19" s="19"/>
      <c r="BIO19" s="19"/>
      <c r="BIP19" s="19"/>
      <c r="BIQ19" s="19"/>
      <c r="BIR19" s="19"/>
      <c r="BIS19" s="19"/>
      <c r="BIT19" s="19"/>
      <c r="BIU19" s="19"/>
      <c r="BIV19" s="19"/>
      <c r="BIW19" s="19"/>
      <c r="BIX19" s="19"/>
      <c r="BIY19" s="19"/>
      <c r="BIZ19" s="19"/>
      <c r="BJA19" s="19"/>
      <c r="BJB19" s="19"/>
      <c r="BJC19" s="19"/>
      <c r="BJD19" s="19"/>
      <c r="BJE19" s="19"/>
      <c r="BJF19" s="19"/>
      <c r="BJG19" s="19"/>
      <c r="BJH19" s="19"/>
      <c r="BJI19" s="19"/>
      <c r="BJJ19" s="19"/>
      <c r="BJK19" s="19"/>
      <c r="BJL19" s="19"/>
      <c r="BJM19" s="19"/>
      <c r="BJN19" s="19"/>
      <c r="BJO19" s="19"/>
      <c r="BJP19" s="19"/>
      <c r="BJQ19" s="19"/>
      <c r="BJR19" s="19"/>
      <c r="BJS19" s="19"/>
      <c r="BJT19" s="19"/>
      <c r="BJU19" s="19"/>
      <c r="BJV19" s="19"/>
      <c r="BJW19" s="19"/>
      <c r="BJX19" s="19"/>
      <c r="BJY19" s="19"/>
      <c r="BJZ19" s="19"/>
      <c r="BKA19" s="19"/>
      <c r="BKB19" s="19"/>
      <c r="BKC19" s="19"/>
      <c r="BKD19" s="19"/>
      <c r="BKE19" s="19"/>
      <c r="BKF19" s="19"/>
      <c r="BKG19" s="19"/>
      <c r="BKH19" s="19"/>
      <c r="BKI19" s="19"/>
      <c r="BKJ19" s="19"/>
      <c r="BKK19" s="19"/>
      <c r="BKL19" s="19"/>
      <c r="BKM19" s="19"/>
      <c r="BKN19" s="19"/>
      <c r="BKO19" s="19"/>
      <c r="BKP19" s="19"/>
      <c r="BKQ19" s="19"/>
      <c r="BKR19" s="19"/>
      <c r="BKS19" s="19"/>
      <c r="BKT19" s="19"/>
      <c r="BKU19" s="19"/>
      <c r="BKV19" s="19"/>
      <c r="BKW19" s="19"/>
      <c r="BKX19" s="19"/>
      <c r="BKY19" s="19"/>
      <c r="BKZ19" s="19"/>
      <c r="BLA19" s="19"/>
      <c r="BLB19" s="19"/>
      <c r="BLC19" s="19"/>
      <c r="BLD19" s="19"/>
      <c r="BLE19" s="19"/>
      <c r="BLF19" s="19"/>
      <c r="BLG19" s="19"/>
      <c r="BLH19" s="19"/>
      <c r="BLI19" s="19"/>
      <c r="BLJ19" s="19"/>
      <c r="BLK19" s="19"/>
      <c r="BLL19" s="19"/>
      <c r="BLM19" s="19"/>
      <c r="BLN19" s="19"/>
      <c r="BLO19" s="19"/>
      <c r="BLP19" s="19"/>
      <c r="BLQ19" s="19"/>
      <c r="BLR19" s="19"/>
      <c r="BLS19" s="19"/>
      <c r="BLT19" s="19"/>
      <c r="BLU19" s="19"/>
      <c r="BLV19" s="19"/>
      <c r="BLW19" s="19"/>
      <c r="BLX19" s="19"/>
      <c r="BLY19" s="19"/>
      <c r="BLZ19" s="19"/>
      <c r="BMA19" s="19"/>
      <c r="BMB19" s="19"/>
      <c r="BMC19" s="19"/>
      <c r="BMD19" s="19"/>
      <c r="BME19" s="19"/>
      <c r="BMF19" s="19"/>
      <c r="BMG19" s="19"/>
      <c r="BMH19" s="19"/>
      <c r="BMI19" s="19"/>
      <c r="BMJ19" s="19"/>
      <c r="BMK19" s="19"/>
      <c r="BML19" s="19"/>
      <c r="BMM19" s="19"/>
      <c r="BMN19" s="19"/>
      <c r="BMO19" s="19"/>
      <c r="BMP19" s="19"/>
      <c r="BMQ19" s="19"/>
      <c r="BMR19" s="19"/>
      <c r="BMS19" s="19"/>
      <c r="BMT19" s="19"/>
      <c r="BMU19" s="19"/>
      <c r="BMV19" s="19"/>
      <c r="BMW19" s="19"/>
      <c r="BMX19" s="19"/>
      <c r="BMY19" s="19"/>
      <c r="BMZ19" s="19"/>
      <c r="BNA19" s="19"/>
      <c r="BNB19" s="19"/>
      <c r="BNC19" s="19"/>
      <c r="BND19" s="19"/>
      <c r="BNE19" s="19"/>
      <c r="BNF19" s="19"/>
      <c r="BNG19" s="19"/>
      <c r="BNH19" s="19"/>
      <c r="BNI19" s="19"/>
      <c r="BNJ19" s="19"/>
      <c r="BNK19" s="19"/>
      <c r="BNL19" s="19"/>
      <c r="BNM19" s="19"/>
      <c r="BNN19" s="19"/>
      <c r="BNO19" s="19"/>
      <c r="BNP19" s="19"/>
      <c r="BNQ19" s="19"/>
      <c r="BNR19" s="19"/>
      <c r="BNS19" s="19"/>
      <c r="BNT19" s="19"/>
      <c r="BNU19" s="19"/>
      <c r="BNV19" s="19"/>
      <c r="BNW19" s="19"/>
      <c r="BNX19" s="19"/>
      <c r="BNY19" s="19"/>
      <c r="BNZ19" s="19"/>
      <c r="BOA19" s="19"/>
      <c r="BOB19" s="19"/>
      <c r="BOC19" s="19"/>
      <c r="BOD19" s="19"/>
      <c r="BOE19" s="19"/>
      <c r="BOF19" s="19"/>
      <c r="BOG19" s="19"/>
      <c r="BOH19" s="19"/>
      <c r="BOI19" s="19"/>
      <c r="BOJ19" s="19"/>
      <c r="BOK19" s="19"/>
      <c r="BOL19" s="19"/>
      <c r="BOM19" s="19"/>
      <c r="BON19" s="19"/>
      <c r="BOO19" s="19"/>
      <c r="BOP19" s="19"/>
      <c r="BOQ19" s="19"/>
      <c r="BOR19" s="19"/>
      <c r="BOS19" s="19"/>
      <c r="BOT19" s="19"/>
      <c r="BOU19" s="19"/>
      <c r="BOV19" s="19"/>
      <c r="BOW19" s="19"/>
      <c r="BOX19" s="19"/>
      <c r="BOY19" s="19"/>
      <c r="BOZ19" s="19"/>
      <c r="BPA19" s="19"/>
      <c r="BPB19" s="19"/>
      <c r="BPC19" s="19"/>
      <c r="BPD19" s="19"/>
      <c r="BPE19" s="19"/>
      <c r="BPF19" s="19"/>
      <c r="BPG19" s="19"/>
      <c r="BPH19" s="19"/>
      <c r="BPI19" s="19"/>
      <c r="BPJ19" s="19"/>
      <c r="BPK19" s="19"/>
      <c r="BPL19" s="19"/>
      <c r="BPM19" s="19"/>
      <c r="BPN19" s="19"/>
      <c r="BPO19" s="19"/>
      <c r="BPP19" s="19"/>
      <c r="BPQ19" s="19"/>
      <c r="BPR19" s="19"/>
      <c r="BPS19" s="19"/>
      <c r="BPT19" s="19"/>
      <c r="BPU19" s="19"/>
      <c r="BPV19" s="19"/>
      <c r="BPW19" s="19"/>
      <c r="BPX19" s="19"/>
      <c r="BPY19" s="19"/>
      <c r="BPZ19" s="19"/>
      <c r="BQA19" s="19"/>
      <c r="BQB19" s="19"/>
      <c r="BQC19" s="19"/>
      <c r="BQD19" s="19"/>
      <c r="BQE19" s="19"/>
      <c r="BQF19" s="19"/>
      <c r="BQG19" s="19"/>
      <c r="BQH19" s="19"/>
      <c r="BQI19" s="19"/>
      <c r="BQJ19" s="19"/>
      <c r="BQK19" s="19"/>
      <c r="BQL19" s="19"/>
      <c r="BQM19" s="19"/>
      <c r="BQN19" s="19"/>
      <c r="BQO19" s="19"/>
      <c r="BQP19" s="19"/>
      <c r="BQQ19" s="19"/>
      <c r="BQR19" s="19"/>
      <c r="BQS19" s="19"/>
      <c r="BQT19" s="19"/>
      <c r="BQU19" s="19"/>
      <c r="BQV19" s="19"/>
      <c r="BQW19" s="19"/>
      <c r="BQX19" s="19"/>
      <c r="BQY19" s="19"/>
      <c r="BQZ19" s="19"/>
      <c r="BRA19" s="19"/>
      <c r="BRB19" s="19"/>
      <c r="BRC19" s="19"/>
      <c r="BRD19" s="19"/>
      <c r="BRE19" s="19"/>
      <c r="BRF19" s="19"/>
      <c r="BRG19" s="19"/>
      <c r="BRH19" s="19"/>
      <c r="BRI19" s="19"/>
      <c r="BRJ19" s="19"/>
      <c r="BRK19" s="19"/>
      <c r="BRL19" s="19"/>
      <c r="BRM19" s="19"/>
      <c r="BRN19" s="19"/>
      <c r="BRO19" s="19"/>
      <c r="BRP19" s="19"/>
      <c r="BRQ19" s="19"/>
      <c r="BRR19" s="19"/>
      <c r="BRS19" s="19"/>
      <c r="BRT19" s="19"/>
      <c r="BRU19" s="19"/>
      <c r="BRV19" s="19"/>
      <c r="BRW19" s="19"/>
      <c r="BRX19" s="19"/>
      <c r="BRY19" s="19"/>
      <c r="BRZ19" s="19"/>
      <c r="BSA19" s="19"/>
      <c r="BSB19" s="19"/>
      <c r="BSC19" s="19"/>
      <c r="BSD19" s="19"/>
      <c r="BSE19" s="19"/>
      <c r="BSF19" s="19"/>
      <c r="BSG19" s="19"/>
      <c r="BSH19" s="19"/>
      <c r="BSI19" s="19"/>
      <c r="BSJ19" s="19"/>
      <c r="BSK19" s="19"/>
      <c r="BSL19" s="19"/>
      <c r="BSM19" s="19"/>
      <c r="BSN19" s="19"/>
      <c r="BSO19" s="19"/>
      <c r="BSP19" s="19"/>
      <c r="BSQ19" s="19"/>
      <c r="BSR19" s="19"/>
      <c r="BSS19" s="19"/>
      <c r="BST19" s="19"/>
      <c r="BSU19" s="19"/>
      <c r="BSV19" s="19"/>
      <c r="BSW19" s="19"/>
      <c r="BSX19" s="19"/>
      <c r="BSY19" s="19"/>
      <c r="BSZ19" s="19"/>
      <c r="BTA19" s="19"/>
      <c r="BTB19" s="19"/>
      <c r="BTC19" s="19"/>
      <c r="BTD19" s="19"/>
      <c r="BTE19" s="19"/>
      <c r="BTF19" s="19"/>
      <c r="BTG19" s="19"/>
      <c r="BTH19" s="19"/>
      <c r="BTI19" s="19"/>
      <c r="BTJ19" s="19"/>
      <c r="BTK19" s="19"/>
      <c r="BTL19" s="19"/>
      <c r="BTM19" s="19"/>
      <c r="BTN19" s="19"/>
      <c r="BTO19" s="19"/>
      <c r="BTP19" s="19"/>
      <c r="BTQ19" s="19"/>
      <c r="BTR19" s="19"/>
      <c r="BTS19" s="19"/>
      <c r="BTT19" s="19"/>
      <c r="BTU19" s="19"/>
      <c r="BTV19" s="19"/>
      <c r="BTW19" s="19"/>
      <c r="BTX19" s="19"/>
      <c r="BTY19" s="19"/>
      <c r="BTZ19" s="19"/>
      <c r="BUA19" s="19"/>
      <c r="BUB19" s="19"/>
      <c r="BUC19" s="19"/>
      <c r="BUD19" s="19"/>
      <c r="BUE19" s="19"/>
      <c r="BUF19" s="19"/>
      <c r="BUG19" s="19"/>
      <c r="BUH19" s="19"/>
      <c r="BUI19" s="19"/>
      <c r="BUJ19" s="19"/>
      <c r="BUK19" s="19"/>
      <c r="BUL19" s="19"/>
      <c r="BUM19" s="19"/>
      <c r="BUN19" s="19"/>
      <c r="BUO19" s="19"/>
      <c r="BUP19" s="19"/>
      <c r="BUQ19" s="19"/>
      <c r="BUR19" s="19"/>
      <c r="BUS19" s="19"/>
      <c r="BUT19" s="19"/>
      <c r="BUU19" s="19"/>
      <c r="BUV19" s="19"/>
      <c r="BUW19" s="19"/>
      <c r="BUX19" s="19"/>
      <c r="BUY19" s="19"/>
      <c r="BUZ19" s="19"/>
      <c r="BVA19" s="19"/>
      <c r="BVB19" s="19"/>
      <c r="BVC19" s="19"/>
      <c r="BVD19" s="19"/>
      <c r="BVE19" s="19"/>
      <c r="BVF19" s="19"/>
      <c r="BVG19" s="19"/>
      <c r="BVH19" s="19"/>
      <c r="BVI19" s="19"/>
      <c r="BVJ19" s="19"/>
      <c r="BVK19" s="19"/>
      <c r="BVL19" s="19"/>
      <c r="BVM19" s="19"/>
      <c r="BVN19" s="19"/>
      <c r="BVO19" s="19"/>
      <c r="BVP19" s="19"/>
      <c r="BVQ19" s="19"/>
      <c r="BVR19" s="19"/>
      <c r="BVS19" s="19"/>
      <c r="BVT19" s="19"/>
      <c r="BVU19" s="19"/>
      <c r="BVV19" s="19"/>
      <c r="BVW19" s="19"/>
      <c r="BVX19" s="19"/>
      <c r="BVY19" s="19"/>
      <c r="BVZ19" s="19"/>
      <c r="BWA19" s="19"/>
      <c r="BWB19" s="19"/>
      <c r="BWC19" s="19"/>
      <c r="BWD19" s="19"/>
      <c r="BWE19" s="19"/>
      <c r="BWF19" s="19"/>
      <c r="BWG19" s="19"/>
      <c r="BWH19" s="19"/>
      <c r="BWI19" s="19"/>
      <c r="BWJ19" s="19"/>
      <c r="BWK19" s="19"/>
      <c r="BWL19" s="19"/>
      <c r="BWM19" s="19"/>
      <c r="BWN19" s="19"/>
      <c r="BWO19" s="19"/>
      <c r="BWP19" s="19"/>
      <c r="BWQ19" s="19"/>
      <c r="BWR19" s="19"/>
      <c r="BWS19" s="19"/>
      <c r="BWT19" s="19"/>
      <c r="BWU19" s="19"/>
      <c r="BWV19" s="19"/>
      <c r="BWW19" s="19"/>
      <c r="BWX19" s="19"/>
      <c r="BWY19" s="19"/>
      <c r="BWZ19" s="19"/>
      <c r="BXA19" s="19"/>
      <c r="BXB19" s="19"/>
      <c r="BXC19" s="19"/>
      <c r="BXD19" s="19"/>
      <c r="BXE19" s="19"/>
      <c r="BXF19" s="19"/>
      <c r="BXG19" s="19"/>
      <c r="BXH19" s="19"/>
      <c r="BXI19" s="19"/>
      <c r="BXJ19" s="19"/>
      <c r="BXK19" s="19"/>
      <c r="BXL19" s="19"/>
      <c r="BXM19" s="19"/>
      <c r="BXN19" s="19"/>
      <c r="BXO19" s="19"/>
      <c r="BXP19" s="19"/>
      <c r="BXQ19" s="19"/>
      <c r="BXR19" s="19"/>
      <c r="BXS19" s="19"/>
      <c r="BXT19" s="19"/>
      <c r="BXU19" s="19"/>
      <c r="BXV19" s="19"/>
      <c r="BXW19" s="19"/>
      <c r="BXX19" s="19"/>
      <c r="BXY19" s="19"/>
      <c r="BXZ19" s="19"/>
      <c r="BYA19" s="19"/>
      <c r="BYB19" s="19"/>
      <c r="BYC19" s="19"/>
      <c r="BYD19" s="19"/>
      <c r="BYE19" s="19"/>
      <c r="BYF19" s="19"/>
      <c r="BYG19" s="19"/>
      <c r="BYH19" s="19"/>
      <c r="BYI19" s="19"/>
      <c r="BYJ19" s="19"/>
      <c r="BYK19" s="19"/>
      <c r="BYL19" s="19"/>
      <c r="BYM19" s="19"/>
      <c r="BYN19" s="19"/>
      <c r="BYO19" s="19"/>
      <c r="BYP19" s="19"/>
      <c r="BYQ19" s="19"/>
      <c r="BYR19" s="19"/>
      <c r="BYS19" s="19"/>
      <c r="BYT19" s="19"/>
      <c r="BYU19" s="19"/>
      <c r="BYV19" s="19"/>
      <c r="BYW19" s="19"/>
      <c r="BYX19" s="19"/>
      <c r="BYY19" s="19"/>
      <c r="BYZ19" s="19"/>
      <c r="BZA19" s="19"/>
      <c r="BZB19" s="19"/>
      <c r="BZC19" s="19"/>
      <c r="BZD19" s="19"/>
      <c r="BZE19" s="19"/>
      <c r="BZF19" s="19"/>
      <c r="BZG19" s="19"/>
      <c r="BZH19" s="19"/>
      <c r="BZI19" s="19"/>
      <c r="BZJ19" s="19"/>
      <c r="BZK19" s="19"/>
      <c r="BZL19" s="19"/>
      <c r="BZM19" s="19"/>
      <c r="BZN19" s="19"/>
      <c r="BZO19" s="19"/>
      <c r="BZP19" s="19"/>
      <c r="BZQ19" s="19"/>
      <c r="BZR19" s="19"/>
      <c r="BZS19" s="19"/>
      <c r="BZT19" s="19"/>
      <c r="BZU19" s="19"/>
      <c r="BZV19" s="19"/>
      <c r="BZW19" s="19"/>
      <c r="BZX19" s="19"/>
      <c r="BZY19" s="19"/>
      <c r="BZZ19" s="19"/>
      <c r="CAA19" s="19"/>
      <c r="CAB19" s="19"/>
      <c r="CAC19" s="19"/>
      <c r="CAD19" s="19"/>
      <c r="CAE19" s="19"/>
      <c r="CAF19" s="19"/>
      <c r="CAG19" s="19"/>
      <c r="CAH19" s="19"/>
      <c r="CAI19" s="19"/>
      <c r="CAJ19" s="19"/>
      <c r="CAK19" s="19"/>
      <c r="CAL19" s="19"/>
      <c r="CAM19" s="19"/>
      <c r="CAN19" s="19"/>
      <c r="CAO19" s="19"/>
      <c r="CAP19" s="19"/>
      <c r="CAQ19" s="19"/>
      <c r="CAR19" s="19"/>
      <c r="CAS19" s="19"/>
      <c r="CAT19" s="19"/>
      <c r="CAU19" s="19"/>
      <c r="CAV19" s="19"/>
      <c r="CAW19" s="19"/>
      <c r="CAX19" s="19"/>
      <c r="CAY19" s="19"/>
      <c r="CAZ19" s="19"/>
      <c r="CBA19" s="19"/>
      <c r="CBB19" s="19"/>
      <c r="CBC19" s="19"/>
      <c r="CBD19" s="19"/>
      <c r="CBE19" s="19"/>
      <c r="CBF19" s="19"/>
      <c r="CBG19" s="19"/>
      <c r="CBH19" s="19"/>
      <c r="CBI19" s="19"/>
      <c r="CBJ19" s="19"/>
      <c r="CBK19" s="19"/>
      <c r="CBL19" s="19"/>
      <c r="CBM19" s="19"/>
      <c r="CBN19" s="19"/>
      <c r="CBO19" s="19"/>
      <c r="CBP19" s="19"/>
      <c r="CBQ19" s="19"/>
      <c r="CBR19" s="19"/>
      <c r="CBS19" s="19"/>
      <c r="CBT19" s="19"/>
      <c r="CBU19" s="19"/>
      <c r="CBV19" s="19"/>
      <c r="CBW19" s="19"/>
      <c r="CBX19" s="19"/>
      <c r="CBY19" s="19"/>
      <c r="CBZ19" s="19"/>
      <c r="CCA19" s="19"/>
      <c r="CCB19" s="19"/>
      <c r="CCC19" s="19"/>
      <c r="CCD19" s="19"/>
      <c r="CCE19" s="19"/>
      <c r="CCF19" s="19"/>
      <c r="CCG19" s="19"/>
      <c r="CCH19" s="19"/>
      <c r="CCI19" s="19"/>
      <c r="CCJ19" s="19"/>
      <c r="CCK19" s="19"/>
      <c r="CCL19" s="19"/>
      <c r="CCM19" s="19"/>
      <c r="CCN19" s="19"/>
      <c r="CCO19" s="19"/>
      <c r="CCP19" s="19"/>
      <c r="CCQ19" s="19"/>
      <c r="CCR19" s="19"/>
      <c r="CCS19" s="19"/>
      <c r="CCT19" s="19"/>
      <c r="CCU19" s="19"/>
      <c r="CCV19" s="19"/>
      <c r="CCW19" s="19"/>
      <c r="CCX19" s="19"/>
      <c r="CCY19" s="19"/>
      <c r="CCZ19" s="19"/>
      <c r="CDA19" s="19"/>
      <c r="CDB19" s="19"/>
      <c r="CDC19" s="19"/>
      <c r="CDD19" s="19"/>
      <c r="CDE19" s="19"/>
      <c r="CDF19" s="19"/>
      <c r="CDG19" s="19"/>
      <c r="CDH19" s="19"/>
      <c r="CDI19" s="19"/>
      <c r="CDJ19" s="19"/>
      <c r="CDK19" s="19"/>
      <c r="CDL19" s="19"/>
      <c r="CDM19" s="19"/>
      <c r="CDN19" s="19"/>
      <c r="CDO19" s="19"/>
      <c r="CDP19" s="19"/>
      <c r="CDQ19" s="19"/>
      <c r="CDR19" s="19"/>
      <c r="CDS19" s="19"/>
      <c r="CDT19" s="19"/>
      <c r="CDU19" s="19"/>
      <c r="CDV19" s="19"/>
      <c r="CDW19" s="19"/>
      <c r="CDX19" s="19"/>
      <c r="CDY19" s="19"/>
      <c r="CDZ19" s="19"/>
      <c r="CEA19" s="19"/>
      <c r="CEB19" s="19"/>
      <c r="CEC19" s="19"/>
      <c r="CED19" s="19"/>
      <c r="CEE19" s="19"/>
      <c r="CEF19" s="19"/>
      <c r="CEG19" s="19"/>
      <c r="CEH19" s="19"/>
      <c r="CEI19" s="19"/>
      <c r="CEJ19" s="19"/>
      <c r="CEK19" s="19"/>
      <c r="CEL19" s="19"/>
      <c r="CEM19" s="19"/>
      <c r="CEN19" s="19"/>
      <c r="CEO19" s="19"/>
      <c r="CEP19" s="19"/>
      <c r="CEQ19" s="19"/>
      <c r="CER19" s="19"/>
      <c r="CES19" s="19"/>
      <c r="CET19" s="19"/>
      <c r="CEU19" s="19"/>
      <c r="CEV19" s="19"/>
      <c r="CEW19" s="19"/>
      <c r="CEX19" s="19"/>
      <c r="CEY19" s="19"/>
      <c r="CEZ19" s="19"/>
      <c r="CFA19" s="19"/>
      <c r="CFB19" s="19"/>
      <c r="CFC19" s="19"/>
      <c r="CFD19" s="19"/>
      <c r="CFE19" s="19"/>
      <c r="CFF19" s="19"/>
      <c r="CFG19" s="19"/>
      <c r="CFH19" s="19"/>
      <c r="CFI19" s="19"/>
      <c r="CFJ19" s="19"/>
      <c r="CFK19" s="19"/>
      <c r="CFL19" s="19"/>
      <c r="CFM19" s="19"/>
      <c r="CFN19" s="19"/>
      <c r="CFO19" s="19"/>
      <c r="CFP19" s="19"/>
      <c r="CFQ19" s="19"/>
      <c r="CFR19" s="19"/>
      <c r="CFS19" s="19"/>
      <c r="CFT19" s="19"/>
      <c r="CFU19" s="19"/>
      <c r="CFV19" s="19"/>
      <c r="CFW19" s="19"/>
      <c r="CFX19" s="19"/>
      <c r="CFY19" s="19"/>
      <c r="CFZ19" s="19"/>
      <c r="CGA19" s="19"/>
      <c r="CGB19" s="19"/>
      <c r="CGC19" s="19"/>
      <c r="CGD19" s="19"/>
      <c r="CGE19" s="19"/>
      <c r="CGF19" s="19"/>
      <c r="CGG19" s="19"/>
      <c r="CGH19" s="19"/>
      <c r="CGI19" s="19"/>
      <c r="CGJ19" s="19"/>
      <c r="CGK19" s="19"/>
      <c r="CGL19" s="19"/>
      <c r="CGM19" s="19"/>
      <c r="CGN19" s="19"/>
      <c r="CGO19" s="19"/>
      <c r="CGP19" s="19"/>
      <c r="CGQ19" s="19"/>
      <c r="CGR19" s="19"/>
      <c r="CGS19" s="19"/>
      <c r="CGT19" s="19"/>
      <c r="CGU19" s="19"/>
      <c r="CGV19" s="19"/>
      <c r="CGW19" s="19"/>
      <c r="CGX19" s="19"/>
      <c r="CGY19" s="19"/>
      <c r="CGZ19" s="19"/>
      <c r="CHA19" s="19"/>
      <c r="CHB19" s="19"/>
      <c r="CHC19" s="19"/>
      <c r="CHD19" s="19"/>
      <c r="CHE19" s="19"/>
      <c r="CHF19" s="19"/>
      <c r="CHG19" s="19"/>
      <c r="CHH19" s="19"/>
      <c r="CHI19" s="19"/>
      <c r="CHJ19" s="19"/>
      <c r="CHK19" s="19"/>
      <c r="CHL19" s="19"/>
      <c r="CHM19" s="19"/>
      <c r="CHN19" s="19"/>
      <c r="CHO19" s="19"/>
      <c r="CHP19" s="19"/>
      <c r="CHQ19" s="19"/>
      <c r="CHR19" s="19"/>
      <c r="CHS19" s="19"/>
      <c r="CHT19" s="19"/>
      <c r="CHU19" s="19"/>
      <c r="CHV19" s="19"/>
      <c r="CHW19" s="19"/>
      <c r="CHX19" s="19"/>
      <c r="CHY19" s="19"/>
      <c r="CHZ19" s="19"/>
      <c r="CIA19" s="19"/>
      <c r="CIB19" s="19"/>
      <c r="CIC19" s="19"/>
      <c r="CID19" s="19"/>
      <c r="CIE19" s="19"/>
      <c r="CIF19" s="19"/>
      <c r="CIG19" s="19"/>
      <c r="CIH19" s="19"/>
      <c r="CII19" s="19"/>
      <c r="CIJ19" s="19"/>
      <c r="CIK19" s="19"/>
      <c r="CIL19" s="19"/>
      <c r="CIM19" s="19"/>
      <c r="CIN19" s="19"/>
      <c r="CIO19" s="19"/>
      <c r="CIP19" s="19"/>
      <c r="CIQ19" s="19"/>
      <c r="CIR19" s="19"/>
      <c r="CIS19" s="19"/>
      <c r="CIT19" s="19"/>
      <c r="CIU19" s="19"/>
      <c r="CIV19" s="19"/>
      <c r="CIW19" s="19"/>
      <c r="CIX19" s="19"/>
      <c r="CIY19" s="19"/>
      <c r="CIZ19" s="19"/>
      <c r="CJA19" s="19"/>
      <c r="CJB19" s="19"/>
      <c r="CJC19" s="19"/>
      <c r="CJD19" s="19"/>
      <c r="CJE19" s="19"/>
      <c r="CJF19" s="19"/>
      <c r="CJG19" s="19"/>
      <c r="CJH19" s="19"/>
      <c r="CJI19" s="19"/>
      <c r="CJJ19" s="19"/>
      <c r="CJK19" s="19"/>
      <c r="CJL19" s="19"/>
      <c r="CJM19" s="19"/>
      <c r="CJN19" s="19"/>
      <c r="CJO19" s="19"/>
      <c r="CJP19" s="19"/>
      <c r="CJQ19" s="19"/>
      <c r="CJR19" s="19"/>
      <c r="CJS19" s="19"/>
      <c r="CJT19" s="19"/>
      <c r="CJU19" s="19"/>
      <c r="CJV19" s="19"/>
      <c r="CJW19" s="19"/>
      <c r="CJX19" s="19"/>
      <c r="CJY19" s="19"/>
      <c r="CJZ19" s="19"/>
      <c r="CKA19" s="19"/>
      <c r="CKB19" s="19"/>
      <c r="CKC19" s="19"/>
      <c r="CKD19" s="19"/>
      <c r="CKE19" s="19"/>
      <c r="CKF19" s="19"/>
      <c r="CKG19" s="19"/>
      <c r="CKH19" s="19"/>
      <c r="CKI19" s="19"/>
      <c r="CKJ19" s="19"/>
      <c r="CKK19" s="19"/>
      <c r="CKL19" s="19"/>
      <c r="CKM19" s="19"/>
      <c r="CKN19" s="19"/>
      <c r="CKO19" s="19"/>
      <c r="CKP19" s="19"/>
      <c r="CKQ19" s="19"/>
      <c r="CKR19" s="19"/>
      <c r="CKS19" s="19"/>
      <c r="CKT19" s="19"/>
      <c r="CKU19" s="19"/>
      <c r="CKV19" s="19"/>
      <c r="CKW19" s="19"/>
      <c r="CKX19" s="19"/>
      <c r="CKY19" s="19"/>
      <c r="CKZ19" s="19"/>
      <c r="CLA19" s="19"/>
      <c r="CLB19" s="19"/>
      <c r="CLC19" s="19"/>
      <c r="CLD19" s="19"/>
      <c r="CLE19" s="19"/>
      <c r="CLF19" s="19"/>
      <c r="CLG19" s="19"/>
      <c r="CLH19" s="19"/>
      <c r="CLI19" s="19"/>
      <c r="CLJ19" s="19"/>
      <c r="CLK19" s="19"/>
      <c r="CLL19" s="19"/>
      <c r="CLM19" s="19"/>
      <c r="CLN19" s="19"/>
      <c r="CLO19" s="19"/>
      <c r="CLP19" s="19"/>
      <c r="CLQ19" s="19"/>
      <c r="CLR19" s="19"/>
      <c r="CLS19" s="19"/>
      <c r="CLT19" s="19"/>
      <c r="CLU19" s="19"/>
      <c r="CLV19" s="19"/>
      <c r="CLW19" s="19"/>
      <c r="CLX19" s="19"/>
      <c r="CLY19" s="19"/>
      <c r="CLZ19" s="19"/>
      <c r="CMA19" s="19"/>
      <c r="CMB19" s="19"/>
      <c r="CMC19" s="19"/>
      <c r="CMD19" s="19"/>
      <c r="CME19" s="19"/>
      <c r="CMF19" s="19"/>
      <c r="CMG19" s="19"/>
      <c r="CMH19" s="19"/>
      <c r="CMI19" s="19"/>
      <c r="CMJ19" s="19"/>
      <c r="CMK19" s="19"/>
      <c r="CML19" s="19"/>
      <c r="CMM19" s="19"/>
      <c r="CMN19" s="19"/>
      <c r="CMO19" s="19"/>
      <c r="CMP19" s="19"/>
      <c r="CMQ19" s="19"/>
      <c r="CMR19" s="19"/>
      <c r="CMS19" s="19"/>
      <c r="CMT19" s="19"/>
      <c r="CMU19" s="19"/>
      <c r="CMV19" s="19"/>
      <c r="CMW19" s="19"/>
      <c r="CMX19" s="19"/>
      <c r="CMY19" s="19"/>
      <c r="CMZ19" s="19"/>
      <c r="CNA19" s="19"/>
      <c r="CNB19" s="19"/>
      <c r="CNC19" s="19"/>
      <c r="CND19" s="19"/>
      <c r="CNE19" s="19"/>
      <c r="CNF19" s="19"/>
      <c r="CNG19" s="19"/>
      <c r="CNH19" s="19"/>
      <c r="CNI19" s="19"/>
      <c r="CNJ19" s="19"/>
      <c r="CNK19" s="19"/>
      <c r="CNL19" s="19"/>
      <c r="CNM19" s="19"/>
      <c r="CNN19" s="19"/>
      <c r="CNO19" s="19"/>
      <c r="CNP19" s="19"/>
      <c r="CNQ19" s="19"/>
      <c r="CNR19" s="19"/>
      <c r="CNS19" s="19"/>
      <c r="CNT19" s="19"/>
      <c r="CNU19" s="19"/>
      <c r="CNV19" s="19"/>
      <c r="CNW19" s="19"/>
      <c r="CNX19" s="19"/>
      <c r="CNY19" s="19"/>
      <c r="CNZ19" s="19"/>
      <c r="COA19" s="19"/>
      <c r="COB19" s="19"/>
      <c r="COC19" s="19"/>
      <c r="COD19" s="19"/>
      <c r="COE19" s="19"/>
      <c r="COF19" s="19"/>
      <c r="COG19" s="19"/>
      <c r="COH19" s="19"/>
      <c r="COI19" s="19"/>
      <c r="COJ19" s="19"/>
      <c r="COK19" s="19"/>
      <c r="COL19" s="19"/>
      <c r="COM19" s="19"/>
      <c r="CON19" s="19"/>
      <c r="COO19" s="19"/>
      <c r="COP19" s="19"/>
      <c r="COQ19" s="19"/>
      <c r="COR19" s="19"/>
      <c r="COS19" s="19"/>
      <c r="COT19" s="19"/>
      <c r="COU19" s="19"/>
      <c r="COV19" s="19"/>
      <c r="COW19" s="19"/>
      <c r="COX19" s="19"/>
      <c r="COY19" s="19"/>
      <c r="COZ19" s="19"/>
      <c r="CPA19" s="19"/>
      <c r="CPB19" s="19"/>
      <c r="CPC19" s="19"/>
      <c r="CPD19" s="19"/>
      <c r="CPE19" s="19"/>
      <c r="CPF19" s="19"/>
      <c r="CPG19" s="19"/>
      <c r="CPH19" s="19"/>
      <c r="CPI19" s="19"/>
      <c r="CPJ19" s="19"/>
      <c r="CPK19" s="19"/>
      <c r="CPL19" s="19"/>
      <c r="CPM19" s="19"/>
      <c r="CPN19" s="19"/>
      <c r="CPO19" s="19"/>
      <c r="CPP19" s="19"/>
      <c r="CPQ19" s="19"/>
      <c r="CPR19" s="19"/>
      <c r="CPS19" s="19"/>
      <c r="CPT19" s="19"/>
      <c r="CPU19" s="19"/>
      <c r="CPV19" s="19"/>
      <c r="CPW19" s="19"/>
      <c r="CPX19" s="19"/>
      <c r="CPY19" s="19"/>
      <c r="CPZ19" s="19"/>
      <c r="CQA19" s="19"/>
      <c r="CQB19" s="19"/>
      <c r="CQC19" s="19"/>
      <c r="CQD19" s="19"/>
      <c r="CQE19" s="19"/>
      <c r="CQF19" s="19"/>
      <c r="CQG19" s="19"/>
      <c r="CQH19" s="19"/>
      <c r="CQI19" s="19"/>
      <c r="CQJ19" s="19"/>
      <c r="CQK19" s="19"/>
      <c r="CQL19" s="19"/>
      <c r="CQM19" s="19"/>
      <c r="CQN19" s="19"/>
      <c r="CQO19" s="19"/>
      <c r="CQP19" s="19"/>
      <c r="CQQ19" s="19"/>
      <c r="CQR19" s="19"/>
      <c r="CQS19" s="19"/>
      <c r="CQT19" s="19"/>
      <c r="CQU19" s="19"/>
      <c r="CQV19" s="19"/>
      <c r="CQW19" s="19"/>
      <c r="CQX19" s="19"/>
      <c r="CQY19" s="19"/>
      <c r="CQZ19" s="19"/>
      <c r="CRA19" s="19"/>
      <c r="CRB19" s="19"/>
      <c r="CRC19" s="19"/>
      <c r="CRD19" s="19"/>
      <c r="CRE19" s="19"/>
      <c r="CRF19" s="19"/>
      <c r="CRG19" s="19"/>
      <c r="CRH19" s="19"/>
      <c r="CRI19" s="19"/>
      <c r="CRJ19" s="19"/>
      <c r="CRK19" s="19"/>
      <c r="CRL19" s="19"/>
      <c r="CRM19" s="19"/>
      <c r="CRN19" s="19"/>
      <c r="CRO19" s="19"/>
      <c r="CRP19" s="19"/>
      <c r="CRQ19" s="19"/>
      <c r="CRR19" s="19"/>
      <c r="CRS19" s="19"/>
      <c r="CRT19" s="19"/>
      <c r="CRU19" s="19"/>
      <c r="CRV19" s="19"/>
      <c r="CRW19" s="19"/>
      <c r="CRX19" s="19"/>
      <c r="CRY19" s="19"/>
      <c r="CRZ19" s="19"/>
      <c r="CSA19" s="19"/>
      <c r="CSB19" s="19"/>
      <c r="CSC19" s="19"/>
      <c r="CSD19" s="19"/>
      <c r="CSE19" s="19"/>
      <c r="CSF19" s="19"/>
      <c r="CSG19" s="19"/>
      <c r="CSH19" s="19"/>
      <c r="CSI19" s="19"/>
      <c r="CSJ19" s="19"/>
      <c r="CSK19" s="19"/>
      <c r="CSL19" s="19"/>
      <c r="CSM19" s="19"/>
      <c r="CSN19" s="19"/>
      <c r="CSO19" s="19"/>
      <c r="CSP19" s="19"/>
      <c r="CSQ19" s="19"/>
      <c r="CSR19" s="19"/>
      <c r="CSS19" s="19"/>
      <c r="CST19" s="19"/>
      <c r="CSU19" s="19"/>
      <c r="CSV19" s="19"/>
      <c r="CSW19" s="19"/>
      <c r="CSX19" s="19"/>
      <c r="CSY19" s="19"/>
      <c r="CSZ19" s="19"/>
      <c r="CTA19" s="19"/>
      <c r="CTB19" s="19"/>
      <c r="CTC19" s="19"/>
      <c r="CTD19" s="19"/>
      <c r="CTE19" s="19"/>
      <c r="CTF19" s="19"/>
      <c r="CTG19" s="19"/>
      <c r="CTH19" s="19"/>
      <c r="CTI19" s="19"/>
      <c r="CTJ19" s="19"/>
      <c r="CTK19" s="19"/>
      <c r="CTL19" s="19"/>
      <c r="CTM19" s="19"/>
      <c r="CTN19" s="19"/>
      <c r="CTO19" s="19"/>
      <c r="CTP19" s="19"/>
      <c r="CTQ19" s="19"/>
      <c r="CTR19" s="19"/>
      <c r="CTS19" s="19"/>
      <c r="CTT19" s="19"/>
      <c r="CTU19" s="19"/>
      <c r="CTV19" s="19"/>
      <c r="CTW19" s="19"/>
      <c r="CTX19" s="19"/>
      <c r="CTY19" s="19"/>
      <c r="CTZ19" s="19"/>
      <c r="CUA19" s="19"/>
      <c r="CUB19" s="19"/>
      <c r="CUC19" s="19"/>
      <c r="CUD19" s="19"/>
      <c r="CUE19" s="19"/>
      <c r="CUF19" s="19"/>
      <c r="CUG19" s="19"/>
      <c r="CUH19" s="19"/>
      <c r="CUI19" s="19"/>
      <c r="CUJ19" s="19"/>
      <c r="CUK19" s="19"/>
      <c r="CUL19" s="19"/>
      <c r="CUM19" s="19"/>
      <c r="CUN19" s="19"/>
      <c r="CUO19" s="19"/>
      <c r="CUP19" s="19"/>
      <c r="CUQ19" s="19"/>
      <c r="CUR19" s="19"/>
      <c r="CUS19" s="19"/>
      <c r="CUT19" s="19"/>
      <c r="CUU19" s="19"/>
      <c r="CUV19" s="19"/>
      <c r="CUW19" s="19"/>
      <c r="CUX19" s="19"/>
      <c r="CUY19" s="19"/>
      <c r="CUZ19" s="19"/>
      <c r="CVA19" s="19"/>
      <c r="CVB19" s="19"/>
      <c r="CVC19" s="19"/>
      <c r="CVD19" s="19"/>
      <c r="CVE19" s="19"/>
      <c r="CVF19" s="19"/>
      <c r="CVG19" s="19"/>
      <c r="CVH19" s="19"/>
      <c r="CVI19" s="19"/>
      <c r="CVJ19" s="19"/>
      <c r="CVK19" s="19"/>
      <c r="CVL19" s="19"/>
      <c r="CVM19" s="19"/>
      <c r="CVN19" s="19"/>
      <c r="CVO19" s="19"/>
      <c r="CVP19" s="19"/>
      <c r="CVQ19" s="19"/>
      <c r="CVR19" s="19"/>
      <c r="CVS19" s="19"/>
      <c r="CVT19" s="19"/>
      <c r="CVU19" s="19"/>
      <c r="CVV19" s="19"/>
      <c r="CVW19" s="19"/>
      <c r="CVX19" s="19"/>
      <c r="CVY19" s="19"/>
      <c r="CVZ19" s="19"/>
      <c r="CWA19" s="19"/>
      <c r="CWB19" s="19"/>
      <c r="CWC19" s="19"/>
      <c r="CWD19" s="19"/>
      <c r="CWE19" s="19"/>
      <c r="CWF19" s="19"/>
      <c r="CWG19" s="19"/>
      <c r="CWH19" s="19"/>
      <c r="CWI19" s="19"/>
      <c r="CWJ19" s="19"/>
      <c r="CWK19" s="19"/>
      <c r="CWL19" s="19"/>
      <c r="CWM19" s="19"/>
      <c r="CWN19" s="19"/>
      <c r="CWO19" s="19"/>
      <c r="CWP19" s="19"/>
      <c r="CWQ19" s="19"/>
      <c r="CWR19" s="19"/>
      <c r="CWS19" s="19"/>
      <c r="CWT19" s="19"/>
      <c r="CWU19" s="19"/>
      <c r="CWV19" s="19"/>
      <c r="CWW19" s="19"/>
      <c r="CWX19" s="19"/>
      <c r="CWY19" s="19"/>
      <c r="CWZ19" s="19"/>
      <c r="CXA19" s="19"/>
      <c r="CXB19" s="19"/>
      <c r="CXC19" s="19"/>
      <c r="CXD19" s="19"/>
      <c r="CXE19" s="19"/>
      <c r="CXF19" s="19"/>
      <c r="CXG19" s="19"/>
      <c r="CXH19" s="19"/>
      <c r="CXI19" s="19"/>
      <c r="CXJ19" s="19"/>
      <c r="CXK19" s="19"/>
      <c r="CXL19" s="19"/>
      <c r="CXM19" s="19"/>
      <c r="CXN19" s="19"/>
      <c r="CXO19" s="19"/>
      <c r="CXP19" s="19"/>
      <c r="CXQ19" s="19"/>
      <c r="CXR19" s="19"/>
      <c r="CXS19" s="19"/>
      <c r="CXT19" s="19"/>
      <c r="CXU19" s="19"/>
      <c r="CXV19" s="19"/>
      <c r="CXW19" s="19"/>
      <c r="CXX19" s="19"/>
      <c r="CXY19" s="19"/>
      <c r="CXZ19" s="19"/>
      <c r="CYA19" s="19"/>
      <c r="CYB19" s="19"/>
      <c r="CYC19" s="19"/>
      <c r="CYD19" s="19"/>
      <c r="CYE19" s="19"/>
      <c r="CYF19" s="19"/>
      <c r="CYG19" s="19"/>
      <c r="CYH19" s="19"/>
      <c r="CYI19" s="19"/>
      <c r="CYJ19" s="19"/>
      <c r="CYK19" s="19"/>
      <c r="CYL19" s="19"/>
      <c r="CYM19" s="19"/>
      <c r="CYN19" s="19"/>
      <c r="CYO19" s="19"/>
      <c r="CYP19" s="19"/>
      <c r="CYQ19" s="19"/>
      <c r="CYR19" s="19"/>
      <c r="CYS19" s="19"/>
      <c r="CYT19" s="19"/>
      <c r="CYU19" s="19"/>
      <c r="CYV19" s="19"/>
      <c r="CYW19" s="19"/>
      <c r="CYX19" s="19"/>
      <c r="CYY19" s="19"/>
      <c r="CYZ19" s="19"/>
      <c r="CZA19" s="19"/>
      <c r="CZB19" s="19"/>
      <c r="CZC19" s="19"/>
      <c r="CZD19" s="19"/>
      <c r="CZE19" s="19"/>
      <c r="CZF19" s="19"/>
      <c r="CZG19" s="19"/>
      <c r="CZH19" s="19"/>
      <c r="CZI19" s="19"/>
      <c r="CZJ19" s="19"/>
      <c r="CZK19" s="19"/>
      <c r="CZL19" s="19"/>
      <c r="CZM19" s="19"/>
      <c r="CZN19" s="19"/>
      <c r="CZO19" s="19"/>
      <c r="CZP19" s="19"/>
      <c r="CZQ19" s="19"/>
      <c r="CZR19" s="19"/>
      <c r="CZS19" s="19"/>
      <c r="CZT19" s="19"/>
      <c r="CZU19" s="19"/>
      <c r="CZV19" s="19"/>
      <c r="CZW19" s="19"/>
      <c r="CZX19" s="19"/>
      <c r="CZY19" s="19"/>
      <c r="CZZ19" s="19"/>
      <c r="DAA19" s="19"/>
      <c r="DAB19" s="19"/>
      <c r="DAC19" s="19"/>
      <c r="DAD19" s="19"/>
      <c r="DAE19" s="19"/>
      <c r="DAF19" s="19"/>
      <c r="DAG19" s="19"/>
      <c r="DAH19" s="19"/>
      <c r="DAI19" s="19"/>
      <c r="DAJ19" s="19"/>
      <c r="DAK19" s="19"/>
      <c r="DAL19" s="19"/>
      <c r="DAM19" s="19"/>
      <c r="DAN19" s="19"/>
      <c r="DAO19" s="19"/>
      <c r="DAP19" s="19"/>
      <c r="DAQ19" s="19"/>
      <c r="DAR19" s="19"/>
      <c r="DAS19" s="19"/>
      <c r="DAT19" s="19"/>
      <c r="DAU19" s="19"/>
      <c r="DAV19" s="19"/>
      <c r="DAW19" s="19"/>
      <c r="DAX19" s="19"/>
      <c r="DAY19" s="19"/>
      <c r="DAZ19" s="19"/>
      <c r="DBA19" s="19"/>
      <c r="DBB19" s="19"/>
      <c r="DBC19" s="19"/>
      <c r="DBD19" s="19"/>
      <c r="DBE19" s="19"/>
      <c r="DBF19" s="19"/>
      <c r="DBG19" s="19"/>
      <c r="DBH19" s="19"/>
      <c r="DBI19" s="19"/>
      <c r="DBJ19" s="19"/>
      <c r="DBK19" s="19"/>
      <c r="DBL19" s="19"/>
      <c r="DBM19" s="19"/>
      <c r="DBN19" s="19"/>
      <c r="DBO19" s="19"/>
      <c r="DBP19" s="19"/>
      <c r="DBQ19" s="19"/>
      <c r="DBR19" s="19"/>
      <c r="DBS19" s="19"/>
      <c r="DBT19" s="19"/>
      <c r="DBU19" s="19"/>
      <c r="DBV19" s="19"/>
      <c r="DBW19" s="19"/>
      <c r="DBX19" s="19"/>
      <c r="DBY19" s="19"/>
      <c r="DBZ19" s="19"/>
      <c r="DCA19" s="19"/>
      <c r="DCB19" s="19"/>
      <c r="DCC19" s="19"/>
      <c r="DCD19" s="19"/>
      <c r="DCE19" s="19"/>
      <c r="DCF19" s="19"/>
      <c r="DCG19" s="19"/>
      <c r="DCH19" s="19"/>
      <c r="DCI19" s="19"/>
      <c r="DCJ19" s="19"/>
      <c r="DCK19" s="19"/>
      <c r="DCL19" s="19"/>
      <c r="DCM19" s="19"/>
      <c r="DCN19" s="19"/>
      <c r="DCO19" s="19"/>
      <c r="DCP19" s="19"/>
      <c r="DCQ19" s="19"/>
      <c r="DCR19" s="19"/>
      <c r="DCS19" s="19"/>
      <c r="DCT19" s="19"/>
      <c r="DCU19" s="19"/>
      <c r="DCV19" s="19"/>
      <c r="DCW19" s="19"/>
      <c r="DCX19" s="19"/>
      <c r="DCY19" s="19"/>
      <c r="DCZ19" s="19"/>
      <c r="DDA19" s="19"/>
      <c r="DDB19" s="19"/>
      <c r="DDC19" s="19"/>
      <c r="DDD19" s="19"/>
      <c r="DDE19" s="19"/>
      <c r="DDF19" s="19"/>
      <c r="DDG19" s="19"/>
      <c r="DDH19" s="19"/>
      <c r="DDI19" s="19"/>
      <c r="DDJ19" s="19"/>
      <c r="DDK19" s="19"/>
      <c r="DDL19" s="19"/>
      <c r="DDM19" s="19"/>
      <c r="DDN19" s="19"/>
      <c r="DDO19" s="19"/>
      <c r="DDP19" s="19"/>
      <c r="DDQ19" s="19"/>
      <c r="DDR19" s="19"/>
      <c r="DDS19" s="19"/>
      <c r="DDT19" s="19"/>
      <c r="DDU19" s="19"/>
      <c r="DDV19" s="19"/>
      <c r="DDW19" s="19"/>
      <c r="DDX19" s="19"/>
      <c r="DDY19" s="19"/>
      <c r="DDZ19" s="19"/>
      <c r="DEA19" s="19"/>
      <c r="DEB19" s="19"/>
      <c r="DEC19" s="19"/>
      <c r="DED19" s="19"/>
      <c r="DEE19" s="19"/>
      <c r="DEF19" s="19"/>
      <c r="DEG19" s="19"/>
      <c r="DEH19" s="19"/>
      <c r="DEI19" s="19"/>
      <c r="DEJ19" s="19"/>
      <c r="DEK19" s="19"/>
      <c r="DEL19" s="19"/>
      <c r="DEM19" s="19"/>
      <c r="DEN19" s="19"/>
      <c r="DEO19" s="19"/>
      <c r="DEP19" s="19"/>
      <c r="DEQ19" s="19"/>
      <c r="DER19" s="19"/>
      <c r="DES19" s="19"/>
      <c r="DET19" s="19"/>
      <c r="DEU19" s="19"/>
      <c r="DEV19" s="19"/>
      <c r="DEW19" s="19"/>
      <c r="DEX19" s="19"/>
      <c r="DEY19" s="19"/>
      <c r="DEZ19" s="19"/>
      <c r="DFA19" s="19"/>
      <c r="DFB19" s="19"/>
      <c r="DFC19" s="19"/>
      <c r="DFD19" s="19"/>
      <c r="DFE19" s="19"/>
      <c r="DFF19" s="19"/>
      <c r="DFG19" s="19"/>
      <c r="DFH19" s="19"/>
      <c r="DFI19" s="19"/>
      <c r="DFJ19" s="19"/>
      <c r="DFK19" s="19"/>
      <c r="DFL19" s="19"/>
      <c r="DFM19" s="19"/>
      <c r="DFN19" s="19"/>
      <c r="DFO19" s="19"/>
      <c r="DFP19" s="19"/>
      <c r="DFQ19" s="19"/>
      <c r="DFR19" s="19"/>
      <c r="DFS19" s="19"/>
      <c r="DFT19" s="19"/>
      <c r="DFU19" s="19"/>
      <c r="DFV19" s="19"/>
      <c r="DFW19" s="19"/>
      <c r="DFX19" s="19"/>
      <c r="DFY19" s="19"/>
      <c r="DFZ19" s="19"/>
      <c r="DGA19" s="19"/>
      <c r="DGB19" s="19"/>
      <c r="DGC19" s="19"/>
      <c r="DGD19" s="19"/>
      <c r="DGE19" s="19"/>
      <c r="DGF19" s="19"/>
      <c r="DGG19" s="19"/>
      <c r="DGH19" s="19"/>
      <c r="DGI19" s="19"/>
      <c r="DGJ19" s="19"/>
      <c r="DGK19" s="19"/>
      <c r="DGL19" s="19"/>
      <c r="DGM19" s="19"/>
      <c r="DGN19" s="19"/>
      <c r="DGO19" s="19"/>
      <c r="DGP19" s="19"/>
      <c r="DGQ19" s="19"/>
      <c r="DGR19" s="19"/>
      <c r="DGS19" s="19"/>
      <c r="DGT19" s="19"/>
      <c r="DGU19" s="19"/>
      <c r="DGV19" s="19"/>
      <c r="DGW19" s="19"/>
      <c r="DGX19" s="19"/>
      <c r="DGY19" s="19"/>
      <c r="DGZ19" s="19"/>
      <c r="DHA19" s="19"/>
      <c r="DHB19" s="19"/>
      <c r="DHC19" s="19"/>
      <c r="DHD19" s="19"/>
      <c r="DHE19" s="19"/>
      <c r="DHF19" s="19"/>
      <c r="DHG19" s="19"/>
      <c r="DHH19" s="19"/>
      <c r="DHI19" s="19"/>
      <c r="DHJ19" s="19"/>
      <c r="DHK19" s="19"/>
      <c r="DHL19" s="19"/>
      <c r="DHM19" s="19"/>
      <c r="DHN19" s="19"/>
      <c r="DHO19" s="19"/>
      <c r="DHP19" s="19"/>
      <c r="DHQ19" s="19"/>
      <c r="DHR19" s="19"/>
      <c r="DHS19" s="19"/>
      <c r="DHT19" s="19"/>
      <c r="DHU19" s="19"/>
      <c r="DHV19" s="19"/>
      <c r="DHW19" s="19"/>
      <c r="DHX19" s="19"/>
      <c r="DHY19" s="19"/>
      <c r="DHZ19" s="19"/>
      <c r="DIA19" s="19"/>
      <c r="DIB19" s="19"/>
      <c r="DIC19" s="19"/>
      <c r="DID19" s="19"/>
      <c r="DIE19" s="19"/>
      <c r="DIF19" s="19"/>
      <c r="DIG19" s="19"/>
      <c r="DIH19" s="19"/>
      <c r="DII19" s="19"/>
      <c r="DIJ19" s="19"/>
      <c r="DIK19" s="19"/>
      <c r="DIL19" s="19"/>
      <c r="DIM19" s="19"/>
      <c r="DIN19" s="19"/>
      <c r="DIO19" s="19"/>
      <c r="DIP19" s="19"/>
      <c r="DIQ19" s="19"/>
      <c r="DIR19" s="19"/>
      <c r="DIS19" s="19"/>
      <c r="DIT19" s="19"/>
      <c r="DIU19" s="19"/>
      <c r="DIV19" s="19"/>
      <c r="DIW19" s="19"/>
      <c r="DIX19" s="19"/>
      <c r="DIY19" s="19"/>
      <c r="DIZ19" s="19"/>
      <c r="DJA19" s="19"/>
      <c r="DJB19" s="19"/>
      <c r="DJC19" s="19"/>
      <c r="DJD19" s="19"/>
      <c r="DJE19" s="19"/>
      <c r="DJF19" s="19"/>
      <c r="DJG19" s="19"/>
      <c r="DJH19" s="19"/>
      <c r="DJI19" s="19"/>
      <c r="DJJ19" s="19"/>
      <c r="DJK19" s="19"/>
      <c r="DJL19" s="19"/>
      <c r="DJM19" s="19"/>
      <c r="DJN19" s="19"/>
      <c r="DJO19" s="19"/>
      <c r="DJP19" s="19"/>
      <c r="DJQ19" s="19"/>
      <c r="DJR19" s="19"/>
      <c r="DJS19" s="19"/>
      <c r="DJT19" s="19"/>
      <c r="DJU19" s="19"/>
      <c r="DJV19" s="19"/>
      <c r="DJW19" s="19"/>
      <c r="DJX19" s="19"/>
      <c r="DJY19" s="19"/>
      <c r="DJZ19" s="19"/>
      <c r="DKA19" s="19"/>
      <c r="DKB19" s="19"/>
      <c r="DKC19" s="19"/>
      <c r="DKD19" s="19"/>
      <c r="DKE19" s="19"/>
      <c r="DKF19" s="19"/>
      <c r="DKG19" s="19"/>
      <c r="DKH19" s="19"/>
      <c r="DKI19" s="19"/>
      <c r="DKJ19" s="19"/>
      <c r="DKK19" s="19"/>
      <c r="DKL19" s="19"/>
      <c r="DKM19" s="19"/>
      <c r="DKN19" s="19"/>
      <c r="DKO19" s="19"/>
      <c r="DKP19" s="19"/>
      <c r="DKQ19" s="19"/>
      <c r="DKR19" s="19"/>
      <c r="DKS19" s="19"/>
      <c r="DKT19" s="19"/>
      <c r="DKU19" s="19"/>
      <c r="DKV19" s="19"/>
      <c r="DKW19" s="19"/>
      <c r="DKX19" s="19"/>
      <c r="DKY19" s="19"/>
      <c r="DKZ19" s="19"/>
      <c r="DLA19" s="19"/>
      <c r="DLB19" s="19"/>
      <c r="DLC19" s="19"/>
      <c r="DLD19" s="19"/>
      <c r="DLE19" s="19"/>
      <c r="DLF19" s="19"/>
      <c r="DLG19" s="19"/>
      <c r="DLH19" s="19"/>
      <c r="DLI19" s="19"/>
      <c r="DLJ19" s="19"/>
      <c r="DLK19" s="19"/>
      <c r="DLL19" s="19"/>
      <c r="DLM19" s="19"/>
      <c r="DLN19" s="19"/>
      <c r="DLO19" s="19"/>
      <c r="DLP19" s="19"/>
      <c r="DLQ19" s="19"/>
      <c r="DLR19" s="19"/>
      <c r="DLS19" s="19"/>
      <c r="DLT19" s="19"/>
      <c r="DLU19" s="19"/>
      <c r="DLV19" s="19"/>
      <c r="DLW19" s="19"/>
      <c r="DLX19" s="19"/>
      <c r="DLY19" s="19"/>
      <c r="DLZ19" s="19"/>
      <c r="DMA19" s="19"/>
      <c r="DMB19" s="19"/>
      <c r="DMC19" s="19"/>
      <c r="DMD19" s="19"/>
      <c r="DME19" s="19"/>
      <c r="DMF19" s="19"/>
      <c r="DMG19" s="19"/>
      <c r="DMH19" s="19"/>
      <c r="DMI19" s="19"/>
      <c r="DMJ19" s="19"/>
      <c r="DMK19" s="19"/>
      <c r="DML19" s="19"/>
      <c r="DMM19" s="19"/>
      <c r="DMN19" s="19"/>
      <c r="DMO19" s="19"/>
      <c r="DMP19" s="19"/>
      <c r="DMQ19" s="19"/>
      <c r="DMR19" s="19"/>
      <c r="DMS19" s="19"/>
      <c r="DMT19" s="19"/>
      <c r="DMU19" s="19"/>
      <c r="DMV19" s="19"/>
      <c r="DMW19" s="19"/>
      <c r="DMX19" s="19"/>
      <c r="DMY19" s="19"/>
      <c r="DMZ19" s="19"/>
      <c r="DNA19" s="19"/>
      <c r="DNB19" s="19"/>
      <c r="DNC19" s="19"/>
      <c r="DND19" s="19"/>
      <c r="DNE19" s="19"/>
      <c r="DNF19" s="19"/>
      <c r="DNG19" s="19"/>
      <c r="DNH19" s="19"/>
      <c r="DNI19" s="19"/>
      <c r="DNJ19" s="19"/>
      <c r="DNK19" s="19"/>
      <c r="DNL19" s="19"/>
      <c r="DNM19" s="19"/>
      <c r="DNN19" s="19"/>
      <c r="DNO19" s="19"/>
      <c r="DNP19" s="19"/>
      <c r="DNQ19" s="19"/>
      <c r="DNR19" s="19"/>
      <c r="DNS19" s="19"/>
      <c r="DNT19" s="19"/>
      <c r="DNU19" s="19"/>
      <c r="DNV19" s="19"/>
      <c r="DNW19" s="19"/>
      <c r="DNX19" s="19"/>
      <c r="DNY19" s="19"/>
      <c r="DNZ19" s="19"/>
      <c r="DOA19" s="19"/>
      <c r="DOB19" s="19"/>
      <c r="DOC19" s="19"/>
      <c r="DOD19" s="19"/>
      <c r="DOE19" s="19"/>
      <c r="DOF19" s="19"/>
      <c r="DOG19" s="19"/>
      <c r="DOH19" s="19"/>
      <c r="DOI19" s="19"/>
      <c r="DOJ19" s="19"/>
      <c r="DOK19" s="19"/>
      <c r="DOL19" s="19"/>
      <c r="DOM19" s="19"/>
      <c r="DON19" s="19"/>
      <c r="DOO19" s="19"/>
      <c r="DOP19" s="19"/>
      <c r="DOQ19" s="19"/>
      <c r="DOR19" s="19"/>
      <c r="DOS19" s="19"/>
      <c r="DOT19" s="19"/>
      <c r="DOU19" s="19"/>
      <c r="DOV19" s="19"/>
      <c r="DOW19" s="19"/>
      <c r="DOX19" s="19"/>
      <c r="DOY19" s="19"/>
      <c r="DOZ19" s="19"/>
      <c r="DPA19" s="19"/>
      <c r="DPB19" s="19"/>
      <c r="DPC19" s="19"/>
      <c r="DPD19" s="19"/>
      <c r="DPE19" s="19"/>
      <c r="DPF19" s="19"/>
      <c r="DPG19" s="19"/>
      <c r="DPH19" s="19"/>
      <c r="DPI19" s="19"/>
      <c r="DPJ19" s="19"/>
      <c r="DPK19" s="19"/>
      <c r="DPL19" s="19"/>
      <c r="DPM19" s="19"/>
      <c r="DPN19" s="19"/>
      <c r="DPO19" s="19"/>
      <c r="DPP19" s="19"/>
      <c r="DPQ19" s="19"/>
      <c r="DPR19" s="19"/>
      <c r="DPS19" s="19"/>
      <c r="DPT19" s="19"/>
      <c r="DPU19" s="19"/>
      <c r="DPV19" s="19"/>
      <c r="DPW19" s="19"/>
      <c r="DPX19" s="19"/>
      <c r="DPY19" s="19"/>
      <c r="DPZ19" s="19"/>
      <c r="DQA19" s="19"/>
      <c r="DQB19" s="19"/>
      <c r="DQC19" s="19"/>
      <c r="DQD19" s="19"/>
      <c r="DQE19" s="19"/>
      <c r="DQF19" s="19"/>
      <c r="DQG19" s="19"/>
      <c r="DQH19" s="19"/>
      <c r="DQI19" s="19"/>
      <c r="DQJ19" s="19"/>
      <c r="DQK19" s="19"/>
      <c r="DQL19" s="19"/>
      <c r="DQM19" s="19"/>
      <c r="DQN19" s="19"/>
      <c r="DQO19" s="19"/>
      <c r="DQP19" s="19"/>
      <c r="DQQ19" s="19"/>
      <c r="DQR19" s="19"/>
      <c r="DQS19" s="19"/>
      <c r="DQT19" s="19"/>
      <c r="DQU19" s="19"/>
      <c r="DQV19" s="19"/>
      <c r="DQW19" s="19"/>
      <c r="DQX19" s="19"/>
      <c r="DQY19" s="19"/>
      <c r="DQZ19" s="19"/>
      <c r="DRA19" s="19"/>
      <c r="DRB19" s="19"/>
      <c r="DRC19" s="19"/>
      <c r="DRD19" s="19"/>
      <c r="DRE19" s="19"/>
      <c r="DRF19" s="19"/>
      <c r="DRG19" s="19"/>
      <c r="DRH19" s="19"/>
      <c r="DRI19" s="19"/>
      <c r="DRJ19" s="19"/>
      <c r="DRK19" s="19"/>
      <c r="DRL19" s="19"/>
      <c r="DRM19" s="19"/>
      <c r="DRN19" s="19"/>
      <c r="DRO19" s="19"/>
      <c r="DRP19" s="19"/>
      <c r="DRQ19" s="19"/>
      <c r="DRR19" s="19"/>
      <c r="DRS19" s="19"/>
      <c r="DRT19" s="19"/>
      <c r="DRU19" s="19"/>
      <c r="DRV19" s="19"/>
      <c r="DRW19" s="19"/>
      <c r="DRX19" s="19"/>
      <c r="DRY19" s="19"/>
      <c r="DRZ19" s="19"/>
      <c r="DSA19" s="19"/>
      <c r="DSB19" s="19"/>
      <c r="DSC19" s="19"/>
      <c r="DSD19" s="19"/>
      <c r="DSE19" s="19"/>
      <c r="DSF19" s="19"/>
      <c r="DSG19" s="19"/>
      <c r="DSH19" s="19"/>
      <c r="DSI19" s="19"/>
      <c r="DSJ19" s="19"/>
      <c r="DSK19" s="19"/>
      <c r="DSL19" s="19"/>
      <c r="DSM19" s="19"/>
      <c r="DSN19" s="19"/>
      <c r="DSO19" s="19"/>
      <c r="DSP19" s="19"/>
      <c r="DSQ19" s="19"/>
      <c r="DSR19" s="19"/>
      <c r="DSS19" s="19"/>
      <c r="DST19" s="19"/>
      <c r="DSU19" s="19"/>
      <c r="DSV19" s="19"/>
      <c r="DSW19" s="19"/>
      <c r="DSX19" s="19"/>
      <c r="DSY19" s="19"/>
      <c r="DSZ19" s="19"/>
      <c r="DTA19" s="19"/>
      <c r="DTB19" s="19"/>
      <c r="DTC19" s="19"/>
      <c r="DTD19" s="19"/>
      <c r="DTE19" s="19"/>
      <c r="DTF19" s="19"/>
      <c r="DTG19" s="19"/>
      <c r="DTH19" s="19"/>
      <c r="DTI19" s="19"/>
      <c r="DTJ19" s="19"/>
      <c r="DTK19" s="19"/>
      <c r="DTL19" s="19"/>
      <c r="DTM19" s="19"/>
      <c r="DTN19" s="19"/>
      <c r="DTO19" s="19"/>
      <c r="DTP19" s="19"/>
      <c r="DTQ19" s="19"/>
      <c r="DTR19" s="19"/>
      <c r="DTS19" s="19"/>
      <c r="DTT19" s="19"/>
      <c r="DTU19" s="19"/>
      <c r="DTV19" s="19"/>
      <c r="DTW19" s="19"/>
      <c r="DTX19" s="19"/>
      <c r="DTY19" s="19"/>
      <c r="DTZ19" s="19"/>
      <c r="DUA19" s="19"/>
      <c r="DUB19" s="19"/>
      <c r="DUC19" s="19"/>
      <c r="DUD19" s="19"/>
      <c r="DUE19" s="19"/>
      <c r="DUF19" s="19"/>
      <c r="DUG19" s="19"/>
      <c r="DUH19" s="19"/>
      <c r="DUI19" s="19"/>
      <c r="DUJ19" s="19"/>
      <c r="DUK19" s="19"/>
      <c r="DUL19" s="19"/>
      <c r="DUM19" s="19"/>
      <c r="DUN19" s="19"/>
      <c r="DUO19" s="19"/>
      <c r="DUP19" s="19"/>
      <c r="DUQ19" s="19"/>
      <c r="DUR19" s="19"/>
      <c r="DUS19" s="19"/>
      <c r="DUT19" s="19"/>
      <c r="DUU19" s="19"/>
      <c r="DUV19" s="19"/>
      <c r="DUW19" s="19"/>
      <c r="DUX19" s="19"/>
      <c r="DUY19" s="19"/>
      <c r="DUZ19" s="19"/>
      <c r="DVA19" s="19"/>
      <c r="DVB19" s="19"/>
      <c r="DVC19" s="19"/>
      <c r="DVD19" s="19"/>
      <c r="DVE19" s="19"/>
      <c r="DVF19" s="19"/>
      <c r="DVG19" s="19"/>
      <c r="DVH19" s="19"/>
      <c r="DVI19" s="19"/>
      <c r="DVJ19" s="19"/>
      <c r="DVK19" s="19"/>
      <c r="DVL19" s="19"/>
      <c r="DVM19" s="19"/>
      <c r="DVN19" s="19"/>
      <c r="DVO19" s="19"/>
      <c r="DVP19" s="19"/>
      <c r="DVQ19" s="19"/>
      <c r="DVR19" s="19"/>
      <c r="DVS19" s="19"/>
      <c r="DVT19" s="19"/>
      <c r="DVU19" s="19"/>
      <c r="DVV19" s="19"/>
      <c r="DVW19" s="19"/>
      <c r="DVX19" s="19"/>
      <c r="DVY19" s="19"/>
      <c r="DVZ19" s="19"/>
      <c r="DWA19" s="19"/>
      <c r="DWB19" s="19"/>
      <c r="DWC19" s="19"/>
      <c r="DWD19" s="19"/>
      <c r="DWE19" s="19"/>
      <c r="DWF19" s="19"/>
      <c r="DWG19" s="19"/>
      <c r="DWH19" s="19"/>
      <c r="DWI19" s="19"/>
      <c r="DWJ19" s="19"/>
      <c r="DWK19" s="19"/>
      <c r="DWL19" s="19"/>
      <c r="DWM19" s="19"/>
      <c r="DWN19" s="19"/>
      <c r="DWO19" s="19"/>
      <c r="DWP19" s="19"/>
      <c r="DWQ19" s="19"/>
      <c r="DWR19" s="19"/>
      <c r="DWS19" s="19"/>
      <c r="DWT19" s="19"/>
      <c r="DWU19" s="19"/>
      <c r="DWV19" s="19"/>
      <c r="DWW19" s="19"/>
      <c r="DWX19" s="19"/>
      <c r="DWY19" s="19"/>
      <c r="DWZ19" s="19"/>
      <c r="DXA19" s="19"/>
      <c r="DXB19" s="19"/>
      <c r="DXC19" s="19"/>
      <c r="DXD19" s="19"/>
      <c r="DXE19" s="19"/>
      <c r="DXF19" s="19"/>
      <c r="DXG19" s="19"/>
      <c r="DXH19" s="19"/>
      <c r="DXI19" s="19"/>
      <c r="DXJ19" s="19"/>
      <c r="DXK19" s="19"/>
      <c r="DXL19" s="19"/>
      <c r="DXM19" s="19"/>
      <c r="DXN19" s="19"/>
      <c r="DXO19" s="19"/>
      <c r="DXP19" s="19"/>
      <c r="DXQ19" s="19"/>
      <c r="DXR19" s="19"/>
      <c r="DXS19" s="19"/>
      <c r="DXT19" s="19"/>
      <c r="DXU19" s="19"/>
      <c r="DXV19" s="19"/>
      <c r="DXW19" s="19"/>
      <c r="DXX19" s="19"/>
      <c r="DXY19" s="19"/>
      <c r="DXZ19" s="19"/>
      <c r="DYA19" s="19"/>
      <c r="DYB19" s="19"/>
      <c r="DYC19" s="19"/>
      <c r="DYD19" s="19"/>
      <c r="DYE19" s="19"/>
      <c r="DYF19" s="19"/>
      <c r="DYG19" s="19"/>
      <c r="DYH19" s="19"/>
      <c r="DYI19" s="19"/>
      <c r="DYJ19" s="19"/>
      <c r="DYK19" s="19"/>
      <c r="DYL19" s="19"/>
      <c r="DYM19" s="19"/>
      <c r="DYN19" s="19"/>
      <c r="DYO19" s="19"/>
      <c r="DYP19" s="19"/>
      <c r="DYQ19" s="19"/>
      <c r="DYR19" s="19"/>
      <c r="DYS19" s="19"/>
      <c r="DYT19" s="19"/>
      <c r="DYU19" s="19"/>
      <c r="DYV19" s="19"/>
      <c r="DYW19" s="19"/>
      <c r="DYX19" s="19"/>
      <c r="DYY19" s="19"/>
      <c r="DYZ19" s="19"/>
      <c r="DZA19" s="19"/>
      <c r="DZB19" s="19"/>
      <c r="DZC19" s="19"/>
      <c r="DZD19" s="19"/>
      <c r="DZE19" s="19"/>
      <c r="DZF19" s="19"/>
      <c r="DZG19" s="19"/>
      <c r="DZH19" s="19"/>
      <c r="DZI19" s="19"/>
      <c r="DZJ19" s="19"/>
      <c r="DZK19" s="19"/>
      <c r="DZL19" s="19"/>
      <c r="DZM19" s="19"/>
      <c r="DZN19" s="19"/>
      <c r="DZO19" s="19"/>
      <c r="DZP19" s="19"/>
      <c r="DZQ19" s="19"/>
      <c r="DZR19" s="19"/>
      <c r="DZS19" s="19"/>
      <c r="DZT19" s="19"/>
      <c r="DZU19" s="19"/>
      <c r="DZV19" s="19"/>
      <c r="DZW19" s="19"/>
      <c r="DZX19" s="19"/>
      <c r="DZY19" s="19"/>
      <c r="DZZ19" s="19"/>
      <c r="EAA19" s="19"/>
      <c r="EAB19" s="19"/>
      <c r="EAC19" s="19"/>
      <c r="EAD19" s="19"/>
      <c r="EAE19" s="19"/>
      <c r="EAF19" s="19"/>
      <c r="EAG19" s="19"/>
      <c r="EAH19" s="19"/>
      <c r="EAI19" s="19"/>
      <c r="EAJ19" s="19"/>
      <c r="EAK19" s="19"/>
      <c r="EAL19" s="19"/>
      <c r="EAM19" s="19"/>
      <c r="EAN19" s="19"/>
      <c r="EAO19" s="19"/>
      <c r="EAP19" s="19"/>
      <c r="EAQ19" s="19"/>
      <c r="EAR19" s="19"/>
      <c r="EAS19" s="19"/>
      <c r="EAT19" s="19"/>
      <c r="EAU19" s="19"/>
      <c r="EAV19" s="19"/>
      <c r="EAW19" s="19"/>
      <c r="EAX19" s="19"/>
      <c r="EAY19" s="19"/>
      <c r="EAZ19" s="19"/>
      <c r="EBA19" s="19"/>
      <c r="EBB19" s="19"/>
      <c r="EBC19" s="19"/>
      <c r="EBD19" s="19"/>
      <c r="EBE19" s="19"/>
      <c r="EBF19" s="19"/>
      <c r="EBG19" s="19"/>
      <c r="EBH19" s="19"/>
      <c r="EBI19" s="19"/>
      <c r="EBJ19" s="19"/>
      <c r="EBK19" s="19"/>
      <c r="EBL19" s="19"/>
      <c r="EBM19" s="19"/>
      <c r="EBN19" s="19"/>
      <c r="EBO19" s="19"/>
      <c r="EBP19" s="19"/>
      <c r="EBQ19" s="19"/>
      <c r="EBR19" s="19"/>
      <c r="EBS19" s="19"/>
      <c r="EBT19" s="19"/>
      <c r="EBU19" s="19"/>
      <c r="EBV19" s="19"/>
      <c r="EBW19" s="19"/>
      <c r="EBX19" s="19"/>
      <c r="EBY19" s="19"/>
      <c r="EBZ19" s="19"/>
      <c r="ECA19" s="19"/>
      <c r="ECB19" s="19"/>
      <c r="ECC19" s="19"/>
      <c r="ECD19" s="19"/>
      <c r="ECE19" s="19"/>
      <c r="ECF19" s="19"/>
      <c r="ECG19" s="19"/>
      <c r="ECH19" s="19"/>
      <c r="ECI19" s="19"/>
      <c r="ECJ19" s="19"/>
      <c r="ECK19" s="19"/>
      <c r="ECL19" s="19"/>
      <c r="ECM19" s="19"/>
      <c r="ECN19" s="19"/>
      <c r="ECO19" s="19"/>
      <c r="ECP19" s="19"/>
      <c r="ECQ19" s="19"/>
      <c r="ECR19" s="19"/>
      <c r="ECS19" s="19"/>
      <c r="ECT19" s="19"/>
      <c r="ECU19" s="19"/>
      <c r="ECV19" s="19"/>
      <c r="ECW19" s="19"/>
      <c r="ECX19" s="19"/>
      <c r="ECY19" s="19"/>
      <c r="ECZ19" s="19"/>
      <c r="EDA19" s="19"/>
      <c r="EDB19" s="19"/>
      <c r="EDC19" s="19"/>
      <c r="EDD19" s="19"/>
      <c r="EDE19" s="19"/>
      <c r="EDF19" s="19"/>
      <c r="EDG19" s="19"/>
      <c r="EDH19" s="19"/>
      <c r="EDI19" s="19"/>
      <c r="EDJ19" s="19"/>
      <c r="EDK19" s="19"/>
      <c r="EDL19" s="19"/>
      <c r="EDM19" s="19"/>
      <c r="EDN19" s="19"/>
      <c r="EDO19" s="19"/>
      <c r="EDP19" s="19"/>
      <c r="EDQ19" s="19"/>
      <c r="EDR19" s="19"/>
      <c r="EDS19" s="19"/>
      <c r="EDT19" s="19"/>
      <c r="EDU19" s="19"/>
      <c r="EDV19" s="19"/>
      <c r="EDW19" s="19"/>
      <c r="EDX19" s="19"/>
      <c r="EDY19" s="19"/>
      <c r="EDZ19" s="19"/>
      <c r="EEA19" s="19"/>
      <c r="EEB19" s="19"/>
      <c r="EEC19" s="19"/>
      <c r="EED19" s="19"/>
      <c r="EEE19" s="19"/>
      <c r="EEF19" s="19"/>
      <c r="EEG19" s="19"/>
      <c r="EEH19" s="19"/>
      <c r="EEI19" s="19"/>
      <c r="EEJ19" s="19"/>
      <c r="EEK19" s="19"/>
      <c r="EEL19" s="19"/>
      <c r="EEM19" s="19"/>
      <c r="EEN19" s="19"/>
      <c r="EEO19" s="19"/>
      <c r="EEP19" s="19"/>
      <c r="EEQ19" s="19"/>
      <c r="EER19" s="19"/>
      <c r="EES19" s="19"/>
      <c r="EET19" s="19"/>
      <c r="EEU19" s="19"/>
      <c r="EEV19" s="19"/>
      <c r="EEW19" s="19"/>
      <c r="EEX19" s="19"/>
      <c r="EEY19" s="19"/>
      <c r="EEZ19" s="19"/>
      <c r="EFA19" s="19"/>
      <c r="EFB19" s="19"/>
      <c r="EFC19" s="19"/>
      <c r="EFD19" s="19"/>
      <c r="EFE19" s="19"/>
      <c r="EFF19" s="19"/>
      <c r="EFG19" s="19"/>
      <c r="EFH19" s="19"/>
      <c r="EFI19" s="19"/>
      <c r="EFJ19" s="19"/>
      <c r="EFK19" s="19"/>
      <c r="EFL19" s="19"/>
      <c r="EFM19" s="19"/>
      <c r="EFN19" s="19"/>
      <c r="EFO19" s="19"/>
      <c r="EFP19" s="19"/>
      <c r="EFQ19" s="19"/>
      <c r="EFR19" s="19"/>
      <c r="EFS19" s="19"/>
      <c r="EFT19" s="19"/>
      <c r="EFU19" s="19"/>
      <c r="EFV19" s="19"/>
      <c r="EFW19" s="19"/>
      <c r="EFX19" s="19"/>
      <c r="EFY19" s="19"/>
      <c r="EFZ19" s="19"/>
      <c r="EGA19" s="19"/>
      <c r="EGB19" s="19"/>
      <c r="EGC19" s="19"/>
      <c r="EGD19" s="19"/>
      <c r="EGE19" s="19"/>
      <c r="EGF19" s="19"/>
      <c r="EGG19" s="19"/>
      <c r="EGH19" s="19"/>
      <c r="EGI19" s="19"/>
      <c r="EGJ19" s="19"/>
      <c r="EGK19" s="19"/>
      <c r="EGL19" s="19"/>
      <c r="EGM19" s="19"/>
      <c r="EGN19" s="19"/>
      <c r="EGO19" s="19"/>
      <c r="EGP19" s="19"/>
      <c r="EGQ19" s="19"/>
      <c r="EGR19" s="19"/>
      <c r="EGS19" s="19"/>
      <c r="EGT19" s="19"/>
      <c r="EGU19" s="19"/>
      <c r="EGV19" s="19"/>
      <c r="EGW19" s="19"/>
      <c r="EGX19" s="19"/>
      <c r="EGY19" s="19"/>
      <c r="EGZ19" s="19"/>
      <c r="EHA19" s="19"/>
      <c r="EHB19" s="19"/>
      <c r="EHC19" s="19"/>
      <c r="EHD19" s="19"/>
      <c r="EHE19" s="19"/>
      <c r="EHF19" s="19"/>
      <c r="EHG19" s="19"/>
      <c r="EHH19" s="19"/>
      <c r="EHI19" s="19"/>
      <c r="EHJ19" s="19"/>
      <c r="EHK19" s="19"/>
      <c r="EHL19" s="19"/>
      <c r="EHM19" s="19"/>
      <c r="EHN19" s="19"/>
      <c r="EHO19" s="19"/>
      <c r="EHP19" s="19"/>
      <c r="EHQ19" s="19"/>
      <c r="EHR19" s="19"/>
      <c r="EHS19" s="19"/>
      <c r="EHT19" s="19"/>
      <c r="EHU19" s="19"/>
      <c r="EHV19" s="19"/>
      <c r="EHW19" s="19"/>
      <c r="EHX19" s="19"/>
      <c r="EHY19" s="19"/>
      <c r="EHZ19" s="19"/>
      <c r="EIA19" s="19"/>
      <c r="EIB19" s="19"/>
      <c r="EIC19" s="19"/>
      <c r="EID19" s="19"/>
      <c r="EIE19" s="19"/>
      <c r="EIF19" s="19"/>
      <c r="EIG19" s="19"/>
      <c r="EIH19" s="19"/>
      <c r="EII19" s="19"/>
      <c r="EIJ19" s="19"/>
      <c r="EIK19" s="19"/>
      <c r="EIL19" s="19"/>
      <c r="EIM19" s="19"/>
      <c r="EIN19" s="19"/>
      <c r="EIO19" s="19"/>
      <c r="EIP19" s="19"/>
      <c r="EIQ19" s="19"/>
      <c r="EIR19" s="19"/>
      <c r="EIS19" s="19"/>
      <c r="EIT19" s="19"/>
      <c r="EIU19" s="19"/>
      <c r="EIV19" s="19"/>
      <c r="EIW19" s="19"/>
      <c r="EIX19" s="19"/>
      <c r="EIY19" s="19"/>
      <c r="EIZ19" s="19"/>
      <c r="EJA19" s="19"/>
      <c r="EJB19" s="19"/>
      <c r="EJC19" s="19"/>
      <c r="EJD19" s="19"/>
      <c r="EJE19" s="19"/>
      <c r="EJF19" s="19"/>
      <c r="EJG19" s="19"/>
      <c r="EJH19" s="19"/>
      <c r="EJI19" s="19"/>
      <c r="EJJ19" s="19"/>
      <c r="EJK19" s="19"/>
      <c r="EJL19" s="19"/>
      <c r="EJM19" s="19"/>
      <c r="EJN19" s="19"/>
      <c r="EJO19" s="19"/>
      <c r="EJP19" s="19"/>
      <c r="EJQ19" s="19"/>
      <c r="EJR19" s="19"/>
      <c r="EJS19" s="19"/>
      <c r="EJT19" s="19"/>
      <c r="EJU19" s="19"/>
      <c r="EJV19" s="19"/>
      <c r="EJW19" s="19"/>
      <c r="EJX19" s="19"/>
      <c r="EJY19" s="19"/>
      <c r="EJZ19" s="19"/>
      <c r="EKA19" s="19"/>
      <c r="EKB19" s="19"/>
      <c r="EKC19" s="19"/>
      <c r="EKD19" s="19"/>
      <c r="EKE19" s="19"/>
      <c r="EKF19" s="19"/>
      <c r="EKG19" s="19"/>
      <c r="EKH19" s="19"/>
      <c r="EKI19" s="19"/>
      <c r="EKJ19" s="19"/>
      <c r="EKK19" s="19"/>
      <c r="EKL19" s="19"/>
      <c r="EKM19" s="19"/>
      <c r="EKN19" s="19"/>
      <c r="EKO19" s="19"/>
      <c r="EKP19" s="19"/>
      <c r="EKQ19" s="19"/>
      <c r="EKR19" s="19"/>
      <c r="EKS19" s="19"/>
      <c r="EKT19" s="19"/>
      <c r="EKU19" s="19"/>
      <c r="EKV19" s="19"/>
      <c r="EKW19" s="19"/>
      <c r="EKX19" s="19"/>
      <c r="EKY19" s="19"/>
      <c r="EKZ19" s="19"/>
      <c r="ELA19" s="19"/>
      <c r="ELB19" s="19"/>
      <c r="ELC19" s="19"/>
      <c r="ELD19" s="19"/>
      <c r="ELE19" s="19"/>
      <c r="ELF19" s="19"/>
      <c r="ELG19" s="19"/>
      <c r="ELH19" s="19"/>
      <c r="ELI19" s="19"/>
      <c r="ELJ19" s="19"/>
      <c r="ELK19" s="19"/>
      <c r="ELL19" s="19"/>
      <c r="ELM19" s="19"/>
      <c r="ELN19" s="19"/>
      <c r="ELO19" s="19"/>
      <c r="ELP19" s="19"/>
      <c r="ELQ19" s="19"/>
      <c r="ELR19" s="19"/>
      <c r="ELS19" s="19"/>
      <c r="ELT19" s="19"/>
      <c r="ELU19" s="19"/>
      <c r="ELV19" s="19"/>
      <c r="ELW19" s="19"/>
      <c r="ELX19" s="19"/>
      <c r="ELY19" s="19"/>
      <c r="ELZ19" s="19"/>
      <c r="EMA19" s="19"/>
      <c r="EMB19" s="19"/>
      <c r="EMC19" s="19"/>
      <c r="EMD19" s="19"/>
      <c r="EME19" s="19"/>
      <c r="EMF19" s="19"/>
      <c r="EMG19" s="19"/>
      <c r="EMH19" s="19"/>
      <c r="EMI19" s="19"/>
      <c r="EMJ19" s="19"/>
      <c r="EMK19" s="19"/>
      <c r="EML19" s="19"/>
      <c r="EMM19" s="19"/>
      <c r="EMN19" s="19"/>
      <c r="EMO19" s="19"/>
      <c r="EMP19" s="19"/>
      <c r="EMQ19" s="19"/>
      <c r="EMR19" s="19"/>
      <c r="EMS19" s="19"/>
      <c r="EMT19" s="19"/>
      <c r="EMU19" s="19"/>
      <c r="EMV19" s="19"/>
      <c r="EMW19" s="19"/>
      <c r="EMX19" s="19"/>
      <c r="EMY19" s="19"/>
      <c r="EMZ19" s="19"/>
      <c r="ENA19" s="19"/>
      <c r="ENB19" s="19"/>
      <c r="ENC19" s="19"/>
      <c r="END19" s="19"/>
      <c r="ENE19" s="19"/>
      <c r="ENF19" s="19"/>
      <c r="ENG19" s="19"/>
      <c r="ENH19" s="19"/>
      <c r="ENI19" s="19"/>
      <c r="ENJ19" s="19"/>
      <c r="ENK19" s="19"/>
      <c r="ENL19" s="19"/>
      <c r="ENM19" s="19"/>
      <c r="ENN19" s="19"/>
      <c r="ENO19" s="19"/>
      <c r="ENP19" s="19"/>
      <c r="ENQ19" s="19"/>
      <c r="ENR19" s="19"/>
      <c r="ENS19" s="19"/>
      <c r="ENT19" s="19"/>
      <c r="ENU19" s="19"/>
      <c r="ENV19" s="19"/>
      <c r="ENW19" s="19"/>
      <c r="ENX19" s="19"/>
      <c r="ENY19" s="19"/>
      <c r="ENZ19" s="19"/>
      <c r="EOA19" s="19"/>
      <c r="EOB19" s="19"/>
      <c r="EOC19" s="19"/>
      <c r="EOD19" s="19"/>
      <c r="EOE19" s="19"/>
      <c r="EOF19" s="19"/>
      <c r="EOG19" s="19"/>
      <c r="EOH19" s="19"/>
      <c r="EOI19" s="19"/>
      <c r="EOJ19" s="19"/>
      <c r="EOK19" s="19"/>
      <c r="EOL19" s="19"/>
      <c r="EOM19" s="19"/>
      <c r="EON19" s="19"/>
      <c r="EOO19" s="19"/>
      <c r="EOP19" s="19"/>
      <c r="EOQ19" s="19"/>
      <c r="EOR19" s="19"/>
      <c r="EOS19" s="19"/>
      <c r="EOT19" s="19"/>
      <c r="EOU19" s="19"/>
      <c r="EOV19" s="19"/>
      <c r="EOW19" s="19"/>
      <c r="EOX19" s="19"/>
      <c r="EOY19" s="19"/>
      <c r="EOZ19" s="19"/>
      <c r="EPA19" s="19"/>
      <c r="EPB19" s="19"/>
      <c r="EPC19" s="19"/>
      <c r="EPD19" s="19"/>
      <c r="EPE19" s="19"/>
      <c r="EPF19" s="19"/>
      <c r="EPG19" s="19"/>
      <c r="EPH19" s="19"/>
      <c r="EPI19" s="19"/>
      <c r="EPJ19" s="19"/>
      <c r="EPK19" s="19"/>
      <c r="EPL19" s="19"/>
      <c r="EPM19" s="19"/>
      <c r="EPN19" s="19"/>
      <c r="EPO19" s="19"/>
      <c r="EPP19" s="19"/>
      <c r="EPQ19" s="19"/>
      <c r="EPR19" s="19"/>
      <c r="EPS19" s="19"/>
      <c r="EPT19" s="19"/>
      <c r="EPU19" s="19"/>
      <c r="EPV19" s="19"/>
      <c r="EPW19" s="19"/>
      <c r="EPX19" s="19"/>
      <c r="EPY19" s="19"/>
      <c r="EPZ19" s="19"/>
      <c r="EQA19" s="19"/>
      <c r="EQB19" s="19"/>
      <c r="EQC19" s="19"/>
      <c r="EQD19" s="19"/>
      <c r="EQE19" s="19"/>
      <c r="EQF19" s="19"/>
      <c r="EQG19" s="19"/>
      <c r="EQH19" s="19"/>
      <c r="EQI19" s="19"/>
      <c r="EQJ19" s="19"/>
      <c r="EQK19" s="19"/>
      <c r="EQL19" s="19"/>
      <c r="EQM19" s="19"/>
      <c r="EQN19" s="19"/>
      <c r="EQO19" s="19"/>
      <c r="EQP19" s="19"/>
      <c r="EQQ19" s="19"/>
      <c r="EQR19" s="19"/>
      <c r="EQS19" s="19"/>
      <c r="EQT19" s="19"/>
      <c r="EQU19" s="19"/>
      <c r="EQV19" s="19"/>
      <c r="EQW19" s="19"/>
      <c r="EQX19" s="19"/>
      <c r="EQY19" s="19"/>
      <c r="EQZ19" s="19"/>
      <c r="ERA19" s="19"/>
      <c r="ERB19" s="19"/>
      <c r="ERC19" s="19"/>
      <c r="ERD19" s="19"/>
      <c r="ERE19" s="19"/>
      <c r="ERF19" s="19"/>
      <c r="ERG19" s="19"/>
      <c r="ERH19" s="19"/>
      <c r="ERI19" s="19"/>
      <c r="ERJ19" s="19"/>
      <c r="ERK19" s="19"/>
      <c r="ERL19" s="19"/>
      <c r="ERM19" s="19"/>
      <c r="ERN19" s="19"/>
      <c r="ERO19" s="19"/>
      <c r="ERP19" s="19"/>
      <c r="ERQ19" s="19"/>
      <c r="ERR19" s="19"/>
      <c r="ERS19" s="19"/>
      <c r="ERT19" s="19"/>
      <c r="ERU19" s="19"/>
      <c r="ERV19" s="19"/>
      <c r="ERW19" s="19"/>
      <c r="ERX19" s="19"/>
      <c r="ERY19" s="19"/>
      <c r="ERZ19" s="19"/>
      <c r="ESA19" s="19"/>
      <c r="ESB19" s="19"/>
      <c r="ESC19" s="19"/>
      <c r="ESD19" s="19"/>
      <c r="ESE19" s="19"/>
      <c r="ESF19" s="19"/>
      <c r="ESG19" s="19"/>
      <c r="ESH19" s="19"/>
      <c r="ESI19" s="19"/>
      <c r="ESJ19" s="19"/>
      <c r="ESK19" s="19"/>
      <c r="ESL19" s="19"/>
      <c r="ESM19" s="19"/>
      <c r="ESN19" s="19"/>
      <c r="ESO19" s="19"/>
      <c r="ESP19" s="19"/>
      <c r="ESQ19" s="19"/>
      <c r="ESR19" s="19"/>
      <c r="ESS19" s="19"/>
      <c r="EST19" s="19"/>
      <c r="ESU19" s="19"/>
      <c r="ESV19" s="19"/>
      <c r="ESW19" s="19"/>
      <c r="ESX19" s="19"/>
      <c r="ESY19" s="19"/>
      <c r="ESZ19" s="19"/>
      <c r="ETA19" s="19"/>
      <c r="ETB19" s="19"/>
      <c r="ETC19" s="19"/>
      <c r="ETD19" s="19"/>
      <c r="ETE19" s="19"/>
      <c r="ETF19" s="19"/>
      <c r="ETG19" s="19"/>
      <c r="ETH19" s="19"/>
      <c r="ETI19" s="19"/>
      <c r="ETJ19" s="19"/>
      <c r="ETK19" s="19"/>
      <c r="ETL19" s="19"/>
      <c r="ETM19" s="19"/>
      <c r="ETN19" s="19"/>
      <c r="ETO19" s="19"/>
      <c r="ETP19" s="19"/>
      <c r="ETQ19" s="19"/>
      <c r="ETR19" s="19"/>
      <c r="ETS19" s="19"/>
      <c r="ETT19" s="19"/>
      <c r="ETU19" s="19"/>
      <c r="ETV19" s="19"/>
      <c r="ETW19" s="19"/>
      <c r="ETX19" s="19"/>
      <c r="ETY19" s="19"/>
      <c r="ETZ19" s="19"/>
      <c r="EUA19" s="19"/>
      <c r="EUB19" s="19"/>
      <c r="EUC19" s="19"/>
      <c r="EUD19" s="19"/>
      <c r="EUE19" s="19"/>
      <c r="EUF19" s="19"/>
      <c r="EUG19" s="19"/>
      <c r="EUH19" s="19"/>
      <c r="EUI19" s="19"/>
      <c r="EUJ19" s="19"/>
      <c r="EUK19" s="19"/>
      <c r="EUL19" s="19"/>
      <c r="EUM19" s="19"/>
      <c r="EUN19" s="19"/>
      <c r="EUO19" s="19"/>
      <c r="EUP19" s="19"/>
      <c r="EUQ19" s="19"/>
      <c r="EUR19" s="19"/>
      <c r="EUS19" s="19"/>
      <c r="EUT19" s="19"/>
      <c r="EUU19" s="19"/>
      <c r="EUV19" s="19"/>
      <c r="EUW19" s="19"/>
      <c r="EUX19" s="19"/>
      <c r="EUY19" s="19"/>
      <c r="EUZ19" s="19"/>
      <c r="EVA19" s="19"/>
      <c r="EVB19" s="19"/>
      <c r="EVC19" s="19"/>
      <c r="EVD19" s="19"/>
      <c r="EVE19" s="19"/>
      <c r="EVF19" s="19"/>
      <c r="EVG19" s="19"/>
      <c r="EVH19" s="19"/>
      <c r="EVI19" s="19"/>
      <c r="EVJ19" s="19"/>
      <c r="EVK19" s="19"/>
      <c r="EVL19" s="19"/>
      <c r="EVM19" s="19"/>
      <c r="EVN19" s="19"/>
      <c r="EVO19" s="19"/>
      <c r="EVP19" s="19"/>
      <c r="EVQ19" s="19"/>
      <c r="EVR19" s="19"/>
      <c r="EVS19" s="19"/>
      <c r="EVT19" s="19"/>
      <c r="EVU19" s="19"/>
      <c r="EVV19" s="19"/>
      <c r="EVW19" s="19"/>
      <c r="EVX19" s="19"/>
      <c r="EVY19" s="19"/>
      <c r="EVZ19" s="19"/>
      <c r="EWA19" s="19"/>
      <c r="EWB19" s="19"/>
      <c r="EWC19" s="19"/>
      <c r="EWD19" s="19"/>
      <c r="EWE19" s="19"/>
      <c r="EWF19" s="19"/>
      <c r="EWG19" s="19"/>
      <c r="EWH19" s="19"/>
      <c r="EWI19" s="19"/>
      <c r="EWJ19" s="19"/>
      <c r="EWK19" s="19"/>
      <c r="EWL19" s="19"/>
      <c r="EWM19" s="19"/>
      <c r="EWN19" s="19"/>
      <c r="EWO19" s="19"/>
      <c r="EWP19" s="19"/>
      <c r="EWQ19" s="19"/>
      <c r="EWR19" s="19"/>
      <c r="EWS19" s="19"/>
      <c r="EWT19" s="19"/>
      <c r="EWU19" s="19"/>
      <c r="EWV19" s="19"/>
      <c r="EWW19" s="19"/>
      <c r="EWX19" s="19"/>
      <c r="EWY19" s="19"/>
      <c r="EWZ19" s="19"/>
      <c r="EXA19" s="19"/>
      <c r="EXB19" s="19"/>
      <c r="EXC19" s="19"/>
      <c r="EXD19" s="19"/>
      <c r="EXE19" s="19"/>
      <c r="EXF19" s="19"/>
      <c r="EXG19" s="19"/>
      <c r="EXH19" s="19"/>
      <c r="EXI19" s="19"/>
      <c r="EXJ19" s="19"/>
      <c r="EXK19" s="19"/>
      <c r="EXL19" s="19"/>
      <c r="EXM19" s="19"/>
      <c r="EXN19" s="19"/>
      <c r="EXO19" s="19"/>
      <c r="EXP19" s="19"/>
      <c r="EXQ19" s="19"/>
      <c r="EXR19" s="19"/>
      <c r="EXS19" s="19"/>
      <c r="EXT19" s="19"/>
      <c r="EXU19" s="19"/>
      <c r="EXV19" s="19"/>
      <c r="EXW19" s="19"/>
      <c r="EXX19" s="19"/>
      <c r="EXY19" s="19"/>
      <c r="EXZ19" s="19"/>
      <c r="EYA19" s="19"/>
      <c r="EYB19" s="19"/>
      <c r="EYC19" s="19"/>
      <c r="EYD19" s="19"/>
      <c r="EYE19" s="19"/>
      <c r="EYF19" s="19"/>
      <c r="EYG19" s="19"/>
      <c r="EYH19" s="19"/>
      <c r="EYI19" s="19"/>
      <c r="EYJ19" s="19"/>
      <c r="EYK19" s="19"/>
      <c r="EYL19" s="19"/>
      <c r="EYM19" s="19"/>
      <c r="EYN19" s="19"/>
      <c r="EYO19" s="19"/>
      <c r="EYP19" s="19"/>
      <c r="EYQ19" s="19"/>
      <c r="EYR19" s="19"/>
      <c r="EYS19" s="19"/>
      <c r="EYT19" s="19"/>
      <c r="EYU19" s="19"/>
      <c r="EYV19" s="19"/>
      <c r="EYW19" s="19"/>
      <c r="EYX19" s="19"/>
      <c r="EYY19" s="19"/>
      <c r="EYZ19" s="19"/>
      <c r="EZA19" s="19"/>
      <c r="EZB19" s="19"/>
      <c r="EZC19" s="19"/>
      <c r="EZD19" s="19"/>
      <c r="EZE19" s="19"/>
      <c r="EZF19" s="19"/>
      <c r="EZG19" s="19"/>
      <c r="EZH19" s="19"/>
      <c r="EZI19" s="19"/>
      <c r="EZJ19" s="19"/>
      <c r="EZK19" s="19"/>
      <c r="EZL19" s="19"/>
      <c r="EZM19" s="19"/>
      <c r="EZN19" s="19"/>
      <c r="EZO19" s="19"/>
      <c r="EZP19" s="19"/>
      <c r="EZQ19" s="19"/>
      <c r="EZR19" s="19"/>
      <c r="EZS19" s="19"/>
      <c r="EZT19" s="19"/>
      <c r="EZU19" s="19"/>
      <c r="EZV19" s="19"/>
      <c r="EZW19" s="19"/>
      <c r="EZX19" s="19"/>
      <c r="EZY19" s="19"/>
      <c r="EZZ19" s="19"/>
      <c r="FAA19" s="19"/>
      <c r="FAB19" s="19"/>
      <c r="FAC19" s="19"/>
      <c r="FAD19" s="19"/>
      <c r="FAE19" s="19"/>
      <c r="FAF19" s="19"/>
      <c r="FAG19" s="19"/>
      <c r="FAH19" s="19"/>
      <c r="FAI19" s="19"/>
      <c r="FAJ19" s="19"/>
      <c r="FAK19" s="19"/>
      <c r="FAL19" s="19"/>
      <c r="FAM19" s="19"/>
      <c r="FAN19" s="19"/>
      <c r="FAO19" s="19"/>
      <c r="FAP19" s="19"/>
      <c r="FAQ19" s="19"/>
      <c r="FAR19" s="19"/>
      <c r="FAS19" s="19"/>
      <c r="FAT19" s="19"/>
      <c r="FAU19" s="19"/>
      <c r="FAV19" s="19"/>
      <c r="FAW19" s="19"/>
      <c r="FAX19" s="19"/>
      <c r="FAY19" s="19"/>
      <c r="FAZ19" s="19"/>
      <c r="FBA19" s="19"/>
      <c r="FBB19" s="19"/>
      <c r="FBC19" s="19"/>
      <c r="FBD19" s="19"/>
      <c r="FBE19" s="19"/>
      <c r="FBF19" s="19"/>
      <c r="FBG19" s="19"/>
      <c r="FBH19" s="19"/>
      <c r="FBI19" s="19"/>
      <c r="FBJ19" s="19"/>
      <c r="FBK19" s="19"/>
      <c r="FBL19" s="19"/>
      <c r="FBM19" s="19"/>
      <c r="FBN19" s="19"/>
      <c r="FBO19" s="19"/>
      <c r="FBP19" s="19"/>
      <c r="FBQ19" s="19"/>
      <c r="FBR19" s="19"/>
      <c r="FBS19" s="19"/>
      <c r="FBT19" s="19"/>
      <c r="FBU19" s="19"/>
      <c r="FBV19" s="19"/>
      <c r="FBW19" s="19"/>
      <c r="FBX19" s="19"/>
      <c r="FBY19" s="19"/>
      <c r="FBZ19" s="19"/>
      <c r="FCA19" s="19"/>
      <c r="FCB19" s="19"/>
      <c r="FCC19" s="19"/>
      <c r="FCD19" s="19"/>
      <c r="FCE19" s="19"/>
      <c r="FCF19" s="19"/>
      <c r="FCG19" s="19"/>
      <c r="FCH19" s="19"/>
      <c r="FCI19" s="19"/>
      <c r="FCJ19" s="19"/>
      <c r="FCK19" s="19"/>
      <c r="FCL19" s="19"/>
      <c r="FCM19" s="19"/>
      <c r="FCN19" s="19"/>
      <c r="FCO19" s="19"/>
      <c r="FCP19" s="19"/>
      <c r="FCQ19" s="19"/>
      <c r="FCR19" s="19"/>
      <c r="FCS19" s="19"/>
      <c r="FCT19" s="19"/>
      <c r="FCU19" s="19"/>
      <c r="FCV19" s="19"/>
      <c r="FCW19" s="19"/>
      <c r="FCX19" s="19"/>
      <c r="FCY19" s="19"/>
      <c r="FCZ19" s="19"/>
      <c r="FDA19" s="19"/>
      <c r="FDB19" s="19"/>
      <c r="FDC19" s="19"/>
      <c r="FDD19" s="19"/>
      <c r="FDE19" s="19"/>
      <c r="FDF19" s="19"/>
      <c r="FDG19" s="19"/>
      <c r="FDH19" s="19"/>
      <c r="FDI19" s="19"/>
      <c r="FDJ19" s="19"/>
      <c r="FDK19" s="19"/>
      <c r="FDL19" s="19"/>
      <c r="FDM19" s="19"/>
      <c r="FDN19" s="19"/>
      <c r="FDO19" s="19"/>
      <c r="FDP19" s="19"/>
      <c r="FDQ19" s="19"/>
      <c r="FDR19" s="19"/>
      <c r="FDS19" s="19"/>
      <c r="FDT19" s="19"/>
      <c r="FDU19" s="19"/>
      <c r="FDV19" s="19"/>
      <c r="FDW19" s="19"/>
      <c r="FDX19" s="19"/>
      <c r="FDY19" s="19"/>
      <c r="FDZ19" s="19"/>
      <c r="FEA19" s="19"/>
      <c r="FEB19" s="19"/>
      <c r="FEC19" s="19"/>
      <c r="FED19" s="19"/>
      <c r="FEE19" s="19"/>
      <c r="FEF19" s="19"/>
      <c r="FEG19" s="19"/>
      <c r="FEH19" s="19"/>
      <c r="FEI19" s="19"/>
      <c r="FEJ19" s="19"/>
      <c r="FEK19" s="19"/>
      <c r="FEL19" s="19"/>
      <c r="FEM19" s="19"/>
      <c r="FEN19" s="19"/>
      <c r="FEO19" s="19"/>
      <c r="FEP19" s="19"/>
      <c r="FEQ19" s="19"/>
      <c r="FER19" s="19"/>
      <c r="FES19" s="19"/>
      <c r="FET19" s="19"/>
      <c r="FEU19" s="19"/>
      <c r="FEV19" s="19"/>
      <c r="FEW19" s="19"/>
      <c r="FEX19" s="19"/>
      <c r="FEY19" s="19"/>
      <c r="FEZ19" s="19"/>
      <c r="FFA19" s="19"/>
      <c r="FFB19" s="19"/>
      <c r="FFC19" s="19"/>
      <c r="FFD19" s="19"/>
      <c r="FFE19" s="19"/>
      <c r="FFF19" s="19"/>
      <c r="FFG19" s="19"/>
      <c r="FFH19" s="19"/>
      <c r="FFI19" s="19"/>
      <c r="FFJ19" s="19"/>
      <c r="FFK19" s="19"/>
      <c r="FFL19" s="19"/>
      <c r="FFM19" s="19"/>
      <c r="FFN19" s="19"/>
      <c r="FFO19" s="19"/>
      <c r="FFP19" s="19"/>
      <c r="FFQ19" s="19"/>
      <c r="FFR19" s="19"/>
      <c r="FFS19" s="19"/>
      <c r="FFT19" s="19"/>
      <c r="FFU19" s="19"/>
      <c r="FFV19" s="19"/>
      <c r="FFW19" s="19"/>
      <c r="FFX19" s="19"/>
      <c r="FFY19" s="19"/>
      <c r="FFZ19" s="19"/>
      <c r="FGA19" s="19"/>
      <c r="FGB19" s="19"/>
      <c r="FGC19" s="19"/>
      <c r="FGD19" s="19"/>
      <c r="FGE19" s="19"/>
      <c r="FGF19" s="19"/>
      <c r="FGG19" s="19"/>
      <c r="FGH19" s="19"/>
      <c r="FGI19" s="19"/>
      <c r="FGJ19" s="19"/>
      <c r="FGK19" s="19"/>
      <c r="FGL19" s="19"/>
      <c r="FGM19" s="19"/>
      <c r="FGN19" s="19"/>
      <c r="FGO19" s="19"/>
      <c r="FGP19" s="19"/>
      <c r="FGQ19" s="19"/>
      <c r="FGR19" s="19"/>
      <c r="FGS19" s="19"/>
      <c r="FGT19" s="19"/>
      <c r="FGU19" s="19"/>
      <c r="FGV19" s="19"/>
      <c r="FGW19" s="19"/>
      <c r="FGX19" s="19"/>
      <c r="FGY19" s="19"/>
      <c r="FGZ19" s="19"/>
      <c r="FHA19" s="19"/>
      <c r="FHB19" s="19"/>
      <c r="FHC19" s="19"/>
      <c r="FHD19" s="19"/>
      <c r="FHE19" s="19"/>
      <c r="FHF19" s="19"/>
      <c r="FHG19" s="19"/>
      <c r="FHH19" s="19"/>
      <c r="FHI19" s="19"/>
      <c r="FHJ19" s="19"/>
      <c r="FHK19" s="19"/>
      <c r="FHL19" s="19"/>
      <c r="FHM19" s="19"/>
      <c r="FHN19" s="19"/>
      <c r="FHO19" s="19"/>
      <c r="FHP19" s="19"/>
      <c r="FHQ19" s="19"/>
      <c r="FHR19" s="19"/>
      <c r="FHS19" s="19"/>
      <c r="FHT19" s="19"/>
      <c r="FHU19" s="19"/>
      <c r="FHV19" s="19"/>
      <c r="FHW19" s="19"/>
      <c r="FHX19" s="19"/>
      <c r="FHY19" s="19"/>
      <c r="FHZ19" s="19"/>
      <c r="FIA19" s="19"/>
      <c r="FIB19" s="19"/>
      <c r="FIC19" s="19"/>
      <c r="FID19" s="19"/>
      <c r="FIE19" s="19"/>
      <c r="FIF19" s="19"/>
      <c r="FIG19" s="19"/>
      <c r="FIH19" s="19"/>
      <c r="FII19" s="19"/>
      <c r="FIJ19" s="19"/>
      <c r="FIK19" s="19"/>
      <c r="FIL19" s="19"/>
      <c r="FIM19" s="19"/>
      <c r="FIN19" s="19"/>
      <c r="FIO19" s="19"/>
      <c r="FIP19" s="19"/>
      <c r="FIQ19" s="19"/>
      <c r="FIR19" s="19"/>
      <c r="FIS19" s="19"/>
      <c r="FIT19" s="19"/>
      <c r="FIU19" s="19"/>
      <c r="FIV19" s="19"/>
      <c r="FIW19" s="19"/>
      <c r="FIX19" s="19"/>
      <c r="FIY19" s="19"/>
      <c r="FIZ19" s="19"/>
      <c r="FJA19" s="19"/>
      <c r="FJB19" s="19"/>
      <c r="FJC19" s="19"/>
      <c r="FJD19" s="19"/>
      <c r="FJE19" s="19"/>
      <c r="FJF19" s="19"/>
      <c r="FJG19" s="19"/>
      <c r="FJH19" s="19"/>
      <c r="FJI19" s="19"/>
      <c r="FJJ19" s="19"/>
      <c r="FJK19" s="19"/>
      <c r="FJL19" s="19"/>
      <c r="FJM19" s="19"/>
      <c r="FJN19" s="19"/>
      <c r="FJO19" s="19"/>
      <c r="FJP19" s="19"/>
      <c r="FJQ19" s="19"/>
      <c r="FJR19" s="19"/>
      <c r="FJS19" s="19"/>
      <c r="FJT19" s="19"/>
      <c r="FJU19" s="19"/>
      <c r="FJV19" s="19"/>
      <c r="FJW19" s="19"/>
      <c r="FJX19" s="19"/>
      <c r="FJY19" s="19"/>
      <c r="FJZ19" s="19"/>
      <c r="FKA19" s="19"/>
      <c r="FKB19" s="19"/>
      <c r="FKC19" s="19"/>
      <c r="FKD19" s="19"/>
      <c r="FKE19" s="19"/>
      <c r="FKF19" s="19"/>
      <c r="FKG19" s="19"/>
      <c r="FKH19" s="19"/>
      <c r="FKI19" s="19"/>
      <c r="FKJ19" s="19"/>
      <c r="FKK19" s="19"/>
      <c r="FKL19" s="19"/>
      <c r="FKM19" s="19"/>
      <c r="FKN19" s="19"/>
      <c r="FKO19" s="19"/>
      <c r="FKP19" s="19"/>
      <c r="FKQ19" s="19"/>
      <c r="FKR19" s="19"/>
      <c r="FKS19" s="19"/>
      <c r="FKT19" s="19"/>
      <c r="FKU19" s="19"/>
      <c r="FKV19" s="19"/>
      <c r="FKW19" s="19"/>
      <c r="FKX19" s="19"/>
      <c r="FKY19" s="19"/>
      <c r="FKZ19" s="19"/>
      <c r="FLA19" s="19"/>
      <c r="FLB19" s="19"/>
      <c r="FLC19" s="19"/>
      <c r="FLD19" s="19"/>
      <c r="FLE19" s="19"/>
      <c r="FLF19" s="19"/>
      <c r="FLG19" s="19"/>
      <c r="FLH19" s="19"/>
      <c r="FLI19" s="19"/>
      <c r="FLJ19" s="19"/>
      <c r="FLK19" s="19"/>
      <c r="FLL19" s="19"/>
      <c r="FLM19" s="19"/>
      <c r="FLN19" s="19"/>
      <c r="FLO19" s="19"/>
      <c r="FLP19" s="19"/>
      <c r="FLQ19" s="19"/>
      <c r="FLR19" s="19"/>
      <c r="FLS19" s="19"/>
      <c r="FLT19" s="19"/>
      <c r="FLU19" s="19"/>
      <c r="FLV19" s="19"/>
      <c r="FLW19" s="19"/>
      <c r="FLX19" s="19"/>
      <c r="FLY19" s="19"/>
      <c r="FLZ19" s="19"/>
      <c r="FMA19" s="19"/>
      <c r="FMB19" s="19"/>
      <c r="FMC19" s="19"/>
      <c r="FMD19" s="19"/>
      <c r="FME19" s="19"/>
      <c r="FMF19" s="19"/>
      <c r="FMG19" s="19"/>
      <c r="FMH19" s="19"/>
      <c r="FMI19" s="19"/>
      <c r="FMJ19" s="19"/>
      <c r="FMK19" s="19"/>
      <c r="FML19" s="19"/>
      <c r="FMM19" s="19"/>
      <c r="FMN19" s="19"/>
      <c r="FMO19" s="19"/>
      <c r="FMP19" s="19"/>
      <c r="FMQ19" s="19"/>
      <c r="FMR19" s="19"/>
      <c r="FMS19" s="19"/>
      <c r="FMT19" s="19"/>
      <c r="FMU19" s="19"/>
      <c r="FMV19" s="19"/>
      <c r="FMW19" s="19"/>
      <c r="FMX19" s="19"/>
      <c r="FMY19" s="19"/>
      <c r="FMZ19" s="19"/>
      <c r="FNA19" s="19"/>
      <c r="FNB19" s="19"/>
      <c r="FNC19" s="19"/>
      <c r="FND19" s="19"/>
      <c r="FNE19" s="19"/>
      <c r="FNF19" s="19"/>
      <c r="FNG19" s="19"/>
      <c r="FNH19" s="19"/>
      <c r="FNI19" s="19"/>
      <c r="FNJ19" s="19"/>
      <c r="FNK19" s="19"/>
      <c r="FNL19" s="19"/>
      <c r="FNM19" s="19"/>
      <c r="FNN19" s="19"/>
      <c r="FNO19" s="19"/>
      <c r="FNP19" s="19"/>
      <c r="FNQ19" s="19"/>
      <c r="FNR19" s="19"/>
      <c r="FNS19" s="19"/>
      <c r="FNT19" s="19"/>
      <c r="FNU19" s="19"/>
      <c r="FNV19" s="19"/>
      <c r="FNW19" s="19"/>
      <c r="FNX19" s="19"/>
      <c r="FNY19" s="19"/>
      <c r="FNZ19" s="19"/>
      <c r="FOA19" s="19"/>
      <c r="FOB19" s="19"/>
      <c r="FOC19" s="19"/>
      <c r="FOD19" s="19"/>
      <c r="FOE19" s="19"/>
      <c r="FOF19" s="19"/>
      <c r="FOG19" s="19"/>
      <c r="FOH19" s="19"/>
      <c r="FOI19" s="19"/>
      <c r="FOJ19" s="19"/>
      <c r="FOK19" s="19"/>
      <c r="FOL19" s="19"/>
      <c r="FOM19" s="19"/>
      <c r="FON19" s="19"/>
      <c r="FOO19" s="19"/>
      <c r="FOP19" s="19"/>
      <c r="FOQ19" s="19"/>
      <c r="FOR19" s="19"/>
      <c r="FOS19" s="19"/>
      <c r="FOT19" s="19"/>
      <c r="FOU19" s="19"/>
      <c r="FOV19" s="19"/>
      <c r="FOW19" s="19"/>
      <c r="FOX19" s="19"/>
      <c r="FOY19" s="19"/>
      <c r="FOZ19" s="19"/>
      <c r="FPA19" s="19"/>
      <c r="FPB19" s="19"/>
      <c r="FPC19" s="19"/>
      <c r="FPD19" s="19"/>
      <c r="FPE19" s="19"/>
      <c r="FPF19" s="19"/>
      <c r="FPG19" s="19"/>
      <c r="FPH19" s="19"/>
      <c r="FPI19" s="19"/>
      <c r="FPJ19" s="19"/>
      <c r="FPK19" s="19"/>
      <c r="FPL19" s="19"/>
      <c r="FPM19" s="19"/>
      <c r="FPN19" s="19"/>
      <c r="FPO19" s="19"/>
      <c r="FPP19" s="19"/>
      <c r="FPQ19" s="19"/>
      <c r="FPR19" s="19"/>
      <c r="FPS19" s="19"/>
      <c r="FPT19" s="19"/>
      <c r="FPU19" s="19"/>
      <c r="FPV19" s="19"/>
      <c r="FPW19" s="19"/>
      <c r="FPX19" s="19"/>
      <c r="FPY19" s="19"/>
      <c r="FPZ19" s="19"/>
      <c r="FQA19" s="19"/>
      <c r="FQB19" s="19"/>
      <c r="FQC19" s="19"/>
      <c r="FQD19" s="19"/>
      <c r="FQE19" s="19"/>
      <c r="FQF19" s="19"/>
      <c r="FQG19" s="19"/>
      <c r="FQH19" s="19"/>
      <c r="FQI19" s="19"/>
      <c r="FQJ19" s="19"/>
      <c r="FQK19" s="19"/>
      <c r="FQL19" s="19"/>
      <c r="FQM19" s="19"/>
      <c r="FQN19" s="19"/>
      <c r="FQO19" s="19"/>
      <c r="FQP19" s="19"/>
      <c r="FQQ19" s="19"/>
      <c r="FQR19" s="19"/>
      <c r="FQS19" s="19"/>
      <c r="FQT19" s="19"/>
      <c r="FQU19" s="19"/>
      <c r="FQV19" s="19"/>
      <c r="FQW19" s="19"/>
      <c r="FQX19" s="19"/>
      <c r="FQY19" s="19"/>
      <c r="FQZ19" s="19"/>
      <c r="FRA19" s="19"/>
      <c r="FRB19" s="19"/>
      <c r="FRC19" s="19"/>
      <c r="FRD19" s="19"/>
      <c r="FRE19" s="19"/>
      <c r="FRF19" s="19"/>
      <c r="FRG19" s="19"/>
      <c r="FRH19" s="19"/>
      <c r="FRI19" s="19"/>
      <c r="FRJ19" s="19"/>
      <c r="FRK19" s="19"/>
      <c r="FRL19" s="19"/>
      <c r="FRM19" s="19"/>
      <c r="FRN19" s="19"/>
      <c r="FRO19" s="19"/>
      <c r="FRP19" s="19"/>
      <c r="FRQ19" s="19"/>
      <c r="FRR19" s="19"/>
      <c r="FRS19" s="19"/>
      <c r="FRT19" s="19"/>
      <c r="FRU19" s="19"/>
      <c r="FRV19" s="19"/>
      <c r="FRW19" s="19"/>
      <c r="FRX19" s="19"/>
      <c r="FRY19" s="19"/>
      <c r="FRZ19" s="19"/>
      <c r="FSA19" s="19"/>
      <c r="FSB19" s="19"/>
      <c r="FSC19" s="19"/>
      <c r="FSD19" s="19"/>
      <c r="FSE19" s="19"/>
      <c r="FSF19" s="19"/>
      <c r="FSG19" s="19"/>
      <c r="FSH19" s="19"/>
      <c r="FSI19" s="19"/>
      <c r="FSJ19" s="19"/>
      <c r="FSK19" s="19"/>
      <c r="FSL19" s="19"/>
      <c r="FSM19" s="19"/>
      <c r="FSN19" s="19"/>
      <c r="FSO19" s="19"/>
      <c r="FSP19" s="19"/>
      <c r="FSQ19" s="19"/>
      <c r="FSR19" s="19"/>
      <c r="FSS19" s="19"/>
      <c r="FST19" s="19"/>
      <c r="FSU19" s="19"/>
      <c r="FSV19" s="19"/>
      <c r="FSW19" s="19"/>
      <c r="FSX19" s="19"/>
      <c r="FSY19" s="19"/>
      <c r="FSZ19" s="19"/>
      <c r="FTA19" s="19"/>
      <c r="FTB19" s="19"/>
      <c r="FTC19" s="19"/>
      <c r="FTD19" s="19"/>
      <c r="FTE19" s="19"/>
      <c r="FTF19" s="19"/>
      <c r="FTG19" s="19"/>
      <c r="FTH19" s="19"/>
      <c r="FTI19" s="19"/>
      <c r="FTJ19" s="19"/>
      <c r="FTK19" s="19"/>
      <c r="FTL19" s="19"/>
      <c r="FTM19" s="19"/>
      <c r="FTN19" s="19"/>
      <c r="FTO19" s="19"/>
      <c r="FTP19" s="19"/>
      <c r="FTQ19" s="19"/>
      <c r="FTR19" s="19"/>
      <c r="FTS19" s="19"/>
      <c r="FTT19" s="19"/>
      <c r="FTU19" s="19"/>
      <c r="FTV19" s="19"/>
      <c r="FTW19" s="19"/>
      <c r="FTX19" s="19"/>
      <c r="FTY19" s="19"/>
      <c r="FTZ19" s="19"/>
      <c r="FUA19" s="19"/>
      <c r="FUB19" s="19"/>
      <c r="FUC19" s="19"/>
      <c r="FUD19" s="19"/>
      <c r="FUE19" s="19"/>
      <c r="FUF19" s="19"/>
      <c r="FUG19" s="19"/>
      <c r="FUH19" s="19"/>
      <c r="FUI19" s="19"/>
      <c r="FUJ19" s="19"/>
      <c r="FUK19" s="19"/>
      <c r="FUL19" s="19"/>
      <c r="FUM19" s="19"/>
      <c r="FUN19" s="19"/>
      <c r="FUO19" s="19"/>
      <c r="FUP19" s="19"/>
      <c r="FUQ19" s="19"/>
      <c r="FUR19" s="19"/>
      <c r="FUS19" s="19"/>
      <c r="FUT19" s="19"/>
      <c r="FUU19" s="19"/>
      <c r="FUV19" s="19"/>
      <c r="FUW19" s="19"/>
      <c r="FUX19" s="19"/>
      <c r="FUY19" s="19"/>
      <c r="FUZ19" s="19"/>
      <c r="FVA19" s="19"/>
      <c r="FVB19" s="19"/>
      <c r="FVC19" s="19"/>
      <c r="FVD19" s="19"/>
      <c r="FVE19" s="19"/>
      <c r="FVF19" s="19"/>
      <c r="FVG19" s="19"/>
      <c r="FVH19" s="19"/>
      <c r="FVI19" s="19"/>
      <c r="FVJ19" s="19"/>
      <c r="FVK19" s="19"/>
      <c r="FVL19" s="19"/>
      <c r="FVM19" s="19"/>
      <c r="FVN19" s="19"/>
      <c r="FVO19" s="19"/>
      <c r="FVP19" s="19"/>
      <c r="FVQ19" s="19"/>
      <c r="FVR19" s="19"/>
      <c r="FVS19" s="19"/>
      <c r="FVT19" s="19"/>
      <c r="FVU19" s="19"/>
      <c r="FVV19" s="19"/>
      <c r="FVW19" s="19"/>
      <c r="FVX19" s="19"/>
      <c r="FVY19" s="19"/>
      <c r="FVZ19" s="19"/>
      <c r="FWA19" s="19"/>
      <c r="FWB19" s="19"/>
      <c r="FWC19" s="19"/>
      <c r="FWD19" s="19"/>
      <c r="FWE19" s="19"/>
      <c r="FWF19" s="19"/>
      <c r="FWG19" s="19"/>
      <c r="FWH19" s="19"/>
      <c r="FWI19" s="19"/>
      <c r="FWJ19" s="19"/>
      <c r="FWK19" s="19"/>
      <c r="FWL19" s="19"/>
      <c r="FWM19" s="19"/>
      <c r="FWN19" s="19"/>
      <c r="FWO19" s="19"/>
      <c r="FWP19" s="19"/>
      <c r="FWQ19" s="19"/>
      <c r="FWR19" s="19"/>
      <c r="FWS19" s="19"/>
      <c r="FWT19" s="19"/>
      <c r="FWU19" s="19"/>
      <c r="FWV19" s="19"/>
      <c r="FWW19" s="19"/>
      <c r="FWX19" s="19"/>
      <c r="FWY19" s="19"/>
      <c r="FWZ19" s="19"/>
      <c r="FXA19" s="19"/>
      <c r="FXB19" s="19"/>
      <c r="FXC19" s="19"/>
      <c r="FXD19" s="19"/>
      <c r="FXE19" s="19"/>
      <c r="FXF19" s="19"/>
      <c r="FXG19" s="19"/>
      <c r="FXH19" s="19"/>
      <c r="FXI19" s="19"/>
      <c r="FXJ19" s="19"/>
      <c r="FXK19" s="19"/>
      <c r="FXL19" s="19"/>
      <c r="FXM19" s="19"/>
      <c r="FXN19" s="19"/>
      <c r="FXO19" s="19"/>
      <c r="FXP19" s="19"/>
      <c r="FXQ19" s="19"/>
      <c r="FXR19" s="19"/>
      <c r="FXS19" s="19"/>
      <c r="FXT19" s="19"/>
      <c r="FXU19" s="19"/>
      <c r="FXV19" s="19"/>
      <c r="FXW19" s="19"/>
      <c r="FXX19" s="19"/>
      <c r="FXY19" s="19"/>
      <c r="FXZ19" s="19"/>
      <c r="FYA19" s="19"/>
      <c r="FYB19" s="19"/>
      <c r="FYC19" s="19"/>
      <c r="FYD19" s="19"/>
      <c r="FYE19" s="19"/>
      <c r="FYF19" s="19"/>
      <c r="FYG19" s="19"/>
      <c r="FYH19" s="19"/>
      <c r="FYI19" s="19"/>
      <c r="FYJ19" s="19"/>
      <c r="FYK19" s="19"/>
      <c r="FYL19" s="19"/>
      <c r="FYM19" s="19"/>
      <c r="FYN19" s="19"/>
      <c r="FYO19" s="19"/>
      <c r="FYP19" s="19"/>
      <c r="FYQ19" s="19"/>
      <c r="FYR19" s="19"/>
      <c r="FYS19" s="19"/>
      <c r="FYT19" s="19"/>
      <c r="FYU19" s="19"/>
      <c r="FYV19" s="19"/>
      <c r="FYW19" s="19"/>
      <c r="FYX19" s="19"/>
      <c r="FYY19" s="19"/>
      <c r="FYZ19" s="19"/>
      <c r="FZA19" s="19"/>
      <c r="FZB19" s="19"/>
      <c r="FZC19" s="19"/>
      <c r="FZD19" s="19"/>
      <c r="FZE19" s="19"/>
      <c r="FZF19" s="19"/>
      <c r="FZG19" s="19"/>
      <c r="FZH19" s="19"/>
      <c r="FZI19" s="19"/>
      <c r="FZJ19" s="19"/>
      <c r="FZK19" s="19"/>
      <c r="FZL19" s="19"/>
      <c r="FZM19" s="19"/>
      <c r="FZN19" s="19"/>
      <c r="FZO19" s="19"/>
      <c r="FZP19" s="19"/>
      <c r="FZQ19" s="19"/>
      <c r="FZR19" s="19"/>
      <c r="FZS19" s="19"/>
      <c r="FZT19" s="19"/>
      <c r="FZU19" s="19"/>
      <c r="FZV19" s="19"/>
      <c r="FZW19" s="19"/>
      <c r="FZX19" s="19"/>
      <c r="FZY19" s="19"/>
      <c r="FZZ19" s="19"/>
      <c r="GAA19" s="19"/>
      <c r="GAB19" s="19"/>
      <c r="GAC19" s="19"/>
      <c r="GAD19" s="19"/>
      <c r="GAE19" s="19"/>
      <c r="GAF19" s="19"/>
      <c r="GAG19" s="19"/>
      <c r="GAH19" s="19"/>
      <c r="GAI19" s="19"/>
      <c r="GAJ19" s="19"/>
      <c r="GAK19" s="19"/>
      <c r="GAL19" s="19"/>
      <c r="GAM19" s="19"/>
      <c r="GAN19" s="19"/>
      <c r="GAO19" s="19"/>
      <c r="GAP19" s="19"/>
      <c r="GAQ19" s="19"/>
      <c r="GAR19" s="19"/>
      <c r="GAS19" s="19"/>
      <c r="GAT19" s="19"/>
      <c r="GAU19" s="19"/>
      <c r="GAV19" s="19"/>
      <c r="GAW19" s="19"/>
      <c r="GAX19" s="19"/>
      <c r="GAY19" s="19"/>
      <c r="GAZ19" s="19"/>
      <c r="GBA19" s="19"/>
      <c r="GBB19" s="19"/>
      <c r="GBC19" s="19"/>
      <c r="GBD19" s="19"/>
      <c r="GBE19" s="19"/>
      <c r="GBF19" s="19"/>
      <c r="GBG19" s="19"/>
      <c r="GBH19" s="19"/>
      <c r="GBI19" s="19"/>
      <c r="GBJ19" s="19"/>
      <c r="GBK19" s="19"/>
      <c r="GBL19" s="19"/>
      <c r="GBM19" s="19"/>
      <c r="GBN19" s="19"/>
      <c r="GBO19" s="19"/>
      <c r="GBP19" s="19"/>
      <c r="GBQ19" s="19"/>
      <c r="GBR19" s="19"/>
      <c r="GBS19" s="19"/>
      <c r="GBT19" s="19"/>
      <c r="GBU19" s="19"/>
      <c r="GBV19" s="19"/>
      <c r="GBW19" s="19"/>
      <c r="GBX19" s="19"/>
      <c r="GBY19" s="19"/>
      <c r="GBZ19" s="19"/>
      <c r="GCA19" s="19"/>
      <c r="GCB19" s="19"/>
      <c r="GCC19" s="19"/>
      <c r="GCD19" s="19"/>
      <c r="GCE19" s="19"/>
      <c r="GCF19" s="19"/>
      <c r="GCG19" s="19"/>
      <c r="GCH19" s="19"/>
      <c r="GCI19" s="19"/>
      <c r="GCJ19" s="19"/>
      <c r="GCK19" s="19"/>
      <c r="GCL19" s="19"/>
      <c r="GCM19" s="19"/>
      <c r="GCN19" s="19"/>
      <c r="GCO19" s="19"/>
      <c r="GCP19" s="19"/>
      <c r="GCQ19" s="19"/>
      <c r="GCR19" s="19"/>
      <c r="GCS19" s="19"/>
      <c r="GCT19" s="19"/>
      <c r="GCU19" s="19"/>
      <c r="GCV19" s="19"/>
      <c r="GCW19" s="19"/>
      <c r="GCX19" s="19"/>
      <c r="GCY19" s="19"/>
      <c r="GCZ19" s="19"/>
      <c r="GDA19" s="19"/>
      <c r="GDB19" s="19"/>
      <c r="GDC19" s="19"/>
      <c r="GDD19" s="19"/>
      <c r="GDE19" s="19"/>
      <c r="GDF19" s="19"/>
      <c r="GDG19" s="19"/>
      <c r="GDH19" s="19"/>
      <c r="GDI19" s="19"/>
      <c r="GDJ19" s="19"/>
      <c r="GDK19" s="19"/>
      <c r="GDL19" s="19"/>
      <c r="GDM19" s="19"/>
      <c r="GDN19" s="19"/>
      <c r="GDO19" s="19"/>
      <c r="GDP19" s="19"/>
      <c r="GDQ19" s="19"/>
      <c r="GDR19" s="19"/>
      <c r="GDS19" s="19"/>
      <c r="GDT19" s="19"/>
      <c r="GDU19" s="19"/>
      <c r="GDV19" s="19"/>
      <c r="GDW19" s="19"/>
      <c r="GDX19" s="19"/>
      <c r="GDY19" s="19"/>
      <c r="GDZ19" s="19"/>
      <c r="GEA19" s="19"/>
      <c r="GEB19" s="19"/>
      <c r="GEC19" s="19"/>
      <c r="GED19" s="19"/>
      <c r="GEE19" s="19"/>
      <c r="GEF19" s="19"/>
      <c r="GEG19" s="19"/>
      <c r="GEH19" s="19"/>
      <c r="GEI19" s="19"/>
      <c r="GEJ19" s="19"/>
      <c r="GEK19" s="19"/>
      <c r="GEL19" s="19"/>
      <c r="GEM19" s="19"/>
      <c r="GEN19" s="19"/>
      <c r="GEO19" s="19"/>
      <c r="GEP19" s="19"/>
      <c r="GEQ19" s="19"/>
      <c r="GER19" s="19"/>
      <c r="GES19" s="19"/>
      <c r="GET19" s="19"/>
      <c r="GEU19" s="19"/>
      <c r="GEV19" s="19"/>
      <c r="GEW19" s="19"/>
      <c r="GEX19" s="19"/>
      <c r="GEY19" s="19"/>
      <c r="GEZ19" s="19"/>
      <c r="GFA19" s="19"/>
      <c r="GFB19" s="19"/>
      <c r="GFC19" s="19"/>
      <c r="GFD19" s="19"/>
      <c r="GFE19" s="19"/>
      <c r="GFF19" s="19"/>
      <c r="GFG19" s="19"/>
      <c r="GFH19" s="19"/>
      <c r="GFI19" s="19"/>
      <c r="GFJ19" s="19"/>
      <c r="GFK19" s="19"/>
      <c r="GFL19" s="19"/>
      <c r="GFM19" s="19"/>
      <c r="GFN19" s="19"/>
      <c r="GFO19" s="19"/>
      <c r="GFP19" s="19"/>
      <c r="GFQ19" s="19"/>
      <c r="GFR19" s="19"/>
      <c r="GFS19" s="19"/>
      <c r="GFT19" s="19"/>
      <c r="GFU19" s="19"/>
      <c r="GFV19" s="19"/>
      <c r="GFW19" s="19"/>
      <c r="GFX19" s="19"/>
      <c r="GFY19" s="19"/>
      <c r="GFZ19" s="19"/>
      <c r="GGA19" s="19"/>
      <c r="GGB19" s="19"/>
      <c r="GGC19" s="19"/>
      <c r="GGD19" s="19"/>
      <c r="GGE19" s="19"/>
      <c r="GGF19" s="19"/>
      <c r="GGG19" s="19"/>
      <c r="GGH19" s="19"/>
      <c r="GGI19" s="19"/>
      <c r="GGJ19" s="19"/>
      <c r="GGK19" s="19"/>
      <c r="GGL19" s="19"/>
      <c r="GGM19" s="19"/>
      <c r="GGN19" s="19"/>
      <c r="GGO19" s="19"/>
      <c r="GGP19" s="19"/>
      <c r="GGQ19" s="19"/>
      <c r="GGR19" s="19"/>
      <c r="GGS19" s="19"/>
      <c r="GGT19" s="19"/>
      <c r="GGU19" s="19"/>
      <c r="GGV19" s="19"/>
      <c r="GGW19" s="19"/>
      <c r="GGX19" s="19"/>
      <c r="GGY19" s="19"/>
      <c r="GGZ19" s="19"/>
      <c r="GHA19" s="19"/>
      <c r="GHB19" s="19"/>
      <c r="GHC19" s="19"/>
      <c r="GHD19" s="19"/>
      <c r="GHE19" s="19"/>
      <c r="GHF19" s="19"/>
      <c r="GHG19" s="19"/>
      <c r="GHH19" s="19"/>
      <c r="GHI19" s="19"/>
      <c r="GHJ19" s="19"/>
      <c r="GHK19" s="19"/>
      <c r="GHL19" s="19"/>
      <c r="GHM19" s="19"/>
      <c r="GHN19" s="19"/>
      <c r="GHO19" s="19"/>
      <c r="GHP19" s="19"/>
      <c r="GHQ19" s="19"/>
      <c r="GHR19" s="19"/>
      <c r="GHS19" s="19"/>
      <c r="GHT19" s="19"/>
      <c r="GHU19" s="19"/>
      <c r="GHV19" s="19"/>
      <c r="GHW19" s="19"/>
      <c r="GHX19" s="19"/>
      <c r="GHY19" s="19"/>
      <c r="GHZ19" s="19"/>
      <c r="GIA19" s="19"/>
      <c r="GIB19" s="19"/>
      <c r="GIC19" s="19"/>
      <c r="GID19" s="19"/>
      <c r="GIE19" s="19"/>
      <c r="GIF19" s="19"/>
      <c r="GIG19" s="19"/>
      <c r="GIH19" s="19"/>
      <c r="GII19" s="19"/>
      <c r="GIJ19" s="19"/>
      <c r="GIK19" s="19"/>
      <c r="GIL19" s="19"/>
      <c r="GIM19" s="19"/>
      <c r="GIN19" s="19"/>
      <c r="GIO19" s="19"/>
      <c r="GIP19" s="19"/>
      <c r="GIQ19" s="19"/>
      <c r="GIR19" s="19"/>
      <c r="GIS19" s="19"/>
      <c r="GIT19" s="19"/>
      <c r="GIU19" s="19"/>
      <c r="GIV19" s="19"/>
      <c r="GIW19" s="19"/>
      <c r="GIX19" s="19"/>
      <c r="GIY19" s="19"/>
      <c r="GIZ19" s="19"/>
      <c r="GJA19" s="19"/>
      <c r="GJB19" s="19"/>
      <c r="GJC19" s="19"/>
      <c r="GJD19" s="19"/>
      <c r="GJE19" s="19"/>
      <c r="GJF19" s="19"/>
      <c r="GJG19" s="19"/>
      <c r="GJH19" s="19"/>
      <c r="GJI19" s="19"/>
      <c r="GJJ19" s="19"/>
      <c r="GJK19" s="19"/>
      <c r="GJL19" s="19"/>
      <c r="GJM19" s="19"/>
      <c r="GJN19" s="19"/>
      <c r="GJO19" s="19"/>
      <c r="GJP19" s="19"/>
      <c r="GJQ19" s="19"/>
      <c r="GJR19" s="19"/>
      <c r="GJS19" s="19"/>
      <c r="GJT19" s="19"/>
      <c r="GJU19" s="19"/>
      <c r="GJV19" s="19"/>
      <c r="GJW19" s="19"/>
      <c r="GJX19" s="19"/>
      <c r="GJY19" s="19"/>
      <c r="GJZ19" s="19"/>
      <c r="GKA19" s="19"/>
      <c r="GKB19" s="19"/>
      <c r="GKC19" s="19"/>
      <c r="GKD19" s="19"/>
      <c r="GKE19" s="19"/>
      <c r="GKF19" s="19"/>
      <c r="GKG19" s="19"/>
      <c r="GKH19" s="19"/>
      <c r="GKI19" s="19"/>
      <c r="GKJ19" s="19"/>
      <c r="GKK19" s="19"/>
      <c r="GKL19" s="19"/>
      <c r="GKM19" s="19"/>
      <c r="GKN19" s="19"/>
      <c r="GKO19" s="19"/>
      <c r="GKP19" s="19"/>
      <c r="GKQ19" s="19"/>
      <c r="GKR19" s="19"/>
      <c r="GKS19" s="19"/>
      <c r="GKT19" s="19"/>
      <c r="GKU19" s="19"/>
      <c r="GKV19" s="19"/>
      <c r="GKW19" s="19"/>
      <c r="GKX19" s="19"/>
      <c r="GKY19" s="19"/>
      <c r="GKZ19" s="19"/>
      <c r="GLA19" s="19"/>
      <c r="GLB19" s="19"/>
      <c r="GLC19" s="19"/>
      <c r="GLD19" s="19"/>
      <c r="GLE19" s="19"/>
      <c r="GLF19" s="19"/>
      <c r="GLG19" s="19"/>
      <c r="GLH19" s="19"/>
      <c r="GLI19" s="19"/>
      <c r="GLJ19" s="19"/>
      <c r="GLK19" s="19"/>
      <c r="GLL19" s="19"/>
      <c r="GLM19" s="19"/>
      <c r="GLN19" s="19"/>
      <c r="GLO19" s="19"/>
      <c r="GLP19" s="19"/>
      <c r="GLQ19" s="19"/>
      <c r="GLR19" s="19"/>
      <c r="GLS19" s="19"/>
      <c r="GLT19" s="19"/>
      <c r="GLU19" s="19"/>
      <c r="GLV19" s="19"/>
      <c r="GLW19" s="19"/>
      <c r="GLX19" s="19"/>
      <c r="GLY19" s="19"/>
      <c r="GLZ19" s="19"/>
      <c r="GMA19" s="19"/>
      <c r="GMB19" s="19"/>
      <c r="GMC19" s="19"/>
      <c r="GMD19" s="19"/>
      <c r="GME19" s="19"/>
      <c r="GMF19" s="19"/>
      <c r="GMG19" s="19"/>
      <c r="GMH19" s="19"/>
      <c r="GMI19" s="19"/>
      <c r="GMJ19" s="19"/>
      <c r="GMK19" s="19"/>
      <c r="GML19" s="19"/>
      <c r="GMM19" s="19"/>
      <c r="GMN19" s="19"/>
      <c r="GMO19" s="19"/>
      <c r="GMP19" s="19"/>
      <c r="GMQ19" s="19"/>
      <c r="GMR19" s="19"/>
      <c r="GMS19" s="19"/>
      <c r="GMT19" s="19"/>
      <c r="GMU19" s="19"/>
      <c r="GMV19" s="19"/>
      <c r="GMW19" s="19"/>
      <c r="GMX19" s="19"/>
      <c r="GMY19" s="19"/>
      <c r="GMZ19" s="19"/>
      <c r="GNA19" s="19"/>
      <c r="GNB19" s="19"/>
      <c r="GNC19" s="19"/>
      <c r="GND19" s="19"/>
      <c r="GNE19" s="19"/>
      <c r="GNF19" s="19"/>
      <c r="GNG19" s="19"/>
      <c r="GNH19" s="19"/>
      <c r="GNI19" s="19"/>
      <c r="GNJ19" s="19"/>
      <c r="GNK19" s="19"/>
      <c r="GNL19" s="19"/>
      <c r="GNM19" s="19"/>
      <c r="GNN19" s="19"/>
      <c r="GNO19" s="19"/>
      <c r="GNP19" s="19"/>
      <c r="GNQ19" s="19"/>
      <c r="GNR19" s="19"/>
      <c r="GNS19" s="19"/>
      <c r="GNT19" s="19"/>
      <c r="GNU19" s="19"/>
      <c r="GNV19" s="19"/>
      <c r="GNW19" s="19"/>
      <c r="GNX19" s="19"/>
      <c r="GNY19" s="19"/>
      <c r="GNZ19" s="19"/>
      <c r="GOA19" s="19"/>
      <c r="GOB19" s="19"/>
      <c r="GOC19" s="19"/>
      <c r="GOD19" s="19"/>
      <c r="GOE19" s="19"/>
      <c r="GOF19" s="19"/>
      <c r="GOG19" s="19"/>
      <c r="GOH19" s="19"/>
      <c r="GOI19" s="19"/>
      <c r="GOJ19" s="19"/>
      <c r="GOK19" s="19"/>
      <c r="GOL19" s="19"/>
      <c r="GOM19" s="19"/>
      <c r="GON19" s="19"/>
      <c r="GOO19" s="19"/>
      <c r="GOP19" s="19"/>
      <c r="GOQ19" s="19"/>
      <c r="GOR19" s="19"/>
      <c r="GOS19" s="19"/>
      <c r="GOT19" s="19"/>
      <c r="GOU19" s="19"/>
      <c r="GOV19" s="19"/>
      <c r="GOW19" s="19"/>
      <c r="GOX19" s="19"/>
      <c r="GOY19" s="19"/>
      <c r="GOZ19" s="19"/>
      <c r="GPA19" s="19"/>
      <c r="GPB19" s="19"/>
      <c r="GPC19" s="19"/>
      <c r="GPD19" s="19"/>
      <c r="GPE19" s="19"/>
      <c r="GPF19" s="19"/>
      <c r="GPG19" s="19"/>
      <c r="GPH19" s="19"/>
      <c r="GPI19" s="19"/>
      <c r="GPJ19" s="19"/>
      <c r="GPK19" s="19"/>
      <c r="GPL19" s="19"/>
      <c r="GPM19" s="19"/>
      <c r="GPN19" s="19"/>
      <c r="GPO19" s="19"/>
      <c r="GPP19" s="19"/>
      <c r="GPQ19" s="19"/>
      <c r="GPR19" s="19"/>
      <c r="GPS19" s="19"/>
      <c r="GPT19" s="19"/>
      <c r="GPU19" s="19"/>
      <c r="GPV19" s="19"/>
      <c r="GPW19" s="19"/>
      <c r="GPX19" s="19"/>
      <c r="GPY19" s="19"/>
      <c r="GPZ19" s="19"/>
      <c r="GQA19" s="19"/>
      <c r="GQB19" s="19"/>
      <c r="GQC19" s="19"/>
      <c r="GQD19" s="19"/>
      <c r="GQE19" s="19"/>
      <c r="GQF19" s="19"/>
      <c r="GQG19" s="19"/>
      <c r="GQH19" s="19"/>
      <c r="GQI19" s="19"/>
      <c r="GQJ19" s="19"/>
      <c r="GQK19" s="19"/>
      <c r="GQL19" s="19"/>
      <c r="GQM19" s="19"/>
      <c r="GQN19" s="19"/>
      <c r="GQO19" s="19"/>
      <c r="GQP19" s="19"/>
      <c r="GQQ19" s="19"/>
      <c r="GQR19" s="19"/>
      <c r="GQS19" s="19"/>
      <c r="GQT19" s="19"/>
      <c r="GQU19" s="19"/>
      <c r="GQV19" s="19"/>
      <c r="GQW19" s="19"/>
      <c r="GQX19" s="19"/>
      <c r="GQY19" s="19"/>
      <c r="GQZ19" s="19"/>
      <c r="GRA19" s="19"/>
      <c r="GRB19" s="19"/>
      <c r="GRC19" s="19"/>
      <c r="GRD19" s="19"/>
      <c r="GRE19" s="19"/>
      <c r="GRF19" s="19"/>
      <c r="GRG19" s="19"/>
      <c r="GRH19" s="19"/>
      <c r="GRI19" s="19"/>
      <c r="GRJ19" s="19"/>
      <c r="GRK19" s="19"/>
      <c r="GRL19" s="19"/>
      <c r="GRM19" s="19"/>
      <c r="GRN19" s="19"/>
      <c r="GRO19" s="19"/>
      <c r="GRP19" s="19"/>
      <c r="GRQ19" s="19"/>
      <c r="GRR19" s="19"/>
      <c r="GRS19" s="19"/>
      <c r="GRT19" s="19"/>
      <c r="GRU19" s="19"/>
      <c r="GRV19" s="19"/>
      <c r="GRW19" s="19"/>
      <c r="GRX19" s="19"/>
      <c r="GRY19" s="19"/>
      <c r="GRZ19" s="19"/>
      <c r="GSA19" s="19"/>
      <c r="GSB19" s="19"/>
      <c r="GSC19" s="19"/>
      <c r="GSD19" s="19"/>
      <c r="GSE19" s="19"/>
      <c r="GSF19" s="19"/>
      <c r="GSG19" s="19"/>
      <c r="GSH19" s="19"/>
      <c r="GSI19" s="19"/>
      <c r="GSJ19" s="19"/>
      <c r="GSK19" s="19"/>
      <c r="GSL19" s="19"/>
      <c r="GSM19" s="19"/>
      <c r="GSN19" s="19"/>
      <c r="GSO19" s="19"/>
      <c r="GSP19" s="19"/>
      <c r="GSQ19" s="19"/>
      <c r="GSR19" s="19"/>
      <c r="GSS19" s="19"/>
      <c r="GST19" s="19"/>
      <c r="GSU19" s="19"/>
      <c r="GSV19" s="19"/>
      <c r="GSW19" s="19"/>
      <c r="GSX19" s="19"/>
      <c r="GSY19" s="19"/>
      <c r="GSZ19" s="19"/>
      <c r="GTA19" s="19"/>
      <c r="GTB19" s="19"/>
      <c r="GTC19" s="19"/>
      <c r="GTD19" s="19"/>
      <c r="GTE19" s="19"/>
      <c r="GTF19" s="19"/>
      <c r="GTG19" s="19"/>
      <c r="GTH19" s="19"/>
      <c r="GTI19" s="19"/>
      <c r="GTJ19" s="19"/>
      <c r="GTK19" s="19"/>
      <c r="GTL19" s="19"/>
      <c r="GTM19" s="19"/>
      <c r="GTN19" s="19"/>
      <c r="GTO19" s="19"/>
      <c r="GTP19" s="19"/>
      <c r="GTQ19" s="19"/>
      <c r="GTR19" s="19"/>
      <c r="GTS19" s="19"/>
      <c r="GTT19" s="19"/>
      <c r="GTU19" s="19"/>
      <c r="GTV19" s="19"/>
      <c r="GTW19" s="19"/>
      <c r="GTX19" s="19"/>
      <c r="GTY19" s="19"/>
      <c r="GTZ19" s="19"/>
      <c r="GUA19" s="19"/>
      <c r="GUB19" s="19"/>
      <c r="GUC19" s="19"/>
      <c r="GUD19" s="19"/>
      <c r="GUE19" s="19"/>
      <c r="GUF19" s="19"/>
      <c r="GUG19" s="19"/>
      <c r="GUH19" s="19"/>
      <c r="GUI19" s="19"/>
      <c r="GUJ19" s="19"/>
      <c r="GUK19" s="19"/>
      <c r="GUL19" s="19"/>
      <c r="GUM19" s="19"/>
      <c r="GUN19" s="19"/>
      <c r="GUO19" s="19"/>
      <c r="GUP19" s="19"/>
      <c r="GUQ19" s="19"/>
      <c r="GUR19" s="19"/>
      <c r="GUS19" s="19"/>
      <c r="GUT19" s="19"/>
      <c r="GUU19" s="19"/>
      <c r="GUV19" s="19"/>
      <c r="GUW19" s="19"/>
      <c r="GUX19" s="19"/>
      <c r="GUY19" s="19"/>
      <c r="GUZ19" s="19"/>
      <c r="GVA19" s="19"/>
      <c r="GVB19" s="19"/>
      <c r="GVC19" s="19"/>
      <c r="GVD19" s="19"/>
      <c r="GVE19" s="19"/>
      <c r="GVF19" s="19"/>
      <c r="GVG19" s="19"/>
      <c r="GVH19" s="19"/>
      <c r="GVI19" s="19"/>
      <c r="GVJ19" s="19"/>
      <c r="GVK19" s="19"/>
      <c r="GVL19" s="19"/>
      <c r="GVM19" s="19"/>
      <c r="GVN19" s="19"/>
      <c r="GVO19" s="19"/>
      <c r="GVP19" s="19"/>
      <c r="GVQ19" s="19"/>
      <c r="GVR19" s="19"/>
      <c r="GVS19" s="19"/>
      <c r="GVT19" s="19"/>
      <c r="GVU19" s="19"/>
      <c r="GVV19" s="19"/>
      <c r="GVW19" s="19"/>
      <c r="GVX19" s="19"/>
      <c r="GVY19" s="19"/>
      <c r="GVZ19" s="19"/>
      <c r="GWA19" s="19"/>
      <c r="GWB19" s="19"/>
      <c r="GWC19" s="19"/>
      <c r="GWD19" s="19"/>
      <c r="GWE19" s="19"/>
      <c r="GWF19" s="19"/>
      <c r="GWG19" s="19"/>
      <c r="GWH19" s="19"/>
      <c r="GWI19" s="19"/>
      <c r="GWJ19" s="19"/>
      <c r="GWK19" s="19"/>
      <c r="GWL19" s="19"/>
      <c r="GWM19" s="19"/>
      <c r="GWN19" s="19"/>
      <c r="GWO19" s="19"/>
      <c r="GWP19" s="19"/>
      <c r="GWQ19" s="19"/>
      <c r="GWR19" s="19"/>
      <c r="GWS19" s="19"/>
      <c r="GWT19" s="19"/>
      <c r="GWU19" s="19"/>
      <c r="GWV19" s="19"/>
      <c r="GWW19" s="19"/>
      <c r="GWX19" s="19"/>
      <c r="GWY19" s="19"/>
      <c r="GWZ19" s="19"/>
      <c r="GXA19" s="19"/>
      <c r="GXB19" s="19"/>
      <c r="GXC19" s="19"/>
      <c r="GXD19" s="19"/>
      <c r="GXE19" s="19"/>
      <c r="GXF19" s="19"/>
      <c r="GXG19" s="19"/>
      <c r="GXH19" s="19"/>
      <c r="GXI19" s="19"/>
      <c r="GXJ19" s="19"/>
      <c r="GXK19" s="19"/>
      <c r="GXL19" s="19"/>
      <c r="GXM19" s="19"/>
      <c r="GXN19" s="19"/>
      <c r="GXO19" s="19"/>
      <c r="GXP19" s="19"/>
      <c r="GXQ19" s="19"/>
      <c r="GXR19" s="19"/>
      <c r="GXS19" s="19"/>
      <c r="GXT19" s="19"/>
      <c r="GXU19" s="19"/>
      <c r="GXV19" s="19"/>
      <c r="GXW19" s="19"/>
      <c r="GXX19" s="19"/>
      <c r="GXY19" s="19"/>
      <c r="GXZ19" s="19"/>
      <c r="GYA19" s="19"/>
      <c r="GYB19" s="19"/>
      <c r="GYC19" s="19"/>
      <c r="GYD19" s="19"/>
      <c r="GYE19" s="19"/>
      <c r="GYF19" s="19"/>
      <c r="GYG19" s="19"/>
      <c r="GYH19" s="19"/>
      <c r="GYI19" s="19"/>
      <c r="GYJ19" s="19"/>
      <c r="GYK19" s="19"/>
      <c r="GYL19" s="19"/>
      <c r="GYM19" s="19"/>
      <c r="GYN19" s="19"/>
      <c r="GYO19" s="19"/>
      <c r="GYP19" s="19"/>
      <c r="GYQ19" s="19"/>
      <c r="GYR19" s="19"/>
      <c r="GYS19" s="19"/>
      <c r="GYT19" s="19"/>
      <c r="GYU19" s="19"/>
      <c r="GYV19" s="19"/>
      <c r="GYW19" s="19"/>
      <c r="GYX19" s="19"/>
      <c r="GYY19" s="19"/>
      <c r="GYZ19" s="19"/>
      <c r="GZA19" s="19"/>
      <c r="GZB19" s="19"/>
      <c r="GZC19" s="19"/>
      <c r="GZD19" s="19"/>
      <c r="GZE19" s="19"/>
      <c r="GZF19" s="19"/>
      <c r="GZG19" s="19"/>
      <c r="GZH19" s="19"/>
      <c r="GZI19" s="19"/>
      <c r="GZJ19" s="19"/>
      <c r="GZK19" s="19"/>
      <c r="GZL19" s="19"/>
      <c r="GZM19" s="19"/>
      <c r="GZN19" s="19"/>
      <c r="GZO19" s="19"/>
      <c r="GZP19" s="19"/>
      <c r="GZQ19" s="19"/>
      <c r="GZR19" s="19"/>
      <c r="GZS19" s="19"/>
      <c r="GZT19" s="19"/>
      <c r="GZU19" s="19"/>
      <c r="GZV19" s="19"/>
      <c r="GZW19" s="19"/>
      <c r="GZX19" s="19"/>
      <c r="GZY19" s="19"/>
      <c r="GZZ19" s="19"/>
      <c r="HAA19" s="19"/>
      <c r="HAB19" s="19"/>
      <c r="HAC19" s="19"/>
      <c r="HAD19" s="19"/>
      <c r="HAE19" s="19"/>
      <c r="HAF19" s="19"/>
      <c r="HAG19" s="19"/>
      <c r="HAH19" s="19"/>
      <c r="HAI19" s="19"/>
      <c r="HAJ19" s="19"/>
      <c r="HAK19" s="19"/>
      <c r="HAL19" s="19"/>
      <c r="HAM19" s="19"/>
      <c r="HAN19" s="19"/>
      <c r="HAO19" s="19"/>
      <c r="HAP19" s="19"/>
      <c r="HAQ19" s="19"/>
      <c r="HAR19" s="19"/>
      <c r="HAS19" s="19"/>
      <c r="HAT19" s="19"/>
      <c r="HAU19" s="19"/>
      <c r="HAV19" s="19"/>
      <c r="HAW19" s="19"/>
      <c r="HAX19" s="19"/>
      <c r="HAY19" s="19"/>
      <c r="HAZ19" s="19"/>
      <c r="HBA19" s="19"/>
      <c r="HBB19" s="19"/>
      <c r="HBC19" s="19"/>
      <c r="HBD19" s="19"/>
      <c r="HBE19" s="19"/>
      <c r="HBF19" s="19"/>
      <c r="HBG19" s="19"/>
      <c r="HBH19" s="19"/>
      <c r="HBI19" s="19"/>
      <c r="HBJ19" s="19"/>
      <c r="HBK19" s="19"/>
      <c r="HBL19" s="19"/>
      <c r="HBM19" s="19"/>
      <c r="HBN19" s="19"/>
      <c r="HBO19" s="19"/>
      <c r="HBP19" s="19"/>
      <c r="HBQ19" s="19"/>
      <c r="HBR19" s="19"/>
      <c r="HBS19" s="19"/>
      <c r="HBT19" s="19"/>
      <c r="HBU19" s="19"/>
      <c r="HBV19" s="19"/>
      <c r="HBW19" s="19"/>
      <c r="HBX19" s="19"/>
      <c r="HBY19" s="19"/>
      <c r="HBZ19" s="19"/>
      <c r="HCA19" s="19"/>
      <c r="HCB19" s="19"/>
      <c r="HCC19" s="19"/>
      <c r="HCD19" s="19"/>
      <c r="HCE19" s="19"/>
      <c r="HCF19" s="19"/>
      <c r="HCG19" s="19"/>
      <c r="HCH19" s="19"/>
      <c r="HCI19" s="19"/>
      <c r="HCJ19" s="19"/>
      <c r="HCK19" s="19"/>
      <c r="HCL19" s="19"/>
      <c r="HCM19" s="19"/>
      <c r="HCN19" s="19"/>
      <c r="HCO19" s="19"/>
      <c r="HCP19" s="19"/>
      <c r="HCQ19" s="19"/>
      <c r="HCR19" s="19"/>
      <c r="HCS19" s="19"/>
      <c r="HCT19" s="19"/>
      <c r="HCU19" s="19"/>
      <c r="HCV19" s="19"/>
      <c r="HCW19" s="19"/>
      <c r="HCX19" s="19"/>
      <c r="HCY19" s="19"/>
      <c r="HCZ19" s="19"/>
      <c r="HDA19" s="19"/>
      <c r="HDB19" s="19"/>
      <c r="HDC19" s="19"/>
      <c r="HDD19" s="19"/>
      <c r="HDE19" s="19"/>
      <c r="HDF19" s="19"/>
      <c r="HDG19" s="19"/>
      <c r="HDH19" s="19"/>
      <c r="HDI19" s="19"/>
      <c r="HDJ19" s="19"/>
      <c r="HDK19" s="19"/>
      <c r="HDL19" s="19"/>
      <c r="HDM19" s="19"/>
      <c r="HDN19" s="19"/>
      <c r="HDO19" s="19"/>
      <c r="HDP19" s="19"/>
      <c r="HDQ19" s="19"/>
      <c r="HDR19" s="19"/>
      <c r="HDS19" s="19"/>
      <c r="HDT19" s="19"/>
      <c r="HDU19" s="19"/>
      <c r="HDV19" s="19"/>
      <c r="HDW19" s="19"/>
      <c r="HDX19" s="19"/>
      <c r="HDY19" s="19"/>
      <c r="HDZ19" s="19"/>
      <c r="HEA19" s="19"/>
      <c r="HEB19" s="19"/>
      <c r="HEC19" s="19"/>
      <c r="HED19" s="19"/>
      <c r="HEE19" s="19"/>
      <c r="HEF19" s="19"/>
      <c r="HEG19" s="19"/>
      <c r="HEH19" s="19"/>
      <c r="HEI19" s="19"/>
      <c r="HEJ19" s="19"/>
      <c r="HEK19" s="19"/>
      <c r="HEL19" s="19"/>
      <c r="HEM19" s="19"/>
      <c r="HEN19" s="19"/>
      <c r="HEO19" s="19"/>
      <c r="HEP19" s="19"/>
      <c r="HEQ19" s="19"/>
      <c r="HER19" s="19"/>
      <c r="HES19" s="19"/>
      <c r="HET19" s="19"/>
      <c r="HEU19" s="19"/>
      <c r="HEV19" s="19"/>
      <c r="HEW19" s="19"/>
      <c r="HEX19" s="19"/>
      <c r="HEY19" s="19"/>
      <c r="HEZ19" s="19"/>
      <c r="HFA19" s="19"/>
      <c r="HFB19" s="19"/>
      <c r="HFC19" s="19"/>
      <c r="HFD19" s="19"/>
      <c r="HFE19" s="19"/>
      <c r="HFF19" s="19"/>
      <c r="HFG19" s="19"/>
      <c r="HFH19" s="19"/>
      <c r="HFI19" s="19"/>
      <c r="HFJ19" s="19"/>
      <c r="HFK19" s="19"/>
      <c r="HFL19" s="19"/>
      <c r="HFM19" s="19"/>
      <c r="HFN19" s="19"/>
      <c r="HFO19" s="19"/>
      <c r="HFP19" s="19"/>
      <c r="HFQ19" s="19"/>
      <c r="HFR19" s="19"/>
      <c r="HFS19" s="19"/>
      <c r="HFT19" s="19"/>
      <c r="HFU19" s="19"/>
      <c r="HFV19" s="19"/>
      <c r="HFW19" s="19"/>
      <c r="HFX19" s="19"/>
      <c r="HFY19" s="19"/>
      <c r="HFZ19" s="19"/>
      <c r="HGA19" s="19"/>
      <c r="HGB19" s="19"/>
      <c r="HGC19" s="19"/>
      <c r="HGD19" s="19"/>
      <c r="HGE19" s="19"/>
      <c r="HGF19" s="19"/>
      <c r="HGG19" s="19"/>
      <c r="HGH19" s="19"/>
      <c r="HGI19" s="19"/>
      <c r="HGJ19" s="19"/>
      <c r="HGK19" s="19"/>
      <c r="HGL19" s="19"/>
      <c r="HGM19" s="19"/>
      <c r="HGN19" s="19"/>
      <c r="HGO19" s="19"/>
      <c r="HGP19" s="19"/>
      <c r="HGQ19" s="19"/>
      <c r="HGR19" s="19"/>
      <c r="HGS19" s="19"/>
      <c r="HGT19" s="19"/>
      <c r="HGU19" s="19"/>
      <c r="HGV19" s="19"/>
      <c r="HGW19" s="19"/>
      <c r="HGX19" s="19"/>
      <c r="HGY19" s="19"/>
      <c r="HGZ19" s="19"/>
      <c r="HHA19" s="19"/>
      <c r="HHB19" s="19"/>
      <c r="HHC19" s="19"/>
      <c r="HHD19" s="19"/>
      <c r="HHE19" s="19"/>
      <c r="HHF19" s="19"/>
      <c r="HHG19" s="19"/>
      <c r="HHH19" s="19"/>
      <c r="HHI19" s="19"/>
      <c r="HHJ19" s="19"/>
      <c r="HHK19" s="19"/>
      <c r="HHL19" s="19"/>
      <c r="HHM19" s="19"/>
      <c r="HHN19" s="19"/>
      <c r="HHO19" s="19"/>
      <c r="HHP19" s="19"/>
      <c r="HHQ19" s="19"/>
      <c r="HHR19" s="19"/>
      <c r="HHS19" s="19"/>
      <c r="HHT19" s="19"/>
      <c r="HHU19" s="19"/>
      <c r="HHV19" s="19"/>
      <c r="HHW19" s="19"/>
      <c r="HHX19" s="19"/>
      <c r="HHY19" s="19"/>
      <c r="HHZ19" s="19"/>
      <c r="HIA19" s="19"/>
      <c r="HIB19" s="19"/>
      <c r="HIC19" s="19"/>
      <c r="HID19" s="19"/>
      <c r="HIE19" s="19"/>
      <c r="HIF19" s="19"/>
      <c r="HIG19" s="19"/>
      <c r="HIH19" s="19"/>
      <c r="HII19" s="19"/>
      <c r="HIJ19" s="19"/>
      <c r="HIK19" s="19"/>
      <c r="HIL19" s="19"/>
      <c r="HIM19" s="19"/>
      <c r="HIN19" s="19"/>
      <c r="HIO19" s="19"/>
      <c r="HIP19" s="19"/>
      <c r="HIQ19" s="19"/>
      <c r="HIR19" s="19"/>
      <c r="HIS19" s="19"/>
      <c r="HIT19" s="19"/>
      <c r="HIU19" s="19"/>
      <c r="HIV19" s="19"/>
      <c r="HIW19" s="19"/>
      <c r="HIX19" s="19"/>
      <c r="HIY19" s="19"/>
      <c r="HIZ19" s="19"/>
      <c r="HJA19" s="19"/>
      <c r="HJB19" s="19"/>
      <c r="HJC19" s="19"/>
      <c r="HJD19" s="19"/>
      <c r="HJE19" s="19"/>
      <c r="HJF19" s="19"/>
      <c r="HJG19" s="19"/>
      <c r="HJH19" s="19"/>
      <c r="HJI19" s="19"/>
      <c r="HJJ19" s="19"/>
      <c r="HJK19" s="19"/>
      <c r="HJL19" s="19"/>
      <c r="HJM19" s="19"/>
      <c r="HJN19" s="19"/>
      <c r="HJO19" s="19"/>
      <c r="HJP19" s="19"/>
      <c r="HJQ19" s="19"/>
      <c r="HJR19" s="19"/>
      <c r="HJS19" s="19"/>
      <c r="HJT19" s="19"/>
      <c r="HJU19" s="19"/>
      <c r="HJV19" s="19"/>
      <c r="HJW19" s="19"/>
      <c r="HJX19" s="19"/>
      <c r="HJY19" s="19"/>
      <c r="HJZ19" s="19"/>
      <c r="HKA19" s="19"/>
      <c r="HKB19" s="19"/>
      <c r="HKC19" s="19"/>
      <c r="HKD19" s="19"/>
      <c r="HKE19" s="19"/>
      <c r="HKF19" s="19"/>
      <c r="HKG19" s="19"/>
      <c r="HKH19" s="19"/>
      <c r="HKI19" s="19"/>
      <c r="HKJ19" s="19"/>
      <c r="HKK19" s="19"/>
      <c r="HKL19" s="19"/>
      <c r="HKM19" s="19"/>
      <c r="HKN19" s="19"/>
      <c r="HKO19" s="19"/>
      <c r="HKP19" s="19"/>
      <c r="HKQ19" s="19"/>
      <c r="HKR19" s="19"/>
      <c r="HKS19" s="19"/>
      <c r="HKT19" s="19"/>
      <c r="HKU19" s="19"/>
      <c r="HKV19" s="19"/>
      <c r="HKW19" s="19"/>
      <c r="HKX19" s="19"/>
      <c r="HKY19" s="19"/>
      <c r="HKZ19" s="19"/>
      <c r="HLA19" s="19"/>
      <c r="HLB19" s="19"/>
      <c r="HLC19" s="19"/>
      <c r="HLD19" s="19"/>
      <c r="HLE19" s="19"/>
      <c r="HLF19" s="19"/>
      <c r="HLG19" s="19"/>
      <c r="HLH19" s="19"/>
      <c r="HLI19" s="19"/>
      <c r="HLJ19" s="19"/>
      <c r="HLK19" s="19"/>
      <c r="HLL19" s="19"/>
      <c r="HLM19" s="19"/>
      <c r="HLN19" s="19"/>
      <c r="HLO19" s="19"/>
      <c r="HLP19" s="19"/>
      <c r="HLQ19" s="19"/>
      <c r="HLR19" s="19"/>
      <c r="HLS19" s="19"/>
      <c r="HLT19" s="19"/>
      <c r="HLU19" s="19"/>
      <c r="HLV19" s="19"/>
      <c r="HLW19" s="19"/>
      <c r="HLX19" s="19"/>
      <c r="HLY19" s="19"/>
      <c r="HLZ19" s="19"/>
      <c r="HMA19" s="19"/>
      <c r="HMB19" s="19"/>
      <c r="HMC19" s="19"/>
      <c r="HMD19" s="19"/>
      <c r="HME19" s="19"/>
      <c r="HMF19" s="19"/>
      <c r="HMG19" s="19"/>
      <c r="HMH19" s="19"/>
      <c r="HMI19" s="19"/>
      <c r="HMJ19" s="19"/>
      <c r="HMK19" s="19"/>
      <c r="HML19" s="19"/>
      <c r="HMM19" s="19"/>
      <c r="HMN19" s="19"/>
      <c r="HMO19" s="19"/>
      <c r="HMP19" s="19"/>
      <c r="HMQ19" s="19"/>
      <c r="HMR19" s="19"/>
      <c r="HMS19" s="19"/>
      <c r="HMT19" s="19"/>
      <c r="HMU19" s="19"/>
      <c r="HMV19" s="19"/>
      <c r="HMW19" s="19"/>
      <c r="HMX19" s="19"/>
      <c r="HMY19" s="19"/>
      <c r="HMZ19" s="19"/>
      <c r="HNA19" s="19"/>
      <c r="HNB19" s="19"/>
      <c r="HNC19" s="19"/>
      <c r="HND19" s="19"/>
      <c r="HNE19" s="19"/>
      <c r="HNF19" s="19"/>
      <c r="HNG19" s="19"/>
      <c r="HNH19" s="19"/>
      <c r="HNI19" s="19"/>
      <c r="HNJ19" s="19"/>
      <c r="HNK19" s="19"/>
      <c r="HNL19" s="19"/>
      <c r="HNM19" s="19"/>
      <c r="HNN19" s="19"/>
      <c r="HNO19" s="19"/>
      <c r="HNP19" s="19"/>
      <c r="HNQ19" s="19"/>
      <c r="HNR19" s="19"/>
      <c r="HNS19" s="19"/>
      <c r="HNT19" s="19"/>
      <c r="HNU19" s="19"/>
      <c r="HNV19" s="19"/>
      <c r="HNW19" s="19"/>
      <c r="HNX19" s="19"/>
      <c r="HNY19" s="19"/>
      <c r="HNZ19" s="19"/>
      <c r="HOA19" s="19"/>
      <c r="HOB19" s="19"/>
      <c r="HOC19" s="19"/>
      <c r="HOD19" s="19"/>
      <c r="HOE19" s="19"/>
      <c r="HOF19" s="19"/>
      <c r="HOG19" s="19"/>
      <c r="HOH19" s="19"/>
      <c r="HOI19" s="19"/>
      <c r="HOJ19" s="19"/>
      <c r="HOK19" s="19"/>
      <c r="HOL19" s="19"/>
      <c r="HOM19" s="19"/>
      <c r="HON19" s="19"/>
      <c r="HOO19" s="19"/>
      <c r="HOP19" s="19"/>
      <c r="HOQ19" s="19"/>
      <c r="HOR19" s="19"/>
      <c r="HOS19" s="19"/>
      <c r="HOT19" s="19"/>
      <c r="HOU19" s="19"/>
      <c r="HOV19" s="19"/>
      <c r="HOW19" s="19"/>
      <c r="HOX19" s="19"/>
      <c r="HOY19" s="19"/>
      <c r="HOZ19" s="19"/>
      <c r="HPA19" s="19"/>
      <c r="HPB19" s="19"/>
      <c r="HPC19" s="19"/>
      <c r="HPD19" s="19"/>
      <c r="HPE19" s="19"/>
      <c r="HPF19" s="19"/>
      <c r="HPG19" s="19"/>
      <c r="HPH19" s="19"/>
      <c r="HPI19" s="19"/>
      <c r="HPJ19" s="19"/>
      <c r="HPK19" s="19"/>
      <c r="HPL19" s="19"/>
      <c r="HPM19" s="19"/>
      <c r="HPN19" s="19"/>
      <c r="HPO19" s="19"/>
      <c r="HPP19" s="19"/>
      <c r="HPQ19" s="19"/>
      <c r="HPR19" s="19"/>
      <c r="HPS19" s="19"/>
      <c r="HPT19" s="19"/>
      <c r="HPU19" s="19"/>
      <c r="HPV19" s="19"/>
      <c r="HPW19" s="19"/>
      <c r="HPX19" s="19"/>
      <c r="HPY19" s="19"/>
      <c r="HPZ19" s="19"/>
      <c r="HQA19" s="19"/>
      <c r="HQB19" s="19"/>
      <c r="HQC19" s="19"/>
      <c r="HQD19" s="19"/>
      <c r="HQE19" s="19"/>
      <c r="HQF19" s="19"/>
      <c r="HQG19" s="19"/>
      <c r="HQH19" s="19"/>
      <c r="HQI19" s="19"/>
      <c r="HQJ19" s="19"/>
      <c r="HQK19" s="19"/>
      <c r="HQL19" s="19"/>
      <c r="HQM19" s="19"/>
      <c r="HQN19" s="19"/>
      <c r="HQO19" s="19"/>
      <c r="HQP19" s="19"/>
      <c r="HQQ19" s="19"/>
      <c r="HQR19" s="19"/>
      <c r="HQS19" s="19"/>
      <c r="HQT19" s="19"/>
      <c r="HQU19" s="19"/>
      <c r="HQV19" s="19"/>
      <c r="HQW19" s="19"/>
      <c r="HQX19" s="19"/>
      <c r="HQY19" s="19"/>
      <c r="HQZ19" s="19"/>
      <c r="HRA19" s="19"/>
      <c r="HRB19" s="19"/>
      <c r="HRC19" s="19"/>
      <c r="HRD19" s="19"/>
      <c r="HRE19" s="19"/>
      <c r="HRF19" s="19"/>
      <c r="HRG19" s="19"/>
      <c r="HRH19" s="19"/>
      <c r="HRI19" s="19"/>
      <c r="HRJ19" s="19"/>
      <c r="HRK19" s="19"/>
      <c r="HRL19" s="19"/>
      <c r="HRM19" s="19"/>
      <c r="HRN19" s="19"/>
      <c r="HRO19" s="19"/>
      <c r="HRP19" s="19"/>
      <c r="HRQ19" s="19"/>
      <c r="HRR19" s="19"/>
      <c r="HRS19" s="19"/>
      <c r="HRT19" s="19"/>
      <c r="HRU19" s="19"/>
      <c r="HRV19" s="19"/>
      <c r="HRW19" s="19"/>
      <c r="HRX19" s="19"/>
      <c r="HRY19" s="19"/>
      <c r="HRZ19" s="19"/>
      <c r="HSA19" s="19"/>
      <c r="HSB19" s="19"/>
      <c r="HSC19" s="19"/>
      <c r="HSD19" s="19"/>
      <c r="HSE19" s="19"/>
      <c r="HSF19" s="19"/>
      <c r="HSG19" s="19"/>
      <c r="HSH19" s="19"/>
      <c r="HSI19" s="19"/>
      <c r="HSJ19" s="19"/>
      <c r="HSK19" s="19"/>
      <c r="HSL19" s="19"/>
      <c r="HSM19" s="19"/>
      <c r="HSN19" s="19"/>
      <c r="HSO19" s="19"/>
      <c r="HSP19" s="19"/>
      <c r="HSQ19" s="19"/>
      <c r="HSR19" s="19"/>
      <c r="HSS19" s="19"/>
      <c r="HST19" s="19"/>
      <c r="HSU19" s="19"/>
      <c r="HSV19" s="19"/>
      <c r="HSW19" s="19"/>
      <c r="HSX19" s="19"/>
      <c r="HSY19" s="19"/>
      <c r="HSZ19" s="19"/>
      <c r="HTA19" s="19"/>
      <c r="HTB19" s="19"/>
      <c r="HTC19" s="19"/>
      <c r="HTD19" s="19"/>
      <c r="HTE19" s="19"/>
      <c r="HTF19" s="19"/>
      <c r="HTG19" s="19"/>
      <c r="HTH19" s="19"/>
      <c r="HTI19" s="19"/>
      <c r="HTJ19" s="19"/>
      <c r="HTK19" s="19"/>
      <c r="HTL19" s="19"/>
      <c r="HTM19" s="19"/>
      <c r="HTN19" s="19"/>
      <c r="HTO19" s="19"/>
      <c r="HTP19" s="19"/>
      <c r="HTQ19" s="19"/>
      <c r="HTR19" s="19"/>
      <c r="HTS19" s="19"/>
      <c r="HTT19" s="19"/>
      <c r="HTU19" s="19"/>
      <c r="HTV19" s="19"/>
      <c r="HTW19" s="19"/>
      <c r="HTX19" s="19"/>
      <c r="HTY19" s="19"/>
      <c r="HTZ19" s="19"/>
      <c r="HUA19" s="19"/>
      <c r="HUB19" s="19"/>
      <c r="HUC19" s="19"/>
      <c r="HUD19" s="19"/>
      <c r="HUE19" s="19"/>
      <c r="HUF19" s="19"/>
      <c r="HUG19" s="19"/>
      <c r="HUH19" s="19"/>
      <c r="HUI19" s="19"/>
      <c r="HUJ19" s="19"/>
      <c r="HUK19" s="19"/>
      <c r="HUL19" s="19"/>
      <c r="HUM19" s="19"/>
      <c r="HUN19" s="19"/>
      <c r="HUO19" s="19"/>
      <c r="HUP19" s="19"/>
      <c r="HUQ19" s="19"/>
      <c r="HUR19" s="19"/>
      <c r="HUS19" s="19"/>
      <c r="HUT19" s="19"/>
      <c r="HUU19" s="19"/>
      <c r="HUV19" s="19"/>
      <c r="HUW19" s="19"/>
      <c r="HUX19" s="19"/>
      <c r="HUY19" s="19"/>
      <c r="HUZ19" s="19"/>
      <c r="HVA19" s="19"/>
      <c r="HVB19" s="19"/>
      <c r="HVC19" s="19"/>
      <c r="HVD19" s="19"/>
      <c r="HVE19" s="19"/>
      <c r="HVF19" s="19"/>
      <c r="HVG19" s="19"/>
      <c r="HVH19" s="19"/>
      <c r="HVI19" s="19"/>
      <c r="HVJ19" s="19"/>
      <c r="HVK19" s="19"/>
      <c r="HVL19" s="19"/>
      <c r="HVM19" s="19"/>
      <c r="HVN19" s="19"/>
      <c r="HVO19" s="19"/>
      <c r="HVP19" s="19"/>
      <c r="HVQ19" s="19"/>
      <c r="HVR19" s="19"/>
      <c r="HVS19" s="19"/>
      <c r="HVT19" s="19"/>
      <c r="HVU19" s="19"/>
      <c r="HVV19" s="19"/>
      <c r="HVW19" s="19"/>
      <c r="HVX19" s="19"/>
      <c r="HVY19" s="19"/>
      <c r="HVZ19" s="19"/>
      <c r="HWA19" s="19"/>
      <c r="HWB19" s="19"/>
      <c r="HWC19" s="19"/>
      <c r="HWD19" s="19"/>
      <c r="HWE19" s="19"/>
      <c r="HWF19" s="19"/>
      <c r="HWG19" s="19"/>
      <c r="HWH19" s="19"/>
      <c r="HWI19" s="19"/>
      <c r="HWJ19" s="19"/>
      <c r="HWK19" s="19"/>
      <c r="HWL19" s="19"/>
      <c r="HWM19" s="19"/>
      <c r="HWN19" s="19"/>
      <c r="HWO19" s="19"/>
      <c r="HWP19" s="19"/>
      <c r="HWQ19" s="19"/>
      <c r="HWR19" s="19"/>
      <c r="HWS19" s="19"/>
      <c r="HWT19" s="19"/>
      <c r="HWU19" s="19"/>
      <c r="HWV19" s="19"/>
      <c r="HWW19" s="19"/>
      <c r="HWX19" s="19"/>
      <c r="HWY19" s="19"/>
      <c r="HWZ19" s="19"/>
      <c r="HXA19" s="19"/>
      <c r="HXB19" s="19"/>
      <c r="HXC19" s="19"/>
      <c r="HXD19" s="19"/>
      <c r="HXE19" s="19"/>
      <c r="HXF19" s="19"/>
      <c r="HXG19" s="19"/>
      <c r="HXH19" s="19"/>
      <c r="HXI19" s="19"/>
      <c r="HXJ19" s="19"/>
      <c r="HXK19" s="19"/>
      <c r="HXL19" s="19"/>
      <c r="HXM19" s="19"/>
      <c r="HXN19" s="19"/>
      <c r="HXO19" s="19"/>
      <c r="HXP19" s="19"/>
      <c r="HXQ19" s="19"/>
      <c r="HXR19" s="19"/>
      <c r="HXS19" s="19"/>
      <c r="HXT19" s="19"/>
      <c r="HXU19" s="19"/>
      <c r="HXV19" s="19"/>
      <c r="HXW19" s="19"/>
      <c r="HXX19" s="19"/>
      <c r="HXY19" s="19"/>
      <c r="HXZ19" s="19"/>
      <c r="HYA19" s="19"/>
      <c r="HYB19" s="19"/>
      <c r="HYC19" s="19"/>
      <c r="HYD19" s="19"/>
      <c r="HYE19" s="19"/>
      <c r="HYF19" s="19"/>
      <c r="HYG19" s="19"/>
      <c r="HYH19" s="19"/>
      <c r="HYI19" s="19"/>
      <c r="HYJ19" s="19"/>
      <c r="HYK19" s="19"/>
      <c r="HYL19" s="19"/>
      <c r="HYM19" s="19"/>
      <c r="HYN19" s="19"/>
      <c r="HYO19" s="19"/>
      <c r="HYP19" s="19"/>
      <c r="HYQ19" s="19"/>
      <c r="HYR19" s="19"/>
      <c r="HYS19" s="19"/>
      <c r="HYT19" s="19"/>
      <c r="HYU19" s="19"/>
      <c r="HYV19" s="19"/>
      <c r="HYW19" s="19"/>
      <c r="HYX19" s="19"/>
      <c r="HYY19" s="19"/>
      <c r="HYZ19" s="19"/>
      <c r="HZA19" s="19"/>
      <c r="HZB19" s="19"/>
      <c r="HZC19" s="19"/>
      <c r="HZD19" s="19"/>
      <c r="HZE19" s="19"/>
      <c r="HZF19" s="19"/>
      <c r="HZG19" s="19"/>
      <c r="HZH19" s="19"/>
      <c r="HZI19" s="19"/>
      <c r="HZJ19" s="19"/>
      <c r="HZK19" s="19"/>
      <c r="HZL19" s="19"/>
      <c r="HZM19" s="19"/>
      <c r="HZN19" s="19"/>
      <c r="HZO19" s="19"/>
      <c r="HZP19" s="19"/>
      <c r="HZQ19" s="19"/>
      <c r="HZR19" s="19"/>
      <c r="HZS19" s="19"/>
      <c r="HZT19" s="19"/>
      <c r="HZU19" s="19"/>
      <c r="HZV19" s="19"/>
      <c r="HZW19" s="19"/>
      <c r="HZX19" s="19"/>
      <c r="HZY19" s="19"/>
      <c r="HZZ19" s="19"/>
      <c r="IAA19" s="19"/>
      <c r="IAB19" s="19"/>
      <c r="IAC19" s="19"/>
      <c r="IAD19" s="19"/>
      <c r="IAE19" s="19"/>
      <c r="IAF19" s="19"/>
      <c r="IAG19" s="19"/>
      <c r="IAH19" s="19"/>
      <c r="IAI19" s="19"/>
      <c r="IAJ19" s="19"/>
      <c r="IAK19" s="19"/>
      <c r="IAL19" s="19"/>
      <c r="IAM19" s="19"/>
      <c r="IAN19" s="19"/>
      <c r="IAO19" s="19"/>
      <c r="IAP19" s="19"/>
      <c r="IAQ19" s="19"/>
      <c r="IAR19" s="19"/>
      <c r="IAS19" s="19"/>
      <c r="IAT19" s="19"/>
      <c r="IAU19" s="19"/>
      <c r="IAV19" s="19"/>
      <c r="IAW19" s="19"/>
      <c r="IAX19" s="19"/>
      <c r="IAY19" s="19"/>
      <c r="IAZ19" s="19"/>
      <c r="IBA19" s="19"/>
      <c r="IBB19" s="19"/>
      <c r="IBC19" s="19"/>
      <c r="IBD19" s="19"/>
      <c r="IBE19" s="19"/>
      <c r="IBF19" s="19"/>
      <c r="IBG19" s="19"/>
      <c r="IBH19" s="19"/>
      <c r="IBI19" s="19"/>
      <c r="IBJ19" s="19"/>
      <c r="IBK19" s="19"/>
      <c r="IBL19" s="19"/>
      <c r="IBM19" s="19"/>
      <c r="IBN19" s="19"/>
      <c r="IBO19" s="19"/>
      <c r="IBP19" s="19"/>
      <c r="IBQ19" s="19"/>
      <c r="IBR19" s="19"/>
      <c r="IBS19" s="19"/>
      <c r="IBT19" s="19"/>
      <c r="IBU19" s="19"/>
      <c r="IBV19" s="19"/>
      <c r="IBW19" s="19"/>
      <c r="IBX19" s="19"/>
      <c r="IBY19" s="19"/>
      <c r="IBZ19" s="19"/>
      <c r="ICA19" s="19"/>
      <c r="ICB19" s="19"/>
      <c r="ICC19" s="19"/>
      <c r="ICD19" s="19"/>
      <c r="ICE19" s="19"/>
      <c r="ICF19" s="19"/>
      <c r="ICG19" s="19"/>
      <c r="ICH19" s="19"/>
      <c r="ICI19" s="19"/>
      <c r="ICJ19" s="19"/>
      <c r="ICK19" s="19"/>
      <c r="ICL19" s="19"/>
      <c r="ICM19" s="19"/>
      <c r="ICN19" s="19"/>
      <c r="ICO19" s="19"/>
      <c r="ICP19" s="19"/>
      <c r="ICQ19" s="19"/>
      <c r="ICR19" s="19"/>
      <c r="ICS19" s="19"/>
      <c r="ICT19" s="19"/>
      <c r="ICU19" s="19"/>
      <c r="ICV19" s="19"/>
      <c r="ICW19" s="19"/>
      <c r="ICX19" s="19"/>
      <c r="ICY19" s="19"/>
      <c r="ICZ19" s="19"/>
      <c r="IDA19" s="19"/>
      <c r="IDB19" s="19"/>
      <c r="IDC19" s="19"/>
      <c r="IDD19" s="19"/>
      <c r="IDE19" s="19"/>
      <c r="IDF19" s="19"/>
      <c r="IDG19" s="19"/>
      <c r="IDH19" s="19"/>
      <c r="IDI19" s="19"/>
      <c r="IDJ19" s="19"/>
      <c r="IDK19" s="19"/>
      <c r="IDL19" s="19"/>
      <c r="IDM19" s="19"/>
      <c r="IDN19" s="19"/>
      <c r="IDO19" s="19"/>
      <c r="IDP19" s="19"/>
      <c r="IDQ19" s="19"/>
      <c r="IDR19" s="19"/>
      <c r="IDS19" s="19"/>
      <c r="IDT19" s="19"/>
      <c r="IDU19" s="19"/>
      <c r="IDV19" s="19"/>
      <c r="IDW19" s="19"/>
      <c r="IDX19" s="19"/>
      <c r="IDY19" s="19"/>
      <c r="IDZ19" s="19"/>
      <c r="IEA19" s="19"/>
      <c r="IEB19" s="19"/>
      <c r="IEC19" s="19"/>
      <c r="IED19" s="19"/>
      <c r="IEE19" s="19"/>
      <c r="IEF19" s="19"/>
      <c r="IEG19" s="19"/>
      <c r="IEH19" s="19"/>
      <c r="IEI19" s="19"/>
      <c r="IEJ19" s="19"/>
      <c r="IEK19" s="19"/>
      <c r="IEL19" s="19"/>
      <c r="IEM19" s="19"/>
      <c r="IEN19" s="19"/>
      <c r="IEO19" s="19"/>
      <c r="IEP19" s="19"/>
      <c r="IEQ19" s="19"/>
      <c r="IER19" s="19"/>
      <c r="IES19" s="19"/>
      <c r="IET19" s="19"/>
      <c r="IEU19" s="19"/>
      <c r="IEV19" s="19"/>
      <c r="IEW19" s="19"/>
      <c r="IEX19" s="19"/>
      <c r="IEY19" s="19"/>
      <c r="IEZ19" s="19"/>
      <c r="IFA19" s="19"/>
      <c r="IFB19" s="19"/>
      <c r="IFC19" s="19"/>
      <c r="IFD19" s="19"/>
      <c r="IFE19" s="19"/>
      <c r="IFF19" s="19"/>
      <c r="IFG19" s="19"/>
      <c r="IFH19" s="19"/>
      <c r="IFI19" s="19"/>
      <c r="IFJ19" s="19"/>
      <c r="IFK19" s="19"/>
      <c r="IFL19" s="19"/>
      <c r="IFM19" s="19"/>
      <c r="IFN19" s="19"/>
      <c r="IFO19" s="19"/>
      <c r="IFP19" s="19"/>
      <c r="IFQ19" s="19"/>
      <c r="IFR19" s="19"/>
      <c r="IFS19" s="19"/>
      <c r="IFT19" s="19"/>
      <c r="IFU19" s="19"/>
      <c r="IFV19" s="19"/>
      <c r="IFW19" s="19"/>
      <c r="IFX19" s="19"/>
      <c r="IFY19" s="19"/>
      <c r="IFZ19" s="19"/>
      <c r="IGA19" s="19"/>
      <c r="IGB19" s="19"/>
      <c r="IGC19" s="19"/>
      <c r="IGD19" s="19"/>
      <c r="IGE19" s="19"/>
      <c r="IGF19" s="19"/>
      <c r="IGG19" s="19"/>
      <c r="IGH19" s="19"/>
      <c r="IGI19" s="19"/>
      <c r="IGJ19" s="19"/>
      <c r="IGK19" s="19"/>
      <c r="IGL19" s="19"/>
      <c r="IGM19" s="19"/>
      <c r="IGN19" s="19"/>
      <c r="IGO19" s="19"/>
      <c r="IGP19" s="19"/>
      <c r="IGQ19" s="19"/>
      <c r="IGR19" s="19"/>
      <c r="IGS19" s="19"/>
      <c r="IGT19" s="19"/>
      <c r="IGU19" s="19"/>
      <c r="IGV19" s="19"/>
      <c r="IGW19" s="19"/>
      <c r="IGX19" s="19"/>
      <c r="IGY19" s="19"/>
      <c r="IGZ19" s="19"/>
      <c r="IHA19" s="19"/>
      <c r="IHB19" s="19"/>
      <c r="IHC19" s="19"/>
      <c r="IHD19" s="19"/>
      <c r="IHE19" s="19"/>
      <c r="IHF19" s="19"/>
      <c r="IHG19" s="19"/>
      <c r="IHH19" s="19"/>
      <c r="IHI19" s="19"/>
      <c r="IHJ19" s="19"/>
      <c r="IHK19" s="19"/>
      <c r="IHL19" s="19"/>
      <c r="IHM19" s="19"/>
      <c r="IHN19" s="19"/>
      <c r="IHO19" s="19"/>
      <c r="IHP19" s="19"/>
      <c r="IHQ19" s="19"/>
      <c r="IHR19" s="19"/>
      <c r="IHS19" s="19"/>
      <c r="IHT19" s="19"/>
      <c r="IHU19" s="19"/>
      <c r="IHV19" s="19"/>
      <c r="IHW19" s="19"/>
      <c r="IHX19" s="19"/>
      <c r="IHY19" s="19"/>
      <c r="IHZ19" s="19"/>
      <c r="IIA19" s="19"/>
      <c r="IIB19" s="19"/>
      <c r="IIC19" s="19"/>
      <c r="IID19" s="19"/>
      <c r="IIE19" s="19"/>
      <c r="IIF19" s="19"/>
      <c r="IIG19" s="19"/>
      <c r="IIH19" s="19"/>
      <c r="III19" s="19"/>
      <c r="IIJ19" s="19"/>
      <c r="IIK19" s="19"/>
      <c r="IIL19" s="19"/>
      <c r="IIM19" s="19"/>
      <c r="IIN19" s="19"/>
      <c r="IIO19" s="19"/>
      <c r="IIP19" s="19"/>
      <c r="IIQ19" s="19"/>
      <c r="IIR19" s="19"/>
      <c r="IIS19" s="19"/>
      <c r="IIT19" s="19"/>
      <c r="IIU19" s="19"/>
      <c r="IIV19" s="19"/>
      <c r="IIW19" s="19"/>
      <c r="IIX19" s="19"/>
      <c r="IIY19" s="19"/>
      <c r="IIZ19" s="19"/>
      <c r="IJA19" s="19"/>
      <c r="IJB19" s="19"/>
      <c r="IJC19" s="19"/>
      <c r="IJD19" s="19"/>
      <c r="IJE19" s="19"/>
      <c r="IJF19" s="19"/>
      <c r="IJG19" s="19"/>
      <c r="IJH19" s="19"/>
      <c r="IJI19" s="19"/>
      <c r="IJJ19" s="19"/>
      <c r="IJK19" s="19"/>
      <c r="IJL19" s="19"/>
      <c r="IJM19" s="19"/>
      <c r="IJN19" s="19"/>
      <c r="IJO19" s="19"/>
      <c r="IJP19" s="19"/>
      <c r="IJQ19" s="19"/>
      <c r="IJR19" s="19"/>
      <c r="IJS19" s="19"/>
      <c r="IJT19" s="19"/>
      <c r="IJU19" s="19"/>
      <c r="IJV19" s="19"/>
      <c r="IJW19" s="19"/>
      <c r="IJX19" s="19"/>
      <c r="IJY19" s="19"/>
      <c r="IJZ19" s="19"/>
      <c r="IKA19" s="19"/>
      <c r="IKB19" s="19"/>
      <c r="IKC19" s="19"/>
      <c r="IKD19" s="19"/>
      <c r="IKE19" s="19"/>
      <c r="IKF19" s="19"/>
      <c r="IKG19" s="19"/>
      <c r="IKH19" s="19"/>
      <c r="IKI19" s="19"/>
      <c r="IKJ19" s="19"/>
      <c r="IKK19" s="19"/>
      <c r="IKL19" s="19"/>
      <c r="IKM19" s="19"/>
      <c r="IKN19" s="19"/>
      <c r="IKO19" s="19"/>
      <c r="IKP19" s="19"/>
      <c r="IKQ19" s="19"/>
      <c r="IKR19" s="19"/>
      <c r="IKS19" s="19"/>
      <c r="IKT19" s="19"/>
      <c r="IKU19" s="19"/>
      <c r="IKV19" s="19"/>
      <c r="IKW19" s="19"/>
      <c r="IKX19" s="19"/>
      <c r="IKY19" s="19"/>
      <c r="IKZ19" s="19"/>
      <c r="ILA19" s="19"/>
      <c r="ILB19" s="19"/>
      <c r="ILC19" s="19"/>
      <c r="ILD19" s="19"/>
      <c r="ILE19" s="19"/>
      <c r="ILF19" s="19"/>
      <c r="ILG19" s="19"/>
      <c r="ILH19" s="19"/>
      <c r="ILI19" s="19"/>
      <c r="ILJ19" s="19"/>
      <c r="ILK19" s="19"/>
      <c r="ILL19" s="19"/>
      <c r="ILM19" s="19"/>
      <c r="ILN19" s="19"/>
      <c r="ILO19" s="19"/>
      <c r="ILP19" s="19"/>
      <c r="ILQ19" s="19"/>
      <c r="ILR19" s="19"/>
      <c r="ILS19" s="19"/>
      <c r="ILT19" s="19"/>
      <c r="ILU19" s="19"/>
      <c r="ILV19" s="19"/>
      <c r="ILW19" s="19"/>
      <c r="ILX19" s="19"/>
      <c r="ILY19" s="19"/>
      <c r="ILZ19" s="19"/>
      <c r="IMA19" s="19"/>
      <c r="IMB19" s="19"/>
      <c r="IMC19" s="19"/>
      <c r="IMD19" s="19"/>
      <c r="IME19" s="19"/>
      <c r="IMF19" s="19"/>
      <c r="IMG19" s="19"/>
      <c r="IMH19" s="19"/>
      <c r="IMI19" s="19"/>
      <c r="IMJ19" s="19"/>
      <c r="IMK19" s="19"/>
      <c r="IML19" s="19"/>
      <c r="IMM19" s="19"/>
      <c r="IMN19" s="19"/>
      <c r="IMO19" s="19"/>
      <c r="IMP19" s="19"/>
      <c r="IMQ19" s="19"/>
      <c r="IMR19" s="19"/>
      <c r="IMS19" s="19"/>
      <c r="IMT19" s="19"/>
      <c r="IMU19" s="19"/>
      <c r="IMV19" s="19"/>
      <c r="IMW19" s="19"/>
      <c r="IMX19" s="19"/>
      <c r="IMY19" s="19"/>
      <c r="IMZ19" s="19"/>
      <c r="INA19" s="19"/>
      <c r="INB19" s="19"/>
      <c r="INC19" s="19"/>
      <c r="IND19" s="19"/>
      <c r="INE19" s="19"/>
      <c r="INF19" s="19"/>
      <c r="ING19" s="19"/>
      <c r="INH19" s="19"/>
      <c r="INI19" s="19"/>
      <c r="INJ19" s="19"/>
      <c r="INK19" s="19"/>
      <c r="INL19" s="19"/>
      <c r="INM19" s="19"/>
      <c r="INN19" s="19"/>
      <c r="INO19" s="19"/>
      <c r="INP19" s="19"/>
      <c r="INQ19" s="19"/>
      <c r="INR19" s="19"/>
      <c r="INS19" s="19"/>
      <c r="INT19" s="19"/>
      <c r="INU19" s="19"/>
      <c r="INV19" s="19"/>
      <c r="INW19" s="19"/>
      <c r="INX19" s="19"/>
      <c r="INY19" s="19"/>
      <c r="INZ19" s="19"/>
      <c r="IOA19" s="19"/>
      <c r="IOB19" s="19"/>
      <c r="IOC19" s="19"/>
      <c r="IOD19" s="19"/>
      <c r="IOE19" s="19"/>
      <c r="IOF19" s="19"/>
      <c r="IOG19" s="19"/>
      <c r="IOH19" s="19"/>
      <c r="IOI19" s="19"/>
      <c r="IOJ19" s="19"/>
      <c r="IOK19" s="19"/>
      <c r="IOL19" s="19"/>
      <c r="IOM19" s="19"/>
      <c r="ION19" s="19"/>
      <c r="IOO19" s="19"/>
      <c r="IOP19" s="19"/>
      <c r="IOQ19" s="19"/>
      <c r="IOR19" s="19"/>
      <c r="IOS19" s="19"/>
      <c r="IOT19" s="19"/>
      <c r="IOU19" s="19"/>
      <c r="IOV19" s="19"/>
      <c r="IOW19" s="19"/>
      <c r="IOX19" s="19"/>
      <c r="IOY19" s="19"/>
      <c r="IOZ19" s="19"/>
      <c r="IPA19" s="19"/>
      <c r="IPB19" s="19"/>
      <c r="IPC19" s="19"/>
      <c r="IPD19" s="19"/>
      <c r="IPE19" s="19"/>
      <c r="IPF19" s="19"/>
      <c r="IPG19" s="19"/>
      <c r="IPH19" s="19"/>
      <c r="IPI19" s="19"/>
      <c r="IPJ19" s="19"/>
      <c r="IPK19" s="19"/>
      <c r="IPL19" s="19"/>
      <c r="IPM19" s="19"/>
      <c r="IPN19" s="19"/>
      <c r="IPO19" s="19"/>
      <c r="IPP19" s="19"/>
      <c r="IPQ19" s="19"/>
      <c r="IPR19" s="19"/>
      <c r="IPS19" s="19"/>
      <c r="IPT19" s="19"/>
      <c r="IPU19" s="19"/>
      <c r="IPV19" s="19"/>
      <c r="IPW19" s="19"/>
      <c r="IPX19" s="19"/>
      <c r="IPY19" s="19"/>
      <c r="IPZ19" s="19"/>
      <c r="IQA19" s="19"/>
      <c r="IQB19" s="19"/>
      <c r="IQC19" s="19"/>
      <c r="IQD19" s="19"/>
      <c r="IQE19" s="19"/>
      <c r="IQF19" s="19"/>
      <c r="IQG19" s="19"/>
      <c r="IQH19" s="19"/>
      <c r="IQI19" s="19"/>
      <c r="IQJ19" s="19"/>
      <c r="IQK19" s="19"/>
      <c r="IQL19" s="19"/>
      <c r="IQM19" s="19"/>
      <c r="IQN19" s="19"/>
      <c r="IQO19" s="19"/>
      <c r="IQP19" s="19"/>
      <c r="IQQ19" s="19"/>
      <c r="IQR19" s="19"/>
      <c r="IQS19" s="19"/>
      <c r="IQT19" s="19"/>
      <c r="IQU19" s="19"/>
      <c r="IQV19" s="19"/>
      <c r="IQW19" s="19"/>
      <c r="IQX19" s="19"/>
      <c r="IQY19" s="19"/>
      <c r="IQZ19" s="19"/>
      <c r="IRA19" s="19"/>
      <c r="IRB19" s="19"/>
      <c r="IRC19" s="19"/>
      <c r="IRD19" s="19"/>
      <c r="IRE19" s="19"/>
      <c r="IRF19" s="19"/>
      <c r="IRG19" s="19"/>
      <c r="IRH19" s="19"/>
      <c r="IRI19" s="19"/>
      <c r="IRJ19" s="19"/>
      <c r="IRK19" s="19"/>
      <c r="IRL19" s="19"/>
      <c r="IRM19" s="19"/>
      <c r="IRN19" s="19"/>
      <c r="IRO19" s="19"/>
      <c r="IRP19" s="19"/>
      <c r="IRQ19" s="19"/>
      <c r="IRR19" s="19"/>
      <c r="IRS19" s="19"/>
      <c r="IRT19" s="19"/>
      <c r="IRU19" s="19"/>
      <c r="IRV19" s="19"/>
      <c r="IRW19" s="19"/>
      <c r="IRX19" s="19"/>
      <c r="IRY19" s="19"/>
      <c r="IRZ19" s="19"/>
      <c r="ISA19" s="19"/>
      <c r="ISB19" s="19"/>
      <c r="ISC19" s="19"/>
      <c r="ISD19" s="19"/>
      <c r="ISE19" s="19"/>
      <c r="ISF19" s="19"/>
      <c r="ISG19" s="19"/>
      <c r="ISH19" s="19"/>
      <c r="ISI19" s="19"/>
      <c r="ISJ19" s="19"/>
      <c r="ISK19" s="19"/>
      <c r="ISL19" s="19"/>
      <c r="ISM19" s="19"/>
      <c r="ISN19" s="19"/>
      <c r="ISO19" s="19"/>
      <c r="ISP19" s="19"/>
      <c r="ISQ19" s="19"/>
      <c r="ISR19" s="19"/>
      <c r="ISS19" s="19"/>
      <c r="IST19" s="19"/>
      <c r="ISU19" s="19"/>
      <c r="ISV19" s="19"/>
      <c r="ISW19" s="19"/>
      <c r="ISX19" s="19"/>
      <c r="ISY19" s="19"/>
      <c r="ISZ19" s="19"/>
      <c r="ITA19" s="19"/>
      <c r="ITB19" s="19"/>
      <c r="ITC19" s="19"/>
      <c r="ITD19" s="19"/>
      <c r="ITE19" s="19"/>
      <c r="ITF19" s="19"/>
      <c r="ITG19" s="19"/>
      <c r="ITH19" s="19"/>
      <c r="ITI19" s="19"/>
      <c r="ITJ19" s="19"/>
      <c r="ITK19" s="19"/>
      <c r="ITL19" s="19"/>
      <c r="ITM19" s="19"/>
      <c r="ITN19" s="19"/>
      <c r="ITO19" s="19"/>
      <c r="ITP19" s="19"/>
      <c r="ITQ19" s="19"/>
      <c r="ITR19" s="19"/>
      <c r="ITS19" s="19"/>
      <c r="ITT19" s="19"/>
      <c r="ITU19" s="19"/>
      <c r="ITV19" s="19"/>
      <c r="ITW19" s="19"/>
      <c r="ITX19" s="19"/>
      <c r="ITY19" s="19"/>
      <c r="ITZ19" s="19"/>
      <c r="IUA19" s="19"/>
      <c r="IUB19" s="19"/>
      <c r="IUC19" s="19"/>
      <c r="IUD19" s="19"/>
      <c r="IUE19" s="19"/>
      <c r="IUF19" s="19"/>
      <c r="IUG19" s="19"/>
      <c r="IUH19" s="19"/>
      <c r="IUI19" s="19"/>
      <c r="IUJ19" s="19"/>
      <c r="IUK19" s="19"/>
      <c r="IUL19" s="19"/>
      <c r="IUM19" s="19"/>
      <c r="IUN19" s="19"/>
      <c r="IUO19" s="19"/>
      <c r="IUP19" s="19"/>
      <c r="IUQ19" s="19"/>
      <c r="IUR19" s="19"/>
      <c r="IUS19" s="19"/>
      <c r="IUT19" s="19"/>
      <c r="IUU19" s="19"/>
      <c r="IUV19" s="19"/>
      <c r="IUW19" s="19"/>
      <c r="IUX19" s="19"/>
      <c r="IUY19" s="19"/>
      <c r="IUZ19" s="19"/>
      <c r="IVA19" s="19"/>
      <c r="IVB19" s="19"/>
      <c r="IVC19" s="19"/>
      <c r="IVD19" s="19"/>
      <c r="IVE19" s="19"/>
      <c r="IVF19" s="19"/>
      <c r="IVG19" s="19"/>
      <c r="IVH19" s="19"/>
      <c r="IVI19" s="19"/>
      <c r="IVJ19" s="19"/>
      <c r="IVK19" s="19"/>
      <c r="IVL19" s="19"/>
      <c r="IVM19" s="19"/>
      <c r="IVN19" s="19"/>
      <c r="IVO19" s="19"/>
      <c r="IVP19" s="19"/>
      <c r="IVQ19" s="19"/>
      <c r="IVR19" s="19"/>
      <c r="IVS19" s="19"/>
      <c r="IVT19" s="19"/>
      <c r="IVU19" s="19"/>
      <c r="IVV19" s="19"/>
      <c r="IVW19" s="19"/>
      <c r="IVX19" s="19"/>
      <c r="IVY19" s="19"/>
      <c r="IVZ19" s="19"/>
      <c r="IWA19" s="19"/>
      <c r="IWB19" s="19"/>
      <c r="IWC19" s="19"/>
      <c r="IWD19" s="19"/>
      <c r="IWE19" s="19"/>
      <c r="IWF19" s="19"/>
      <c r="IWG19" s="19"/>
      <c r="IWH19" s="19"/>
      <c r="IWI19" s="19"/>
      <c r="IWJ19" s="19"/>
      <c r="IWK19" s="19"/>
      <c r="IWL19" s="19"/>
      <c r="IWM19" s="19"/>
      <c r="IWN19" s="19"/>
      <c r="IWO19" s="19"/>
      <c r="IWP19" s="19"/>
      <c r="IWQ19" s="19"/>
      <c r="IWR19" s="19"/>
      <c r="IWS19" s="19"/>
      <c r="IWT19" s="19"/>
      <c r="IWU19" s="19"/>
      <c r="IWV19" s="19"/>
      <c r="IWW19" s="19"/>
      <c r="IWX19" s="19"/>
      <c r="IWY19" s="19"/>
      <c r="IWZ19" s="19"/>
      <c r="IXA19" s="19"/>
      <c r="IXB19" s="19"/>
      <c r="IXC19" s="19"/>
      <c r="IXD19" s="19"/>
      <c r="IXE19" s="19"/>
      <c r="IXF19" s="19"/>
      <c r="IXG19" s="19"/>
      <c r="IXH19" s="19"/>
      <c r="IXI19" s="19"/>
      <c r="IXJ19" s="19"/>
      <c r="IXK19" s="19"/>
      <c r="IXL19" s="19"/>
      <c r="IXM19" s="19"/>
      <c r="IXN19" s="19"/>
      <c r="IXO19" s="19"/>
      <c r="IXP19" s="19"/>
      <c r="IXQ19" s="19"/>
      <c r="IXR19" s="19"/>
      <c r="IXS19" s="19"/>
      <c r="IXT19" s="19"/>
      <c r="IXU19" s="19"/>
      <c r="IXV19" s="19"/>
      <c r="IXW19" s="19"/>
      <c r="IXX19" s="19"/>
      <c r="IXY19" s="19"/>
      <c r="IXZ19" s="19"/>
      <c r="IYA19" s="19"/>
      <c r="IYB19" s="19"/>
      <c r="IYC19" s="19"/>
      <c r="IYD19" s="19"/>
      <c r="IYE19" s="19"/>
      <c r="IYF19" s="19"/>
      <c r="IYG19" s="19"/>
      <c r="IYH19" s="19"/>
      <c r="IYI19" s="19"/>
      <c r="IYJ19" s="19"/>
      <c r="IYK19" s="19"/>
      <c r="IYL19" s="19"/>
      <c r="IYM19" s="19"/>
      <c r="IYN19" s="19"/>
      <c r="IYO19" s="19"/>
      <c r="IYP19" s="19"/>
      <c r="IYQ19" s="19"/>
      <c r="IYR19" s="19"/>
      <c r="IYS19" s="19"/>
      <c r="IYT19" s="19"/>
      <c r="IYU19" s="19"/>
      <c r="IYV19" s="19"/>
      <c r="IYW19" s="19"/>
      <c r="IYX19" s="19"/>
      <c r="IYY19" s="19"/>
      <c r="IYZ19" s="19"/>
      <c r="IZA19" s="19"/>
      <c r="IZB19" s="19"/>
      <c r="IZC19" s="19"/>
      <c r="IZD19" s="19"/>
      <c r="IZE19" s="19"/>
      <c r="IZF19" s="19"/>
      <c r="IZG19" s="19"/>
      <c r="IZH19" s="19"/>
      <c r="IZI19" s="19"/>
      <c r="IZJ19" s="19"/>
      <c r="IZK19" s="19"/>
      <c r="IZL19" s="19"/>
      <c r="IZM19" s="19"/>
      <c r="IZN19" s="19"/>
      <c r="IZO19" s="19"/>
      <c r="IZP19" s="19"/>
      <c r="IZQ19" s="19"/>
      <c r="IZR19" s="19"/>
      <c r="IZS19" s="19"/>
      <c r="IZT19" s="19"/>
      <c r="IZU19" s="19"/>
      <c r="IZV19" s="19"/>
      <c r="IZW19" s="19"/>
      <c r="IZX19" s="19"/>
      <c r="IZY19" s="19"/>
      <c r="IZZ19" s="19"/>
      <c r="JAA19" s="19"/>
      <c r="JAB19" s="19"/>
      <c r="JAC19" s="19"/>
      <c r="JAD19" s="19"/>
      <c r="JAE19" s="19"/>
      <c r="JAF19" s="19"/>
      <c r="JAG19" s="19"/>
      <c r="JAH19" s="19"/>
      <c r="JAI19" s="19"/>
      <c r="JAJ19" s="19"/>
      <c r="JAK19" s="19"/>
      <c r="JAL19" s="19"/>
      <c r="JAM19" s="19"/>
      <c r="JAN19" s="19"/>
      <c r="JAO19" s="19"/>
      <c r="JAP19" s="19"/>
      <c r="JAQ19" s="19"/>
      <c r="JAR19" s="19"/>
      <c r="JAS19" s="19"/>
      <c r="JAT19" s="19"/>
      <c r="JAU19" s="19"/>
      <c r="JAV19" s="19"/>
      <c r="JAW19" s="19"/>
      <c r="JAX19" s="19"/>
      <c r="JAY19" s="19"/>
      <c r="JAZ19" s="19"/>
      <c r="JBA19" s="19"/>
      <c r="JBB19" s="19"/>
      <c r="JBC19" s="19"/>
      <c r="JBD19" s="19"/>
      <c r="JBE19" s="19"/>
      <c r="JBF19" s="19"/>
      <c r="JBG19" s="19"/>
      <c r="JBH19" s="19"/>
      <c r="JBI19" s="19"/>
      <c r="JBJ19" s="19"/>
      <c r="JBK19" s="19"/>
      <c r="JBL19" s="19"/>
      <c r="JBM19" s="19"/>
      <c r="JBN19" s="19"/>
      <c r="JBO19" s="19"/>
      <c r="JBP19" s="19"/>
      <c r="JBQ19" s="19"/>
      <c r="JBR19" s="19"/>
      <c r="JBS19" s="19"/>
      <c r="JBT19" s="19"/>
      <c r="JBU19" s="19"/>
      <c r="JBV19" s="19"/>
      <c r="JBW19" s="19"/>
      <c r="JBX19" s="19"/>
      <c r="JBY19" s="19"/>
      <c r="JBZ19" s="19"/>
      <c r="JCA19" s="19"/>
      <c r="JCB19" s="19"/>
      <c r="JCC19" s="19"/>
      <c r="JCD19" s="19"/>
      <c r="JCE19" s="19"/>
      <c r="JCF19" s="19"/>
      <c r="JCG19" s="19"/>
      <c r="JCH19" s="19"/>
      <c r="JCI19" s="19"/>
      <c r="JCJ19" s="19"/>
      <c r="JCK19" s="19"/>
      <c r="JCL19" s="19"/>
      <c r="JCM19" s="19"/>
      <c r="JCN19" s="19"/>
      <c r="JCO19" s="19"/>
      <c r="JCP19" s="19"/>
      <c r="JCQ19" s="19"/>
      <c r="JCR19" s="19"/>
      <c r="JCS19" s="19"/>
      <c r="JCT19" s="19"/>
      <c r="JCU19" s="19"/>
      <c r="JCV19" s="19"/>
      <c r="JCW19" s="19"/>
      <c r="JCX19" s="19"/>
      <c r="JCY19" s="19"/>
      <c r="JCZ19" s="19"/>
      <c r="JDA19" s="19"/>
      <c r="JDB19" s="19"/>
      <c r="JDC19" s="19"/>
      <c r="JDD19" s="19"/>
      <c r="JDE19" s="19"/>
      <c r="JDF19" s="19"/>
      <c r="JDG19" s="19"/>
      <c r="JDH19" s="19"/>
      <c r="JDI19" s="19"/>
      <c r="JDJ19" s="19"/>
      <c r="JDK19" s="19"/>
      <c r="JDL19" s="19"/>
      <c r="JDM19" s="19"/>
      <c r="JDN19" s="19"/>
      <c r="JDO19" s="19"/>
      <c r="JDP19" s="19"/>
      <c r="JDQ19" s="19"/>
      <c r="JDR19" s="19"/>
      <c r="JDS19" s="19"/>
      <c r="JDT19" s="19"/>
      <c r="JDU19" s="19"/>
      <c r="JDV19" s="19"/>
      <c r="JDW19" s="19"/>
      <c r="JDX19" s="19"/>
      <c r="JDY19" s="19"/>
      <c r="JDZ19" s="19"/>
      <c r="JEA19" s="19"/>
      <c r="JEB19" s="19"/>
      <c r="JEC19" s="19"/>
      <c r="JED19" s="19"/>
      <c r="JEE19" s="19"/>
      <c r="JEF19" s="19"/>
      <c r="JEG19" s="19"/>
      <c r="JEH19" s="19"/>
      <c r="JEI19" s="19"/>
      <c r="JEJ19" s="19"/>
      <c r="JEK19" s="19"/>
      <c r="JEL19" s="19"/>
      <c r="JEM19" s="19"/>
      <c r="JEN19" s="19"/>
      <c r="JEO19" s="19"/>
      <c r="JEP19" s="19"/>
      <c r="JEQ19" s="19"/>
      <c r="JER19" s="19"/>
      <c r="JES19" s="19"/>
      <c r="JET19" s="19"/>
      <c r="JEU19" s="19"/>
      <c r="JEV19" s="19"/>
      <c r="JEW19" s="19"/>
      <c r="JEX19" s="19"/>
      <c r="JEY19" s="19"/>
      <c r="JEZ19" s="19"/>
      <c r="JFA19" s="19"/>
      <c r="JFB19" s="19"/>
      <c r="JFC19" s="19"/>
      <c r="JFD19" s="19"/>
      <c r="JFE19" s="19"/>
      <c r="JFF19" s="19"/>
      <c r="JFG19" s="19"/>
      <c r="JFH19" s="19"/>
      <c r="JFI19" s="19"/>
      <c r="JFJ19" s="19"/>
      <c r="JFK19" s="19"/>
      <c r="JFL19" s="19"/>
      <c r="JFM19" s="19"/>
      <c r="JFN19" s="19"/>
      <c r="JFO19" s="19"/>
      <c r="JFP19" s="19"/>
      <c r="JFQ19" s="19"/>
      <c r="JFR19" s="19"/>
      <c r="JFS19" s="19"/>
      <c r="JFT19" s="19"/>
      <c r="JFU19" s="19"/>
      <c r="JFV19" s="19"/>
      <c r="JFW19" s="19"/>
      <c r="JFX19" s="19"/>
      <c r="JFY19" s="19"/>
      <c r="JFZ19" s="19"/>
      <c r="JGA19" s="19"/>
      <c r="JGB19" s="19"/>
      <c r="JGC19" s="19"/>
      <c r="JGD19" s="19"/>
      <c r="JGE19" s="19"/>
      <c r="JGF19" s="19"/>
      <c r="JGG19" s="19"/>
      <c r="JGH19" s="19"/>
      <c r="JGI19" s="19"/>
      <c r="JGJ19" s="19"/>
      <c r="JGK19" s="19"/>
      <c r="JGL19" s="19"/>
      <c r="JGM19" s="19"/>
      <c r="JGN19" s="19"/>
      <c r="JGO19" s="19"/>
      <c r="JGP19" s="19"/>
      <c r="JGQ19" s="19"/>
      <c r="JGR19" s="19"/>
      <c r="JGS19" s="19"/>
      <c r="JGT19" s="19"/>
      <c r="JGU19" s="19"/>
      <c r="JGV19" s="19"/>
      <c r="JGW19" s="19"/>
      <c r="JGX19" s="19"/>
      <c r="JGY19" s="19"/>
      <c r="JGZ19" s="19"/>
      <c r="JHA19" s="19"/>
      <c r="JHB19" s="19"/>
      <c r="JHC19" s="19"/>
      <c r="JHD19" s="19"/>
      <c r="JHE19" s="19"/>
      <c r="JHF19" s="19"/>
      <c r="JHG19" s="19"/>
      <c r="JHH19" s="19"/>
      <c r="JHI19" s="19"/>
      <c r="JHJ19" s="19"/>
      <c r="JHK19" s="19"/>
      <c r="JHL19" s="19"/>
      <c r="JHM19" s="19"/>
      <c r="JHN19" s="19"/>
      <c r="JHO19" s="19"/>
      <c r="JHP19" s="19"/>
      <c r="JHQ19" s="19"/>
      <c r="JHR19" s="19"/>
      <c r="JHS19" s="19"/>
      <c r="JHT19" s="19"/>
      <c r="JHU19" s="19"/>
      <c r="JHV19" s="19"/>
      <c r="JHW19" s="19"/>
      <c r="JHX19" s="19"/>
      <c r="JHY19" s="19"/>
      <c r="JHZ19" s="19"/>
      <c r="JIA19" s="19"/>
      <c r="JIB19" s="19"/>
      <c r="JIC19" s="19"/>
      <c r="JID19" s="19"/>
      <c r="JIE19" s="19"/>
      <c r="JIF19" s="19"/>
      <c r="JIG19" s="19"/>
      <c r="JIH19" s="19"/>
      <c r="JII19" s="19"/>
      <c r="JIJ19" s="19"/>
      <c r="JIK19" s="19"/>
      <c r="JIL19" s="19"/>
      <c r="JIM19" s="19"/>
      <c r="JIN19" s="19"/>
      <c r="JIO19" s="19"/>
      <c r="JIP19" s="19"/>
      <c r="JIQ19" s="19"/>
      <c r="JIR19" s="19"/>
      <c r="JIS19" s="19"/>
      <c r="JIT19" s="19"/>
      <c r="JIU19" s="19"/>
      <c r="JIV19" s="19"/>
      <c r="JIW19" s="19"/>
      <c r="JIX19" s="19"/>
      <c r="JIY19" s="19"/>
      <c r="JIZ19" s="19"/>
      <c r="JJA19" s="19"/>
      <c r="JJB19" s="19"/>
      <c r="JJC19" s="19"/>
      <c r="JJD19" s="19"/>
      <c r="JJE19" s="19"/>
      <c r="JJF19" s="19"/>
      <c r="JJG19" s="19"/>
      <c r="JJH19" s="19"/>
      <c r="JJI19" s="19"/>
      <c r="JJJ19" s="19"/>
      <c r="JJK19" s="19"/>
      <c r="JJL19" s="19"/>
      <c r="JJM19" s="19"/>
      <c r="JJN19" s="19"/>
      <c r="JJO19" s="19"/>
      <c r="JJP19" s="19"/>
      <c r="JJQ19" s="19"/>
      <c r="JJR19" s="19"/>
      <c r="JJS19" s="19"/>
      <c r="JJT19" s="19"/>
      <c r="JJU19" s="19"/>
      <c r="JJV19" s="19"/>
      <c r="JJW19" s="19"/>
      <c r="JJX19" s="19"/>
      <c r="JJY19" s="19"/>
      <c r="JJZ19" s="19"/>
      <c r="JKA19" s="19"/>
      <c r="JKB19" s="19"/>
      <c r="JKC19" s="19"/>
      <c r="JKD19" s="19"/>
      <c r="JKE19" s="19"/>
      <c r="JKF19" s="19"/>
      <c r="JKG19" s="19"/>
      <c r="JKH19" s="19"/>
      <c r="JKI19" s="19"/>
      <c r="JKJ19" s="19"/>
      <c r="JKK19" s="19"/>
      <c r="JKL19" s="19"/>
      <c r="JKM19" s="19"/>
      <c r="JKN19" s="19"/>
      <c r="JKO19" s="19"/>
      <c r="JKP19" s="19"/>
      <c r="JKQ19" s="19"/>
      <c r="JKR19" s="19"/>
      <c r="JKS19" s="19"/>
      <c r="JKT19" s="19"/>
      <c r="JKU19" s="19"/>
      <c r="JKV19" s="19"/>
      <c r="JKW19" s="19"/>
      <c r="JKX19" s="19"/>
      <c r="JKY19" s="19"/>
      <c r="JKZ19" s="19"/>
      <c r="JLA19" s="19"/>
      <c r="JLB19" s="19"/>
      <c r="JLC19" s="19"/>
      <c r="JLD19" s="19"/>
      <c r="JLE19" s="19"/>
      <c r="JLF19" s="19"/>
      <c r="JLG19" s="19"/>
      <c r="JLH19" s="19"/>
      <c r="JLI19" s="19"/>
      <c r="JLJ19" s="19"/>
      <c r="JLK19" s="19"/>
      <c r="JLL19" s="19"/>
      <c r="JLM19" s="19"/>
      <c r="JLN19" s="19"/>
      <c r="JLO19" s="19"/>
      <c r="JLP19" s="19"/>
      <c r="JLQ19" s="19"/>
      <c r="JLR19" s="19"/>
      <c r="JLS19" s="19"/>
      <c r="JLT19" s="19"/>
      <c r="JLU19" s="19"/>
      <c r="JLV19" s="19"/>
      <c r="JLW19" s="19"/>
      <c r="JLX19" s="19"/>
      <c r="JLY19" s="19"/>
      <c r="JLZ19" s="19"/>
      <c r="JMA19" s="19"/>
      <c r="JMB19" s="19"/>
      <c r="JMC19" s="19"/>
      <c r="JMD19" s="19"/>
      <c r="JME19" s="19"/>
      <c r="JMF19" s="19"/>
      <c r="JMG19" s="19"/>
      <c r="JMH19" s="19"/>
      <c r="JMI19" s="19"/>
      <c r="JMJ19" s="19"/>
      <c r="JMK19" s="19"/>
      <c r="JML19" s="19"/>
      <c r="JMM19" s="19"/>
      <c r="JMN19" s="19"/>
      <c r="JMO19" s="19"/>
      <c r="JMP19" s="19"/>
      <c r="JMQ19" s="19"/>
      <c r="JMR19" s="19"/>
      <c r="JMS19" s="19"/>
      <c r="JMT19" s="19"/>
      <c r="JMU19" s="19"/>
      <c r="JMV19" s="19"/>
      <c r="JMW19" s="19"/>
      <c r="JMX19" s="19"/>
      <c r="JMY19" s="19"/>
      <c r="JMZ19" s="19"/>
      <c r="JNA19" s="19"/>
      <c r="JNB19" s="19"/>
      <c r="JNC19" s="19"/>
      <c r="JND19" s="19"/>
      <c r="JNE19" s="19"/>
      <c r="JNF19" s="19"/>
      <c r="JNG19" s="19"/>
      <c r="JNH19" s="19"/>
      <c r="JNI19" s="19"/>
      <c r="JNJ19" s="19"/>
      <c r="JNK19" s="19"/>
      <c r="JNL19" s="19"/>
      <c r="JNM19" s="19"/>
      <c r="JNN19" s="19"/>
      <c r="JNO19" s="19"/>
      <c r="JNP19" s="19"/>
      <c r="JNQ19" s="19"/>
      <c r="JNR19" s="19"/>
      <c r="JNS19" s="19"/>
      <c r="JNT19" s="19"/>
      <c r="JNU19" s="19"/>
      <c r="JNV19" s="19"/>
      <c r="JNW19" s="19"/>
      <c r="JNX19" s="19"/>
      <c r="JNY19" s="19"/>
      <c r="JNZ19" s="19"/>
      <c r="JOA19" s="19"/>
      <c r="JOB19" s="19"/>
      <c r="JOC19" s="19"/>
      <c r="JOD19" s="19"/>
      <c r="JOE19" s="19"/>
      <c r="JOF19" s="19"/>
      <c r="JOG19" s="19"/>
      <c r="JOH19" s="19"/>
      <c r="JOI19" s="19"/>
      <c r="JOJ19" s="19"/>
      <c r="JOK19" s="19"/>
      <c r="JOL19" s="19"/>
      <c r="JOM19" s="19"/>
      <c r="JON19" s="19"/>
      <c r="JOO19" s="19"/>
      <c r="JOP19" s="19"/>
      <c r="JOQ19" s="19"/>
      <c r="JOR19" s="19"/>
      <c r="JOS19" s="19"/>
      <c r="JOT19" s="19"/>
      <c r="JOU19" s="19"/>
      <c r="JOV19" s="19"/>
      <c r="JOW19" s="19"/>
      <c r="JOX19" s="19"/>
      <c r="JOY19" s="19"/>
      <c r="JOZ19" s="19"/>
      <c r="JPA19" s="19"/>
      <c r="JPB19" s="19"/>
      <c r="JPC19" s="19"/>
      <c r="JPD19" s="19"/>
      <c r="JPE19" s="19"/>
      <c r="JPF19" s="19"/>
      <c r="JPG19" s="19"/>
      <c r="JPH19" s="19"/>
      <c r="JPI19" s="19"/>
      <c r="JPJ19" s="19"/>
      <c r="JPK19" s="19"/>
      <c r="JPL19" s="19"/>
      <c r="JPM19" s="19"/>
      <c r="JPN19" s="19"/>
      <c r="JPO19" s="19"/>
      <c r="JPP19" s="19"/>
      <c r="JPQ19" s="19"/>
      <c r="JPR19" s="19"/>
      <c r="JPS19" s="19"/>
      <c r="JPT19" s="19"/>
      <c r="JPU19" s="19"/>
      <c r="JPV19" s="19"/>
      <c r="JPW19" s="19"/>
      <c r="JPX19" s="19"/>
      <c r="JPY19" s="19"/>
      <c r="JPZ19" s="19"/>
      <c r="JQA19" s="19"/>
      <c r="JQB19" s="19"/>
      <c r="JQC19" s="19"/>
      <c r="JQD19" s="19"/>
      <c r="JQE19" s="19"/>
      <c r="JQF19" s="19"/>
      <c r="JQG19" s="19"/>
      <c r="JQH19" s="19"/>
      <c r="JQI19" s="19"/>
      <c r="JQJ19" s="19"/>
      <c r="JQK19" s="19"/>
      <c r="JQL19" s="19"/>
      <c r="JQM19" s="19"/>
      <c r="JQN19" s="19"/>
      <c r="JQO19" s="19"/>
      <c r="JQP19" s="19"/>
      <c r="JQQ19" s="19"/>
      <c r="JQR19" s="19"/>
      <c r="JQS19" s="19"/>
      <c r="JQT19" s="19"/>
      <c r="JQU19" s="19"/>
      <c r="JQV19" s="19"/>
      <c r="JQW19" s="19"/>
      <c r="JQX19" s="19"/>
      <c r="JQY19" s="19"/>
      <c r="JQZ19" s="19"/>
      <c r="JRA19" s="19"/>
      <c r="JRB19" s="19"/>
      <c r="JRC19" s="19"/>
      <c r="JRD19" s="19"/>
      <c r="JRE19" s="19"/>
      <c r="JRF19" s="19"/>
      <c r="JRG19" s="19"/>
      <c r="JRH19" s="19"/>
      <c r="JRI19" s="19"/>
      <c r="JRJ19" s="19"/>
      <c r="JRK19" s="19"/>
      <c r="JRL19" s="19"/>
      <c r="JRM19" s="19"/>
      <c r="JRN19" s="19"/>
      <c r="JRO19" s="19"/>
      <c r="JRP19" s="19"/>
      <c r="JRQ19" s="19"/>
      <c r="JRR19" s="19"/>
      <c r="JRS19" s="19"/>
      <c r="JRT19" s="19"/>
      <c r="JRU19" s="19"/>
      <c r="JRV19" s="19"/>
      <c r="JRW19" s="19"/>
      <c r="JRX19" s="19"/>
      <c r="JRY19" s="19"/>
      <c r="JRZ19" s="19"/>
      <c r="JSA19" s="19"/>
      <c r="JSB19" s="19"/>
      <c r="JSC19" s="19"/>
      <c r="JSD19" s="19"/>
      <c r="JSE19" s="19"/>
      <c r="JSF19" s="19"/>
      <c r="JSG19" s="19"/>
      <c r="JSH19" s="19"/>
      <c r="JSI19" s="19"/>
      <c r="JSJ19" s="19"/>
      <c r="JSK19" s="19"/>
      <c r="JSL19" s="19"/>
      <c r="JSM19" s="19"/>
      <c r="JSN19" s="19"/>
      <c r="JSO19" s="19"/>
      <c r="JSP19" s="19"/>
      <c r="JSQ19" s="19"/>
      <c r="JSR19" s="19"/>
      <c r="JSS19" s="19"/>
      <c r="JST19" s="19"/>
      <c r="JSU19" s="19"/>
      <c r="JSV19" s="19"/>
      <c r="JSW19" s="19"/>
      <c r="JSX19" s="19"/>
      <c r="JSY19" s="19"/>
      <c r="JSZ19" s="19"/>
      <c r="JTA19" s="19"/>
      <c r="JTB19" s="19"/>
      <c r="JTC19" s="19"/>
      <c r="JTD19" s="19"/>
      <c r="JTE19" s="19"/>
      <c r="JTF19" s="19"/>
      <c r="JTG19" s="19"/>
      <c r="JTH19" s="19"/>
      <c r="JTI19" s="19"/>
      <c r="JTJ19" s="19"/>
      <c r="JTK19" s="19"/>
      <c r="JTL19" s="19"/>
      <c r="JTM19" s="19"/>
      <c r="JTN19" s="19"/>
      <c r="JTO19" s="19"/>
      <c r="JTP19" s="19"/>
      <c r="JTQ19" s="19"/>
      <c r="JTR19" s="19"/>
      <c r="JTS19" s="19"/>
      <c r="JTT19" s="19"/>
      <c r="JTU19" s="19"/>
      <c r="JTV19" s="19"/>
      <c r="JTW19" s="19"/>
      <c r="JTX19" s="19"/>
      <c r="JTY19" s="19"/>
      <c r="JTZ19" s="19"/>
      <c r="JUA19" s="19"/>
      <c r="JUB19" s="19"/>
      <c r="JUC19" s="19"/>
      <c r="JUD19" s="19"/>
      <c r="JUE19" s="19"/>
      <c r="JUF19" s="19"/>
      <c r="JUG19" s="19"/>
      <c r="JUH19" s="19"/>
      <c r="JUI19" s="19"/>
      <c r="JUJ19" s="19"/>
      <c r="JUK19" s="19"/>
      <c r="JUL19" s="19"/>
      <c r="JUM19" s="19"/>
      <c r="JUN19" s="19"/>
      <c r="JUO19" s="19"/>
      <c r="JUP19" s="19"/>
      <c r="JUQ19" s="19"/>
      <c r="JUR19" s="19"/>
      <c r="JUS19" s="19"/>
      <c r="JUT19" s="19"/>
      <c r="JUU19" s="19"/>
      <c r="JUV19" s="19"/>
      <c r="JUW19" s="19"/>
      <c r="JUX19" s="19"/>
      <c r="JUY19" s="19"/>
      <c r="JUZ19" s="19"/>
      <c r="JVA19" s="19"/>
      <c r="JVB19" s="19"/>
      <c r="JVC19" s="19"/>
      <c r="JVD19" s="19"/>
      <c r="JVE19" s="19"/>
      <c r="JVF19" s="19"/>
      <c r="JVG19" s="19"/>
      <c r="JVH19" s="19"/>
      <c r="JVI19" s="19"/>
      <c r="JVJ19" s="19"/>
      <c r="JVK19" s="19"/>
      <c r="JVL19" s="19"/>
      <c r="JVM19" s="19"/>
      <c r="JVN19" s="19"/>
      <c r="JVO19" s="19"/>
      <c r="JVP19" s="19"/>
      <c r="JVQ19" s="19"/>
      <c r="JVR19" s="19"/>
      <c r="JVS19" s="19"/>
      <c r="JVT19" s="19"/>
      <c r="JVU19" s="19"/>
      <c r="JVV19" s="19"/>
      <c r="JVW19" s="19"/>
      <c r="JVX19" s="19"/>
      <c r="JVY19" s="19"/>
      <c r="JVZ19" s="19"/>
      <c r="JWA19" s="19"/>
      <c r="JWB19" s="19"/>
      <c r="JWC19" s="19"/>
      <c r="JWD19" s="19"/>
      <c r="JWE19" s="19"/>
      <c r="JWF19" s="19"/>
      <c r="JWG19" s="19"/>
      <c r="JWH19" s="19"/>
      <c r="JWI19" s="19"/>
      <c r="JWJ19" s="19"/>
      <c r="JWK19" s="19"/>
      <c r="JWL19" s="19"/>
      <c r="JWM19" s="19"/>
      <c r="JWN19" s="19"/>
      <c r="JWO19" s="19"/>
      <c r="JWP19" s="19"/>
      <c r="JWQ19" s="19"/>
      <c r="JWR19" s="19"/>
      <c r="JWS19" s="19"/>
      <c r="JWT19" s="19"/>
      <c r="JWU19" s="19"/>
      <c r="JWV19" s="19"/>
      <c r="JWW19" s="19"/>
      <c r="JWX19" s="19"/>
      <c r="JWY19" s="19"/>
      <c r="JWZ19" s="19"/>
      <c r="JXA19" s="19"/>
      <c r="JXB19" s="19"/>
      <c r="JXC19" s="19"/>
      <c r="JXD19" s="19"/>
      <c r="JXE19" s="19"/>
      <c r="JXF19" s="19"/>
      <c r="JXG19" s="19"/>
      <c r="JXH19" s="19"/>
      <c r="JXI19" s="19"/>
      <c r="JXJ19" s="19"/>
      <c r="JXK19" s="19"/>
      <c r="JXL19" s="19"/>
      <c r="JXM19" s="19"/>
      <c r="JXN19" s="19"/>
      <c r="JXO19" s="19"/>
      <c r="JXP19" s="19"/>
      <c r="JXQ19" s="19"/>
      <c r="JXR19" s="19"/>
      <c r="JXS19" s="19"/>
      <c r="JXT19" s="19"/>
      <c r="JXU19" s="19"/>
      <c r="JXV19" s="19"/>
      <c r="JXW19" s="19"/>
      <c r="JXX19" s="19"/>
      <c r="JXY19" s="19"/>
      <c r="JXZ19" s="19"/>
      <c r="JYA19" s="19"/>
      <c r="JYB19" s="19"/>
      <c r="JYC19" s="19"/>
      <c r="JYD19" s="19"/>
      <c r="JYE19" s="19"/>
      <c r="JYF19" s="19"/>
      <c r="JYG19" s="19"/>
      <c r="JYH19" s="19"/>
      <c r="JYI19" s="19"/>
      <c r="JYJ19" s="19"/>
      <c r="JYK19" s="19"/>
      <c r="JYL19" s="19"/>
      <c r="JYM19" s="19"/>
      <c r="JYN19" s="19"/>
      <c r="JYO19" s="19"/>
      <c r="JYP19" s="19"/>
      <c r="JYQ19" s="19"/>
      <c r="JYR19" s="19"/>
      <c r="JYS19" s="19"/>
      <c r="JYT19" s="19"/>
      <c r="JYU19" s="19"/>
      <c r="JYV19" s="19"/>
      <c r="JYW19" s="19"/>
      <c r="JYX19" s="19"/>
      <c r="JYY19" s="19"/>
      <c r="JYZ19" s="19"/>
      <c r="JZA19" s="19"/>
      <c r="JZB19" s="19"/>
      <c r="JZC19" s="19"/>
      <c r="JZD19" s="19"/>
      <c r="JZE19" s="19"/>
      <c r="JZF19" s="19"/>
      <c r="JZG19" s="19"/>
      <c r="JZH19" s="19"/>
      <c r="JZI19" s="19"/>
      <c r="JZJ19" s="19"/>
      <c r="JZK19" s="19"/>
      <c r="JZL19" s="19"/>
      <c r="JZM19" s="19"/>
      <c r="JZN19" s="19"/>
      <c r="JZO19" s="19"/>
      <c r="JZP19" s="19"/>
      <c r="JZQ19" s="19"/>
      <c r="JZR19" s="19"/>
      <c r="JZS19" s="19"/>
      <c r="JZT19" s="19"/>
      <c r="JZU19" s="19"/>
      <c r="JZV19" s="19"/>
      <c r="JZW19" s="19"/>
      <c r="JZX19" s="19"/>
      <c r="JZY19" s="19"/>
      <c r="JZZ19" s="19"/>
      <c r="KAA19" s="19"/>
      <c r="KAB19" s="19"/>
      <c r="KAC19" s="19"/>
      <c r="KAD19" s="19"/>
      <c r="KAE19" s="19"/>
      <c r="KAF19" s="19"/>
      <c r="KAG19" s="19"/>
      <c r="KAH19" s="19"/>
      <c r="KAI19" s="19"/>
      <c r="KAJ19" s="19"/>
      <c r="KAK19" s="19"/>
      <c r="KAL19" s="19"/>
      <c r="KAM19" s="19"/>
      <c r="KAN19" s="19"/>
      <c r="KAO19" s="19"/>
      <c r="KAP19" s="19"/>
      <c r="KAQ19" s="19"/>
      <c r="KAR19" s="19"/>
      <c r="KAS19" s="19"/>
      <c r="KAT19" s="19"/>
      <c r="KAU19" s="19"/>
      <c r="KAV19" s="19"/>
      <c r="KAW19" s="19"/>
      <c r="KAX19" s="19"/>
      <c r="KAY19" s="19"/>
      <c r="KAZ19" s="19"/>
      <c r="KBA19" s="19"/>
      <c r="KBB19" s="19"/>
      <c r="KBC19" s="19"/>
      <c r="KBD19" s="19"/>
      <c r="KBE19" s="19"/>
      <c r="KBF19" s="19"/>
      <c r="KBG19" s="19"/>
      <c r="KBH19" s="19"/>
      <c r="KBI19" s="19"/>
      <c r="KBJ19" s="19"/>
      <c r="KBK19" s="19"/>
      <c r="KBL19" s="19"/>
      <c r="KBM19" s="19"/>
      <c r="KBN19" s="19"/>
      <c r="KBO19" s="19"/>
      <c r="KBP19" s="19"/>
      <c r="KBQ19" s="19"/>
      <c r="KBR19" s="19"/>
      <c r="KBS19" s="19"/>
      <c r="KBT19" s="19"/>
      <c r="KBU19" s="19"/>
      <c r="KBV19" s="19"/>
      <c r="KBW19" s="19"/>
      <c r="KBX19" s="19"/>
      <c r="KBY19" s="19"/>
      <c r="KBZ19" s="19"/>
      <c r="KCA19" s="19"/>
      <c r="KCB19" s="19"/>
      <c r="KCC19" s="19"/>
      <c r="KCD19" s="19"/>
      <c r="KCE19" s="19"/>
      <c r="KCF19" s="19"/>
      <c r="KCG19" s="19"/>
      <c r="KCH19" s="19"/>
      <c r="KCI19" s="19"/>
      <c r="KCJ19" s="19"/>
      <c r="KCK19" s="19"/>
      <c r="KCL19" s="19"/>
      <c r="KCM19" s="19"/>
      <c r="KCN19" s="19"/>
      <c r="KCO19" s="19"/>
      <c r="KCP19" s="19"/>
      <c r="KCQ19" s="19"/>
      <c r="KCR19" s="19"/>
      <c r="KCS19" s="19"/>
      <c r="KCT19" s="19"/>
      <c r="KCU19" s="19"/>
      <c r="KCV19" s="19"/>
      <c r="KCW19" s="19"/>
      <c r="KCX19" s="19"/>
      <c r="KCY19" s="19"/>
      <c r="KCZ19" s="19"/>
      <c r="KDA19" s="19"/>
      <c r="KDB19" s="19"/>
      <c r="KDC19" s="19"/>
      <c r="KDD19" s="19"/>
      <c r="KDE19" s="19"/>
      <c r="KDF19" s="19"/>
      <c r="KDG19" s="19"/>
      <c r="KDH19" s="19"/>
      <c r="KDI19" s="19"/>
      <c r="KDJ19" s="19"/>
      <c r="KDK19" s="19"/>
      <c r="KDL19" s="19"/>
      <c r="KDM19" s="19"/>
      <c r="KDN19" s="19"/>
      <c r="KDO19" s="19"/>
      <c r="KDP19" s="19"/>
      <c r="KDQ19" s="19"/>
      <c r="KDR19" s="19"/>
      <c r="KDS19" s="19"/>
      <c r="KDT19" s="19"/>
      <c r="KDU19" s="19"/>
      <c r="KDV19" s="19"/>
      <c r="KDW19" s="19"/>
      <c r="KDX19" s="19"/>
      <c r="KDY19" s="19"/>
      <c r="KDZ19" s="19"/>
      <c r="KEA19" s="19"/>
      <c r="KEB19" s="19"/>
      <c r="KEC19" s="19"/>
      <c r="KED19" s="19"/>
      <c r="KEE19" s="19"/>
      <c r="KEF19" s="19"/>
      <c r="KEG19" s="19"/>
      <c r="KEH19" s="19"/>
      <c r="KEI19" s="19"/>
      <c r="KEJ19" s="19"/>
      <c r="KEK19" s="19"/>
      <c r="KEL19" s="19"/>
      <c r="KEM19" s="19"/>
      <c r="KEN19" s="19"/>
      <c r="KEO19" s="19"/>
      <c r="KEP19" s="19"/>
      <c r="KEQ19" s="19"/>
      <c r="KER19" s="19"/>
      <c r="KES19" s="19"/>
      <c r="KET19" s="19"/>
      <c r="KEU19" s="19"/>
      <c r="KEV19" s="19"/>
      <c r="KEW19" s="19"/>
      <c r="KEX19" s="19"/>
      <c r="KEY19" s="19"/>
      <c r="KEZ19" s="19"/>
      <c r="KFA19" s="19"/>
      <c r="KFB19" s="19"/>
      <c r="KFC19" s="19"/>
      <c r="KFD19" s="19"/>
      <c r="KFE19" s="19"/>
      <c r="KFF19" s="19"/>
      <c r="KFG19" s="19"/>
      <c r="KFH19" s="19"/>
      <c r="KFI19" s="19"/>
      <c r="KFJ19" s="19"/>
      <c r="KFK19" s="19"/>
      <c r="KFL19" s="19"/>
      <c r="KFM19" s="19"/>
      <c r="KFN19" s="19"/>
      <c r="KFO19" s="19"/>
      <c r="KFP19" s="19"/>
      <c r="KFQ19" s="19"/>
      <c r="KFR19" s="19"/>
      <c r="KFS19" s="19"/>
      <c r="KFT19" s="19"/>
      <c r="KFU19" s="19"/>
      <c r="KFV19" s="19"/>
      <c r="KFW19" s="19"/>
      <c r="KFX19" s="19"/>
      <c r="KFY19" s="19"/>
      <c r="KFZ19" s="19"/>
      <c r="KGA19" s="19"/>
      <c r="KGB19" s="19"/>
      <c r="KGC19" s="19"/>
      <c r="KGD19" s="19"/>
      <c r="KGE19" s="19"/>
      <c r="KGF19" s="19"/>
      <c r="KGG19" s="19"/>
      <c r="KGH19" s="19"/>
      <c r="KGI19" s="19"/>
      <c r="KGJ19" s="19"/>
      <c r="KGK19" s="19"/>
      <c r="KGL19" s="19"/>
      <c r="KGM19" s="19"/>
      <c r="KGN19" s="19"/>
      <c r="KGO19" s="19"/>
      <c r="KGP19" s="19"/>
      <c r="KGQ19" s="19"/>
      <c r="KGR19" s="19"/>
      <c r="KGS19" s="19"/>
      <c r="KGT19" s="19"/>
      <c r="KGU19" s="19"/>
      <c r="KGV19" s="19"/>
      <c r="KGW19" s="19"/>
      <c r="KGX19" s="19"/>
      <c r="KGY19" s="19"/>
      <c r="KGZ19" s="19"/>
      <c r="KHA19" s="19"/>
      <c r="KHB19" s="19"/>
      <c r="KHC19" s="19"/>
      <c r="KHD19" s="19"/>
      <c r="KHE19" s="19"/>
      <c r="KHF19" s="19"/>
      <c r="KHG19" s="19"/>
      <c r="KHH19" s="19"/>
      <c r="KHI19" s="19"/>
      <c r="KHJ19" s="19"/>
      <c r="KHK19" s="19"/>
      <c r="KHL19" s="19"/>
      <c r="KHM19" s="19"/>
      <c r="KHN19" s="19"/>
      <c r="KHO19" s="19"/>
      <c r="KHP19" s="19"/>
      <c r="KHQ19" s="19"/>
      <c r="KHR19" s="19"/>
      <c r="KHS19" s="19"/>
      <c r="KHT19" s="19"/>
      <c r="KHU19" s="19"/>
      <c r="KHV19" s="19"/>
      <c r="KHW19" s="19"/>
      <c r="KHX19" s="19"/>
      <c r="KHY19" s="19"/>
      <c r="KHZ19" s="19"/>
      <c r="KIA19" s="19"/>
      <c r="KIB19" s="19"/>
      <c r="KIC19" s="19"/>
      <c r="KID19" s="19"/>
      <c r="KIE19" s="19"/>
      <c r="KIF19" s="19"/>
      <c r="KIG19" s="19"/>
      <c r="KIH19" s="19"/>
      <c r="KII19" s="19"/>
      <c r="KIJ19" s="19"/>
      <c r="KIK19" s="19"/>
      <c r="KIL19" s="19"/>
      <c r="KIM19" s="19"/>
      <c r="KIN19" s="19"/>
      <c r="KIO19" s="19"/>
      <c r="KIP19" s="19"/>
      <c r="KIQ19" s="19"/>
      <c r="KIR19" s="19"/>
      <c r="KIS19" s="19"/>
      <c r="KIT19" s="19"/>
      <c r="KIU19" s="19"/>
      <c r="KIV19" s="19"/>
      <c r="KIW19" s="19"/>
      <c r="KIX19" s="19"/>
      <c r="KIY19" s="19"/>
      <c r="KIZ19" s="19"/>
      <c r="KJA19" s="19"/>
      <c r="KJB19" s="19"/>
      <c r="KJC19" s="19"/>
      <c r="KJD19" s="19"/>
      <c r="KJE19" s="19"/>
      <c r="KJF19" s="19"/>
      <c r="KJG19" s="19"/>
      <c r="KJH19" s="19"/>
      <c r="KJI19" s="19"/>
      <c r="KJJ19" s="19"/>
      <c r="KJK19" s="19"/>
      <c r="KJL19" s="19"/>
      <c r="KJM19" s="19"/>
      <c r="KJN19" s="19"/>
      <c r="KJO19" s="19"/>
      <c r="KJP19" s="19"/>
      <c r="KJQ19" s="19"/>
      <c r="KJR19" s="19"/>
      <c r="KJS19" s="19"/>
      <c r="KJT19" s="19"/>
      <c r="KJU19" s="19"/>
      <c r="KJV19" s="19"/>
      <c r="KJW19" s="19"/>
      <c r="KJX19" s="19"/>
      <c r="KJY19" s="19"/>
      <c r="KJZ19" s="19"/>
      <c r="KKA19" s="19"/>
      <c r="KKB19" s="19"/>
      <c r="KKC19" s="19"/>
      <c r="KKD19" s="19"/>
      <c r="KKE19" s="19"/>
      <c r="KKF19" s="19"/>
      <c r="KKG19" s="19"/>
      <c r="KKH19" s="19"/>
      <c r="KKI19" s="19"/>
      <c r="KKJ19" s="19"/>
      <c r="KKK19" s="19"/>
      <c r="KKL19" s="19"/>
      <c r="KKM19" s="19"/>
      <c r="KKN19" s="19"/>
      <c r="KKO19" s="19"/>
      <c r="KKP19" s="19"/>
      <c r="KKQ19" s="19"/>
      <c r="KKR19" s="19"/>
      <c r="KKS19" s="19"/>
      <c r="KKT19" s="19"/>
      <c r="KKU19" s="19"/>
      <c r="KKV19" s="19"/>
      <c r="KKW19" s="19"/>
      <c r="KKX19" s="19"/>
      <c r="KKY19" s="19"/>
      <c r="KKZ19" s="19"/>
      <c r="KLA19" s="19"/>
      <c r="KLB19" s="19"/>
      <c r="KLC19" s="19"/>
      <c r="KLD19" s="19"/>
      <c r="KLE19" s="19"/>
      <c r="KLF19" s="19"/>
      <c r="KLG19" s="19"/>
      <c r="KLH19" s="19"/>
      <c r="KLI19" s="19"/>
      <c r="KLJ19" s="19"/>
      <c r="KLK19" s="19"/>
      <c r="KLL19" s="19"/>
      <c r="KLM19" s="19"/>
      <c r="KLN19" s="19"/>
      <c r="KLO19" s="19"/>
      <c r="KLP19" s="19"/>
      <c r="KLQ19" s="19"/>
      <c r="KLR19" s="19"/>
      <c r="KLS19" s="19"/>
      <c r="KLT19" s="19"/>
      <c r="KLU19" s="19"/>
      <c r="KLV19" s="19"/>
      <c r="KLW19" s="19"/>
      <c r="KLX19" s="19"/>
      <c r="KLY19" s="19"/>
      <c r="KLZ19" s="19"/>
      <c r="KMA19" s="19"/>
      <c r="KMB19" s="19"/>
      <c r="KMC19" s="19"/>
      <c r="KMD19" s="19"/>
      <c r="KME19" s="19"/>
      <c r="KMF19" s="19"/>
      <c r="KMG19" s="19"/>
      <c r="KMH19" s="19"/>
      <c r="KMI19" s="19"/>
      <c r="KMJ19" s="19"/>
      <c r="KMK19" s="19"/>
      <c r="KML19" s="19"/>
      <c r="KMM19" s="19"/>
      <c r="KMN19" s="19"/>
      <c r="KMO19" s="19"/>
      <c r="KMP19" s="19"/>
      <c r="KMQ19" s="19"/>
      <c r="KMR19" s="19"/>
      <c r="KMS19" s="19"/>
      <c r="KMT19" s="19"/>
      <c r="KMU19" s="19"/>
      <c r="KMV19" s="19"/>
      <c r="KMW19" s="19"/>
      <c r="KMX19" s="19"/>
      <c r="KMY19" s="19"/>
      <c r="KMZ19" s="19"/>
      <c r="KNA19" s="19"/>
      <c r="KNB19" s="19"/>
      <c r="KNC19" s="19"/>
      <c r="KND19" s="19"/>
      <c r="KNE19" s="19"/>
      <c r="KNF19" s="19"/>
      <c r="KNG19" s="19"/>
      <c r="KNH19" s="19"/>
      <c r="KNI19" s="19"/>
      <c r="KNJ19" s="19"/>
      <c r="KNK19" s="19"/>
      <c r="KNL19" s="19"/>
      <c r="KNM19" s="19"/>
      <c r="KNN19" s="19"/>
      <c r="KNO19" s="19"/>
      <c r="KNP19" s="19"/>
      <c r="KNQ19" s="19"/>
      <c r="KNR19" s="19"/>
      <c r="KNS19" s="19"/>
      <c r="KNT19" s="19"/>
      <c r="KNU19" s="19"/>
      <c r="KNV19" s="19"/>
      <c r="KNW19" s="19"/>
      <c r="KNX19" s="19"/>
      <c r="KNY19" s="19"/>
      <c r="KNZ19" s="19"/>
      <c r="KOA19" s="19"/>
      <c r="KOB19" s="19"/>
      <c r="KOC19" s="19"/>
      <c r="KOD19" s="19"/>
      <c r="KOE19" s="19"/>
      <c r="KOF19" s="19"/>
      <c r="KOG19" s="19"/>
      <c r="KOH19" s="19"/>
      <c r="KOI19" s="19"/>
      <c r="KOJ19" s="19"/>
      <c r="KOK19" s="19"/>
      <c r="KOL19" s="19"/>
      <c r="KOM19" s="19"/>
      <c r="KON19" s="19"/>
      <c r="KOO19" s="19"/>
      <c r="KOP19" s="19"/>
      <c r="KOQ19" s="19"/>
      <c r="KOR19" s="19"/>
      <c r="KOS19" s="19"/>
      <c r="KOT19" s="19"/>
      <c r="KOU19" s="19"/>
      <c r="KOV19" s="19"/>
      <c r="KOW19" s="19"/>
      <c r="KOX19" s="19"/>
      <c r="KOY19" s="19"/>
      <c r="KOZ19" s="19"/>
      <c r="KPA19" s="19"/>
      <c r="KPB19" s="19"/>
      <c r="KPC19" s="19"/>
      <c r="KPD19" s="19"/>
      <c r="KPE19" s="19"/>
      <c r="KPF19" s="19"/>
      <c r="KPG19" s="19"/>
      <c r="KPH19" s="19"/>
      <c r="KPI19" s="19"/>
      <c r="KPJ19" s="19"/>
      <c r="KPK19" s="19"/>
      <c r="KPL19" s="19"/>
      <c r="KPM19" s="19"/>
      <c r="KPN19" s="19"/>
      <c r="KPO19" s="19"/>
      <c r="KPP19" s="19"/>
      <c r="KPQ19" s="19"/>
      <c r="KPR19" s="19"/>
      <c r="KPS19" s="19"/>
      <c r="KPT19" s="19"/>
      <c r="KPU19" s="19"/>
      <c r="KPV19" s="19"/>
      <c r="KPW19" s="19"/>
      <c r="KPX19" s="19"/>
      <c r="KPY19" s="19"/>
      <c r="KPZ19" s="19"/>
      <c r="KQA19" s="19"/>
      <c r="KQB19" s="19"/>
      <c r="KQC19" s="19"/>
      <c r="KQD19" s="19"/>
      <c r="KQE19" s="19"/>
      <c r="KQF19" s="19"/>
      <c r="KQG19" s="19"/>
      <c r="KQH19" s="19"/>
      <c r="KQI19" s="19"/>
      <c r="KQJ19" s="19"/>
      <c r="KQK19" s="19"/>
      <c r="KQL19" s="19"/>
      <c r="KQM19" s="19"/>
      <c r="KQN19" s="19"/>
      <c r="KQO19" s="19"/>
      <c r="KQP19" s="19"/>
      <c r="KQQ19" s="19"/>
      <c r="KQR19" s="19"/>
      <c r="KQS19" s="19"/>
      <c r="KQT19" s="19"/>
      <c r="KQU19" s="19"/>
      <c r="KQV19" s="19"/>
      <c r="KQW19" s="19"/>
      <c r="KQX19" s="19"/>
      <c r="KQY19" s="19"/>
      <c r="KQZ19" s="19"/>
      <c r="KRA19" s="19"/>
      <c r="KRB19" s="19"/>
      <c r="KRC19" s="19"/>
      <c r="KRD19" s="19"/>
      <c r="KRE19" s="19"/>
      <c r="KRF19" s="19"/>
      <c r="KRG19" s="19"/>
      <c r="KRH19" s="19"/>
      <c r="KRI19" s="19"/>
      <c r="KRJ19" s="19"/>
      <c r="KRK19" s="19"/>
      <c r="KRL19" s="19"/>
      <c r="KRM19" s="19"/>
      <c r="KRN19" s="19"/>
      <c r="KRO19" s="19"/>
      <c r="KRP19" s="19"/>
      <c r="KRQ19" s="19"/>
      <c r="KRR19" s="19"/>
      <c r="KRS19" s="19"/>
      <c r="KRT19" s="19"/>
      <c r="KRU19" s="19"/>
      <c r="KRV19" s="19"/>
      <c r="KRW19" s="19"/>
      <c r="KRX19" s="19"/>
      <c r="KRY19" s="19"/>
      <c r="KRZ19" s="19"/>
      <c r="KSA19" s="19"/>
      <c r="KSB19" s="19"/>
      <c r="KSC19" s="19"/>
      <c r="KSD19" s="19"/>
      <c r="KSE19" s="19"/>
      <c r="KSF19" s="19"/>
      <c r="KSG19" s="19"/>
      <c r="KSH19" s="19"/>
      <c r="KSI19" s="19"/>
      <c r="KSJ19" s="19"/>
      <c r="KSK19" s="19"/>
      <c r="KSL19" s="19"/>
      <c r="KSM19" s="19"/>
      <c r="KSN19" s="19"/>
      <c r="KSO19" s="19"/>
      <c r="KSP19" s="19"/>
      <c r="KSQ19" s="19"/>
      <c r="KSR19" s="19"/>
      <c r="KSS19" s="19"/>
      <c r="KST19" s="19"/>
      <c r="KSU19" s="19"/>
      <c r="KSV19" s="19"/>
      <c r="KSW19" s="19"/>
      <c r="KSX19" s="19"/>
      <c r="KSY19" s="19"/>
      <c r="KSZ19" s="19"/>
      <c r="KTA19" s="19"/>
      <c r="KTB19" s="19"/>
      <c r="KTC19" s="19"/>
      <c r="KTD19" s="19"/>
      <c r="KTE19" s="19"/>
      <c r="KTF19" s="19"/>
      <c r="KTG19" s="19"/>
      <c r="KTH19" s="19"/>
      <c r="KTI19" s="19"/>
      <c r="KTJ19" s="19"/>
      <c r="KTK19" s="19"/>
      <c r="KTL19" s="19"/>
      <c r="KTM19" s="19"/>
      <c r="KTN19" s="19"/>
      <c r="KTO19" s="19"/>
      <c r="KTP19" s="19"/>
      <c r="KTQ19" s="19"/>
      <c r="KTR19" s="19"/>
      <c r="KTS19" s="19"/>
      <c r="KTT19" s="19"/>
      <c r="KTU19" s="19"/>
      <c r="KTV19" s="19"/>
      <c r="KTW19" s="19"/>
      <c r="KTX19" s="19"/>
      <c r="KTY19" s="19"/>
      <c r="KTZ19" s="19"/>
      <c r="KUA19" s="19"/>
      <c r="KUB19" s="19"/>
      <c r="KUC19" s="19"/>
      <c r="KUD19" s="19"/>
      <c r="KUE19" s="19"/>
      <c r="KUF19" s="19"/>
      <c r="KUG19" s="19"/>
      <c r="KUH19" s="19"/>
      <c r="KUI19" s="19"/>
      <c r="KUJ19" s="19"/>
      <c r="KUK19" s="19"/>
      <c r="KUL19" s="19"/>
      <c r="KUM19" s="19"/>
      <c r="KUN19" s="19"/>
      <c r="KUO19" s="19"/>
      <c r="KUP19" s="19"/>
      <c r="KUQ19" s="19"/>
      <c r="KUR19" s="19"/>
      <c r="KUS19" s="19"/>
      <c r="KUT19" s="19"/>
      <c r="KUU19" s="19"/>
      <c r="KUV19" s="19"/>
      <c r="KUW19" s="19"/>
      <c r="KUX19" s="19"/>
      <c r="KUY19" s="19"/>
      <c r="KUZ19" s="19"/>
      <c r="KVA19" s="19"/>
      <c r="KVB19" s="19"/>
      <c r="KVC19" s="19"/>
      <c r="KVD19" s="19"/>
      <c r="KVE19" s="19"/>
      <c r="KVF19" s="19"/>
      <c r="KVG19" s="19"/>
      <c r="KVH19" s="19"/>
      <c r="KVI19" s="19"/>
      <c r="KVJ19" s="19"/>
      <c r="KVK19" s="19"/>
      <c r="KVL19" s="19"/>
      <c r="KVM19" s="19"/>
      <c r="KVN19" s="19"/>
      <c r="KVO19" s="19"/>
      <c r="KVP19" s="19"/>
      <c r="KVQ19" s="19"/>
      <c r="KVR19" s="19"/>
      <c r="KVS19" s="19"/>
      <c r="KVT19" s="19"/>
      <c r="KVU19" s="19"/>
      <c r="KVV19" s="19"/>
      <c r="KVW19" s="19"/>
      <c r="KVX19" s="19"/>
      <c r="KVY19" s="19"/>
      <c r="KVZ19" s="19"/>
      <c r="KWA19" s="19"/>
      <c r="KWB19" s="19"/>
      <c r="KWC19" s="19"/>
      <c r="KWD19" s="19"/>
      <c r="KWE19" s="19"/>
      <c r="KWF19" s="19"/>
      <c r="KWG19" s="19"/>
      <c r="KWH19" s="19"/>
      <c r="KWI19" s="19"/>
      <c r="KWJ19" s="19"/>
      <c r="KWK19" s="19"/>
      <c r="KWL19" s="19"/>
      <c r="KWM19" s="19"/>
      <c r="KWN19" s="19"/>
      <c r="KWO19" s="19"/>
      <c r="KWP19" s="19"/>
      <c r="KWQ19" s="19"/>
      <c r="KWR19" s="19"/>
      <c r="KWS19" s="19"/>
      <c r="KWT19" s="19"/>
      <c r="KWU19" s="19"/>
      <c r="KWV19" s="19"/>
      <c r="KWW19" s="19"/>
      <c r="KWX19" s="19"/>
      <c r="KWY19" s="19"/>
      <c r="KWZ19" s="19"/>
      <c r="KXA19" s="19"/>
      <c r="KXB19" s="19"/>
      <c r="KXC19" s="19"/>
      <c r="KXD19" s="19"/>
      <c r="KXE19" s="19"/>
      <c r="KXF19" s="19"/>
      <c r="KXG19" s="19"/>
      <c r="KXH19" s="19"/>
      <c r="KXI19" s="19"/>
      <c r="KXJ19" s="19"/>
      <c r="KXK19" s="19"/>
      <c r="KXL19" s="19"/>
      <c r="KXM19" s="19"/>
      <c r="KXN19" s="19"/>
      <c r="KXO19" s="19"/>
      <c r="KXP19" s="19"/>
      <c r="KXQ19" s="19"/>
      <c r="KXR19" s="19"/>
      <c r="KXS19" s="19"/>
      <c r="KXT19" s="19"/>
      <c r="KXU19" s="19"/>
      <c r="KXV19" s="19"/>
      <c r="KXW19" s="19"/>
      <c r="KXX19" s="19"/>
      <c r="KXY19" s="19"/>
      <c r="KXZ19" s="19"/>
      <c r="KYA19" s="19"/>
      <c r="KYB19" s="19"/>
      <c r="KYC19" s="19"/>
      <c r="KYD19" s="19"/>
      <c r="KYE19" s="19"/>
      <c r="KYF19" s="19"/>
      <c r="KYG19" s="19"/>
      <c r="KYH19" s="19"/>
      <c r="KYI19" s="19"/>
      <c r="KYJ19" s="19"/>
      <c r="KYK19" s="19"/>
      <c r="KYL19" s="19"/>
      <c r="KYM19" s="19"/>
      <c r="KYN19" s="19"/>
      <c r="KYO19" s="19"/>
      <c r="KYP19" s="19"/>
      <c r="KYQ19" s="19"/>
      <c r="KYR19" s="19"/>
      <c r="KYS19" s="19"/>
      <c r="KYT19" s="19"/>
      <c r="KYU19" s="19"/>
      <c r="KYV19" s="19"/>
      <c r="KYW19" s="19"/>
      <c r="KYX19" s="19"/>
      <c r="KYY19" s="19"/>
      <c r="KYZ19" s="19"/>
      <c r="KZA19" s="19"/>
      <c r="KZB19" s="19"/>
      <c r="KZC19" s="19"/>
      <c r="KZD19" s="19"/>
      <c r="KZE19" s="19"/>
      <c r="KZF19" s="19"/>
      <c r="KZG19" s="19"/>
      <c r="KZH19" s="19"/>
      <c r="KZI19" s="19"/>
      <c r="KZJ19" s="19"/>
      <c r="KZK19" s="19"/>
      <c r="KZL19" s="19"/>
      <c r="KZM19" s="19"/>
      <c r="KZN19" s="19"/>
      <c r="KZO19" s="19"/>
      <c r="KZP19" s="19"/>
      <c r="KZQ19" s="19"/>
      <c r="KZR19" s="19"/>
      <c r="KZS19" s="19"/>
      <c r="KZT19" s="19"/>
      <c r="KZU19" s="19"/>
      <c r="KZV19" s="19"/>
      <c r="KZW19" s="19"/>
      <c r="KZX19" s="19"/>
      <c r="KZY19" s="19"/>
      <c r="KZZ19" s="19"/>
      <c r="LAA19" s="19"/>
      <c r="LAB19" s="19"/>
      <c r="LAC19" s="19"/>
      <c r="LAD19" s="19"/>
      <c r="LAE19" s="19"/>
      <c r="LAF19" s="19"/>
      <c r="LAG19" s="19"/>
      <c r="LAH19" s="19"/>
      <c r="LAI19" s="19"/>
      <c r="LAJ19" s="19"/>
      <c r="LAK19" s="19"/>
      <c r="LAL19" s="19"/>
      <c r="LAM19" s="19"/>
      <c r="LAN19" s="19"/>
      <c r="LAO19" s="19"/>
      <c r="LAP19" s="19"/>
      <c r="LAQ19" s="19"/>
      <c r="LAR19" s="19"/>
      <c r="LAS19" s="19"/>
      <c r="LAT19" s="19"/>
      <c r="LAU19" s="19"/>
      <c r="LAV19" s="19"/>
      <c r="LAW19" s="19"/>
      <c r="LAX19" s="19"/>
      <c r="LAY19" s="19"/>
      <c r="LAZ19" s="19"/>
      <c r="LBA19" s="19"/>
      <c r="LBB19" s="19"/>
      <c r="LBC19" s="19"/>
      <c r="LBD19" s="19"/>
      <c r="LBE19" s="19"/>
      <c r="LBF19" s="19"/>
      <c r="LBG19" s="19"/>
      <c r="LBH19" s="19"/>
      <c r="LBI19" s="19"/>
      <c r="LBJ19" s="19"/>
      <c r="LBK19" s="19"/>
      <c r="LBL19" s="19"/>
      <c r="LBM19" s="19"/>
      <c r="LBN19" s="19"/>
      <c r="LBO19" s="19"/>
      <c r="LBP19" s="19"/>
      <c r="LBQ19" s="19"/>
      <c r="LBR19" s="19"/>
      <c r="LBS19" s="19"/>
      <c r="LBT19" s="19"/>
      <c r="LBU19" s="19"/>
      <c r="LBV19" s="19"/>
      <c r="LBW19" s="19"/>
      <c r="LBX19" s="19"/>
      <c r="LBY19" s="19"/>
      <c r="LBZ19" s="19"/>
      <c r="LCA19" s="19"/>
      <c r="LCB19" s="19"/>
      <c r="LCC19" s="19"/>
      <c r="LCD19" s="19"/>
      <c r="LCE19" s="19"/>
      <c r="LCF19" s="19"/>
      <c r="LCG19" s="19"/>
      <c r="LCH19" s="19"/>
      <c r="LCI19" s="19"/>
      <c r="LCJ19" s="19"/>
      <c r="LCK19" s="19"/>
      <c r="LCL19" s="19"/>
      <c r="LCM19" s="19"/>
      <c r="LCN19" s="19"/>
      <c r="LCO19" s="19"/>
      <c r="LCP19" s="19"/>
      <c r="LCQ19" s="19"/>
      <c r="LCR19" s="19"/>
      <c r="LCS19" s="19"/>
      <c r="LCT19" s="19"/>
      <c r="LCU19" s="19"/>
      <c r="LCV19" s="19"/>
      <c r="LCW19" s="19"/>
      <c r="LCX19" s="19"/>
      <c r="LCY19" s="19"/>
      <c r="LCZ19" s="19"/>
      <c r="LDA19" s="19"/>
      <c r="LDB19" s="19"/>
      <c r="LDC19" s="19"/>
      <c r="LDD19" s="19"/>
      <c r="LDE19" s="19"/>
      <c r="LDF19" s="19"/>
      <c r="LDG19" s="19"/>
      <c r="LDH19" s="19"/>
      <c r="LDI19" s="19"/>
      <c r="LDJ19" s="19"/>
      <c r="LDK19" s="19"/>
      <c r="LDL19" s="19"/>
      <c r="LDM19" s="19"/>
      <c r="LDN19" s="19"/>
      <c r="LDO19" s="19"/>
      <c r="LDP19" s="19"/>
      <c r="LDQ19" s="19"/>
      <c r="LDR19" s="19"/>
      <c r="LDS19" s="19"/>
      <c r="LDT19" s="19"/>
      <c r="LDU19" s="19"/>
      <c r="LDV19" s="19"/>
      <c r="LDW19" s="19"/>
      <c r="LDX19" s="19"/>
      <c r="LDY19" s="19"/>
      <c r="LDZ19" s="19"/>
      <c r="LEA19" s="19"/>
      <c r="LEB19" s="19"/>
      <c r="LEC19" s="19"/>
      <c r="LED19" s="19"/>
      <c r="LEE19" s="19"/>
      <c r="LEF19" s="19"/>
      <c r="LEG19" s="19"/>
      <c r="LEH19" s="19"/>
      <c r="LEI19" s="19"/>
      <c r="LEJ19" s="19"/>
      <c r="LEK19" s="19"/>
      <c r="LEL19" s="19"/>
      <c r="LEM19" s="19"/>
      <c r="LEN19" s="19"/>
      <c r="LEO19" s="19"/>
      <c r="LEP19" s="19"/>
      <c r="LEQ19" s="19"/>
      <c r="LER19" s="19"/>
      <c r="LES19" s="19"/>
      <c r="LET19" s="19"/>
      <c r="LEU19" s="19"/>
      <c r="LEV19" s="19"/>
      <c r="LEW19" s="19"/>
      <c r="LEX19" s="19"/>
      <c r="LEY19" s="19"/>
      <c r="LEZ19" s="19"/>
      <c r="LFA19" s="19"/>
      <c r="LFB19" s="19"/>
      <c r="LFC19" s="19"/>
      <c r="LFD19" s="19"/>
      <c r="LFE19" s="19"/>
      <c r="LFF19" s="19"/>
      <c r="LFG19" s="19"/>
      <c r="LFH19" s="19"/>
      <c r="LFI19" s="19"/>
      <c r="LFJ19" s="19"/>
      <c r="LFK19" s="19"/>
      <c r="LFL19" s="19"/>
      <c r="LFM19" s="19"/>
      <c r="LFN19" s="19"/>
      <c r="LFO19" s="19"/>
      <c r="LFP19" s="19"/>
      <c r="LFQ19" s="19"/>
      <c r="LFR19" s="19"/>
      <c r="LFS19" s="19"/>
      <c r="LFT19" s="19"/>
      <c r="LFU19" s="19"/>
      <c r="LFV19" s="19"/>
      <c r="LFW19" s="19"/>
      <c r="LFX19" s="19"/>
      <c r="LFY19" s="19"/>
      <c r="LFZ19" s="19"/>
      <c r="LGA19" s="19"/>
      <c r="LGB19" s="19"/>
      <c r="LGC19" s="19"/>
      <c r="LGD19" s="19"/>
      <c r="LGE19" s="19"/>
      <c r="LGF19" s="19"/>
      <c r="LGG19" s="19"/>
      <c r="LGH19" s="19"/>
      <c r="LGI19" s="19"/>
      <c r="LGJ19" s="19"/>
      <c r="LGK19" s="19"/>
      <c r="LGL19" s="19"/>
      <c r="LGM19" s="19"/>
      <c r="LGN19" s="19"/>
      <c r="LGO19" s="19"/>
      <c r="LGP19" s="19"/>
      <c r="LGQ19" s="19"/>
      <c r="LGR19" s="19"/>
      <c r="LGS19" s="19"/>
      <c r="LGT19" s="19"/>
      <c r="LGU19" s="19"/>
      <c r="LGV19" s="19"/>
      <c r="LGW19" s="19"/>
      <c r="LGX19" s="19"/>
      <c r="LGY19" s="19"/>
      <c r="LGZ19" s="19"/>
      <c r="LHA19" s="19"/>
      <c r="LHB19" s="19"/>
      <c r="LHC19" s="19"/>
      <c r="LHD19" s="19"/>
      <c r="LHE19" s="19"/>
      <c r="LHF19" s="19"/>
      <c r="LHG19" s="19"/>
      <c r="LHH19" s="19"/>
      <c r="LHI19" s="19"/>
      <c r="LHJ19" s="19"/>
      <c r="LHK19" s="19"/>
      <c r="LHL19" s="19"/>
      <c r="LHM19" s="19"/>
      <c r="LHN19" s="19"/>
      <c r="LHO19" s="19"/>
      <c r="LHP19" s="19"/>
      <c r="LHQ19" s="19"/>
      <c r="LHR19" s="19"/>
      <c r="LHS19" s="19"/>
      <c r="LHT19" s="19"/>
      <c r="LHU19" s="19"/>
      <c r="LHV19" s="19"/>
      <c r="LHW19" s="19"/>
      <c r="LHX19" s="19"/>
      <c r="LHY19" s="19"/>
      <c r="LHZ19" s="19"/>
      <c r="LIA19" s="19"/>
      <c r="LIB19" s="19"/>
      <c r="LIC19" s="19"/>
      <c r="LID19" s="19"/>
      <c r="LIE19" s="19"/>
      <c r="LIF19" s="19"/>
      <c r="LIG19" s="19"/>
      <c r="LIH19" s="19"/>
      <c r="LII19" s="19"/>
      <c r="LIJ19" s="19"/>
      <c r="LIK19" s="19"/>
      <c r="LIL19" s="19"/>
      <c r="LIM19" s="19"/>
      <c r="LIN19" s="19"/>
      <c r="LIO19" s="19"/>
      <c r="LIP19" s="19"/>
      <c r="LIQ19" s="19"/>
      <c r="LIR19" s="19"/>
      <c r="LIS19" s="19"/>
      <c r="LIT19" s="19"/>
      <c r="LIU19" s="19"/>
      <c r="LIV19" s="19"/>
      <c r="LIW19" s="19"/>
      <c r="LIX19" s="19"/>
      <c r="LIY19" s="19"/>
      <c r="LIZ19" s="19"/>
      <c r="LJA19" s="19"/>
      <c r="LJB19" s="19"/>
      <c r="LJC19" s="19"/>
      <c r="LJD19" s="19"/>
      <c r="LJE19" s="19"/>
      <c r="LJF19" s="19"/>
      <c r="LJG19" s="19"/>
      <c r="LJH19" s="19"/>
      <c r="LJI19" s="19"/>
      <c r="LJJ19" s="19"/>
      <c r="LJK19" s="19"/>
      <c r="LJL19" s="19"/>
      <c r="LJM19" s="19"/>
      <c r="LJN19" s="19"/>
      <c r="LJO19" s="19"/>
      <c r="LJP19" s="19"/>
      <c r="LJQ19" s="19"/>
      <c r="LJR19" s="19"/>
      <c r="LJS19" s="19"/>
      <c r="LJT19" s="19"/>
      <c r="LJU19" s="19"/>
      <c r="LJV19" s="19"/>
      <c r="LJW19" s="19"/>
      <c r="LJX19" s="19"/>
      <c r="LJY19" s="19"/>
      <c r="LJZ19" s="19"/>
      <c r="LKA19" s="19"/>
      <c r="LKB19" s="19"/>
      <c r="LKC19" s="19"/>
      <c r="LKD19" s="19"/>
      <c r="LKE19" s="19"/>
      <c r="LKF19" s="19"/>
      <c r="LKG19" s="19"/>
      <c r="LKH19" s="19"/>
      <c r="LKI19" s="19"/>
      <c r="LKJ19" s="19"/>
      <c r="LKK19" s="19"/>
      <c r="LKL19" s="19"/>
      <c r="LKM19" s="19"/>
      <c r="LKN19" s="19"/>
      <c r="LKO19" s="19"/>
      <c r="LKP19" s="19"/>
      <c r="LKQ19" s="19"/>
      <c r="LKR19" s="19"/>
      <c r="LKS19" s="19"/>
      <c r="LKT19" s="19"/>
      <c r="LKU19" s="19"/>
      <c r="LKV19" s="19"/>
      <c r="LKW19" s="19"/>
      <c r="LKX19" s="19"/>
      <c r="LKY19" s="19"/>
      <c r="LKZ19" s="19"/>
      <c r="LLA19" s="19"/>
      <c r="LLB19" s="19"/>
      <c r="LLC19" s="19"/>
      <c r="LLD19" s="19"/>
      <c r="LLE19" s="19"/>
      <c r="LLF19" s="19"/>
      <c r="LLG19" s="19"/>
      <c r="LLH19" s="19"/>
      <c r="LLI19" s="19"/>
      <c r="LLJ19" s="19"/>
      <c r="LLK19" s="19"/>
      <c r="LLL19" s="19"/>
      <c r="LLM19" s="19"/>
      <c r="LLN19" s="19"/>
      <c r="LLO19" s="19"/>
      <c r="LLP19" s="19"/>
      <c r="LLQ19" s="19"/>
      <c r="LLR19" s="19"/>
      <c r="LLS19" s="19"/>
      <c r="LLT19" s="19"/>
      <c r="LLU19" s="19"/>
      <c r="LLV19" s="19"/>
      <c r="LLW19" s="19"/>
      <c r="LLX19" s="19"/>
      <c r="LLY19" s="19"/>
      <c r="LLZ19" s="19"/>
      <c r="LMA19" s="19"/>
      <c r="LMB19" s="19"/>
      <c r="LMC19" s="19"/>
      <c r="LMD19" s="19"/>
      <c r="LME19" s="19"/>
      <c r="LMF19" s="19"/>
      <c r="LMG19" s="19"/>
      <c r="LMH19" s="19"/>
      <c r="LMI19" s="19"/>
      <c r="LMJ19" s="19"/>
      <c r="LMK19" s="19"/>
      <c r="LML19" s="19"/>
      <c r="LMM19" s="19"/>
      <c r="LMN19" s="19"/>
      <c r="LMO19" s="19"/>
      <c r="LMP19" s="19"/>
      <c r="LMQ19" s="19"/>
      <c r="LMR19" s="19"/>
      <c r="LMS19" s="19"/>
      <c r="LMT19" s="19"/>
      <c r="LMU19" s="19"/>
      <c r="LMV19" s="19"/>
      <c r="LMW19" s="19"/>
      <c r="LMX19" s="19"/>
      <c r="LMY19" s="19"/>
      <c r="LMZ19" s="19"/>
      <c r="LNA19" s="19"/>
      <c r="LNB19" s="19"/>
      <c r="LNC19" s="19"/>
      <c r="LND19" s="19"/>
      <c r="LNE19" s="19"/>
      <c r="LNF19" s="19"/>
      <c r="LNG19" s="19"/>
      <c r="LNH19" s="19"/>
      <c r="LNI19" s="19"/>
      <c r="LNJ19" s="19"/>
      <c r="LNK19" s="19"/>
      <c r="LNL19" s="19"/>
      <c r="LNM19" s="19"/>
      <c r="LNN19" s="19"/>
      <c r="LNO19" s="19"/>
      <c r="LNP19" s="19"/>
      <c r="LNQ19" s="19"/>
      <c r="LNR19" s="19"/>
      <c r="LNS19" s="19"/>
      <c r="LNT19" s="19"/>
      <c r="LNU19" s="19"/>
      <c r="LNV19" s="19"/>
      <c r="LNW19" s="19"/>
      <c r="LNX19" s="19"/>
      <c r="LNY19" s="19"/>
      <c r="LNZ19" s="19"/>
      <c r="LOA19" s="19"/>
      <c r="LOB19" s="19"/>
      <c r="LOC19" s="19"/>
      <c r="LOD19" s="19"/>
      <c r="LOE19" s="19"/>
      <c r="LOF19" s="19"/>
      <c r="LOG19" s="19"/>
      <c r="LOH19" s="19"/>
      <c r="LOI19" s="19"/>
      <c r="LOJ19" s="19"/>
      <c r="LOK19" s="19"/>
      <c r="LOL19" s="19"/>
      <c r="LOM19" s="19"/>
      <c r="LON19" s="19"/>
      <c r="LOO19" s="19"/>
      <c r="LOP19" s="19"/>
      <c r="LOQ19" s="19"/>
      <c r="LOR19" s="19"/>
      <c r="LOS19" s="19"/>
      <c r="LOT19" s="19"/>
      <c r="LOU19" s="19"/>
      <c r="LOV19" s="19"/>
      <c r="LOW19" s="19"/>
      <c r="LOX19" s="19"/>
      <c r="LOY19" s="19"/>
      <c r="LOZ19" s="19"/>
      <c r="LPA19" s="19"/>
      <c r="LPB19" s="19"/>
      <c r="LPC19" s="19"/>
      <c r="LPD19" s="19"/>
      <c r="LPE19" s="19"/>
      <c r="LPF19" s="19"/>
      <c r="LPG19" s="19"/>
      <c r="LPH19" s="19"/>
      <c r="LPI19" s="19"/>
      <c r="LPJ19" s="19"/>
      <c r="LPK19" s="19"/>
      <c r="LPL19" s="19"/>
      <c r="LPM19" s="19"/>
      <c r="LPN19" s="19"/>
      <c r="LPO19" s="19"/>
      <c r="LPP19" s="19"/>
      <c r="LPQ19" s="19"/>
      <c r="LPR19" s="19"/>
      <c r="LPS19" s="19"/>
      <c r="LPT19" s="19"/>
      <c r="LPU19" s="19"/>
      <c r="LPV19" s="19"/>
      <c r="LPW19" s="19"/>
      <c r="LPX19" s="19"/>
      <c r="LPY19" s="19"/>
      <c r="LPZ19" s="19"/>
      <c r="LQA19" s="19"/>
      <c r="LQB19" s="19"/>
      <c r="LQC19" s="19"/>
      <c r="LQD19" s="19"/>
      <c r="LQE19" s="19"/>
      <c r="LQF19" s="19"/>
      <c r="LQG19" s="19"/>
      <c r="LQH19" s="19"/>
      <c r="LQI19" s="19"/>
      <c r="LQJ19" s="19"/>
      <c r="LQK19" s="19"/>
      <c r="LQL19" s="19"/>
      <c r="LQM19" s="19"/>
      <c r="LQN19" s="19"/>
      <c r="LQO19" s="19"/>
      <c r="LQP19" s="19"/>
      <c r="LQQ19" s="19"/>
      <c r="LQR19" s="19"/>
      <c r="LQS19" s="19"/>
      <c r="LQT19" s="19"/>
      <c r="LQU19" s="19"/>
      <c r="LQV19" s="19"/>
      <c r="LQW19" s="19"/>
      <c r="LQX19" s="19"/>
      <c r="LQY19" s="19"/>
      <c r="LQZ19" s="19"/>
      <c r="LRA19" s="19"/>
      <c r="LRB19" s="19"/>
      <c r="LRC19" s="19"/>
      <c r="LRD19" s="19"/>
      <c r="LRE19" s="19"/>
      <c r="LRF19" s="19"/>
      <c r="LRG19" s="19"/>
      <c r="LRH19" s="19"/>
      <c r="LRI19" s="19"/>
      <c r="LRJ19" s="19"/>
      <c r="LRK19" s="19"/>
      <c r="LRL19" s="19"/>
      <c r="LRM19" s="19"/>
      <c r="LRN19" s="19"/>
      <c r="LRO19" s="19"/>
      <c r="LRP19" s="19"/>
      <c r="LRQ19" s="19"/>
      <c r="LRR19" s="19"/>
      <c r="LRS19" s="19"/>
      <c r="LRT19" s="19"/>
      <c r="LRU19" s="19"/>
      <c r="LRV19" s="19"/>
      <c r="LRW19" s="19"/>
      <c r="LRX19" s="19"/>
      <c r="LRY19" s="19"/>
      <c r="LRZ19" s="19"/>
      <c r="LSA19" s="19"/>
      <c r="LSB19" s="19"/>
      <c r="LSC19" s="19"/>
      <c r="LSD19" s="19"/>
      <c r="LSE19" s="19"/>
      <c r="LSF19" s="19"/>
      <c r="LSG19" s="19"/>
      <c r="LSH19" s="19"/>
      <c r="LSI19" s="19"/>
      <c r="LSJ19" s="19"/>
      <c r="LSK19" s="19"/>
      <c r="LSL19" s="19"/>
      <c r="LSM19" s="19"/>
      <c r="LSN19" s="19"/>
      <c r="LSO19" s="19"/>
      <c r="LSP19" s="19"/>
      <c r="LSQ19" s="19"/>
      <c r="LSR19" s="19"/>
      <c r="LSS19" s="19"/>
      <c r="LST19" s="19"/>
      <c r="LSU19" s="19"/>
      <c r="LSV19" s="19"/>
      <c r="LSW19" s="19"/>
      <c r="LSX19" s="19"/>
      <c r="LSY19" s="19"/>
      <c r="LSZ19" s="19"/>
      <c r="LTA19" s="19"/>
      <c r="LTB19" s="19"/>
      <c r="LTC19" s="19"/>
      <c r="LTD19" s="19"/>
      <c r="LTE19" s="19"/>
      <c r="LTF19" s="19"/>
      <c r="LTG19" s="19"/>
      <c r="LTH19" s="19"/>
      <c r="LTI19" s="19"/>
      <c r="LTJ19" s="19"/>
      <c r="LTK19" s="19"/>
      <c r="LTL19" s="19"/>
      <c r="LTM19" s="19"/>
      <c r="LTN19" s="19"/>
      <c r="LTO19" s="19"/>
      <c r="LTP19" s="19"/>
      <c r="LTQ19" s="19"/>
      <c r="LTR19" s="19"/>
      <c r="LTS19" s="19"/>
      <c r="LTT19" s="19"/>
      <c r="LTU19" s="19"/>
      <c r="LTV19" s="19"/>
      <c r="LTW19" s="19"/>
      <c r="LTX19" s="19"/>
      <c r="LTY19" s="19"/>
      <c r="LTZ19" s="19"/>
      <c r="LUA19" s="19"/>
      <c r="LUB19" s="19"/>
      <c r="LUC19" s="19"/>
      <c r="LUD19" s="19"/>
      <c r="LUE19" s="19"/>
      <c r="LUF19" s="19"/>
      <c r="LUG19" s="19"/>
      <c r="LUH19" s="19"/>
      <c r="LUI19" s="19"/>
      <c r="LUJ19" s="19"/>
      <c r="LUK19" s="19"/>
      <c r="LUL19" s="19"/>
      <c r="LUM19" s="19"/>
      <c r="LUN19" s="19"/>
      <c r="LUO19" s="19"/>
      <c r="LUP19" s="19"/>
      <c r="LUQ19" s="19"/>
      <c r="LUR19" s="19"/>
      <c r="LUS19" s="19"/>
      <c r="LUT19" s="19"/>
      <c r="LUU19" s="19"/>
      <c r="LUV19" s="19"/>
      <c r="LUW19" s="19"/>
      <c r="LUX19" s="19"/>
      <c r="LUY19" s="19"/>
      <c r="LUZ19" s="19"/>
      <c r="LVA19" s="19"/>
      <c r="LVB19" s="19"/>
      <c r="LVC19" s="19"/>
      <c r="LVD19" s="19"/>
      <c r="LVE19" s="19"/>
      <c r="LVF19" s="19"/>
      <c r="LVG19" s="19"/>
      <c r="LVH19" s="19"/>
      <c r="LVI19" s="19"/>
      <c r="LVJ19" s="19"/>
      <c r="LVK19" s="19"/>
      <c r="LVL19" s="19"/>
      <c r="LVM19" s="19"/>
      <c r="LVN19" s="19"/>
      <c r="LVO19" s="19"/>
      <c r="LVP19" s="19"/>
      <c r="LVQ19" s="19"/>
      <c r="LVR19" s="19"/>
      <c r="LVS19" s="19"/>
      <c r="LVT19" s="19"/>
      <c r="LVU19" s="19"/>
      <c r="LVV19" s="19"/>
      <c r="LVW19" s="19"/>
      <c r="LVX19" s="19"/>
      <c r="LVY19" s="19"/>
      <c r="LVZ19" s="19"/>
      <c r="LWA19" s="19"/>
      <c r="LWB19" s="19"/>
      <c r="LWC19" s="19"/>
      <c r="LWD19" s="19"/>
      <c r="LWE19" s="19"/>
      <c r="LWF19" s="19"/>
      <c r="LWG19" s="19"/>
      <c r="LWH19" s="19"/>
      <c r="LWI19" s="19"/>
      <c r="LWJ19" s="19"/>
      <c r="LWK19" s="19"/>
      <c r="LWL19" s="19"/>
      <c r="LWM19" s="19"/>
      <c r="LWN19" s="19"/>
      <c r="LWO19" s="19"/>
      <c r="LWP19" s="19"/>
      <c r="LWQ19" s="19"/>
      <c r="LWR19" s="19"/>
      <c r="LWS19" s="19"/>
      <c r="LWT19" s="19"/>
      <c r="LWU19" s="19"/>
      <c r="LWV19" s="19"/>
      <c r="LWW19" s="19"/>
      <c r="LWX19" s="19"/>
      <c r="LWY19" s="19"/>
      <c r="LWZ19" s="19"/>
      <c r="LXA19" s="19"/>
      <c r="LXB19" s="19"/>
      <c r="LXC19" s="19"/>
      <c r="LXD19" s="19"/>
      <c r="LXE19" s="19"/>
      <c r="LXF19" s="19"/>
      <c r="LXG19" s="19"/>
      <c r="LXH19" s="19"/>
      <c r="LXI19" s="19"/>
      <c r="LXJ19" s="19"/>
      <c r="LXK19" s="19"/>
      <c r="LXL19" s="19"/>
      <c r="LXM19" s="19"/>
      <c r="LXN19" s="19"/>
      <c r="LXO19" s="19"/>
      <c r="LXP19" s="19"/>
      <c r="LXQ19" s="19"/>
      <c r="LXR19" s="19"/>
      <c r="LXS19" s="19"/>
      <c r="LXT19" s="19"/>
      <c r="LXU19" s="19"/>
      <c r="LXV19" s="19"/>
      <c r="LXW19" s="19"/>
      <c r="LXX19" s="19"/>
      <c r="LXY19" s="19"/>
      <c r="LXZ19" s="19"/>
      <c r="LYA19" s="19"/>
      <c r="LYB19" s="19"/>
      <c r="LYC19" s="19"/>
      <c r="LYD19" s="19"/>
      <c r="LYE19" s="19"/>
      <c r="LYF19" s="19"/>
      <c r="LYG19" s="19"/>
      <c r="LYH19" s="19"/>
      <c r="LYI19" s="19"/>
      <c r="LYJ19" s="19"/>
      <c r="LYK19" s="19"/>
      <c r="LYL19" s="19"/>
      <c r="LYM19" s="19"/>
      <c r="LYN19" s="19"/>
      <c r="LYO19" s="19"/>
      <c r="LYP19" s="19"/>
      <c r="LYQ19" s="19"/>
      <c r="LYR19" s="19"/>
      <c r="LYS19" s="19"/>
      <c r="LYT19" s="19"/>
      <c r="LYU19" s="19"/>
      <c r="LYV19" s="19"/>
      <c r="LYW19" s="19"/>
      <c r="LYX19" s="19"/>
      <c r="LYY19" s="19"/>
      <c r="LYZ19" s="19"/>
      <c r="LZA19" s="19"/>
      <c r="LZB19" s="19"/>
      <c r="LZC19" s="19"/>
      <c r="LZD19" s="19"/>
      <c r="LZE19" s="19"/>
      <c r="LZF19" s="19"/>
      <c r="LZG19" s="19"/>
      <c r="LZH19" s="19"/>
      <c r="LZI19" s="19"/>
      <c r="LZJ19" s="19"/>
      <c r="LZK19" s="19"/>
      <c r="LZL19" s="19"/>
      <c r="LZM19" s="19"/>
      <c r="LZN19" s="19"/>
      <c r="LZO19" s="19"/>
      <c r="LZP19" s="19"/>
      <c r="LZQ19" s="19"/>
      <c r="LZR19" s="19"/>
      <c r="LZS19" s="19"/>
      <c r="LZT19" s="19"/>
      <c r="LZU19" s="19"/>
      <c r="LZV19" s="19"/>
      <c r="LZW19" s="19"/>
      <c r="LZX19" s="19"/>
      <c r="LZY19" s="19"/>
      <c r="LZZ19" s="19"/>
      <c r="MAA19" s="19"/>
      <c r="MAB19" s="19"/>
      <c r="MAC19" s="19"/>
      <c r="MAD19" s="19"/>
      <c r="MAE19" s="19"/>
      <c r="MAF19" s="19"/>
      <c r="MAG19" s="19"/>
      <c r="MAH19" s="19"/>
      <c r="MAI19" s="19"/>
      <c r="MAJ19" s="19"/>
      <c r="MAK19" s="19"/>
      <c r="MAL19" s="19"/>
      <c r="MAM19" s="19"/>
      <c r="MAN19" s="19"/>
      <c r="MAO19" s="19"/>
      <c r="MAP19" s="19"/>
      <c r="MAQ19" s="19"/>
      <c r="MAR19" s="19"/>
      <c r="MAS19" s="19"/>
      <c r="MAT19" s="19"/>
      <c r="MAU19" s="19"/>
      <c r="MAV19" s="19"/>
      <c r="MAW19" s="19"/>
      <c r="MAX19" s="19"/>
      <c r="MAY19" s="19"/>
      <c r="MAZ19" s="19"/>
      <c r="MBA19" s="19"/>
      <c r="MBB19" s="19"/>
      <c r="MBC19" s="19"/>
      <c r="MBD19" s="19"/>
      <c r="MBE19" s="19"/>
      <c r="MBF19" s="19"/>
      <c r="MBG19" s="19"/>
      <c r="MBH19" s="19"/>
      <c r="MBI19" s="19"/>
      <c r="MBJ19" s="19"/>
      <c r="MBK19" s="19"/>
      <c r="MBL19" s="19"/>
      <c r="MBM19" s="19"/>
      <c r="MBN19" s="19"/>
      <c r="MBO19" s="19"/>
      <c r="MBP19" s="19"/>
      <c r="MBQ19" s="19"/>
      <c r="MBR19" s="19"/>
      <c r="MBS19" s="19"/>
      <c r="MBT19" s="19"/>
      <c r="MBU19" s="19"/>
      <c r="MBV19" s="19"/>
      <c r="MBW19" s="19"/>
      <c r="MBX19" s="19"/>
      <c r="MBY19" s="19"/>
      <c r="MBZ19" s="19"/>
      <c r="MCA19" s="19"/>
      <c r="MCB19" s="19"/>
      <c r="MCC19" s="19"/>
      <c r="MCD19" s="19"/>
      <c r="MCE19" s="19"/>
      <c r="MCF19" s="19"/>
      <c r="MCG19" s="19"/>
      <c r="MCH19" s="19"/>
      <c r="MCI19" s="19"/>
      <c r="MCJ19" s="19"/>
      <c r="MCK19" s="19"/>
      <c r="MCL19" s="19"/>
      <c r="MCM19" s="19"/>
      <c r="MCN19" s="19"/>
      <c r="MCO19" s="19"/>
      <c r="MCP19" s="19"/>
      <c r="MCQ19" s="19"/>
      <c r="MCR19" s="19"/>
      <c r="MCS19" s="19"/>
      <c r="MCT19" s="19"/>
      <c r="MCU19" s="19"/>
      <c r="MCV19" s="19"/>
      <c r="MCW19" s="19"/>
      <c r="MCX19" s="19"/>
      <c r="MCY19" s="19"/>
      <c r="MCZ19" s="19"/>
      <c r="MDA19" s="19"/>
      <c r="MDB19" s="19"/>
      <c r="MDC19" s="19"/>
      <c r="MDD19" s="19"/>
      <c r="MDE19" s="19"/>
      <c r="MDF19" s="19"/>
      <c r="MDG19" s="19"/>
      <c r="MDH19" s="19"/>
      <c r="MDI19" s="19"/>
      <c r="MDJ19" s="19"/>
      <c r="MDK19" s="19"/>
      <c r="MDL19" s="19"/>
      <c r="MDM19" s="19"/>
      <c r="MDN19" s="19"/>
      <c r="MDO19" s="19"/>
      <c r="MDP19" s="19"/>
      <c r="MDQ19" s="19"/>
      <c r="MDR19" s="19"/>
      <c r="MDS19" s="19"/>
      <c r="MDT19" s="19"/>
      <c r="MDU19" s="19"/>
      <c r="MDV19" s="19"/>
      <c r="MDW19" s="19"/>
      <c r="MDX19" s="19"/>
      <c r="MDY19" s="19"/>
      <c r="MDZ19" s="19"/>
      <c r="MEA19" s="19"/>
      <c r="MEB19" s="19"/>
      <c r="MEC19" s="19"/>
      <c r="MED19" s="19"/>
      <c r="MEE19" s="19"/>
      <c r="MEF19" s="19"/>
      <c r="MEG19" s="19"/>
      <c r="MEH19" s="19"/>
      <c r="MEI19" s="19"/>
      <c r="MEJ19" s="19"/>
      <c r="MEK19" s="19"/>
      <c r="MEL19" s="19"/>
      <c r="MEM19" s="19"/>
      <c r="MEN19" s="19"/>
      <c r="MEO19" s="19"/>
      <c r="MEP19" s="19"/>
      <c r="MEQ19" s="19"/>
      <c r="MER19" s="19"/>
      <c r="MES19" s="19"/>
      <c r="MET19" s="19"/>
      <c r="MEU19" s="19"/>
      <c r="MEV19" s="19"/>
      <c r="MEW19" s="19"/>
      <c r="MEX19" s="19"/>
      <c r="MEY19" s="19"/>
      <c r="MEZ19" s="19"/>
      <c r="MFA19" s="19"/>
      <c r="MFB19" s="19"/>
      <c r="MFC19" s="19"/>
      <c r="MFD19" s="19"/>
      <c r="MFE19" s="19"/>
      <c r="MFF19" s="19"/>
      <c r="MFG19" s="19"/>
      <c r="MFH19" s="19"/>
      <c r="MFI19" s="19"/>
      <c r="MFJ19" s="19"/>
      <c r="MFK19" s="19"/>
      <c r="MFL19" s="19"/>
      <c r="MFM19" s="19"/>
      <c r="MFN19" s="19"/>
      <c r="MFO19" s="19"/>
      <c r="MFP19" s="19"/>
      <c r="MFQ19" s="19"/>
      <c r="MFR19" s="19"/>
      <c r="MFS19" s="19"/>
      <c r="MFT19" s="19"/>
      <c r="MFU19" s="19"/>
      <c r="MFV19" s="19"/>
      <c r="MFW19" s="19"/>
      <c r="MFX19" s="19"/>
      <c r="MFY19" s="19"/>
      <c r="MFZ19" s="19"/>
      <c r="MGA19" s="19"/>
      <c r="MGB19" s="19"/>
      <c r="MGC19" s="19"/>
      <c r="MGD19" s="19"/>
      <c r="MGE19" s="19"/>
      <c r="MGF19" s="19"/>
      <c r="MGG19" s="19"/>
      <c r="MGH19" s="19"/>
      <c r="MGI19" s="19"/>
      <c r="MGJ19" s="19"/>
      <c r="MGK19" s="19"/>
      <c r="MGL19" s="19"/>
      <c r="MGM19" s="19"/>
      <c r="MGN19" s="19"/>
      <c r="MGO19" s="19"/>
      <c r="MGP19" s="19"/>
      <c r="MGQ19" s="19"/>
      <c r="MGR19" s="19"/>
      <c r="MGS19" s="19"/>
      <c r="MGT19" s="19"/>
      <c r="MGU19" s="19"/>
      <c r="MGV19" s="19"/>
      <c r="MGW19" s="19"/>
      <c r="MGX19" s="19"/>
      <c r="MGY19" s="19"/>
      <c r="MGZ19" s="19"/>
      <c r="MHA19" s="19"/>
      <c r="MHB19" s="19"/>
      <c r="MHC19" s="19"/>
      <c r="MHD19" s="19"/>
      <c r="MHE19" s="19"/>
      <c r="MHF19" s="19"/>
      <c r="MHG19" s="19"/>
      <c r="MHH19" s="19"/>
      <c r="MHI19" s="19"/>
      <c r="MHJ19" s="19"/>
      <c r="MHK19" s="19"/>
      <c r="MHL19" s="19"/>
      <c r="MHM19" s="19"/>
      <c r="MHN19" s="19"/>
      <c r="MHO19" s="19"/>
      <c r="MHP19" s="19"/>
      <c r="MHQ19" s="19"/>
      <c r="MHR19" s="19"/>
      <c r="MHS19" s="19"/>
      <c r="MHT19" s="19"/>
      <c r="MHU19" s="19"/>
      <c r="MHV19" s="19"/>
      <c r="MHW19" s="19"/>
      <c r="MHX19" s="19"/>
      <c r="MHY19" s="19"/>
      <c r="MHZ19" s="19"/>
      <c r="MIA19" s="19"/>
      <c r="MIB19" s="19"/>
      <c r="MIC19" s="19"/>
      <c r="MID19" s="19"/>
      <c r="MIE19" s="19"/>
      <c r="MIF19" s="19"/>
      <c r="MIG19" s="19"/>
      <c r="MIH19" s="19"/>
      <c r="MII19" s="19"/>
      <c r="MIJ19" s="19"/>
      <c r="MIK19" s="19"/>
      <c r="MIL19" s="19"/>
      <c r="MIM19" s="19"/>
      <c r="MIN19" s="19"/>
      <c r="MIO19" s="19"/>
      <c r="MIP19" s="19"/>
      <c r="MIQ19" s="19"/>
      <c r="MIR19" s="19"/>
      <c r="MIS19" s="19"/>
      <c r="MIT19" s="19"/>
      <c r="MIU19" s="19"/>
      <c r="MIV19" s="19"/>
      <c r="MIW19" s="19"/>
      <c r="MIX19" s="19"/>
      <c r="MIY19" s="19"/>
      <c r="MIZ19" s="19"/>
      <c r="MJA19" s="19"/>
      <c r="MJB19" s="19"/>
      <c r="MJC19" s="19"/>
      <c r="MJD19" s="19"/>
      <c r="MJE19" s="19"/>
      <c r="MJF19" s="19"/>
      <c r="MJG19" s="19"/>
      <c r="MJH19" s="19"/>
      <c r="MJI19" s="19"/>
      <c r="MJJ19" s="19"/>
      <c r="MJK19" s="19"/>
      <c r="MJL19" s="19"/>
      <c r="MJM19" s="19"/>
      <c r="MJN19" s="19"/>
      <c r="MJO19" s="19"/>
      <c r="MJP19" s="19"/>
      <c r="MJQ19" s="19"/>
      <c r="MJR19" s="19"/>
      <c r="MJS19" s="19"/>
      <c r="MJT19" s="19"/>
      <c r="MJU19" s="19"/>
      <c r="MJV19" s="19"/>
      <c r="MJW19" s="19"/>
      <c r="MJX19" s="19"/>
      <c r="MJY19" s="19"/>
      <c r="MJZ19" s="19"/>
      <c r="MKA19" s="19"/>
      <c r="MKB19" s="19"/>
      <c r="MKC19" s="19"/>
      <c r="MKD19" s="19"/>
      <c r="MKE19" s="19"/>
      <c r="MKF19" s="19"/>
      <c r="MKG19" s="19"/>
      <c r="MKH19" s="19"/>
      <c r="MKI19" s="19"/>
      <c r="MKJ19" s="19"/>
      <c r="MKK19" s="19"/>
      <c r="MKL19" s="19"/>
      <c r="MKM19" s="19"/>
      <c r="MKN19" s="19"/>
      <c r="MKO19" s="19"/>
      <c r="MKP19" s="19"/>
      <c r="MKQ19" s="19"/>
      <c r="MKR19" s="19"/>
      <c r="MKS19" s="19"/>
      <c r="MKT19" s="19"/>
      <c r="MKU19" s="19"/>
      <c r="MKV19" s="19"/>
      <c r="MKW19" s="19"/>
      <c r="MKX19" s="19"/>
      <c r="MKY19" s="19"/>
      <c r="MKZ19" s="19"/>
      <c r="MLA19" s="19"/>
      <c r="MLB19" s="19"/>
      <c r="MLC19" s="19"/>
      <c r="MLD19" s="19"/>
      <c r="MLE19" s="19"/>
      <c r="MLF19" s="19"/>
      <c r="MLG19" s="19"/>
      <c r="MLH19" s="19"/>
      <c r="MLI19" s="19"/>
      <c r="MLJ19" s="19"/>
      <c r="MLK19" s="19"/>
      <c r="MLL19" s="19"/>
      <c r="MLM19" s="19"/>
      <c r="MLN19" s="19"/>
      <c r="MLO19" s="19"/>
      <c r="MLP19" s="19"/>
      <c r="MLQ19" s="19"/>
      <c r="MLR19" s="19"/>
      <c r="MLS19" s="19"/>
      <c r="MLT19" s="19"/>
      <c r="MLU19" s="19"/>
      <c r="MLV19" s="19"/>
      <c r="MLW19" s="19"/>
      <c r="MLX19" s="19"/>
      <c r="MLY19" s="19"/>
      <c r="MLZ19" s="19"/>
      <c r="MMA19" s="19"/>
      <c r="MMB19" s="19"/>
      <c r="MMC19" s="19"/>
      <c r="MMD19" s="19"/>
      <c r="MME19" s="19"/>
      <c r="MMF19" s="19"/>
      <c r="MMG19" s="19"/>
      <c r="MMH19" s="19"/>
      <c r="MMI19" s="19"/>
      <c r="MMJ19" s="19"/>
      <c r="MMK19" s="19"/>
      <c r="MML19" s="19"/>
      <c r="MMM19" s="19"/>
      <c r="MMN19" s="19"/>
      <c r="MMO19" s="19"/>
      <c r="MMP19" s="19"/>
      <c r="MMQ19" s="19"/>
      <c r="MMR19" s="19"/>
      <c r="MMS19" s="19"/>
      <c r="MMT19" s="19"/>
      <c r="MMU19" s="19"/>
      <c r="MMV19" s="19"/>
      <c r="MMW19" s="19"/>
      <c r="MMX19" s="19"/>
      <c r="MMY19" s="19"/>
      <c r="MMZ19" s="19"/>
      <c r="MNA19" s="19"/>
      <c r="MNB19" s="19"/>
      <c r="MNC19" s="19"/>
      <c r="MND19" s="19"/>
      <c r="MNE19" s="19"/>
      <c r="MNF19" s="19"/>
      <c r="MNG19" s="19"/>
      <c r="MNH19" s="19"/>
      <c r="MNI19" s="19"/>
      <c r="MNJ19" s="19"/>
      <c r="MNK19" s="19"/>
      <c r="MNL19" s="19"/>
      <c r="MNM19" s="19"/>
      <c r="MNN19" s="19"/>
      <c r="MNO19" s="19"/>
      <c r="MNP19" s="19"/>
      <c r="MNQ19" s="19"/>
      <c r="MNR19" s="19"/>
      <c r="MNS19" s="19"/>
      <c r="MNT19" s="19"/>
      <c r="MNU19" s="19"/>
      <c r="MNV19" s="19"/>
      <c r="MNW19" s="19"/>
      <c r="MNX19" s="19"/>
      <c r="MNY19" s="19"/>
      <c r="MNZ19" s="19"/>
      <c r="MOA19" s="19"/>
      <c r="MOB19" s="19"/>
      <c r="MOC19" s="19"/>
      <c r="MOD19" s="19"/>
      <c r="MOE19" s="19"/>
      <c r="MOF19" s="19"/>
      <c r="MOG19" s="19"/>
      <c r="MOH19" s="19"/>
      <c r="MOI19" s="19"/>
      <c r="MOJ19" s="19"/>
      <c r="MOK19" s="19"/>
      <c r="MOL19" s="19"/>
      <c r="MOM19" s="19"/>
      <c r="MON19" s="19"/>
      <c r="MOO19" s="19"/>
      <c r="MOP19" s="19"/>
      <c r="MOQ19" s="19"/>
      <c r="MOR19" s="19"/>
      <c r="MOS19" s="19"/>
      <c r="MOT19" s="19"/>
      <c r="MOU19" s="19"/>
      <c r="MOV19" s="19"/>
      <c r="MOW19" s="19"/>
      <c r="MOX19" s="19"/>
      <c r="MOY19" s="19"/>
      <c r="MOZ19" s="19"/>
      <c r="MPA19" s="19"/>
      <c r="MPB19" s="19"/>
      <c r="MPC19" s="19"/>
      <c r="MPD19" s="19"/>
      <c r="MPE19" s="19"/>
      <c r="MPF19" s="19"/>
      <c r="MPG19" s="19"/>
      <c r="MPH19" s="19"/>
      <c r="MPI19" s="19"/>
      <c r="MPJ19" s="19"/>
      <c r="MPK19" s="19"/>
      <c r="MPL19" s="19"/>
      <c r="MPM19" s="19"/>
      <c r="MPN19" s="19"/>
      <c r="MPO19" s="19"/>
      <c r="MPP19" s="19"/>
      <c r="MPQ19" s="19"/>
      <c r="MPR19" s="19"/>
      <c r="MPS19" s="19"/>
      <c r="MPT19" s="19"/>
      <c r="MPU19" s="19"/>
      <c r="MPV19" s="19"/>
      <c r="MPW19" s="19"/>
      <c r="MPX19" s="19"/>
      <c r="MPY19" s="19"/>
      <c r="MPZ19" s="19"/>
      <c r="MQA19" s="19"/>
      <c r="MQB19" s="19"/>
      <c r="MQC19" s="19"/>
      <c r="MQD19" s="19"/>
      <c r="MQE19" s="19"/>
      <c r="MQF19" s="19"/>
      <c r="MQG19" s="19"/>
      <c r="MQH19" s="19"/>
      <c r="MQI19" s="19"/>
      <c r="MQJ19" s="19"/>
      <c r="MQK19" s="19"/>
      <c r="MQL19" s="19"/>
      <c r="MQM19" s="19"/>
      <c r="MQN19" s="19"/>
      <c r="MQO19" s="19"/>
      <c r="MQP19" s="19"/>
      <c r="MQQ19" s="19"/>
      <c r="MQR19" s="19"/>
      <c r="MQS19" s="19"/>
      <c r="MQT19" s="19"/>
      <c r="MQU19" s="19"/>
      <c r="MQV19" s="19"/>
      <c r="MQW19" s="19"/>
      <c r="MQX19" s="19"/>
      <c r="MQY19" s="19"/>
      <c r="MQZ19" s="19"/>
      <c r="MRA19" s="19"/>
      <c r="MRB19" s="19"/>
      <c r="MRC19" s="19"/>
      <c r="MRD19" s="19"/>
      <c r="MRE19" s="19"/>
      <c r="MRF19" s="19"/>
      <c r="MRG19" s="19"/>
      <c r="MRH19" s="19"/>
      <c r="MRI19" s="19"/>
      <c r="MRJ19" s="19"/>
      <c r="MRK19" s="19"/>
      <c r="MRL19" s="19"/>
      <c r="MRM19" s="19"/>
      <c r="MRN19" s="19"/>
      <c r="MRO19" s="19"/>
      <c r="MRP19" s="19"/>
      <c r="MRQ19" s="19"/>
      <c r="MRR19" s="19"/>
      <c r="MRS19" s="19"/>
      <c r="MRT19" s="19"/>
      <c r="MRU19" s="19"/>
      <c r="MRV19" s="19"/>
      <c r="MRW19" s="19"/>
      <c r="MRX19" s="19"/>
      <c r="MRY19" s="19"/>
      <c r="MRZ19" s="19"/>
      <c r="MSA19" s="19"/>
      <c r="MSB19" s="19"/>
      <c r="MSC19" s="19"/>
      <c r="MSD19" s="19"/>
      <c r="MSE19" s="19"/>
      <c r="MSF19" s="19"/>
      <c r="MSG19" s="19"/>
      <c r="MSH19" s="19"/>
      <c r="MSI19" s="19"/>
      <c r="MSJ19" s="19"/>
      <c r="MSK19" s="19"/>
      <c r="MSL19" s="19"/>
      <c r="MSM19" s="19"/>
      <c r="MSN19" s="19"/>
      <c r="MSO19" s="19"/>
      <c r="MSP19" s="19"/>
      <c r="MSQ19" s="19"/>
      <c r="MSR19" s="19"/>
      <c r="MSS19" s="19"/>
      <c r="MST19" s="19"/>
      <c r="MSU19" s="19"/>
      <c r="MSV19" s="19"/>
      <c r="MSW19" s="19"/>
      <c r="MSX19" s="19"/>
      <c r="MSY19" s="19"/>
      <c r="MSZ19" s="19"/>
      <c r="MTA19" s="19"/>
      <c r="MTB19" s="19"/>
      <c r="MTC19" s="19"/>
      <c r="MTD19" s="19"/>
      <c r="MTE19" s="19"/>
      <c r="MTF19" s="19"/>
      <c r="MTG19" s="19"/>
      <c r="MTH19" s="19"/>
      <c r="MTI19" s="19"/>
      <c r="MTJ19" s="19"/>
      <c r="MTK19" s="19"/>
      <c r="MTL19" s="19"/>
      <c r="MTM19" s="19"/>
      <c r="MTN19" s="19"/>
      <c r="MTO19" s="19"/>
      <c r="MTP19" s="19"/>
      <c r="MTQ19" s="19"/>
      <c r="MTR19" s="19"/>
      <c r="MTS19" s="19"/>
      <c r="MTT19" s="19"/>
      <c r="MTU19" s="19"/>
      <c r="MTV19" s="19"/>
      <c r="MTW19" s="19"/>
      <c r="MTX19" s="19"/>
      <c r="MTY19" s="19"/>
      <c r="MTZ19" s="19"/>
      <c r="MUA19" s="19"/>
      <c r="MUB19" s="19"/>
      <c r="MUC19" s="19"/>
      <c r="MUD19" s="19"/>
      <c r="MUE19" s="19"/>
      <c r="MUF19" s="19"/>
      <c r="MUG19" s="19"/>
      <c r="MUH19" s="19"/>
      <c r="MUI19" s="19"/>
      <c r="MUJ19" s="19"/>
      <c r="MUK19" s="19"/>
      <c r="MUL19" s="19"/>
      <c r="MUM19" s="19"/>
      <c r="MUN19" s="19"/>
      <c r="MUO19" s="19"/>
      <c r="MUP19" s="19"/>
      <c r="MUQ19" s="19"/>
      <c r="MUR19" s="19"/>
      <c r="MUS19" s="19"/>
      <c r="MUT19" s="19"/>
      <c r="MUU19" s="19"/>
      <c r="MUV19" s="19"/>
      <c r="MUW19" s="19"/>
      <c r="MUX19" s="19"/>
      <c r="MUY19" s="19"/>
      <c r="MUZ19" s="19"/>
      <c r="MVA19" s="19"/>
      <c r="MVB19" s="19"/>
      <c r="MVC19" s="19"/>
      <c r="MVD19" s="19"/>
      <c r="MVE19" s="19"/>
      <c r="MVF19" s="19"/>
      <c r="MVG19" s="19"/>
      <c r="MVH19" s="19"/>
      <c r="MVI19" s="19"/>
      <c r="MVJ19" s="19"/>
      <c r="MVK19" s="19"/>
      <c r="MVL19" s="19"/>
      <c r="MVM19" s="19"/>
      <c r="MVN19" s="19"/>
      <c r="MVO19" s="19"/>
      <c r="MVP19" s="19"/>
      <c r="MVQ19" s="19"/>
      <c r="MVR19" s="19"/>
      <c r="MVS19" s="19"/>
      <c r="MVT19" s="19"/>
      <c r="MVU19" s="19"/>
      <c r="MVV19" s="19"/>
      <c r="MVW19" s="19"/>
      <c r="MVX19" s="19"/>
      <c r="MVY19" s="19"/>
      <c r="MVZ19" s="19"/>
      <c r="MWA19" s="19"/>
      <c r="MWB19" s="19"/>
      <c r="MWC19" s="19"/>
      <c r="MWD19" s="19"/>
      <c r="MWE19" s="19"/>
      <c r="MWF19" s="19"/>
      <c r="MWG19" s="19"/>
      <c r="MWH19" s="19"/>
      <c r="MWI19" s="19"/>
      <c r="MWJ19" s="19"/>
      <c r="MWK19" s="19"/>
      <c r="MWL19" s="19"/>
      <c r="MWM19" s="19"/>
      <c r="MWN19" s="19"/>
      <c r="MWO19" s="19"/>
      <c r="MWP19" s="19"/>
      <c r="MWQ19" s="19"/>
      <c r="MWR19" s="19"/>
      <c r="MWS19" s="19"/>
      <c r="MWT19" s="19"/>
      <c r="MWU19" s="19"/>
      <c r="MWV19" s="19"/>
      <c r="MWW19" s="19"/>
      <c r="MWX19" s="19"/>
      <c r="MWY19" s="19"/>
      <c r="MWZ19" s="19"/>
      <c r="MXA19" s="19"/>
      <c r="MXB19" s="19"/>
      <c r="MXC19" s="19"/>
      <c r="MXD19" s="19"/>
      <c r="MXE19" s="19"/>
      <c r="MXF19" s="19"/>
      <c r="MXG19" s="19"/>
      <c r="MXH19" s="19"/>
      <c r="MXI19" s="19"/>
      <c r="MXJ19" s="19"/>
      <c r="MXK19" s="19"/>
      <c r="MXL19" s="19"/>
      <c r="MXM19" s="19"/>
      <c r="MXN19" s="19"/>
      <c r="MXO19" s="19"/>
      <c r="MXP19" s="19"/>
      <c r="MXQ19" s="19"/>
      <c r="MXR19" s="19"/>
      <c r="MXS19" s="19"/>
      <c r="MXT19" s="19"/>
      <c r="MXU19" s="19"/>
      <c r="MXV19" s="19"/>
      <c r="MXW19" s="19"/>
      <c r="MXX19" s="19"/>
      <c r="MXY19" s="19"/>
      <c r="MXZ19" s="19"/>
      <c r="MYA19" s="19"/>
      <c r="MYB19" s="19"/>
      <c r="MYC19" s="19"/>
      <c r="MYD19" s="19"/>
      <c r="MYE19" s="19"/>
      <c r="MYF19" s="19"/>
      <c r="MYG19" s="19"/>
      <c r="MYH19" s="19"/>
      <c r="MYI19" s="19"/>
      <c r="MYJ19" s="19"/>
      <c r="MYK19" s="19"/>
      <c r="MYL19" s="19"/>
      <c r="MYM19" s="19"/>
      <c r="MYN19" s="19"/>
      <c r="MYO19" s="19"/>
      <c r="MYP19" s="19"/>
      <c r="MYQ19" s="19"/>
      <c r="MYR19" s="19"/>
      <c r="MYS19" s="19"/>
      <c r="MYT19" s="19"/>
      <c r="MYU19" s="19"/>
      <c r="MYV19" s="19"/>
      <c r="MYW19" s="19"/>
      <c r="MYX19" s="19"/>
      <c r="MYY19" s="19"/>
      <c r="MYZ19" s="19"/>
      <c r="MZA19" s="19"/>
      <c r="MZB19" s="19"/>
      <c r="MZC19" s="19"/>
      <c r="MZD19" s="19"/>
      <c r="MZE19" s="19"/>
      <c r="MZF19" s="19"/>
      <c r="MZG19" s="19"/>
      <c r="MZH19" s="19"/>
      <c r="MZI19" s="19"/>
      <c r="MZJ19" s="19"/>
      <c r="MZK19" s="19"/>
      <c r="MZL19" s="19"/>
      <c r="MZM19" s="19"/>
      <c r="MZN19" s="19"/>
      <c r="MZO19" s="19"/>
      <c r="MZP19" s="19"/>
      <c r="MZQ19" s="19"/>
      <c r="MZR19" s="19"/>
      <c r="MZS19" s="19"/>
      <c r="MZT19" s="19"/>
      <c r="MZU19" s="19"/>
      <c r="MZV19" s="19"/>
      <c r="MZW19" s="19"/>
      <c r="MZX19" s="19"/>
      <c r="MZY19" s="19"/>
      <c r="MZZ19" s="19"/>
      <c r="NAA19" s="19"/>
      <c r="NAB19" s="19"/>
      <c r="NAC19" s="19"/>
      <c r="NAD19" s="19"/>
      <c r="NAE19" s="19"/>
      <c r="NAF19" s="19"/>
      <c r="NAG19" s="19"/>
      <c r="NAH19" s="19"/>
      <c r="NAI19" s="19"/>
      <c r="NAJ19" s="19"/>
      <c r="NAK19" s="19"/>
      <c r="NAL19" s="19"/>
      <c r="NAM19" s="19"/>
      <c r="NAN19" s="19"/>
      <c r="NAO19" s="19"/>
      <c r="NAP19" s="19"/>
      <c r="NAQ19" s="19"/>
      <c r="NAR19" s="19"/>
      <c r="NAS19" s="19"/>
      <c r="NAT19" s="19"/>
      <c r="NAU19" s="19"/>
      <c r="NAV19" s="19"/>
      <c r="NAW19" s="19"/>
      <c r="NAX19" s="19"/>
      <c r="NAY19" s="19"/>
      <c r="NAZ19" s="19"/>
      <c r="NBA19" s="19"/>
      <c r="NBB19" s="19"/>
      <c r="NBC19" s="19"/>
      <c r="NBD19" s="19"/>
      <c r="NBE19" s="19"/>
      <c r="NBF19" s="19"/>
      <c r="NBG19" s="19"/>
      <c r="NBH19" s="19"/>
      <c r="NBI19" s="19"/>
      <c r="NBJ19" s="19"/>
      <c r="NBK19" s="19"/>
      <c r="NBL19" s="19"/>
      <c r="NBM19" s="19"/>
      <c r="NBN19" s="19"/>
      <c r="NBO19" s="19"/>
      <c r="NBP19" s="19"/>
      <c r="NBQ19" s="19"/>
      <c r="NBR19" s="19"/>
      <c r="NBS19" s="19"/>
      <c r="NBT19" s="19"/>
      <c r="NBU19" s="19"/>
      <c r="NBV19" s="19"/>
      <c r="NBW19" s="19"/>
      <c r="NBX19" s="19"/>
      <c r="NBY19" s="19"/>
      <c r="NBZ19" s="19"/>
      <c r="NCA19" s="19"/>
      <c r="NCB19" s="19"/>
      <c r="NCC19" s="19"/>
      <c r="NCD19" s="19"/>
      <c r="NCE19" s="19"/>
      <c r="NCF19" s="19"/>
      <c r="NCG19" s="19"/>
      <c r="NCH19" s="19"/>
      <c r="NCI19" s="19"/>
      <c r="NCJ19" s="19"/>
      <c r="NCK19" s="19"/>
      <c r="NCL19" s="19"/>
      <c r="NCM19" s="19"/>
      <c r="NCN19" s="19"/>
      <c r="NCO19" s="19"/>
      <c r="NCP19" s="19"/>
      <c r="NCQ19" s="19"/>
      <c r="NCR19" s="19"/>
      <c r="NCS19" s="19"/>
      <c r="NCT19" s="19"/>
      <c r="NCU19" s="19"/>
      <c r="NCV19" s="19"/>
      <c r="NCW19" s="19"/>
      <c r="NCX19" s="19"/>
      <c r="NCY19" s="19"/>
      <c r="NCZ19" s="19"/>
      <c r="NDA19" s="19"/>
      <c r="NDB19" s="19"/>
      <c r="NDC19" s="19"/>
      <c r="NDD19" s="19"/>
      <c r="NDE19" s="19"/>
      <c r="NDF19" s="19"/>
      <c r="NDG19" s="19"/>
      <c r="NDH19" s="19"/>
      <c r="NDI19" s="19"/>
      <c r="NDJ19" s="19"/>
      <c r="NDK19" s="19"/>
      <c r="NDL19" s="19"/>
      <c r="NDM19" s="19"/>
      <c r="NDN19" s="19"/>
      <c r="NDO19" s="19"/>
      <c r="NDP19" s="19"/>
      <c r="NDQ19" s="19"/>
      <c r="NDR19" s="19"/>
      <c r="NDS19" s="19"/>
      <c r="NDT19" s="19"/>
      <c r="NDU19" s="19"/>
      <c r="NDV19" s="19"/>
      <c r="NDW19" s="19"/>
      <c r="NDX19" s="19"/>
      <c r="NDY19" s="19"/>
      <c r="NDZ19" s="19"/>
      <c r="NEA19" s="19"/>
      <c r="NEB19" s="19"/>
      <c r="NEC19" s="19"/>
      <c r="NED19" s="19"/>
      <c r="NEE19" s="19"/>
      <c r="NEF19" s="19"/>
      <c r="NEG19" s="19"/>
      <c r="NEH19" s="19"/>
      <c r="NEI19" s="19"/>
      <c r="NEJ19" s="19"/>
      <c r="NEK19" s="19"/>
      <c r="NEL19" s="19"/>
      <c r="NEM19" s="19"/>
      <c r="NEN19" s="19"/>
      <c r="NEO19" s="19"/>
      <c r="NEP19" s="19"/>
      <c r="NEQ19" s="19"/>
      <c r="NER19" s="19"/>
      <c r="NES19" s="19"/>
      <c r="NET19" s="19"/>
      <c r="NEU19" s="19"/>
      <c r="NEV19" s="19"/>
      <c r="NEW19" s="19"/>
      <c r="NEX19" s="19"/>
      <c r="NEY19" s="19"/>
      <c r="NEZ19" s="19"/>
      <c r="NFA19" s="19"/>
      <c r="NFB19" s="19"/>
      <c r="NFC19" s="19"/>
      <c r="NFD19" s="19"/>
      <c r="NFE19" s="19"/>
      <c r="NFF19" s="19"/>
      <c r="NFG19" s="19"/>
      <c r="NFH19" s="19"/>
      <c r="NFI19" s="19"/>
      <c r="NFJ19" s="19"/>
      <c r="NFK19" s="19"/>
      <c r="NFL19" s="19"/>
      <c r="NFM19" s="19"/>
      <c r="NFN19" s="19"/>
      <c r="NFO19" s="19"/>
      <c r="NFP19" s="19"/>
      <c r="NFQ19" s="19"/>
      <c r="NFR19" s="19"/>
      <c r="NFS19" s="19"/>
      <c r="NFT19" s="19"/>
      <c r="NFU19" s="19"/>
      <c r="NFV19" s="19"/>
      <c r="NFW19" s="19"/>
      <c r="NFX19" s="19"/>
      <c r="NFY19" s="19"/>
      <c r="NFZ19" s="19"/>
      <c r="NGA19" s="19"/>
      <c r="NGB19" s="19"/>
      <c r="NGC19" s="19"/>
      <c r="NGD19" s="19"/>
      <c r="NGE19" s="19"/>
      <c r="NGF19" s="19"/>
      <c r="NGG19" s="19"/>
      <c r="NGH19" s="19"/>
      <c r="NGI19" s="19"/>
      <c r="NGJ19" s="19"/>
      <c r="NGK19" s="19"/>
      <c r="NGL19" s="19"/>
      <c r="NGM19" s="19"/>
      <c r="NGN19" s="19"/>
      <c r="NGO19" s="19"/>
      <c r="NGP19" s="19"/>
      <c r="NGQ19" s="19"/>
      <c r="NGR19" s="19"/>
      <c r="NGS19" s="19"/>
      <c r="NGT19" s="19"/>
      <c r="NGU19" s="19"/>
      <c r="NGV19" s="19"/>
      <c r="NGW19" s="19"/>
      <c r="NGX19" s="19"/>
      <c r="NGY19" s="19"/>
      <c r="NGZ19" s="19"/>
      <c r="NHA19" s="19"/>
      <c r="NHB19" s="19"/>
      <c r="NHC19" s="19"/>
      <c r="NHD19" s="19"/>
      <c r="NHE19" s="19"/>
      <c r="NHF19" s="19"/>
      <c r="NHG19" s="19"/>
      <c r="NHH19" s="19"/>
      <c r="NHI19" s="19"/>
      <c r="NHJ19" s="19"/>
      <c r="NHK19" s="19"/>
      <c r="NHL19" s="19"/>
      <c r="NHM19" s="19"/>
      <c r="NHN19" s="19"/>
      <c r="NHO19" s="19"/>
      <c r="NHP19" s="19"/>
      <c r="NHQ19" s="19"/>
      <c r="NHR19" s="19"/>
      <c r="NHS19" s="19"/>
      <c r="NHT19" s="19"/>
      <c r="NHU19" s="19"/>
      <c r="NHV19" s="19"/>
      <c r="NHW19" s="19"/>
      <c r="NHX19" s="19"/>
      <c r="NHY19" s="19"/>
      <c r="NHZ19" s="19"/>
      <c r="NIA19" s="19"/>
      <c r="NIB19" s="19"/>
      <c r="NIC19" s="19"/>
      <c r="NID19" s="19"/>
      <c r="NIE19" s="19"/>
      <c r="NIF19" s="19"/>
      <c r="NIG19" s="19"/>
      <c r="NIH19" s="19"/>
      <c r="NII19" s="19"/>
      <c r="NIJ19" s="19"/>
      <c r="NIK19" s="19"/>
      <c r="NIL19" s="19"/>
      <c r="NIM19" s="19"/>
      <c r="NIN19" s="19"/>
      <c r="NIO19" s="19"/>
      <c r="NIP19" s="19"/>
      <c r="NIQ19" s="19"/>
      <c r="NIR19" s="19"/>
      <c r="NIS19" s="19"/>
      <c r="NIT19" s="19"/>
      <c r="NIU19" s="19"/>
      <c r="NIV19" s="19"/>
      <c r="NIW19" s="19"/>
      <c r="NIX19" s="19"/>
      <c r="NIY19" s="19"/>
      <c r="NIZ19" s="19"/>
      <c r="NJA19" s="19"/>
      <c r="NJB19" s="19"/>
      <c r="NJC19" s="19"/>
      <c r="NJD19" s="19"/>
      <c r="NJE19" s="19"/>
      <c r="NJF19" s="19"/>
      <c r="NJG19" s="19"/>
      <c r="NJH19" s="19"/>
      <c r="NJI19" s="19"/>
      <c r="NJJ19" s="19"/>
      <c r="NJK19" s="19"/>
      <c r="NJL19" s="19"/>
      <c r="NJM19" s="19"/>
      <c r="NJN19" s="19"/>
      <c r="NJO19" s="19"/>
      <c r="NJP19" s="19"/>
      <c r="NJQ19" s="19"/>
      <c r="NJR19" s="19"/>
      <c r="NJS19" s="19"/>
      <c r="NJT19" s="19"/>
      <c r="NJU19" s="19"/>
      <c r="NJV19" s="19"/>
      <c r="NJW19" s="19"/>
      <c r="NJX19" s="19"/>
      <c r="NJY19" s="19"/>
      <c r="NJZ19" s="19"/>
      <c r="NKA19" s="19"/>
      <c r="NKB19" s="19"/>
      <c r="NKC19" s="19"/>
      <c r="NKD19" s="19"/>
      <c r="NKE19" s="19"/>
      <c r="NKF19" s="19"/>
      <c r="NKG19" s="19"/>
      <c r="NKH19" s="19"/>
      <c r="NKI19" s="19"/>
      <c r="NKJ19" s="19"/>
      <c r="NKK19" s="19"/>
      <c r="NKL19" s="19"/>
      <c r="NKM19" s="19"/>
      <c r="NKN19" s="19"/>
      <c r="NKO19" s="19"/>
      <c r="NKP19" s="19"/>
      <c r="NKQ19" s="19"/>
      <c r="NKR19" s="19"/>
      <c r="NKS19" s="19"/>
      <c r="NKT19" s="19"/>
      <c r="NKU19" s="19"/>
      <c r="NKV19" s="19"/>
      <c r="NKW19" s="19"/>
      <c r="NKX19" s="19"/>
      <c r="NKY19" s="19"/>
      <c r="NKZ19" s="19"/>
      <c r="NLA19" s="19"/>
      <c r="NLB19" s="19"/>
      <c r="NLC19" s="19"/>
      <c r="NLD19" s="19"/>
      <c r="NLE19" s="19"/>
      <c r="NLF19" s="19"/>
      <c r="NLG19" s="19"/>
      <c r="NLH19" s="19"/>
      <c r="NLI19" s="19"/>
      <c r="NLJ19" s="19"/>
      <c r="NLK19" s="19"/>
      <c r="NLL19" s="19"/>
      <c r="NLM19" s="19"/>
      <c r="NLN19" s="19"/>
      <c r="NLO19" s="19"/>
      <c r="NLP19" s="19"/>
      <c r="NLQ19" s="19"/>
      <c r="NLR19" s="19"/>
      <c r="NLS19" s="19"/>
      <c r="NLT19" s="19"/>
      <c r="NLU19" s="19"/>
      <c r="NLV19" s="19"/>
      <c r="NLW19" s="19"/>
      <c r="NLX19" s="19"/>
      <c r="NLY19" s="19"/>
      <c r="NLZ19" s="19"/>
      <c r="NMA19" s="19"/>
      <c r="NMB19" s="19"/>
      <c r="NMC19" s="19"/>
      <c r="NMD19" s="19"/>
      <c r="NME19" s="19"/>
      <c r="NMF19" s="19"/>
      <c r="NMG19" s="19"/>
      <c r="NMH19" s="19"/>
      <c r="NMI19" s="19"/>
      <c r="NMJ19" s="19"/>
      <c r="NMK19" s="19"/>
      <c r="NML19" s="19"/>
      <c r="NMM19" s="19"/>
      <c r="NMN19" s="19"/>
      <c r="NMO19" s="19"/>
      <c r="NMP19" s="19"/>
      <c r="NMQ19" s="19"/>
      <c r="NMR19" s="19"/>
      <c r="NMS19" s="19"/>
      <c r="NMT19" s="19"/>
      <c r="NMU19" s="19"/>
      <c r="NMV19" s="19"/>
      <c r="NMW19" s="19"/>
      <c r="NMX19" s="19"/>
      <c r="NMY19" s="19"/>
      <c r="NMZ19" s="19"/>
      <c r="NNA19" s="19"/>
      <c r="NNB19" s="19"/>
      <c r="NNC19" s="19"/>
      <c r="NND19" s="19"/>
      <c r="NNE19" s="19"/>
      <c r="NNF19" s="19"/>
      <c r="NNG19" s="19"/>
      <c r="NNH19" s="19"/>
      <c r="NNI19" s="19"/>
      <c r="NNJ19" s="19"/>
      <c r="NNK19" s="19"/>
      <c r="NNL19" s="19"/>
      <c r="NNM19" s="19"/>
      <c r="NNN19" s="19"/>
      <c r="NNO19" s="19"/>
      <c r="NNP19" s="19"/>
      <c r="NNQ19" s="19"/>
      <c r="NNR19" s="19"/>
      <c r="NNS19" s="19"/>
      <c r="NNT19" s="19"/>
      <c r="NNU19" s="19"/>
      <c r="NNV19" s="19"/>
      <c r="NNW19" s="19"/>
      <c r="NNX19" s="19"/>
      <c r="NNY19" s="19"/>
      <c r="NNZ19" s="19"/>
      <c r="NOA19" s="19"/>
      <c r="NOB19" s="19"/>
      <c r="NOC19" s="19"/>
      <c r="NOD19" s="19"/>
      <c r="NOE19" s="19"/>
      <c r="NOF19" s="19"/>
      <c r="NOG19" s="19"/>
      <c r="NOH19" s="19"/>
      <c r="NOI19" s="19"/>
      <c r="NOJ19" s="19"/>
      <c r="NOK19" s="19"/>
      <c r="NOL19" s="19"/>
      <c r="NOM19" s="19"/>
      <c r="NON19" s="19"/>
      <c r="NOO19" s="19"/>
      <c r="NOP19" s="19"/>
      <c r="NOQ19" s="19"/>
      <c r="NOR19" s="19"/>
      <c r="NOS19" s="19"/>
      <c r="NOT19" s="19"/>
      <c r="NOU19" s="19"/>
      <c r="NOV19" s="19"/>
      <c r="NOW19" s="19"/>
      <c r="NOX19" s="19"/>
      <c r="NOY19" s="19"/>
      <c r="NOZ19" s="19"/>
      <c r="NPA19" s="19"/>
      <c r="NPB19" s="19"/>
      <c r="NPC19" s="19"/>
      <c r="NPD19" s="19"/>
      <c r="NPE19" s="19"/>
      <c r="NPF19" s="19"/>
      <c r="NPG19" s="19"/>
      <c r="NPH19" s="19"/>
      <c r="NPI19" s="19"/>
      <c r="NPJ19" s="19"/>
      <c r="NPK19" s="19"/>
      <c r="NPL19" s="19"/>
      <c r="NPM19" s="19"/>
      <c r="NPN19" s="19"/>
      <c r="NPO19" s="19"/>
      <c r="NPP19" s="19"/>
      <c r="NPQ19" s="19"/>
      <c r="NPR19" s="19"/>
      <c r="NPS19" s="19"/>
      <c r="NPT19" s="19"/>
      <c r="NPU19" s="19"/>
      <c r="NPV19" s="19"/>
      <c r="NPW19" s="19"/>
      <c r="NPX19" s="19"/>
      <c r="NPY19" s="19"/>
      <c r="NPZ19" s="19"/>
      <c r="NQA19" s="19"/>
      <c r="NQB19" s="19"/>
      <c r="NQC19" s="19"/>
      <c r="NQD19" s="19"/>
      <c r="NQE19" s="19"/>
      <c r="NQF19" s="19"/>
      <c r="NQG19" s="19"/>
      <c r="NQH19" s="19"/>
      <c r="NQI19" s="19"/>
      <c r="NQJ19" s="19"/>
      <c r="NQK19" s="19"/>
      <c r="NQL19" s="19"/>
      <c r="NQM19" s="19"/>
      <c r="NQN19" s="19"/>
      <c r="NQO19" s="19"/>
      <c r="NQP19" s="19"/>
      <c r="NQQ19" s="19"/>
      <c r="NQR19" s="19"/>
      <c r="NQS19" s="19"/>
      <c r="NQT19" s="19"/>
      <c r="NQU19" s="19"/>
      <c r="NQV19" s="19"/>
      <c r="NQW19" s="19"/>
      <c r="NQX19" s="19"/>
      <c r="NQY19" s="19"/>
      <c r="NQZ19" s="19"/>
      <c r="NRA19" s="19"/>
      <c r="NRB19" s="19"/>
      <c r="NRC19" s="19"/>
      <c r="NRD19" s="19"/>
      <c r="NRE19" s="19"/>
      <c r="NRF19" s="19"/>
      <c r="NRG19" s="19"/>
      <c r="NRH19" s="19"/>
      <c r="NRI19" s="19"/>
      <c r="NRJ19" s="19"/>
      <c r="NRK19" s="19"/>
      <c r="NRL19" s="19"/>
      <c r="NRM19" s="19"/>
      <c r="NRN19" s="19"/>
      <c r="NRO19" s="19"/>
      <c r="NRP19" s="19"/>
      <c r="NRQ19" s="19"/>
      <c r="NRR19" s="19"/>
      <c r="NRS19" s="19"/>
      <c r="NRT19" s="19"/>
      <c r="NRU19" s="19"/>
      <c r="NRV19" s="19"/>
      <c r="NRW19" s="19"/>
      <c r="NRX19" s="19"/>
      <c r="NRY19" s="19"/>
      <c r="NRZ19" s="19"/>
      <c r="NSA19" s="19"/>
      <c r="NSB19" s="19"/>
      <c r="NSC19" s="19"/>
      <c r="NSD19" s="19"/>
      <c r="NSE19" s="19"/>
      <c r="NSF19" s="19"/>
      <c r="NSG19" s="19"/>
      <c r="NSH19" s="19"/>
      <c r="NSI19" s="19"/>
      <c r="NSJ19" s="19"/>
      <c r="NSK19" s="19"/>
      <c r="NSL19" s="19"/>
      <c r="NSM19" s="19"/>
      <c r="NSN19" s="19"/>
      <c r="NSO19" s="19"/>
      <c r="NSP19" s="19"/>
      <c r="NSQ19" s="19"/>
      <c r="NSR19" s="19"/>
      <c r="NSS19" s="19"/>
      <c r="NST19" s="19"/>
      <c r="NSU19" s="19"/>
      <c r="NSV19" s="19"/>
      <c r="NSW19" s="19"/>
      <c r="NSX19" s="19"/>
      <c r="NSY19" s="19"/>
      <c r="NSZ19" s="19"/>
      <c r="NTA19" s="19"/>
      <c r="NTB19" s="19"/>
      <c r="NTC19" s="19"/>
      <c r="NTD19" s="19"/>
      <c r="NTE19" s="19"/>
      <c r="NTF19" s="19"/>
      <c r="NTG19" s="19"/>
      <c r="NTH19" s="19"/>
      <c r="NTI19" s="19"/>
      <c r="NTJ19" s="19"/>
      <c r="NTK19" s="19"/>
      <c r="NTL19" s="19"/>
      <c r="NTM19" s="19"/>
      <c r="NTN19" s="19"/>
      <c r="NTO19" s="19"/>
      <c r="NTP19" s="19"/>
      <c r="NTQ19" s="19"/>
      <c r="NTR19" s="19"/>
      <c r="NTS19" s="19"/>
      <c r="NTT19" s="19"/>
      <c r="NTU19" s="19"/>
      <c r="NTV19" s="19"/>
      <c r="NTW19" s="19"/>
      <c r="NTX19" s="19"/>
      <c r="NTY19" s="19"/>
      <c r="NTZ19" s="19"/>
      <c r="NUA19" s="19"/>
      <c r="NUB19" s="19"/>
      <c r="NUC19" s="19"/>
      <c r="NUD19" s="19"/>
      <c r="NUE19" s="19"/>
      <c r="NUF19" s="19"/>
      <c r="NUG19" s="19"/>
      <c r="NUH19" s="19"/>
      <c r="NUI19" s="19"/>
      <c r="NUJ19" s="19"/>
      <c r="NUK19" s="19"/>
      <c r="NUL19" s="19"/>
      <c r="NUM19" s="19"/>
      <c r="NUN19" s="19"/>
      <c r="NUO19" s="19"/>
      <c r="NUP19" s="19"/>
      <c r="NUQ19" s="19"/>
      <c r="NUR19" s="19"/>
      <c r="NUS19" s="19"/>
      <c r="NUT19" s="19"/>
      <c r="NUU19" s="19"/>
      <c r="NUV19" s="19"/>
      <c r="NUW19" s="19"/>
      <c r="NUX19" s="19"/>
      <c r="NUY19" s="19"/>
      <c r="NUZ19" s="19"/>
      <c r="NVA19" s="19"/>
      <c r="NVB19" s="19"/>
      <c r="NVC19" s="19"/>
      <c r="NVD19" s="19"/>
      <c r="NVE19" s="19"/>
      <c r="NVF19" s="19"/>
      <c r="NVG19" s="19"/>
      <c r="NVH19" s="19"/>
      <c r="NVI19" s="19"/>
      <c r="NVJ19" s="19"/>
      <c r="NVK19" s="19"/>
      <c r="NVL19" s="19"/>
      <c r="NVM19" s="19"/>
      <c r="NVN19" s="19"/>
      <c r="NVO19" s="19"/>
      <c r="NVP19" s="19"/>
      <c r="NVQ19" s="19"/>
      <c r="NVR19" s="19"/>
      <c r="NVS19" s="19"/>
      <c r="NVT19" s="19"/>
      <c r="NVU19" s="19"/>
      <c r="NVV19" s="19"/>
      <c r="NVW19" s="19"/>
      <c r="NVX19" s="19"/>
      <c r="NVY19" s="19"/>
      <c r="NVZ19" s="19"/>
      <c r="NWA19" s="19"/>
      <c r="NWB19" s="19"/>
      <c r="NWC19" s="19"/>
      <c r="NWD19" s="19"/>
      <c r="NWE19" s="19"/>
      <c r="NWF19" s="19"/>
      <c r="NWG19" s="19"/>
      <c r="NWH19" s="19"/>
      <c r="NWI19" s="19"/>
      <c r="NWJ19" s="19"/>
      <c r="NWK19" s="19"/>
      <c r="NWL19" s="19"/>
      <c r="NWM19" s="19"/>
      <c r="NWN19" s="19"/>
      <c r="NWO19" s="19"/>
      <c r="NWP19" s="19"/>
      <c r="NWQ19" s="19"/>
      <c r="NWR19" s="19"/>
      <c r="NWS19" s="19"/>
      <c r="NWT19" s="19"/>
      <c r="NWU19" s="19"/>
      <c r="NWV19" s="19"/>
      <c r="NWW19" s="19"/>
      <c r="NWX19" s="19"/>
      <c r="NWY19" s="19"/>
      <c r="NWZ19" s="19"/>
      <c r="NXA19" s="19"/>
      <c r="NXB19" s="19"/>
      <c r="NXC19" s="19"/>
      <c r="NXD19" s="19"/>
      <c r="NXE19" s="19"/>
      <c r="NXF19" s="19"/>
      <c r="NXG19" s="19"/>
      <c r="NXH19" s="19"/>
      <c r="NXI19" s="19"/>
      <c r="NXJ19" s="19"/>
      <c r="NXK19" s="19"/>
      <c r="NXL19" s="19"/>
      <c r="NXM19" s="19"/>
      <c r="NXN19" s="19"/>
      <c r="NXO19" s="19"/>
      <c r="NXP19" s="19"/>
      <c r="NXQ19" s="19"/>
      <c r="NXR19" s="19"/>
      <c r="NXS19" s="19"/>
      <c r="NXT19" s="19"/>
      <c r="NXU19" s="19"/>
      <c r="NXV19" s="19"/>
      <c r="NXW19" s="19"/>
      <c r="NXX19" s="19"/>
      <c r="NXY19" s="19"/>
      <c r="NXZ19" s="19"/>
      <c r="NYA19" s="19"/>
      <c r="NYB19" s="19"/>
      <c r="NYC19" s="19"/>
      <c r="NYD19" s="19"/>
      <c r="NYE19" s="19"/>
      <c r="NYF19" s="19"/>
      <c r="NYG19" s="19"/>
      <c r="NYH19" s="19"/>
      <c r="NYI19" s="19"/>
      <c r="NYJ19" s="19"/>
      <c r="NYK19" s="19"/>
      <c r="NYL19" s="19"/>
      <c r="NYM19" s="19"/>
      <c r="NYN19" s="19"/>
      <c r="NYO19" s="19"/>
      <c r="NYP19" s="19"/>
      <c r="NYQ19" s="19"/>
      <c r="NYR19" s="19"/>
      <c r="NYS19" s="19"/>
      <c r="NYT19" s="19"/>
      <c r="NYU19" s="19"/>
      <c r="NYV19" s="19"/>
      <c r="NYW19" s="19"/>
      <c r="NYX19" s="19"/>
      <c r="NYY19" s="19"/>
      <c r="NYZ19" s="19"/>
      <c r="NZA19" s="19"/>
      <c r="NZB19" s="19"/>
      <c r="NZC19" s="19"/>
      <c r="NZD19" s="19"/>
      <c r="NZE19" s="19"/>
      <c r="NZF19" s="19"/>
      <c r="NZG19" s="19"/>
      <c r="NZH19" s="19"/>
      <c r="NZI19" s="19"/>
      <c r="NZJ19" s="19"/>
      <c r="NZK19" s="19"/>
      <c r="NZL19" s="19"/>
      <c r="NZM19" s="19"/>
      <c r="NZN19" s="19"/>
      <c r="NZO19" s="19"/>
      <c r="NZP19" s="19"/>
      <c r="NZQ19" s="19"/>
      <c r="NZR19" s="19"/>
      <c r="NZS19" s="19"/>
      <c r="NZT19" s="19"/>
      <c r="NZU19" s="19"/>
      <c r="NZV19" s="19"/>
      <c r="NZW19" s="19"/>
      <c r="NZX19" s="19"/>
      <c r="NZY19" s="19"/>
      <c r="NZZ19" s="19"/>
      <c r="OAA19" s="19"/>
      <c r="OAB19" s="19"/>
      <c r="OAC19" s="19"/>
      <c r="OAD19" s="19"/>
      <c r="OAE19" s="19"/>
      <c r="OAF19" s="19"/>
      <c r="OAG19" s="19"/>
      <c r="OAH19" s="19"/>
      <c r="OAI19" s="19"/>
      <c r="OAJ19" s="19"/>
      <c r="OAK19" s="19"/>
      <c r="OAL19" s="19"/>
      <c r="OAM19" s="19"/>
      <c r="OAN19" s="19"/>
      <c r="OAO19" s="19"/>
      <c r="OAP19" s="19"/>
      <c r="OAQ19" s="19"/>
      <c r="OAR19" s="19"/>
      <c r="OAS19" s="19"/>
      <c r="OAT19" s="19"/>
      <c r="OAU19" s="19"/>
      <c r="OAV19" s="19"/>
      <c r="OAW19" s="19"/>
      <c r="OAX19" s="19"/>
      <c r="OAY19" s="19"/>
      <c r="OAZ19" s="19"/>
      <c r="OBA19" s="19"/>
      <c r="OBB19" s="19"/>
      <c r="OBC19" s="19"/>
      <c r="OBD19" s="19"/>
      <c r="OBE19" s="19"/>
      <c r="OBF19" s="19"/>
      <c r="OBG19" s="19"/>
      <c r="OBH19" s="19"/>
      <c r="OBI19" s="19"/>
      <c r="OBJ19" s="19"/>
      <c r="OBK19" s="19"/>
      <c r="OBL19" s="19"/>
      <c r="OBM19" s="19"/>
      <c r="OBN19" s="19"/>
      <c r="OBO19" s="19"/>
      <c r="OBP19" s="19"/>
      <c r="OBQ19" s="19"/>
      <c r="OBR19" s="19"/>
      <c r="OBS19" s="19"/>
      <c r="OBT19" s="19"/>
      <c r="OBU19" s="19"/>
      <c r="OBV19" s="19"/>
      <c r="OBW19" s="19"/>
      <c r="OBX19" s="19"/>
      <c r="OBY19" s="19"/>
      <c r="OBZ19" s="19"/>
      <c r="OCA19" s="19"/>
      <c r="OCB19" s="19"/>
      <c r="OCC19" s="19"/>
      <c r="OCD19" s="19"/>
      <c r="OCE19" s="19"/>
      <c r="OCF19" s="19"/>
      <c r="OCG19" s="19"/>
      <c r="OCH19" s="19"/>
      <c r="OCI19" s="19"/>
      <c r="OCJ19" s="19"/>
      <c r="OCK19" s="19"/>
      <c r="OCL19" s="19"/>
      <c r="OCM19" s="19"/>
      <c r="OCN19" s="19"/>
      <c r="OCO19" s="19"/>
      <c r="OCP19" s="19"/>
      <c r="OCQ19" s="19"/>
      <c r="OCR19" s="19"/>
      <c r="OCS19" s="19"/>
      <c r="OCT19" s="19"/>
      <c r="OCU19" s="19"/>
      <c r="OCV19" s="19"/>
      <c r="OCW19" s="19"/>
      <c r="OCX19" s="19"/>
      <c r="OCY19" s="19"/>
      <c r="OCZ19" s="19"/>
      <c r="ODA19" s="19"/>
      <c r="ODB19" s="19"/>
      <c r="ODC19" s="19"/>
      <c r="ODD19" s="19"/>
      <c r="ODE19" s="19"/>
      <c r="ODF19" s="19"/>
      <c r="ODG19" s="19"/>
      <c r="ODH19" s="19"/>
      <c r="ODI19" s="19"/>
      <c r="ODJ19" s="19"/>
      <c r="ODK19" s="19"/>
      <c r="ODL19" s="19"/>
      <c r="ODM19" s="19"/>
      <c r="ODN19" s="19"/>
      <c r="ODO19" s="19"/>
      <c r="ODP19" s="19"/>
      <c r="ODQ19" s="19"/>
      <c r="ODR19" s="19"/>
      <c r="ODS19" s="19"/>
      <c r="ODT19" s="19"/>
      <c r="ODU19" s="19"/>
      <c r="ODV19" s="19"/>
      <c r="ODW19" s="19"/>
      <c r="ODX19" s="19"/>
      <c r="ODY19" s="19"/>
      <c r="ODZ19" s="19"/>
      <c r="OEA19" s="19"/>
      <c r="OEB19" s="19"/>
      <c r="OEC19" s="19"/>
      <c r="OED19" s="19"/>
      <c r="OEE19" s="19"/>
      <c r="OEF19" s="19"/>
      <c r="OEG19" s="19"/>
      <c r="OEH19" s="19"/>
      <c r="OEI19" s="19"/>
      <c r="OEJ19" s="19"/>
      <c r="OEK19" s="19"/>
      <c r="OEL19" s="19"/>
      <c r="OEM19" s="19"/>
      <c r="OEN19" s="19"/>
      <c r="OEO19" s="19"/>
      <c r="OEP19" s="19"/>
      <c r="OEQ19" s="19"/>
      <c r="OER19" s="19"/>
      <c r="OES19" s="19"/>
      <c r="OET19" s="19"/>
      <c r="OEU19" s="19"/>
      <c r="OEV19" s="19"/>
      <c r="OEW19" s="19"/>
      <c r="OEX19" s="19"/>
      <c r="OEY19" s="19"/>
      <c r="OEZ19" s="19"/>
      <c r="OFA19" s="19"/>
      <c r="OFB19" s="19"/>
      <c r="OFC19" s="19"/>
      <c r="OFD19" s="19"/>
      <c r="OFE19" s="19"/>
      <c r="OFF19" s="19"/>
      <c r="OFG19" s="19"/>
      <c r="OFH19" s="19"/>
      <c r="OFI19" s="19"/>
      <c r="OFJ19" s="19"/>
      <c r="OFK19" s="19"/>
      <c r="OFL19" s="19"/>
      <c r="OFM19" s="19"/>
      <c r="OFN19" s="19"/>
      <c r="OFO19" s="19"/>
      <c r="OFP19" s="19"/>
      <c r="OFQ19" s="19"/>
      <c r="OFR19" s="19"/>
      <c r="OFS19" s="19"/>
      <c r="OFT19" s="19"/>
      <c r="OFU19" s="19"/>
      <c r="OFV19" s="19"/>
      <c r="OFW19" s="19"/>
      <c r="OFX19" s="19"/>
      <c r="OFY19" s="19"/>
      <c r="OFZ19" s="19"/>
      <c r="OGA19" s="19"/>
      <c r="OGB19" s="19"/>
      <c r="OGC19" s="19"/>
      <c r="OGD19" s="19"/>
      <c r="OGE19" s="19"/>
      <c r="OGF19" s="19"/>
      <c r="OGG19" s="19"/>
      <c r="OGH19" s="19"/>
      <c r="OGI19" s="19"/>
      <c r="OGJ19" s="19"/>
      <c r="OGK19" s="19"/>
      <c r="OGL19" s="19"/>
      <c r="OGM19" s="19"/>
      <c r="OGN19" s="19"/>
      <c r="OGO19" s="19"/>
      <c r="OGP19" s="19"/>
      <c r="OGQ19" s="19"/>
      <c r="OGR19" s="19"/>
      <c r="OGS19" s="19"/>
      <c r="OGT19" s="19"/>
      <c r="OGU19" s="19"/>
      <c r="OGV19" s="19"/>
      <c r="OGW19" s="19"/>
      <c r="OGX19" s="19"/>
      <c r="OGY19" s="19"/>
      <c r="OGZ19" s="19"/>
      <c r="OHA19" s="19"/>
      <c r="OHB19" s="19"/>
      <c r="OHC19" s="19"/>
      <c r="OHD19" s="19"/>
      <c r="OHE19" s="19"/>
      <c r="OHF19" s="19"/>
      <c r="OHG19" s="19"/>
      <c r="OHH19" s="19"/>
      <c r="OHI19" s="19"/>
      <c r="OHJ19" s="19"/>
      <c r="OHK19" s="19"/>
      <c r="OHL19" s="19"/>
      <c r="OHM19" s="19"/>
      <c r="OHN19" s="19"/>
      <c r="OHO19" s="19"/>
      <c r="OHP19" s="19"/>
      <c r="OHQ19" s="19"/>
      <c r="OHR19" s="19"/>
      <c r="OHS19" s="19"/>
      <c r="OHT19" s="19"/>
      <c r="OHU19" s="19"/>
      <c r="OHV19" s="19"/>
      <c r="OHW19" s="19"/>
      <c r="OHX19" s="19"/>
      <c r="OHY19" s="19"/>
      <c r="OHZ19" s="19"/>
      <c r="OIA19" s="19"/>
      <c r="OIB19" s="19"/>
      <c r="OIC19" s="19"/>
      <c r="OID19" s="19"/>
      <c r="OIE19" s="19"/>
      <c r="OIF19" s="19"/>
      <c r="OIG19" s="19"/>
      <c r="OIH19" s="19"/>
      <c r="OII19" s="19"/>
      <c r="OIJ19" s="19"/>
      <c r="OIK19" s="19"/>
      <c r="OIL19" s="19"/>
      <c r="OIM19" s="19"/>
      <c r="OIN19" s="19"/>
      <c r="OIO19" s="19"/>
      <c r="OIP19" s="19"/>
      <c r="OIQ19" s="19"/>
      <c r="OIR19" s="19"/>
      <c r="OIS19" s="19"/>
      <c r="OIT19" s="19"/>
      <c r="OIU19" s="19"/>
      <c r="OIV19" s="19"/>
      <c r="OIW19" s="19"/>
      <c r="OIX19" s="19"/>
      <c r="OIY19" s="19"/>
      <c r="OIZ19" s="19"/>
      <c r="OJA19" s="19"/>
      <c r="OJB19" s="19"/>
      <c r="OJC19" s="19"/>
      <c r="OJD19" s="19"/>
      <c r="OJE19" s="19"/>
      <c r="OJF19" s="19"/>
      <c r="OJG19" s="19"/>
      <c r="OJH19" s="19"/>
      <c r="OJI19" s="19"/>
      <c r="OJJ19" s="19"/>
      <c r="OJK19" s="19"/>
      <c r="OJL19" s="19"/>
      <c r="OJM19" s="19"/>
      <c r="OJN19" s="19"/>
      <c r="OJO19" s="19"/>
      <c r="OJP19" s="19"/>
      <c r="OJQ19" s="19"/>
      <c r="OJR19" s="19"/>
      <c r="OJS19" s="19"/>
      <c r="OJT19" s="19"/>
      <c r="OJU19" s="19"/>
      <c r="OJV19" s="19"/>
      <c r="OJW19" s="19"/>
      <c r="OJX19" s="19"/>
      <c r="OJY19" s="19"/>
      <c r="OJZ19" s="19"/>
      <c r="OKA19" s="19"/>
      <c r="OKB19" s="19"/>
      <c r="OKC19" s="19"/>
      <c r="OKD19" s="19"/>
      <c r="OKE19" s="19"/>
      <c r="OKF19" s="19"/>
      <c r="OKG19" s="19"/>
      <c r="OKH19" s="19"/>
      <c r="OKI19" s="19"/>
      <c r="OKJ19" s="19"/>
      <c r="OKK19" s="19"/>
      <c r="OKL19" s="19"/>
      <c r="OKM19" s="19"/>
      <c r="OKN19" s="19"/>
      <c r="OKO19" s="19"/>
      <c r="OKP19" s="19"/>
      <c r="OKQ19" s="19"/>
      <c r="OKR19" s="19"/>
      <c r="OKS19" s="19"/>
      <c r="OKT19" s="19"/>
      <c r="OKU19" s="19"/>
      <c r="OKV19" s="19"/>
      <c r="OKW19" s="19"/>
      <c r="OKX19" s="19"/>
      <c r="OKY19" s="19"/>
      <c r="OKZ19" s="19"/>
      <c r="OLA19" s="19"/>
      <c r="OLB19" s="19"/>
      <c r="OLC19" s="19"/>
      <c r="OLD19" s="19"/>
      <c r="OLE19" s="19"/>
      <c r="OLF19" s="19"/>
      <c r="OLG19" s="19"/>
      <c r="OLH19" s="19"/>
      <c r="OLI19" s="19"/>
      <c r="OLJ19" s="19"/>
      <c r="OLK19" s="19"/>
      <c r="OLL19" s="19"/>
      <c r="OLM19" s="19"/>
      <c r="OLN19" s="19"/>
      <c r="OLO19" s="19"/>
      <c r="OLP19" s="19"/>
      <c r="OLQ19" s="19"/>
      <c r="OLR19" s="19"/>
      <c r="OLS19" s="19"/>
      <c r="OLT19" s="19"/>
      <c r="OLU19" s="19"/>
      <c r="OLV19" s="19"/>
      <c r="OLW19" s="19"/>
      <c r="OLX19" s="19"/>
      <c r="OLY19" s="19"/>
      <c r="OLZ19" s="19"/>
      <c r="OMA19" s="19"/>
      <c r="OMB19" s="19"/>
      <c r="OMC19" s="19"/>
      <c r="OMD19" s="19"/>
      <c r="OME19" s="19"/>
      <c r="OMF19" s="19"/>
      <c r="OMG19" s="19"/>
      <c r="OMH19" s="19"/>
      <c r="OMI19" s="19"/>
      <c r="OMJ19" s="19"/>
      <c r="OMK19" s="19"/>
      <c r="OML19" s="19"/>
      <c r="OMM19" s="19"/>
      <c r="OMN19" s="19"/>
      <c r="OMO19" s="19"/>
      <c r="OMP19" s="19"/>
      <c r="OMQ19" s="19"/>
      <c r="OMR19" s="19"/>
      <c r="OMS19" s="19"/>
      <c r="OMT19" s="19"/>
      <c r="OMU19" s="19"/>
      <c r="OMV19" s="19"/>
      <c r="OMW19" s="19"/>
      <c r="OMX19" s="19"/>
      <c r="OMY19" s="19"/>
      <c r="OMZ19" s="19"/>
      <c r="ONA19" s="19"/>
      <c r="ONB19" s="19"/>
      <c r="ONC19" s="19"/>
      <c r="OND19" s="19"/>
      <c r="ONE19" s="19"/>
      <c r="ONF19" s="19"/>
      <c r="ONG19" s="19"/>
      <c r="ONH19" s="19"/>
      <c r="ONI19" s="19"/>
      <c r="ONJ19" s="19"/>
      <c r="ONK19" s="19"/>
      <c r="ONL19" s="19"/>
      <c r="ONM19" s="19"/>
      <c r="ONN19" s="19"/>
      <c r="ONO19" s="19"/>
      <c r="ONP19" s="19"/>
      <c r="ONQ19" s="19"/>
      <c r="ONR19" s="19"/>
      <c r="ONS19" s="19"/>
      <c r="ONT19" s="19"/>
      <c r="ONU19" s="19"/>
      <c r="ONV19" s="19"/>
      <c r="ONW19" s="19"/>
      <c r="ONX19" s="19"/>
      <c r="ONY19" s="19"/>
      <c r="ONZ19" s="19"/>
      <c r="OOA19" s="19"/>
      <c r="OOB19" s="19"/>
      <c r="OOC19" s="19"/>
      <c r="OOD19" s="19"/>
      <c r="OOE19" s="19"/>
      <c r="OOF19" s="19"/>
      <c r="OOG19" s="19"/>
      <c r="OOH19" s="19"/>
      <c r="OOI19" s="19"/>
      <c r="OOJ19" s="19"/>
      <c r="OOK19" s="19"/>
      <c r="OOL19" s="19"/>
      <c r="OOM19" s="19"/>
      <c r="OON19" s="19"/>
      <c r="OOO19" s="19"/>
      <c r="OOP19" s="19"/>
      <c r="OOQ19" s="19"/>
      <c r="OOR19" s="19"/>
      <c r="OOS19" s="19"/>
      <c r="OOT19" s="19"/>
      <c r="OOU19" s="19"/>
      <c r="OOV19" s="19"/>
      <c r="OOW19" s="19"/>
      <c r="OOX19" s="19"/>
      <c r="OOY19" s="19"/>
      <c r="OOZ19" s="19"/>
      <c r="OPA19" s="19"/>
      <c r="OPB19" s="19"/>
      <c r="OPC19" s="19"/>
      <c r="OPD19" s="19"/>
      <c r="OPE19" s="19"/>
      <c r="OPF19" s="19"/>
      <c r="OPG19" s="19"/>
      <c r="OPH19" s="19"/>
      <c r="OPI19" s="19"/>
      <c r="OPJ19" s="19"/>
      <c r="OPK19" s="19"/>
      <c r="OPL19" s="19"/>
      <c r="OPM19" s="19"/>
      <c r="OPN19" s="19"/>
      <c r="OPO19" s="19"/>
      <c r="OPP19" s="19"/>
      <c r="OPQ19" s="19"/>
      <c r="OPR19" s="19"/>
      <c r="OPS19" s="19"/>
      <c r="OPT19" s="19"/>
      <c r="OPU19" s="19"/>
      <c r="OPV19" s="19"/>
      <c r="OPW19" s="19"/>
      <c r="OPX19" s="19"/>
      <c r="OPY19" s="19"/>
      <c r="OPZ19" s="19"/>
      <c r="OQA19" s="19"/>
      <c r="OQB19" s="19"/>
      <c r="OQC19" s="19"/>
      <c r="OQD19" s="19"/>
      <c r="OQE19" s="19"/>
      <c r="OQF19" s="19"/>
      <c r="OQG19" s="19"/>
      <c r="OQH19" s="19"/>
      <c r="OQI19" s="19"/>
      <c r="OQJ19" s="19"/>
      <c r="OQK19" s="19"/>
      <c r="OQL19" s="19"/>
      <c r="OQM19" s="19"/>
      <c r="OQN19" s="19"/>
      <c r="OQO19" s="19"/>
      <c r="OQP19" s="19"/>
      <c r="OQQ19" s="19"/>
      <c r="OQR19" s="19"/>
      <c r="OQS19" s="19"/>
      <c r="OQT19" s="19"/>
      <c r="OQU19" s="19"/>
      <c r="OQV19" s="19"/>
      <c r="OQW19" s="19"/>
      <c r="OQX19" s="19"/>
      <c r="OQY19" s="19"/>
      <c r="OQZ19" s="19"/>
      <c r="ORA19" s="19"/>
      <c r="ORB19" s="19"/>
      <c r="ORC19" s="19"/>
      <c r="ORD19" s="19"/>
      <c r="ORE19" s="19"/>
      <c r="ORF19" s="19"/>
      <c r="ORG19" s="19"/>
      <c r="ORH19" s="19"/>
      <c r="ORI19" s="19"/>
      <c r="ORJ19" s="19"/>
      <c r="ORK19" s="19"/>
      <c r="ORL19" s="19"/>
      <c r="ORM19" s="19"/>
      <c r="ORN19" s="19"/>
      <c r="ORO19" s="19"/>
      <c r="ORP19" s="19"/>
      <c r="ORQ19" s="19"/>
      <c r="ORR19" s="19"/>
      <c r="ORS19" s="19"/>
      <c r="ORT19" s="19"/>
      <c r="ORU19" s="19"/>
      <c r="ORV19" s="19"/>
      <c r="ORW19" s="19"/>
      <c r="ORX19" s="19"/>
      <c r="ORY19" s="19"/>
      <c r="ORZ19" s="19"/>
      <c r="OSA19" s="19"/>
      <c r="OSB19" s="19"/>
      <c r="OSC19" s="19"/>
      <c r="OSD19" s="19"/>
      <c r="OSE19" s="19"/>
      <c r="OSF19" s="19"/>
      <c r="OSG19" s="19"/>
      <c r="OSH19" s="19"/>
      <c r="OSI19" s="19"/>
      <c r="OSJ19" s="19"/>
      <c r="OSK19" s="19"/>
      <c r="OSL19" s="19"/>
      <c r="OSM19" s="19"/>
      <c r="OSN19" s="19"/>
      <c r="OSO19" s="19"/>
      <c r="OSP19" s="19"/>
      <c r="OSQ19" s="19"/>
      <c r="OSR19" s="19"/>
      <c r="OSS19" s="19"/>
      <c r="OST19" s="19"/>
      <c r="OSU19" s="19"/>
      <c r="OSV19" s="19"/>
      <c r="OSW19" s="19"/>
      <c r="OSX19" s="19"/>
      <c r="OSY19" s="19"/>
      <c r="OSZ19" s="19"/>
      <c r="OTA19" s="19"/>
      <c r="OTB19" s="19"/>
      <c r="OTC19" s="19"/>
      <c r="OTD19" s="19"/>
      <c r="OTE19" s="19"/>
      <c r="OTF19" s="19"/>
      <c r="OTG19" s="19"/>
      <c r="OTH19" s="19"/>
      <c r="OTI19" s="19"/>
      <c r="OTJ19" s="19"/>
      <c r="OTK19" s="19"/>
      <c r="OTL19" s="19"/>
      <c r="OTM19" s="19"/>
      <c r="OTN19" s="19"/>
      <c r="OTO19" s="19"/>
      <c r="OTP19" s="19"/>
      <c r="OTQ19" s="19"/>
      <c r="OTR19" s="19"/>
      <c r="OTS19" s="19"/>
      <c r="OTT19" s="19"/>
      <c r="OTU19" s="19"/>
      <c r="OTV19" s="19"/>
      <c r="OTW19" s="19"/>
      <c r="OTX19" s="19"/>
      <c r="OTY19" s="19"/>
      <c r="OTZ19" s="19"/>
      <c r="OUA19" s="19"/>
      <c r="OUB19" s="19"/>
      <c r="OUC19" s="19"/>
      <c r="OUD19" s="19"/>
      <c r="OUE19" s="19"/>
      <c r="OUF19" s="19"/>
      <c r="OUG19" s="19"/>
      <c r="OUH19" s="19"/>
      <c r="OUI19" s="19"/>
      <c r="OUJ19" s="19"/>
      <c r="OUK19" s="19"/>
      <c r="OUL19" s="19"/>
      <c r="OUM19" s="19"/>
      <c r="OUN19" s="19"/>
      <c r="OUO19" s="19"/>
      <c r="OUP19" s="19"/>
      <c r="OUQ19" s="19"/>
      <c r="OUR19" s="19"/>
      <c r="OUS19" s="19"/>
      <c r="OUT19" s="19"/>
      <c r="OUU19" s="19"/>
      <c r="OUV19" s="19"/>
      <c r="OUW19" s="19"/>
      <c r="OUX19" s="19"/>
      <c r="OUY19" s="19"/>
      <c r="OUZ19" s="19"/>
      <c r="OVA19" s="19"/>
      <c r="OVB19" s="19"/>
      <c r="OVC19" s="19"/>
      <c r="OVD19" s="19"/>
      <c r="OVE19" s="19"/>
      <c r="OVF19" s="19"/>
      <c r="OVG19" s="19"/>
      <c r="OVH19" s="19"/>
      <c r="OVI19" s="19"/>
      <c r="OVJ19" s="19"/>
      <c r="OVK19" s="19"/>
      <c r="OVL19" s="19"/>
      <c r="OVM19" s="19"/>
      <c r="OVN19" s="19"/>
      <c r="OVO19" s="19"/>
      <c r="OVP19" s="19"/>
      <c r="OVQ19" s="19"/>
      <c r="OVR19" s="19"/>
      <c r="OVS19" s="19"/>
      <c r="OVT19" s="19"/>
      <c r="OVU19" s="19"/>
      <c r="OVV19" s="19"/>
      <c r="OVW19" s="19"/>
      <c r="OVX19" s="19"/>
      <c r="OVY19" s="19"/>
      <c r="OVZ19" s="19"/>
      <c r="OWA19" s="19"/>
      <c r="OWB19" s="19"/>
      <c r="OWC19" s="19"/>
      <c r="OWD19" s="19"/>
      <c r="OWE19" s="19"/>
      <c r="OWF19" s="19"/>
      <c r="OWG19" s="19"/>
      <c r="OWH19" s="19"/>
      <c r="OWI19" s="19"/>
      <c r="OWJ19" s="19"/>
      <c r="OWK19" s="19"/>
      <c r="OWL19" s="19"/>
      <c r="OWM19" s="19"/>
      <c r="OWN19" s="19"/>
      <c r="OWO19" s="19"/>
      <c r="OWP19" s="19"/>
      <c r="OWQ19" s="19"/>
      <c r="OWR19" s="19"/>
      <c r="OWS19" s="19"/>
      <c r="OWT19" s="19"/>
      <c r="OWU19" s="19"/>
      <c r="OWV19" s="19"/>
      <c r="OWW19" s="19"/>
      <c r="OWX19" s="19"/>
      <c r="OWY19" s="19"/>
      <c r="OWZ19" s="19"/>
      <c r="OXA19" s="19"/>
      <c r="OXB19" s="19"/>
      <c r="OXC19" s="19"/>
      <c r="OXD19" s="19"/>
      <c r="OXE19" s="19"/>
      <c r="OXF19" s="19"/>
      <c r="OXG19" s="19"/>
      <c r="OXH19" s="19"/>
      <c r="OXI19" s="19"/>
      <c r="OXJ19" s="19"/>
      <c r="OXK19" s="19"/>
      <c r="OXL19" s="19"/>
      <c r="OXM19" s="19"/>
      <c r="OXN19" s="19"/>
      <c r="OXO19" s="19"/>
      <c r="OXP19" s="19"/>
      <c r="OXQ19" s="19"/>
      <c r="OXR19" s="19"/>
      <c r="OXS19" s="19"/>
      <c r="OXT19" s="19"/>
      <c r="OXU19" s="19"/>
      <c r="OXV19" s="19"/>
      <c r="OXW19" s="19"/>
      <c r="OXX19" s="19"/>
      <c r="OXY19" s="19"/>
      <c r="OXZ19" s="19"/>
      <c r="OYA19" s="19"/>
      <c r="OYB19" s="19"/>
      <c r="OYC19" s="19"/>
      <c r="OYD19" s="19"/>
      <c r="OYE19" s="19"/>
      <c r="OYF19" s="19"/>
      <c r="OYG19" s="19"/>
      <c r="OYH19" s="19"/>
      <c r="OYI19" s="19"/>
      <c r="OYJ19" s="19"/>
      <c r="OYK19" s="19"/>
      <c r="OYL19" s="19"/>
      <c r="OYM19" s="19"/>
      <c r="OYN19" s="19"/>
      <c r="OYO19" s="19"/>
      <c r="OYP19" s="19"/>
      <c r="OYQ19" s="19"/>
      <c r="OYR19" s="19"/>
      <c r="OYS19" s="19"/>
      <c r="OYT19" s="19"/>
      <c r="OYU19" s="19"/>
      <c r="OYV19" s="19"/>
      <c r="OYW19" s="19"/>
      <c r="OYX19" s="19"/>
      <c r="OYY19" s="19"/>
      <c r="OYZ19" s="19"/>
      <c r="OZA19" s="19"/>
      <c r="OZB19" s="19"/>
      <c r="OZC19" s="19"/>
      <c r="OZD19" s="19"/>
      <c r="OZE19" s="19"/>
      <c r="OZF19" s="19"/>
      <c r="OZG19" s="19"/>
      <c r="OZH19" s="19"/>
      <c r="OZI19" s="19"/>
      <c r="OZJ19" s="19"/>
      <c r="OZK19" s="19"/>
      <c r="OZL19" s="19"/>
      <c r="OZM19" s="19"/>
      <c r="OZN19" s="19"/>
      <c r="OZO19" s="19"/>
      <c r="OZP19" s="19"/>
      <c r="OZQ19" s="19"/>
      <c r="OZR19" s="19"/>
      <c r="OZS19" s="19"/>
      <c r="OZT19" s="19"/>
      <c r="OZU19" s="19"/>
      <c r="OZV19" s="19"/>
      <c r="OZW19" s="19"/>
      <c r="OZX19" s="19"/>
      <c r="OZY19" s="19"/>
      <c r="OZZ19" s="19"/>
      <c r="PAA19" s="19"/>
      <c r="PAB19" s="19"/>
      <c r="PAC19" s="19"/>
      <c r="PAD19" s="19"/>
      <c r="PAE19" s="19"/>
      <c r="PAF19" s="19"/>
      <c r="PAG19" s="19"/>
      <c r="PAH19" s="19"/>
      <c r="PAI19" s="19"/>
      <c r="PAJ19" s="19"/>
      <c r="PAK19" s="19"/>
      <c r="PAL19" s="19"/>
      <c r="PAM19" s="19"/>
      <c r="PAN19" s="19"/>
      <c r="PAO19" s="19"/>
      <c r="PAP19" s="19"/>
      <c r="PAQ19" s="19"/>
      <c r="PAR19" s="19"/>
      <c r="PAS19" s="19"/>
      <c r="PAT19" s="19"/>
      <c r="PAU19" s="19"/>
      <c r="PAV19" s="19"/>
      <c r="PAW19" s="19"/>
      <c r="PAX19" s="19"/>
      <c r="PAY19" s="19"/>
      <c r="PAZ19" s="19"/>
      <c r="PBA19" s="19"/>
      <c r="PBB19" s="19"/>
      <c r="PBC19" s="19"/>
      <c r="PBD19" s="19"/>
      <c r="PBE19" s="19"/>
      <c r="PBF19" s="19"/>
      <c r="PBG19" s="19"/>
      <c r="PBH19" s="19"/>
      <c r="PBI19" s="19"/>
      <c r="PBJ19" s="19"/>
      <c r="PBK19" s="19"/>
      <c r="PBL19" s="19"/>
      <c r="PBM19" s="19"/>
      <c r="PBN19" s="19"/>
      <c r="PBO19" s="19"/>
      <c r="PBP19" s="19"/>
      <c r="PBQ19" s="19"/>
      <c r="PBR19" s="19"/>
      <c r="PBS19" s="19"/>
      <c r="PBT19" s="19"/>
      <c r="PBU19" s="19"/>
      <c r="PBV19" s="19"/>
      <c r="PBW19" s="19"/>
      <c r="PBX19" s="19"/>
      <c r="PBY19" s="19"/>
      <c r="PBZ19" s="19"/>
      <c r="PCA19" s="19"/>
      <c r="PCB19" s="19"/>
      <c r="PCC19" s="19"/>
      <c r="PCD19" s="19"/>
      <c r="PCE19" s="19"/>
      <c r="PCF19" s="19"/>
      <c r="PCG19" s="19"/>
      <c r="PCH19" s="19"/>
      <c r="PCI19" s="19"/>
      <c r="PCJ19" s="19"/>
      <c r="PCK19" s="19"/>
      <c r="PCL19" s="19"/>
      <c r="PCM19" s="19"/>
      <c r="PCN19" s="19"/>
      <c r="PCO19" s="19"/>
      <c r="PCP19" s="19"/>
      <c r="PCQ19" s="19"/>
      <c r="PCR19" s="19"/>
      <c r="PCS19" s="19"/>
      <c r="PCT19" s="19"/>
      <c r="PCU19" s="19"/>
      <c r="PCV19" s="19"/>
      <c r="PCW19" s="19"/>
      <c r="PCX19" s="19"/>
      <c r="PCY19" s="19"/>
      <c r="PCZ19" s="19"/>
      <c r="PDA19" s="19"/>
      <c r="PDB19" s="19"/>
      <c r="PDC19" s="19"/>
      <c r="PDD19" s="19"/>
      <c r="PDE19" s="19"/>
      <c r="PDF19" s="19"/>
      <c r="PDG19" s="19"/>
      <c r="PDH19" s="19"/>
      <c r="PDI19" s="19"/>
      <c r="PDJ19" s="19"/>
      <c r="PDK19" s="19"/>
      <c r="PDL19" s="19"/>
      <c r="PDM19" s="19"/>
      <c r="PDN19" s="19"/>
      <c r="PDO19" s="19"/>
      <c r="PDP19" s="19"/>
      <c r="PDQ19" s="19"/>
      <c r="PDR19" s="19"/>
      <c r="PDS19" s="19"/>
      <c r="PDT19" s="19"/>
      <c r="PDU19" s="19"/>
      <c r="PDV19" s="19"/>
      <c r="PDW19" s="19"/>
      <c r="PDX19" s="19"/>
      <c r="PDY19" s="19"/>
      <c r="PDZ19" s="19"/>
      <c r="PEA19" s="19"/>
      <c r="PEB19" s="19"/>
      <c r="PEC19" s="19"/>
      <c r="PED19" s="19"/>
      <c r="PEE19" s="19"/>
      <c r="PEF19" s="19"/>
      <c r="PEG19" s="19"/>
      <c r="PEH19" s="19"/>
      <c r="PEI19" s="19"/>
      <c r="PEJ19" s="19"/>
      <c r="PEK19" s="19"/>
      <c r="PEL19" s="19"/>
      <c r="PEM19" s="19"/>
      <c r="PEN19" s="19"/>
      <c r="PEO19" s="19"/>
      <c r="PEP19" s="19"/>
      <c r="PEQ19" s="19"/>
      <c r="PER19" s="19"/>
      <c r="PES19" s="19"/>
      <c r="PET19" s="19"/>
      <c r="PEU19" s="19"/>
      <c r="PEV19" s="19"/>
      <c r="PEW19" s="19"/>
      <c r="PEX19" s="19"/>
      <c r="PEY19" s="19"/>
      <c r="PEZ19" s="19"/>
      <c r="PFA19" s="19"/>
      <c r="PFB19" s="19"/>
      <c r="PFC19" s="19"/>
      <c r="PFD19" s="19"/>
      <c r="PFE19" s="19"/>
      <c r="PFF19" s="19"/>
      <c r="PFG19" s="19"/>
      <c r="PFH19" s="19"/>
      <c r="PFI19" s="19"/>
      <c r="PFJ19" s="19"/>
      <c r="PFK19" s="19"/>
      <c r="PFL19" s="19"/>
      <c r="PFM19" s="19"/>
      <c r="PFN19" s="19"/>
      <c r="PFO19" s="19"/>
      <c r="PFP19" s="19"/>
      <c r="PFQ19" s="19"/>
      <c r="PFR19" s="19"/>
      <c r="PFS19" s="19"/>
      <c r="PFT19" s="19"/>
      <c r="PFU19" s="19"/>
      <c r="PFV19" s="19"/>
      <c r="PFW19" s="19"/>
      <c r="PFX19" s="19"/>
      <c r="PFY19" s="19"/>
      <c r="PFZ19" s="19"/>
      <c r="PGA19" s="19"/>
      <c r="PGB19" s="19"/>
      <c r="PGC19" s="19"/>
      <c r="PGD19" s="19"/>
      <c r="PGE19" s="19"/>
      <c r="PGF19" s="19"/>
      <c r="PGG19" s="19"/>
      <c r="PGH19" s="19"/>
      <c r="PGI19" s="19"/>
      <c r="PGJ19" s="19"/>
      <c r="PGK19" s="19"/>
      <c r="PGL19" s="19"/>
      <c r="PGM19" s="19"/>
      <c r="PGN19" s="19"/>
      <c r="PGO19" s="19"/>
      <c r="PGP19" s="19"/>
      <c r="PGQ19" s="19"/>
      <c r="PGR19" s="19"/>
      <c r="PGS19" s="19"/>
      <c r="PGT19" s="19"/>
      <c r="PGU19" s="19"/>
      <c r="PGV19" s="19"/>
      <c r="PGW19" s="19"/>
      <c r="PGX19" s="19"/>
      <c r="PGY19" s="19"/>
      <c r="PGZ19" s="19"/>
      <c r="PHA19" s="19"/>
      <c r="PHB19" s="19"/>
      <c r="PHC19" s="19"/>
      <c r="PHD19" s="19"/>
      <c r="PHE19" s="19"/>
      <c r="PHF19" s="19"/>
      <c r="PHG19" s="19"/>
      <c r="PHH19" s="19"/>
      <c r="PHI19" s="19"/>
      <c r="PHJ19" s="19"/>
      <c r="PHK19" s="19"/>
      <c r="PHL19" s="19"/>
      <c r="PHM19" s="19"/>
      <c r="PHN19" s="19"/>
      <c r="PHO19" s="19"/>
      <c r="PHP19" s="19"/>
      <c r="PHQ19" s="19"/>
      <c r="PHR19" s="19"/>
      <c r="PHS19" s="19"/>
      <c r="PHT19" s="19"/>
      <c r="PHU19" s="19"/>
      <c r="PHV19" s="19"/>
      <c r="PHW19" s="19"/>
      <c r="PHX19" s="19"/>
      <c r="PHY19" s="19"/>
      <c r="PHZ19" s="19"/>
      <c r="PIA19" s="19"/>
      <c r="PIB19" s="19"/>
      <c r="PIC19" s="19"/>
      <c r="PID19" s="19"/>
      <c r="PIE19" s="19"/>
      <c r="PIF19" s="19"/>
      <c r="PIG19" s="19"/>
      <c r="PIH19" s="19"/>
      <c r="PII19" s="19"/>
      <c r="PIJ19" s="19"/>
      <c r="PIK19" s="19"/>
      <c r="PIL19" s="19"/>
      <c r="PIM19" s="19"/>
      <c r="PIN19" s="19"/>
      <c r="PIO19" s="19"/>
      <c r="PIP19" s="19"/>
      <c r="PIQ19" s="19"/>
      <c r="PIR19" s="19"/>
      <c r="PIS19" s="19"/>
      <c r="PIT19" s="19"/>
      <c r="PIU19" s="19"/>
      <c r="PIV19" s="19"/>
      <c r="PIW19" s="19"/>
      <c r="PIX19" s="19"/>
      <c r="PIY19" s="19"/>
      <c r="PIZ19" s="19"/>
      <c r="PJA19" s="19"/>
      <c r="PJB19" s="19"/>
      <c r="PJC19" s="19"/>
      <c r="PJD19" s="19"/>
      <c r="PJE19" s="19"/>
      <c r="PJF19" s="19"/>
      <c r="PJG19" s="19"/>
      <c r="PJH19" s="19"/>
      <c r="PJI19" s="19"/>
      <c r="PJJ19" s="19"/>
      <c r="PJK19" s="19"/>
      <c r="PJL19" s="19"/>
      <c r="PJM19" s="19"/>
      <c r="PJN19" s="19"/>
      <c r="PJO19" s="19"/>
      <c r="PJP19" s="19"/>
      <c r="PJQ19" s="19"/>
      <c r="PJR19" s="19"/>
      <c r="PJS19" s="19"/>
      <c r="PJT19" s="19"/>
      <c r="PJU19" s="19"/>
      <c r="PJV19" s="19"/>
      <c r="PJW19" s="19"/>
      <c r="PJX19" s="19"/>
      <c r="PJY19" s="19"/>
      <c r="PJZ19" s="19"/>
      <c r="PKA19" s="19"/>
      <c r="PKB19" s="19"/>
      <c r="PKC19" s="19"/>
      <c r="PKD19" s="19"/>
      <c r="PKE19" s="19"/>
      <c r="PKF19" s="19"/>
      <c r="PKG19" s="19"/>
      <c r="PKH19" s="19"/>
      <c r="PKI19" s="19"/>
      <c r="PKJ19" s="19"/>
      <c r="PKK19" s="19"/>
      <c r="PKL19" s="19"/>
      <c r="PKM19" s="19"/>
      <c r="PKN19" s="19"/>
      <c r="PKO19" s="19"/>
      <c r="PKP19" s="19"/>
      <c r="PKQ19" s="19"/>
      <c r="PKR19" s="19"/>
      <c r="PKS19" s="19"/>
      <c r="PKT19" s="19"/>
      <c r="PKU19" s="19"/>
      <c r="PKV19" s="19"/>
      <c r="PKW19" s="19"/>
      <c r="PKX19" s="19"/>
      <c r="PKY19" s="19"/>
      <c r="PKZ19" s="19"/>
      <c r="PLA19" s="19"/>
      <c r="PLB19" s="19"/>
      <c r="PLC19" s="19"/>
      <c r="PLD19" s="19"/>
      <c r="PLE19" s="19"/>
      <c r="PLF19" s="19"/>
      <c r="PLG19" s="19"/>
      <c r="PLH19" s="19"/>
      <c r="PLI19" s="19"/>
      <c r="PLJ19" s="19"/>
      <c r="PLK19" s="19"/>
      <c r="PLL19" s="19"/>
      <c r="PLM19" s="19"/>
      <c r="PLN19" s="19"/>
      <c r="PLO19" s="19"/>
      <c r="PLP19" s="19"/>
      <c r="PLQ19" s="19"/>
      <c r="PLR19" s="19"/>
      <c r="PLS19" s="19"/>
      <c r="PLT19" s="19"/>
      <c r="PLU19" s="19"/>
      <c r="PLV19" s="19"/>
      <c r="PLW19" s="19"/>
      <c r="PLX19" s="19"/>
      <c r="PLY19" s="19"/>
      <c r="PLZ19" s="19"/>
      <c r="PMA19" s="19"/>
      <c r="PMB19" s="19"/>
      <c r="PMC19" s="19"/>
      <c r="PMD19" s="19"/>
      <c r="PME19" s="19"/>
      <c r="PMF19" s="19"/>
      <c r="PMG19" s="19"/>
      <c r="PMH19" s="19"/>
      <c r="PMI19" s="19"/>
      <c r="PMJ19" s="19"/>
      <c r="PMK19" s="19"/>
      <c r="PML19" s="19"/>
      <c r="PMM19" s="19"/>
      <c r="PMN19" s="19"/>
      <c r="PMO19" s="19"/>
      <c r="PMP19" s="19"/>
      <c r="PMQ19" s="19"/>
      <c r="PMR19" s="19"/>
      <c r="PMS19" s="19"/>
      <c r="PMT19" s="19"/>
      <c r="PMU19" s="19"/>
      <c r="PMV19" s="19"/>
      <c r="PMW19" s="19"/>
      <c r="PMX19" s="19"/>
      <c r="PMY19" s="19"/>
      <c r="PMZ19" s="19"/>
      <c r="PNA19" s="19"/>
      <c r="PNB19" s="19"/>
      <c r="PNC19" s="19"/>
      <c r="PND19" s="19"/>
      <c r="PNE19" s="19"/>
      <c r="PNF19" s="19"/>
      <c r="PNG19" s="19"/>
      <c r="PNH19" s="19"/>
      <c r="PNI19" s="19"/>
      <c r="PNJ19" s="19"/>
      <c r="PNK19" s="19"/>
      <c r="PNL19" s="19"/>
      <c r="PNM19" s="19"/>
      <c r="PNN19" s="19"/>
      <c r="PNO19" s="19"/>
      <c r="PNP19" s="19"/>
      <c r="PNQ19" s="19"/>
      <c r="PNR19" s="19"/>
      <c r="PNS19" s="19"/>
      <c r="PNT19" s="19"/>
      <c r="PNU19" s="19"/>
      <c r="PNV19" s="19"/>
      <c r="PNW19" s="19"/>
      <c r="PNX19" s="19"/>
      <c r="PNY19" s="19"/>
      <c r="PNZ19" s="19"/>
      <c r="POA19" s="19"/>
      <c r="POB19" s="19"/>
      <c r="POC19" s="19"/>
      <c r="POD19" s="19"/>
      <c r="POE19" s="19"/>
      <c r="POF19" s="19"/>
      <c r="POG19" s="19"/>
      <c r="POH19" s="19"/>
      <c r="POI19" s="19"/>
      <c r="POJ19" s="19"/>
      <c r="POK19" s="19"/>
      <c r="POL19" s="19"/>
      <c r="POM19" s="19"/>
      <c r="PON19" s="19"/>
      <c r="POO19" s="19"/>
      <c r="POP19" s="19"/>
      <c r="POQ19" s="19"/>
      <c r="POR19" s="19"/>
      <c r="POS19" s="19"/>
      <c r="POT19" s="19"/>
      <c r="POU19" s="19"/>
      <c r="POV19" s="19"/>
      <c r="POW19" s="19"/>
      <c r="POX19" s="19"/>
      <c r="POY19" s="19"/>
      <c r="POZ19" s="19"/>
      <c r="PPA19" s="19"/>
      <c r="PPB19" s="19"/>
      <c r="PPC19" s="19"/>
      <c r="PPD19" s="19"/>
      <c r="PPE19" s="19"/>
      <c r="PPF19" s="19"/>
      <c r="PPG19" s="19"/>
      <c r="PPH19" s="19"/>
      <c r="PPI19" s="19"/>
      <c r="PPJ19" s="19"/>
      <c r="PPK19" s="19"/>
      <c r="PPL19" s="19"/>
      <c r="PPM19" s="19"/>
      <c r="PPN19" s="19"/>
      <c r="PPO19" s="19"/>
      <c r="PPP19" s="19"/>
      <c r="PPQ19" s="19"/>
      <c r="PPR19" s="19"/>
      <c r="PPS19" s="19"/>
      <c r="PPT19" s="19"/>
      <c r="PPU19" s="19"/>
      <c r="PPV19" s="19"/>
      <c r="PPW19" s="19"/>
      <c r="PPX19" s="19"/>
      <c r="PPY19" s="19"/>
      <c r="PPZ19" s="19"/>
      <c r="PQA19" s="19"/>
      <c r="PQB19" s="19"/>
      <c r="PQC19" s="19"/>
      <c r="PQD19" s="19"/>
      <c r="PQE19" s="19"/>
      <c r="PQF19" s="19"/>
      <c r="PQG19" s="19"/>
      <c r="PQH19" s="19"/>
      <c r="PQI19" s="19"/>
      <c r="PQJ19" s="19"/>
      <c r="PQK19" s="19"/>
      <c r="PQL19" s="19"/>
      <c r="PQM19" s="19"/>
      <c r="PQN19" s="19"/>
      <c r="PQO19" s="19"/>
      <c r="PQP19" s="19"/>
      <c r="PQQ19" s="19"/>
      <c r="PQR19" s="19"/>
      <c r="PQS19" s="19"/>
      <c r="PQT19" s="19"/>
      <c r="PQU19" s="19"/>
      <c r="PQV19" s="19"/>
      <c r="PQW19" s="19"/>
      <c r="PQX19" s="19"/>
      <c r="PQY19" s="19"/>
      <c r="PQZ19" s="19"/>
      <c r="PRA19" s="19"/>
      <c r="PRB19" s="19"/>
      <c r="PRC19" s="19"/>
      <c r="PRD19" s="19"/>
      <c r="PRE19" s="19"/>
      <c r="PRF19" s="19"/>
      <c r="PRG19" s="19"/>
      <c r="PRH19" s="19"/>
      <c r="PRI19" s="19"/>
      <c r="PRJ19" s="19"/>
      <c r="PRK19" s="19"/>
      <c r="PRL19" s="19"/>
      <c r="PRM19" s="19"/>
      <c r="PRN19" s="19"/>
      <c r="PRO19" s="19"/>
      <c r="PRP19" s="19"/>
      <c r="PRQ19" s="19"/>
      <c r="PRR19" s="19"/>
      <c r="PRS19" s="19"/>
      <c r="PRT19" s="19"/>
      <c r="PRU19" s="19"/>
      <c r="PRV19" s="19"/>
      <c r="PRW19" s="19"/>
      <c r="PRX19" s="19"/>
      <c r="PRY19" s="19"/>
      <c r="PRZ19" s="19"/>
      <c r="PSA19" s="19"/>
      <c r="PSB19" s="19"/>
      <c r="PSC19" s="19"/>
      <c r="PSD19" s="19"/>
      <c r="PSE19" s="19"/>
      <c r="PSF19" s="19"/>
      <c r="PSG19" s="19"/>
      <c r="PSH19" s="19"/>
      <c r="PSI19" s="19"/>
      <c r="PSJ19" s="19"/>
      <c r="PSK19" s="19"/>
      <c r="PSL19" s="19"/>
      <c r="PSM19" s="19"/>
      <c r="PSN19" s="19"/>
      <c r="PSO19" s="19"/>
      <c r="PSP19" s="19"/>
      <c r="PSQ19" s="19"/>
      <c r="PSR19" s="19"/>
      <c r="PSS19" s="19"/>
      <c r="PST19" s="19"/>
      <c r="PSU19" s="19"/>
      <c r="PSV19" s="19"/>
      <c r="PSW19" s="19"/>
      <c r="PSX19" s="19"/>
      <c r="PSY19" s="19"/>
      <c r="PSZ19" s="19"/>
      <c r="PTA19" s="19"/>
      <c r="PTB19" s="19"/>
      <c r="PTC19" s="19"/>
      <c r="PTD19" s="19"/>
      <c r="PTE19" s="19"/>
      <c r="PTF19" s="19"/>
      <c r="PTG19" s="19"/>
      <c r="PTH19" s="19"/>
      <c r="PTI19" s="19"/>
      <c r="PTJ19" s="19"/>
      <c r="PTK19" s="19"/>
      <c r="PTL19" s="19"/>
      <c r="PTM19" s="19"/>
      <c r="PTN19" s="19"/>
      <c r="PTO19" s="19"/>
      <c r="PTP19" s="19"/>
      <c r="PTQ19" s="19"/>
      <c r="PTR19" s="19"/>
      <c r="PTS19" s="19"/>
      <c r="PTT19" s="19"/>
      <c r="PTU19" s="19"/>
      <c r="PTV19" s="19"/>
      <c r="PTW19" s="19"/>
      <c r="PTX19" s="19"/>
      <c r="PTY19" s="19"/>
      <c r="PTZ19" s="19"/>
      <c r="PUA19" s="19"/>
      <c r="PUB19" s="19"/>
      <c r="PUC19" s="19"/>
      <c r="PUD19" s="19"/>
      <c r="PUE19" s="19"/>
      <c r="PUF19" s="19"/>
      <c r="PUG19" s="19"/>
      <c r="PUH19" s="19"/>
      <c r="PUI19" s="19"/>
      <c r="PUJ19" s="19"/>
      <c r="PUK19" s="19"/>
      <c r="PUL19" s="19"/>
      <c r="PUM19" s="19"/>
      <c r="PUN19" s="19"/>
      <c r="PUO19" s="19"/>
      <c r="PUP19" s="19"/>
      <c r="PUQ19" s="19"/>
      <c r="PUR19" s="19"/>
      <c r="PUS19" s="19"/>
      <c r="PUT19" s="19"/>
      <c r="PUU19" s="19"/>
      <c r="PUV19" s="19"/>
      <c r="PUW19" s="19"/>
      <c r="PUX19" s="19"/>
      <c r="PUY19" s="19"/>
      <c r="PUZ19" s="19"/>
      <c r="PVA19" s="19"/>
      <c r="PVB19" s="19"/>
      <c r="PVC19" s="19"/>
      <c r="PVD19" s="19"/>
      <c r="PVE19" s="19"/>
      <c r="PVF19" s="19"/>
      <c r="PVG19" s="19"/>
      <c r="PVH19" s="19"/>
      <c r="PVI19" s="19"/>
      <c r="PVJ19" s="19"/>
      <c r="PVK19" s="19"/>
      <c r="PVL19" s="19"/>
      <c r="PVM19" s="19"/>
      <c r="PVN19" s="19"/>
      <c r="PVO19" s="19"/>
      <c r="PVP19" s="19"/>
      <c r="PVQ19" s="19"/>
      <c r="PVR19" s="19"/>
      <c r="PVS19" s="19"/>
      <c r="PVT19" s="19"/>
      <c r="PVU19" s="19"/>
      <c r="PVV19" s="19"/>
      <c r="PVW19" s="19"/>
      <c r="PVX19" s="19"/>
      <c r="PVY19" s="19"/>
      <c r="PVZ19" s="19"/>
      <c r="PWA19" s="19"/>
      <c r="PWB19" s="19"/>
      <c r="PWC19" s="19"/>
      <c r="PWD19" s="19"/>
      <c r="PWE19" s="19"/>
      <c r="PWF19" s="19"/>
      <c r="PWG19" s="19"/>
      <c r="PWH19" s="19"/>
      <c r="PWI19" s="19"/>
      <c r="PWJ19" s="19"/>
      <c r="PWK19" s="19"/>
      <c r="PWL19" s="19"/>
      <c r="PWM19" s="19"/>
      <c r="PWN19" s="19"/>
      <c r="PWO19" s="19"/>
      <c r="PWP19" s="19"/>
      <c r="PWQ19" s="19"/>
      <c r="PWR19" s="19"/>
      <c r="PWS19" s="19"/>
      <c r="PWT19" s="19"/>
      <c r="PWU19" s="19"/>
      <c r="PWV19" s="19"/>
      <c r="PWW19" s="19"/>
      <c r="PWX19" s="19"/>
      <c r="PWY19" s="19"/>
      <c r="PWZ19" s="19"/>
      <c r="PXA19" s="19"/>
      <c r="PXB19" s="19"/>
      <c r="PXC19" s="19"/>
      <c r="PXD19" s="19"/>
      <c r="PXE19" s="19"/>
      <c r="PXF19" s="19"/>
      <c r="PXG19" s="19"/>
      <c r="PXH19" s="19"/>
      <c r="PXI19" s="19"/>
      <c r="PXJ19" s="19"/>
      <c r="PXK19" s="19"/>
      <c r="PXL19" s="19"/>
      <c r="PXM19" s="19"/>
      <c r="PXN19" s="19"/>
      <c r="PXO19" s="19"/>
      <c r="PXP19" s="19"/>
      <c r="PXQ19" s="19"/>
      <c r="PXR19" s="19"/>
      <c r="PXS19" s="19"/>
      <c r="PXT19" s="19"/>
      <c r="PXU19" s="19"/>
      <c r="PXV19" s="19"/>
      <c r="PXW19" s="19"/>
      <c r="PXX19" s="19"/>
      <c r="PXY19" s="19"/>
      <c r="PXZ19" s="19"/>
      <c r="PYA19" s="19"/>
      <c r="PYB19" s="19"/>
      <c r="PYC19" s="19"/>
      <c r="PYD19" s="19"/>
      <c r="PYE19" s="19"/>
      <c r="PYF19" s="19"/>
      <c r="PYG19" s="19"/>
      <c r="PYH19" s="19"/>
      <c r="PYI19" s="19"/>
      <c r="PYJ19" s="19"/>
      <c r="PYK19" s="19"/>
      <c r="PYL19" s="19"/>
      <c r="PYM19" s="19"/>
      <c r="PYN19" s="19"/>
      <c r="PYO19" s="19"/>
      <c r="PYP19" s="19"/>
      <c r="PYQ19" s="19"/>
      <c r="PYR19" s="19"/>
      <c r="PYS19" s="19"/>
      <c r="PYT19" s="19"/>
      <c r="PYU19" s="19"/>
      <c r="PYV19" s="19"/>
      <c r="PYW19" s="19"/>
      <c r="PYX19" s="19"/>
      <c r="PYY19" s="19"/>
      <c r="PYZ19" s="19"/>
      <c r="PZA19" s="19"/>
      <c r="PZB19" s="19"/>
      <c r="PZC19" s="19"/>
      <c r="PZD19" s="19"/>
      <c r="PZE19" s="19"/>
      <c r="PZF19" s="19"/>
      <c r="PZG19" s="19"/>
      <c r="PZH19" s="19"/>
      <c r="PZI19" s="19"/>
      <c r="PZJ19" s="19"/>
      <c r="PZK19" s="19"/>
      <c r="PZL19" s="19"/>
      <c r="PZM19" s="19"/>
      <c r="PZN19" s="19"/>
      <c r="PZO19" s="19"/>
      <c r="PZP19" s="19"/>
      <c r="PZQ19" s="19"/>
      <c r="PZR19" s="19"/>
      <c r="PZS19" s="19"/>
      <c r="PZT19" s="19"/>
      <c r="PZU19" s="19"/>
      <c r="PZV19" s="19"/>
      <c r="PZW19" s="19"/>
      <c r="PZX19" s="19"/>
      <c r="PZY19" s="19"/>
      <c r="PZZ19" s="19"/>
      <c r="QAA19" s="19"/>
      <c r="QAB19" s="19"/>
      <c r="QAC19" s="19"/>
      <c r="QAD19" s="19"/>
      <c r="QAE19" s="19"/>
      <c r="QAF19" s="19"/>
      <c r="QAG19" s="19"/>
      <c r="QAH19" s="19"/>
      <c r="QAI19" s="19"/>
      <c r="QAJ19" s="19"/>
      <c r="QAK19" s="19"/>
      <c r="QAL19" s="19"/>
      <c r="QAM19" s="19"/>
      <c r="QAN19" s="19"/>
      <c r="QAO19" s="19"/>
      <c r="QAP19" s="19"/>
      <c r="QAQ19" s="19"/>
      <c r="QAR19" s="19"/>
      <c r="QAS19" s="19"/>
      <c r="QAT19" s="19"/>
      <c r="QAU19" s="19"/>
      <c r="QAV19" s="19"/>
      <c r="QAW19" s="19"/>
      <c r="QAX19" s="19"/>
      <c r="QAY19" s="19"/>
      <c r="QAZ19" s="19"/>
      <c r="QBA19" s="19"/>
      <c r="QBB19" s="19"/>
      <c r="QBC19" s="19"/>
      <c r="QBD19" s="19"/>
      <c r="QBE19" s="19"/>
      <c r="QBF19" s="19"/>
      <c r="QBG19" s="19"/>
      <c r="QBH19" s="19"/>
      <c r="QBI19" s="19"/>
      <c r="QBJ19" s="19"/>
      <c r="QBK19" s="19"/>
      <c r="QBL19" s="19"/>
      <c r="QBM19" s="19"/>
      <c r="QBN19" s="19"/>
      <c r="QBO19" s="19"/>
      <c r="QBP19" s="19"/>
      <c r="QBQ19" s="19"/>
      <c r="QBR19" s="19"/>
      <c r="QBS19" s="19"/>
      <c r="QBT19" s="19"/>
      <c r="QBU19" s="19"/>
      <c r="QBV19" s="19"/>
      <c r="QBW19" s="19"/>
      <c r="QBX19" s="19"/>
      <c r="QBY19" s="19"/>
      <c r="QBZ19" s="19"/>
      <c r="QCA19" s="19"/>
      <c r="QCB19" s="19"/>
      <c r="QCC19" s="19"/>
      <c r="QCD19" s="19"/>
      <c r="QCE19" s="19"/>
      <c r="QCF19" s="19"/>
      <c r="QCG19" s="19"/>
      <c r="QCH19" s="19"/>
      <c r="QCI19" s="19"/>
      <c r="QCJ19" s="19"/>
      <c r="QCK19" s="19"/>
      <c r="QCL19" s="19"/>
      <c r="QCM19" s="19"/>
      <c r="QCN19" s="19"/>
      <c r="QCO19" s="19"/>
      <c r="QCP19" s="19"/>
      <c r="QCQ19" s="19"/>
      <c r="QCR19" s="19"/>
      <c r="QCS19" s="19"/>
      <c r="QCT19" s="19"/>
      <c r="QCU19" s="19"/>
      <c r="QCV19" s="19"/>
      <c r="QCW19" s="19"/>
      <c r="QCX19" s="19"/>
      <c r="QCY19" s="19"/>
      <c r="QCZ19" s="19"/>
      <c r="QDA19" s="19"/>
      <c r="QDB19" s="19"/>
      <c r="QDC19" s="19"/>
      <c r="QDD19" s="19"/>
      <c r="QDE19" s="19"/>
      <c r="QDF19" s="19"/>
      <c r="QDG19" s="19"/>
      <c r="QDH19" s="19"/>
      <c r="QDI19" s="19"/>
      <c r="QDJ19" s="19"/>
      <c r="QDK19" s="19"/>
      <c r="QDL19" s="19"/>
      <c r="QDM19" s="19"/>
      <c r="QDN19" s="19"/>
      <c r="QDO19" s="19"/>
      <c r="QDP19" s="19"/>
      <c r="QDQ19" s="19"/>
      <c r="QDR19" s="19"/>
      <c r="QDS19" s="19"/>
      <c r="QDT19" s="19"/>
      <c r="QDU19" s="19"/>
      <c r="QDV19" s="19"/>
      <c r="QDW19" s="19"/>
      <c r="QDX19" s="19"/>
      <c r="QDY19" s="19"/>
      <c r="QDZ19" s="19"/>
      <c r="QEA19" s="19"/>
      <c r="QEB19" s="19"/>
      <c r="QEC19" s="19"/>
      <c r="QED19" s="19"/>
      <c r="QEE19" s="19"/>
      <c r="QEF19" s="19"/>
      <c r="QEG19" s="19"/>
      <c r="QEH19" s="19"/>
      <c r="QEI19" s="19"/>
      <c r="QEJ19" s="19"/>
      <c r="QEK19" s="19"/>
      <c r="QEL19" s="19"/>
      <c r="QEM19" s="19"/>
      <c r="QEN19" s="19"/>
      <c r="QEO19" s="19"/>
      <c r="QEP19" s="19"/>
      <c r="QEQ19" s="19"/>
      <c r="QER19" s="19"/>
      <c r="QES19" s="19"/>
      <c r="QET19" s="19"/>
      <c r="QEU19" s="19"/>
      <c r="QEV19" s="19"/>
      <c r="QEW19" s="19"/>
      <c r="QEX19" s="19"/>
      <c r="QEY19" s="19"/>
      <c r="QEZ19" s="19"/>
      <c r="QFA19" s="19"/>
      <c r="QFB19" s="19"/>
      <c r="QFC19" s="19"/>
      <c r="QFD19" s="19"/>
      <c r="QFE19" s="19"/>
      <c r="QFF19" s="19"/>
      <c r="QFG19" s="19"/>
      <c r="QFH19" s="19"/>
      <c r="QFI19" s="19"/>
      <c r="QFJ19" s="19"/>
      <c r="QFK19" s="19"/>
      <c r="QFL19" s="19"/>
      <c r="QFM19" s="19"/>
      <c r="QFN19" s="19"/>
      <c r="QFO19" s="19"/>
      <c r="QFP19" s="19"/>
      <c r="QFQ19" s="19"/>
      <c r="QFR19" s="19"/>
      <c r="QFS19" s="19"/>
      <c r="QFT19" s="19"/>
      <c r="QFU19" s="19"/>
      <c r="QFV19" s="19"/>
      <c r="QFW19" s="19"/>
      <c r="QFX19" s="19"/>
      <c r="QFY19" s="19"/>
      <c r="QFZ19" s="19"/>
      <c r="QGA19" s="19"/>
      <c r="QGB19" s="19"/>
      <c r="QGC19" s="19"/>
      <c r="QGD19" s="19"/>
      <c r="QGE19" s="19"/>
      <c r="QGF19" s="19"/>
      <c r="QGG19" s="19"/>
      <c r="QGH19" s="19"/>
      <c r="QGI19" s="19"/>
      <c r="QGJ19" s="19"/>
      <c r="QGK19" s="19"/>
      <c r="QGL19" s="19"/>
      <c r="QGM19" s="19"/>
      <c r="QGN19" s="19"/>
      <c r="QGO19" s="19"/>
      <c r="QGP19" s="19"/>
      <c r="QGQ19" s="19"/>
      <c r="QGR19" s="19"/>
      <c r="QGS19" s="19"/>
      <c r="QGT19" s="19"/>
      <c r="QGU19" s="19"/>
      <c r="QGV19" s="19"/>
      <c r="QGW19" s="19"/>
      <c r="QGX19" s="19"/>
      <c r="QGY19" s="19"/>
      <c r="QGZ19" s="19"/>
      <c r="QHA19" s="19"/>
      <c r="QHB19" s="19"/>
      <c r="QHC19" s="19"/>
      <c r="QHD19" s="19"/>
      <c r="QHE19" s="19"/>
      <c r="QHF19" s="19"/>
      <c r="QHG19" s="19"/>
      <c r="QHH19" s="19"/>
      <c r="QHI19" s="19"/>
      <c r="QHJ19" s="19"/>
      <c r="QHK19" s="19"/>
      <c r="QHL19" s="19"/>
      <c r="QHM19" s="19"/>
      <c r="QHN19" s="19"/>
      <c r="QHO19" s="19"/>
      <c r="QHP19" s="19"/>
      <c r="QHQ19" s="19"/>
      <c r="QHR19" s="19"/>
      <c r="QHS19" s="19"/>
      <c r="QHT19" s="19"/>
      <c r="QHU19" s="19"/>
      <c r="QHV19" s="19"/>
      <c r="QHW19" s="19"/>
      <c r="QHX19" s="19"/>
      <c r="QHY19" s="19"/>
      <c r="QHZ19" s="19"/>
      <c r="QIA19" s="19"/>
      <c r="QIB19" s="19"/>
      <c r="QIC19" s="19"/>
      <c r="QID19" s="19"/>
      <c r="QIE19" s="19"/>
      <c r="QIF19" s="19"/>
      <c r="QIG19" s="19"/>
      <c r="QIH19" s="19"/>
      <c r="QII19" s="19"/>
      <c r="QIJ19" s="19"/>
      <c r="QIK19" s="19"/>
      <c r="QIL19" s="19"/>
      <c r="QIM19" s="19"/>
      <c r="QIN19" s="19"/>
      <c r="QIO19" s="19"/>
      <c r="QIP19" s="19"/>
      <c r="QIQ19" s="19"/>
      <c r="QIR19" s="19"/>
      <c r="QIS19" s="19"/>
      <c r="QIT19" s="19"/>
      <c r="QIU19" s="19"/>
      <c r="QIV19" s="19"/>
      <c r="QIW19" s="19"/>
      <c r="QIX19" s="19"/>
      <c r="QIY19" s="19"/>
      <c r="QIZ19" s="19"/>
      <c r="QJA19" s="19"/>
      <c r="QJB19" s="19"/>
      <c r="QJC19" s="19"/>
      <c r="QJD19" s="19"/>
      <c r="QJE19" s="19"/>
      <c r="QJF19" s="19"/>
      <c r="QJG19" s="19"/>
      <c r="QJH19" s="19"/>
      <c r="QJI19" s="19"/>
      <c r="QJJ19" s="19"/>
      <c r="QJK19" s="19"/>
      <c r="QJL19" s="19"/>
      <c r="QJM19" s="19"/>
      <c r="QJN19" s="19"/>
      <c r="QJO19" s="19"/>
      <c r="QJP19" s="19"/>
      <c r="QJQ19" s="19"/>
      <c r="QJR19" s="19"/>
      <c r="QJS19" s="19"/>
      <c r="QJT19" s="19"/>
      <c r="QJU19" s="19"/>
      <c r="QJV19" s="19"/>
      <c r="QJW19" s="19"/>
      <c r="QJX19" s="19"/>
      <c r="QJY19" s="19"/>
      <c r="QJZ19" s="19"/>
      <c r="QKA19" s="19"/>
      <c r="QKB19" s="19"/>
      <c r="QKC19" s="19"/>
      <c r="QKD19" s="19"/>
      <c r="QKE19" s="19"/>
      <c r="QKF19" s="19"/>
      <c r="QKG19" s="19"/>
      <c r="QKH19" s="19"/>
      <c r="QKI19" s="19"/>
      <c r="QKJ19" s="19"/>
      <c r="QKK19" s="19"/>
      <c r="QKL19" s="19"/>
      <c r="QKM19" s="19"/>
      <c r="QKN19" s="19"/>
      <c r="QKO19" s="19"/>
      <c r="QKP19" s="19"/>
      <c r="QKQ19" s="19"/>
      <c r="QKR19" s="19"/>
      <c r="QKS19" s="19"/>
      <c r="QKT19" s="19"/>
      <c r="QKU19" s="19"/>
      <c r="QKV19" s="19"/>
      <c r="QKW19" s="19"/>
      <c r="QKX19" s="19"/>
      <c r="QKY19" s="19"/>
      <c r="QKZ19" s="19"/>
      <c r="QLA19" s="19"/>
      <c r="QLB19" s="19"/>
      <c r="QLC19" s="19"/>
      <c r="QLD19" s="19"/>
      <c r="QLE19" s="19"/>
      <c r="QLF19" s="19"/>
      <c r="QLG19" s="19"/>
      <c r="QLH19" s="19"/>
      <c r="QLI19" s="19"/>
      <c r="QLJ19" s="19"/>
      <c r="QLK19" s="19"/>
      <c r="QLL19" s="19"/>
      <c r="QLM19" s="19"/>
      <c r="QLN19" s="19"/>
      <c r="QLO19" s="19"/>
      <c r="QLP19" s="19"/>
      <c r="QLQ19" s="19"/>
      <c r="QLR19" s="19"/>
      <c r="QLS19" s="19"/>
      <c r="QLT19" s="19"/>
      <c r="QLU19" s="19"/>
      <c r="QLV19" s="19"/>
      <c r="QLW19" s="19"/>
      <c r="QLX19" s="19"/>
      <c r="QLY19" s="19"/>
      <c r="QLZ19" s="19"/>
      <c r="QMA19" s="19"/>
      <c r="QMB19" s="19"/>
      <c r="QMC19" s="19"/>
      <c r="QMD19" s="19"/>
      <c r="QME19" s="19"/>
      <c r="QMF19" s="19"/>
      <c r="QMG19" s="19"/>
      <c r="QMH19" s="19"/>
      <c r="QMI19" s="19"/>
      <c r="QMJ19" s="19"/>
      <c r="QMK19" s="19"/>
      <c r="QML19" s="19"/>
      <c r="QMM19" s="19"/>
      <c r="QMN19" s="19"/>
      <c r="QMO19" s="19"/>
      <c r="QMP19" s="19"/>
      <c r="QMQ19" s="19"/>
      <c r="QMR19" s="19"/>
      <c r="QMS19" s="19"/>
      <c r="QMT19" s="19"/>
      <c r="QMU19" s="19"/>
      <c r="QMV19" s="19"/>
      <c r="QMW19" s="19"/>
      <c r="QMX19" s="19"/>
      <c r="QMY19" s="19"/>
      <c r="QMZ19" s="19"/>
      <c r="QNA19" s="19"/>
      <c r="QNB19" s="19"/>
      <c r="QNC19" s="19"/>
      <c r="QND19" s="19"/>
      <c r="QNE19" s="19"/>
      <c r="QNF19" s="19"/>
      <c r="QNG19" s="19"/>
      <c r="QNH19" s="19"/>
      <c r="QNI19" s="19"/>
      <c r="QNJ19" s="19"/>
      <c r="QNK19" s="19"/>
      <c r="QNL19" s="19"/>
      <c r="QNM19" s="19"/>
      <c r="QNN19" s="19"/>
      <c r="QNO19" s="19"/>
      <c r="QNP19" s="19"/>
      <c r="QNQ19" s="19"/>
      <c r="QNR19" s="19"/>
      <c r="QNS19" s="19"/>
      <c r="QNT19" s="19"/>
      <c r="QNU19" s="19"/>
      <c r="QNV19" s="19"/>
      <c r="QNW19" s="19"/>
      <c r="QNX19" s="19"/>
      <c r="QNY19" s="19"/>
      <c r="QNZ19" s="19"/>
      <c r="QOA19" s="19"/>
      <c r="QOB19" s="19"/>
      <c r="QOC19" s="19"/>
      <c r="QOD19" s="19"/>
      <c r="QOE19" s="19"/>
      <c r="QOF19" s="19"/>
      <c r="QOG19" s="19"/>
      <c r="QOH19" s="19"/>
      <c r="QOI19" s="19"/>
      <c r="QOJ19" s="19"/>
      <c r="QOK19" s="19"/>
      <c r="QOL19" s="19"/>
      <c r="QOM19" s="19"/>
      <c r="QON19" s="19"/>
      <c r="QOO19" s="19"/>
      <c r="QOP19" s="19"/>
      <c r="QOQ19" s="19"/>
      <c r="QOR19" s="19"/>
      <c r="QOS19" s="19"/>
      <c r="QOT19" s="19"/>
      <c r="QOU19" s="19"/>
      <c r="QOV19" s="19"/>
      <c r="QOW19" s="19"/>
      <c r="QOX19" s="19"/>
      <c r="QOY19" s="19"/>
      <c r="QOZ19" s="19"/>
      <c r="QPA19" s="19"/>
      <c r="QPB19" s="19"/>
      <c r="QPC19" s="19"/>
      <c r="QPD19" s="19"/>
      <c r="QPE19" s="19"/>
      <c r="QPF19" s="19"/>
      <c r="QPG19" s="19"/>
      <c r="QPH19" s="19"/>
      <c r="QPI19" s="19"/>
      <c r="QPJ19" s="19"/>
      <c r="QPK19" s="19"/>
      <c r="QPL19" s="19"/>
      <c r="QPM19" s="19"/>
      <c r="QPN19" s="19"/>
      <c r="QPO19" s="19"/>
      <c r="QPP19" s="19"/>
      <c r="QPQ19" s="19"/>
      <c r="QPR19" s="19"/>
      <c r="QPS19" s="19"/>
      <c r="QPT19" s="19"/>
      <c r="QPU19" s="19"/>
      <c r="QPV19" s="19"/>
      <c r="QPW19" s="19"/>
      <c r="QPX19" s="19"/>
      <c r="QPY19" s="19"/>
      <c r="QPZ19" s="19"/>
      <c r="QQA19" s="19"/>
      <c r="QQB19" s="19"/>
      <c r="QQC19" s="19"/>
      <c r="QQD19" s="19"/>
      <c r="QQE19" s="19"/>
      <c r="QQF19" s="19"/>
      <c r="QQG19" s="19"/>
      <c r="QQH19" s="19"/>
      <c r="QQI19" s="19"/>
      <c r="QQJ19" s="19"/>
      <c r="QQK19" s="19"/>
      <c r="QQL19" s="19"/>
      <c r="QQM19" s="19"/>
      <c r="QQN19" s="19"/>
      <c r="QQO19" s="19"/>
      <c r="QQP19" s="19"/>
      <c r="QQQ19" s="19"/>
      <c r="QQR19" s="19"/>
      <c r="QQS19" s="19"/>
      <c r="QQT19" s="19"/>
      <c r="QQU19" s="19"/>
      <c r="QQV19" s="19"/>
      <c r="QQW19" s="19"/>
      <c r="QQX19" s="19"/>
      <c r="QQY19" s="19"/>
      <c r="QQZ19" s="19"/>
      <c r="QRA19" s="19"/>
      <c r="QRB19" s="19"/>
      <c r="QRC19" s="19"/>
      <c r="QRD19" s="19"/>
      <c r="QRE19" s="19"/>
      <c r="QRF19" s="19"/>
      <c r="QRG19" s="19"/>
      <c r="QRH19" s="19"/>
      <c r="QRI19" s="19"/>
      <c r="QRJ19" s="19"/>
      <c r="QRK19" s="19"/>
      <c r="QRL19" s="19"/>
      <c r="QRM19" s="19"/>
      <c r="QRN19" s="19"/>
      <c r="QRO19" s="19"/>
      <c r="QRP19" s="19"/>
      <c r="QRQ19" s="19"/>
      <c r="QRR19" s="19"/>
      <c r="QRS19" s="19"/>
      <c r="QRT19" s="19"/>
      <c r="QRU19" s="19"/>
      <c r="QRV19" s="19"/>
      <c r="QRW19" s="19"/>
      <c r="QRX19" s="19"/>
      <c r="QRY19" s="19"/>
      <c r="QRZ19" s="19"/>
      <c r="QSA19" s="19"/>
      <c r="QSB19" s="19"/>
      <c r="QSC19" s="19"/>
      <c r="QSD19" s="19"/>
      <c r="QSE19" s="19"/>
      <c r="QSF19" s="19"/>
      <c r="QSG19" s="19"/>
      <c r="QSH19" s="19"/>
      <c r="QSI19" s="19"/>
      <c r="QSJ19" s="19"/>
      <c r="QSK19" s="19"/>
      <c r="QSL19" s="19"/>
      <c r="QSM19" s="19"/>
      <c r="QSN19" s="19"/>
      <c r="QSO19" s="19"/>
      <c r="QSP19" s="19"/>
      <c r="QSQ19" s="19"/>
      <c r="QSR19" s="19"/>
      <c r="QSS19" s="19"/>
      <c r="QST19" s="19"/>
      <c r="QSU19" s="19"/>
      <c r="QSV19" s="19"/>
      <c r="QSW19" s="19"/>
      <c r="QSX19" s="19"/>
      <c r="QSY19" s="19"/>
      <c r="QSZ19" s="19"/>
      <c r="QTA19" s="19"/>
      <c r="QTB19" s="19"/>
      <c r="QTC19" s="19"/>
      <c r="QTD19" s="19"/>
      <c r="QTE19" s="19"/>
      <c r="QTF19" s="19"/>
      <c r="QTG19" s="19"/>
      <c r="QTH19" s="19"/>
      <c r="QTI19" s="19"/>
      <c r="QTJ19" s="19"/>
      <c r="QTK19" s="19"/>
      <c r="QTL19" s="19"/>
      <c r="QTM19" s="19"/>
      <c r="QTN19" s="19"/>
      <c r="QTO19" s="19"/>
      <c r="QTP19" s="19"/>
      <c r="QTQ19" s="19"/>
      <c r="QTR19" s="19"/>
      <c r="QTS19" s="19"/>
      <c r="QTT19" s="19"/>
      <c r="QTU19" s="19"/>
      <c r="QTV19" s="19"/>
      <c r="QTW19" s="19"/>
      <c r="QTX19" s="19"/>
      <c r="QTY19" s="19"/>
      <c r="QTZ19" s="19"/>
      <c r="QUA19" s="19"/>
      <c r="QUB19" s="19"/>
      <c r="QUC19" s="19"/>
      <c r="QUD19" s="19"/>
      <c r="QUE19" s="19"/>
      <c r="QUF19" s="19"/>
      <c r="QUG19" s="19"/>
      <c r="QUH19" s="19"/>
      <c r="QUI19" s="19"/>
      <c r="QUJ19" s="19"/>
      <c r="QUK19" s="19"/>
      <c r="QUL19" s="19"/>
      <c r="QUM19" s="19"/>
      <c r="QUN19" s="19"/>
      <c r="QUO19" s="19"/>
      <c r="QUP19" s="19"/>
      <c r="QUQ19" s="19"/>
      <c r="QUR19" s="19"/>
      <c r="QUS19" s="19"/>
      <c r="QUT19" s="19"/>
      <c r="QUU19" s="19"/>
      <c r="QUV19" s="19"/>
      <c r="QUW19" s="19"/>
      <c r="QUX19" s="19"/>
      <c r="QUY19" s="19"/>
      <c r="QUZ19" s="19"/>
      <c r="QVA19" s="19"/>
      <c r="QVB19" s="19"/>
      <c r="QVC19" s="19"/>
      <c r="QVD19" s="19"/>
      <c r="QVE19" s="19"/>
      <c r="QVF19" s="19"/>
      <c r="QVG19" s="19"/>
      <c r="QVH19" s="19"/>
      <c r="QVI19" s="19"/>
      <c r="QVJ19" s="19"/>
      <c r="QVK19" s="19"/>
      <c r="QVL19" s="19"/>
      <c r="QVM19" s="19"/>
      <c r="QVN19" s="19"/>
      <c r="QVO19" s="19"/>
      <c r="QVP19" s="19"/>
      <c r="QVQ19" s="19"/>
      <c r="QVR19" s="19"/>
      <c r="QVS19" s="19"/>
      <c r="QVT19" s="19"/>
      <c r="QVU19" s="19"/>
      <c r="QVV19" s="19"/>
      <c r="QVW19" s="19"/>
      <c r="QVX19" s="19"/>
      <c r="QVY19" s="19"/>
      <c r="QVZ19" s="19"/>
      <c r="QWA19" s="19"/>
      <c r="QWB19" s="19"/>
      <c r="QWC19" s="19"/>
      <c r="QWD19" s="19"/>
      <c r="QWE19" s="19"/>
      <c r="QWF19" s="19"/>
      <c r="QWG19" s="19"/>
      <c r="QWH19" s="19"/>
      <c r="QWI19" s="19"/>
      <c r="QWJ19" s="19"/>
      <c r="QWK19" s="19"/>
      <c r="QWL19" s="19"/>
      <c r="QWM19" s="19"/>
      <c r="QWN19" s="19"/>
      <c r="QWO19" s="19"/>
      <c r="QWP19" s="19"/>
      <c r="QWQ19" s="19"/>
      <c r="QWR19" s="19"/>
      <c r="QWS19" s="19"/>
      <c r="QWT19" s="19"/>
      <c r="QWU19" s="19"/>
      <c r="QWV19" s="19"/>
      <c r="QWW19" s="19"/>
      <c r="QWX19" s="19"/>
      <c r="QWY19" s="19"/>
      <c r="QWZ19" s="19"/>
      <c r="QXA19" s="19"/>
      <c r="QXB19" s="19"/>
      <c r="QXC19" s="19"/>
      <c r="QXD19" s="19"/>
      <c r="QXE19" s="19"/>
      <c r="QXF19" s="19"/>
      <c r="QXG19" s="19"/>
      <c r="QXH19" s="19"/>
      <c r="QXI19" s="19"/>
      <c r="QXJ19" s="19"/>
      <c r="QXK19" s="19"/>
      <c r="QXL19" s="19"/>
      <c r="QXM19" s="19"/>
      <c r="QXN19" s="19"/>
      <c r="QXO19" s="19"/>
      <c r="QXP19" s="19"/>
      <c r="QXQ19" s="19"/>
      <c r="QXR19" s="19"/>
      <c r="QXS19" s="19"/>
      <c r="QXT19" s="19"/>
      <c r="QXU19" s="19"/>
      <c r="QXV19" s="19"/>
      <c r="QXW19" s="19"/>
      <c r="QXX19" s="19"/>
      <c r="QXY19" s="19"/>
      <c r="QXZ19" s="19"/>
      <c r="QYA19" s="19"/>
      <c r="QYB19" s="19"/>
      <c r="QYC19" s="19"/>
      <c r="QYD19" s="19"/>
      <c r="QYE19" s="19"/>
      <c r="QYF19" s="19"/>
      <c r="QYG19" s="19"/>
      <c r="QYH19" s="19"/>
      <c r="QYI19" s="19"/>
      <c r="QYJ19" s="19"/>
      <c r="QYK19" s="19"/>
      <c r="QYL19" s="19"/>
      <c r="QYM19" s="19"/>
      <c r="QYN19" s="19"/>
      <c r="QYO19" s="19"/>
      <c r="QYP19" s="19"/>
      <c r="QYQ19" s="19"/>
      <c r="QYR19" s="19"/>
      <c r="QYS19" s="19"/>
      <c r="QYT19" s="19"/>
      <c r="QYU19" s="19"/>
      <c r="QYV19" s="19"/>
      <c r="QYW19" s="19"/>
      <c r="QYX19" s="19"/>
      <c r="QYY19" s="19"/>
      <c r="QYZ19" s="19"/>
      <c r="QZA19" s="19"/>
      <c r="QZB19" s="19"/>
      <c r="QZC19" s="19"/>
      <c r="QZD19" s="19"/>
      <c r="QZE19" s="19"/>
      <c r="QZF19" s="19"/>
      <c r="QZG19" s="19"/>
      <c r="QZH19" s="19"/>
      <c r="QZI19" s="19"/>
      <c r="QZJ19" s="19"/>
      <c r="QZK19" s="19"/>
      <c r="QZL19" s="19"/>
      <c r="QZM19" s="19"/>
      <c r="QZN19" s="19"/>
      <c r="QZO19" s="19"/>
      <c r="QZP19" s="19"/>
      <c r="QZQ19" s="19"/>
      <c r="QZR19" s="19"/>
      <c r="QZS19" s="19"/>
      <c r="QZT19" s="19"/>
      <c r="QZU19" s="19"/>
      <c r="QZV19" s="19"/>
      <c r="QZW19" s="19"/>
      <c r="QZX19" s="19"/>
      <c r="QZY19" s="19"/>
      <c r="QZZ19" s="19"/>
      <c r="RAA19" s="19"/>
      <c r="RAB19" s="19"/>
      <c r="RAC19" s="19"/>
      <c r="RAD19" s="19"/>
      <c r="RAE19" s="19"/>
      <c r="RAF19" s="19"/>
      <c r="RAG19" s="19"/>
      <c r="RAH19" s="19"/>
      <c r="RAI19" s="19"/>
      <c r="RAJ19" s="19"/>
      <c r="RAK19" s="19"/>
      <c r="RAL19" s="19"/>
      <c r="RAM19" s="19"/>
      <c r="RAN19" s="19"/>
      <c r="RAO19" s="19"/>
      <c r="RAP19" s="19"/>
      <c r="RAQ19" s="19"/>
      <c r="RAR19" s="19"/>
      <c r="RAS19" s="19"/>
      <c r="RAT19" s="19"/>
      <c r="RAU19" s="19"/>
      <c r="RAV19" s="19"/>
      <c r="RAW19" s="19"/>
      <c r="RAX19" s="19"/>
      <c r="RAY19" s="19"/>
      <c r="RAZ19" s="19"/>
      <c r="RBA19" s="19"/>
      <c r="RBB19" s="19"/>
      <c r="RBC19" s="19"/>
      <c r="RBD19" s="19"/>
      <c r="RBE19" s="19"/>
      <c r="RBF19" s="19"/>
      <c r="RBG19" s="19"/>
      <c r="RBH19" s="19"/>
      <c r="RBI19" s="19"/>
      <c r="RBJ19" s="19"/>
      <c r="RBK19" s="19"/>
      <c r="RBL19" s="19"/>
      <c r="RBM19" s="19"/>
      <c r="RBN19" s="19"/>
      <c r="RBO19" s="19"/>
      <c r="RBP19" s="19"/>
      <c r="RBQ19" s="19"/>
      <c r="RBR19" s="19"/>
      <c r="RBS19" s="19"/>
      <c r="RBT19" s="19"/>
      <c r="RBU19" s="19"/>
      <c r="RBV19" s="19"/>
      <c r="RBW19" s="19"/>
      <c r="RBX19" s="19"/>
      <c r="RBY19" s="19"/>
      <c r="RBZ19" s="19"/>
      <c r="RCA19" s="19"/>
      <c r="RCB19" s="19"/>
      <c r="RCC19" s="19"/>
      <c r="RCD19" s="19"/>
      <c r="RCE19" s="19"/>
      <c r="RCF19" s="19"/>
      <c r="RCG19" s="19"/>
      <c r="RCH19" s="19"/>
      <c r="RCI19" s="19"/>
      <c r="RCJ19" s="19"/>
      <c r="RCK19" s="19"/>
      <c r="RCL19" s="19"/>
      <c r="RCM19" s="19"/>
      <c r="RCN19" s="19"/>
      <c r="RCO19" s="19"/>
      <c r="RCP19" s="19"/>
      <c r="RCQ19" s="19"/>
      <c r="RCR19" s="19"/>
      <c r="RCS19" s="19"/>
      <c r="RCT19" s="19"/>
      <c r="RCU19" s="19"/>
      <c r="RCV19" s="19"/>
      <c r="RCW19" s="19"/>
      <c r="RCX19" s="19"/>
      <c r="RCY19" s="19"/>
      <c r="RCZ19" s="19"/>
      <c r="RDA19" s="19"/>
      <c r="RDB19" s="19"/>
      <c r="RDC19" s="19"/>
      <c r="RDD19" s="19"/>
      <c r="RDE19" s="19"/>
      <c r="RDF19" s="19"/>
      <c r="RDG19" s="19"/>
      <c r="RDH19" s="19"/>
      <c r="RDI19" s="19"/>
      <c r="RDJ19" s="19"/>
      <c r="RDK19" s="19"/>
      <c r="RDL19" s="19"/>
      <c r="RDM19" s="19"/>
      <c r="RDN19" s="19"/>
      <c r="RDO19" s="19"/>
      <c r="RDP19" s="19"/>
      <c r="RDQ19" s="19"/>
      <c r="RDR19" s="19"/>
      <c r="RDS19" s="19"/>
      <c r="RDT19" s="19"/>
      <c r="RDU19" s="19"/>
      <c r="RDV19" s="19"/>
      <c r="RDW19" s="19"/>
      <c r="RDX19" s="19"/>
      <c r="RDY19" s="19"/>
      <c r="RDZ19" s="19"/>
      <c r="REA19" s="19"/>
      <c r="REB19" s="19"/>
      <c r="REC19" s="19"/>
      <c r="RED19" s="19"/>
      <c r="REE19" s="19"/>
      <c r="REF19" s="19"/>
      <c r="REG19" s="19"/>
      <c r="REH19" s="19"/>
      <c r="REI19" s="19"/>
      <c r="REJ19" s="19"/>
      <c r="REK19" s="19"/>
      <c r="REL19" s="19"/>
      <c r="REM19" s="19"/>
      <c r="REN19" s="19"/>
      <c r="REO19" s="19"/>
      <c r="REP19" s="19"/>
      <c r="REQ19" s="19"/>
      <c r="RER19" s="19"/>
      <c r="RES19" s="19"/>
      <c r="RET19" s="19"/>
      <c r="REU19" s="19"/>
      <c r="REV19" s="19"/>
      <c r="REW19" s="19"/>
      <c r="REX19" s="19"/>
      <c r="REY19" s="19"/>
      <c r="REZ19" s="19"/>
      <c r="RFA19" s="19"/>
      <c r="RFB19" s="19"/>
      <c r="RFC19" s="19"/>
      <c r="RFD19" s="19"/>
      <c r="RFE19" s="19"/>
      <c r="RFF19" s="19"/>
      <c r="RFG19" s="19"/>
      <c r="RFH19" s="19"/>
      <c r="RFI19" s="19"/>
      <c r="RFJ19" s="19"/>
      <c r="RFK19" s="19"/>
      <c r="RFL19" s="19"/>
      <c r="RFM19" s="19"/>
      <c r="RFN19" s="19"/>
      <c r="RFO19" s="19"/>
      <c r="RFP19" s="19"/>
      <c r="RFQ19" s="19"/>
      <c r="RFR19" s="19"/>
      <c r="RFS19" s="19"/>
      <c r="RFT19" s="19"/>
      <c r="RFU19" s="19"/>
      <c r="RFV19" s="19"/>
      <c r="RFW19" s="19"/>
      <c r="RFX19" s="19"/>
      <c r="RFY19" s="19"/>
      <c r="RFZ19" s="19"/>
      <c r="RGA19" s="19"/>
      <c r="RGB19" s="19"/>
      <c r="RGC19" s="19"/>
      <c r="RGD19" s="19"/>
      <c r="RGE19" s="19"/>
      <c r="RGF19" s="19"/>
      <c r="RGG19" s="19"/>
      <c r="RGH19" s="19"/>
      <c r="RGI19" s="19"/>
      <c r="RGJ19" s="19"/>
      <c r="RGK19" s="19"/>
      <c r="RGL19" s="19"/>
      <c r="RGM19" s="19"/>
      <c r="RGN19" s="19"/>
      <c r="RGO19" s="19"/>
      <c r="RGP19" s="19"/>
      <c r="RGQ19" s="19"/>
      <c r="RGR19" s="19"/>
      <c r="RGS19" s="19"/>
      <c r="RGT19" s="19"/>
      <c r="RGU19" s="19"/>
      <c r="RGV19" s="19"/>
      <c r="RGW19" s="19"/>
      <c r="RGX19" s="19"/>
      <c r="RGY19" s="19"/>
      <c r="RGZ19" s="19"/>
      <c r="RHA19" s="19"/>
      <c r="RHB19" s="19"/>
      <c r="RHC19" s="19"/>
      <c r="RHD19" s="19"/>
      <c r="RHE19" s="19"/>
      <c r="RHF19" s="19"/>
      <c r="RHG19" s="19"/>
      <c r="RHH19" s="19"/>
      <c r="RHI19" s="19"/>
      <c r="RHJ19" s="19"/>
      <c r="RHK19" s="19"/>
      <c r="RHL19" s="19"/>
      <c r="RHM19" s="19"/>
      <c r="RHN19" s="19"/>
      <c r="RHO19" s="19"/>
      <c r="RHP19" s="19"/>
      <c r="RHQ19" s="19"/>
      <c r="RHR19" s="19"/>
      <c r="RHS19" s="19"/>
      <c r="RHT19" s="19"/>
      <c r="RHU19" s="19"/>
      <c r="RHV19" s="19"/>
      <c r="RHW19" s="19"/>
      <c r="RHX19" s="19"/>
      <c r="RHY19" s="19"/>
      <c r="RHZ19" s="19"/>
      <c r="RIA19" s="19"/>
      <c r="RIB19" s="19"/>
      <c r="RIC19" s="19"/>
      <c r="RID19" s="19"/>
      <c r="RIE19" s="19"/>
      <c r="RIF19" s="19"/>
      <c r="RIG19" s="19"/>
      <c r="RIH19" s="19"/>
      <c r="RII19" s="19"/>
      <c r="RIJ19" s="19"/>
      <c r="RIK19" s="19"/>
      <c r="RIL19" s="19"/>
      <c r="RIM19" s="19"/>
      <c r="RIN19" s="19"/>
      <c r="RIO19" s="19"/>
      <c r="RIP19" s="19"/>
      <c r="RIQ19" s="19"/>
      <c r="RIR19" s="19"/>
      <c r="RIS19" s="19"/>
      <c r="RIT19" s="19"/>
      <c r="RIU19" s="19"/>
      <c r="RIV19" s="19"/>
      <c r="RIW19" s="19"/>
      <c r="RIX19" s="19"/>
      <c r="RIY19" s="19"/>
      <c r="RIZ19" s="19"/>
      <c r="RJA19" s="19"/>
      <c r="RJB19" s="19"/>
      <c r="RJC19" s="19"/>
      <c r="RJD19" s="19"/>
      <c r="RJE19" s="19"/>
      <c r="RJF19" s="19"/>
      <c r="RJG19" s="19"/>
      <c r="RJH19" s="19"/>
      <c r="RJI19" s="19"/>
      <c r="RJJ19" s="19"/>
      <c r="RJK19" s="19"/>
      <c r="RJL19" s="19"/>
      <c r="RJM19" s="19"/>
      <c r="RJN19" s="19"/>
      <c r="RJO19" s="19"/>
      <c r="RJP19" s="19"/>
      <c r="RJQ19" s="19"/>
      <c r="RJR19" s="19"/>
      <c r="RJS19" s="19"/>
      <c r="RJT19" s="19"/>
      <c r="RJU19" s="19"/>
      <c r="RJV19" s="19"/>
      <c r="RJW19" s="19"/>
      <c r="RJX19" s="19"/>
      <c r="RJY19" s="19"/>
      <c r="RJZ19" s="19"/>
      <c r="RKA19" s="19"/>
      <c r="RKB19" s="19"/>
      <c r="RKC19" s="19"/>
      <c r="RKD19" s="19"/>
      <c r="RKE19" s="19"/>
      <c r="RKF19" s="19"/>
      <c r="RKG19" s="19"/>
      <c r="RKH19" s="19"/>
      <c r="RKI19" s="19"/>
      <c r="RKJ19" s="19"/>
      <c r="RKK19" s="19"/>
      <c r="RKL19" s="19"/>
      <c r="RKM19" s="19"/>
      <c r="RKN19" s="19"/>
      <c r="RKO19" s="19"/>
      <c r="RKP19" s="19"/>
      <c r="RKQ19" s="19"/>
      <c r="RKR19" s="19"/>
      <c r="RKS19" s="19"/>
      <c r="RKT19" s="19"/>
      <c r="RKU19" s="19"/>
      <c r="RKV19" s="19"/>
      <c r="RKW19" s="19"/>
      <c r="RKX19" s="19"/>
      <c r="RKY19" s="19"/>
      <c r="RKZ19" s="19"/>
      <c r="RLA19" s="19"/>
      <c r="RLB19" s="19"/>
      <c r="RLC19" s="19"/>
      <c r="RLD19" s="19"/>
      <c r="RLE19" s="19"/>
      <c r="RLF19" s="19"/>
      <c r="RLG19" s="19"/>
      <c r="RLH19" s="19"/>
      <c r="RLI19" s="19"/>
      <c r="RLJ19" s="19"/>
      <c r="RLK19" s="19"/>
      <c r="RLL19" s="19"/>
      <c r="RLM19" s="19"/>
      <c r="RLN19" s="19"/>
      <c r="RLO19" s="19"/>
      <c r="RLP19" s="19"/>
      <c r="RLQ19" s="19"/>
      <c r="RLR19" s="19"/>
      <c r="RLS19" s="19"/>
      <c r="RLT19" s="19"/>
      <c r="RLU19" s="19"/>
      <c r="RLV19" s="19"/>
      <c r="RLW19" s="19"/>
      <c r="RLX19" s="19"/>
      <c r="RLY19" s="19"/>
      <c r="RLZ19" s="19"/>
      <c r="RMA19" s="19"/>
      <c r="RMB19" s="19"/>
      <c r="RMC19" s="19"/>
      <c r="RMD19" s="19"/>
      <c r="RME19" s="19"/>
      <c r="RMF19" s="19"/>
      <c r="RMG19" s="19"/>
      <c r="RMH19" s="19"/>
      <c r="RMI19" s="19"/>
      <c r="RMJ19" s="19"/>
      <c r="RMK19" s="19"/>
      <c r="RML19" s="19"/>
      <c r="RMM19" s="19"/>
      <c r="RMN19" s="19"/>
      <c r="RMO19" s="19"/>
      <c r="RMP19" s="19"/>
      <c r="RMQ19" s="19"/>
      <c r="RMR19" s="19"/>
      <c r="RMS19" s="19"/>
      <c r="RMT19" s="19"/>
      <c r="RMU19" s="19"/>
      <c r="RMV19" s="19"/>
      <c r="RMW19" s="19"/>
      <c r="RMX19" s="19"/>
      <c r="RMY19" s="19"/>
      <c r="RMZ19" s="19"/>
      <c r="RNA19" s="19"/>
      <c r="RNB19" s="19"/>
      <c r="RNC19" s="19"/>
      <c r="RND19" s="19"/>
      <c r="RNE19" s="19"/>
      <c r="RNF19" s="19"/>
      <c r="RNG19" s="19"/>
      <c r="RNH19" s="19"/>
      <c r="RNI19" s="19"/>
      <c r="RNJ19" s="19"/>
      <c r="RNK19" s="19"/>
      <c r="RNL19" s="19"/>
      <c r="RNM19" s="19"/>
      <c r="RNN19" s="19"/>
      <c r="RNO19" s="19"/>
      <c r="RNP19" s="19"/>
      <c r="RNQ19" s="19"/>
      <c r="RNR19" s="19"/>
      <c r="RNS19" s="19"/>
      <c r="RNT19" s="19"/>
      <c r="RNU19" s="19"/>
      <c r="RNV19" s="19"/>
      <c r="RNW19" s="19"/>
      <c r="RNX19" s="19"/>
      <c r="RNY19" s="19"/>
      <c r="RNZ19" s="19"/>
      <c r="ROA19" s="19"/>
      <c r="ROB19" s="19"/>
      <c r="ROC19" s="19"/>
      <c r="ROD19" s="19"/>
      <c r="ROE19" s="19"/>
      <c r="ROF19" s="19"/>
      <c r="ROG19" s="19"/>
      <c r="ROH19" s="19"/>
      <c r="ROI19" s="19"/>
      <c r="ROJ19" s="19"/>
      <c r="ROK19" s="19"/>
      <c r="ROL19" s="19"/>
      <c r="ROM19" s="19"/>
      <c r="RON19" s="19"/>
      <c r="ROO19" s="19"/>
      <c r="ROP19" s="19"/>
      <c r="ROQ19" s="19"/>
      <c r="ROR19" s="19"/>
      <c r="ROS19" s="19"/>
      <c r="ROT19" s="19"/>
      <c r="ROU19" s="19"/>
      <c r="ROV19" s="19"/>
      <c r="ROW19" s="19"/>
      <c r="ROX19" s="19"/>
      <c r="ROY19" s="19"/>
      <c r="ROZ19" s="19"/>
      <c r="RPA19" s="19"/>
      <c r="RPB19" s="19"/>
      <c r="RPC19" s="19"/>
      <c r="RPD19" s="19"/>
      <c r="RPE19" s="19"/>
      <c r="RPF19" s="19"/>
      <c r="RPG19" s="19"/>
      <c r="RPH19" s="19"/>
      <c r="RPI19" s="19"/>
      <c r="RPJ19" s="19"/>
      <c r="RPK19" s="19"/>
      <c r="RPL19" s="19"/>
      <c r="RPM19" s="19"/>
      <c r="RPN19" s="19"/>
      <c r="RPO19" s="19"/>
      <c r="RPP19" s="19"/>
      <c r="RPQ19" s="19"/>
      <c r="RPR19" s="19"/>
      <c r="RPS19" s="19"/>
      <c r="RPT19" s="19"/>
      <c r="RPU19" s="19"/>
      <c r="RPV19" s="19"/>
      <c r="RPW19" s="19"/>
      <c r="RPX19" s="19"/>
      <c r="RPY19" s="19"/>
      <c r="RPZ19" s="19"/>
      <c r="RQA19" s="19"/>
      <c r="RQB19" s="19"/>
      <c r="RQC19" s="19"/>
      <c r="RQD19" s="19"/>
      <c r="RQE19" s="19"/>
      <c r="RQF19" s="19"/>
      <c r="RQG19" s="19"/>
      <c r="RQH19" s="19"/>
      <c r="RQI19" s="19"/>
      <c r="RQJ19" s="19"/>
      <c r="RQK19" s="19"/>
      <c r="RQL19" s="19"/>
      <c r="RQM19" s="19"/>
      <c r="RQN19" s="19"/>
      <c r="RQO19" s="19"/>
      <c r="RQP19" s="19"/>
      <c r="RQQ19" s="19"/>
      <c r="RQR19" s="19"/>
      <c r="RQS19" s="19"/>
      <c r="RQT19" s="19"/>
      <c r="RQU19" s="19"/>
      <c r="RQV19" s="19"/>
      <c r="RQW19" s="19"/>
      <c r="RQX19" s="19"/>
      <c r="RQY19" s="19"/>
      <c r="RQZ19" s="19"/>
      <c r="RRA19" s="19"/>
      <c r="RRB19" s="19"/>
      <c r="RRC19" s="19"/>
      <c r="RRD19" s="19"/>
      <c r="RRE19" s="19"/>
      <c r="RRF19" s="19"/>
      <c r="RRG19" s="19"/>
      <c r="RRH19" s="19"/>
      <c r="RRI19" s="19"/>
      <c r="RRJ19" s="19"/>
      <c r="RRK19" s="19"/>
      <c r="RRL19" s="19"/>
      <c r="RRM19" s="19"/>
      <c r="RRN19" s="19"/>
      <c r="RRO19" s="19"/>
      <c r="RRP19" s="19"/>
      <c r="RRQ19" s="19"/>
      <c r="RRR19" s="19"/>
      <c r="RRS19" s="19"/>
      <c r="RRT19" s="19"/>
      <c r="RRU19" s="19"/>
      <c r="RRV19" s="19"/>
      <c r="RRW19" s="19"/>
      <c r="RRX19" s="19"/>
      <c r="RRY19" s="19"/>
      <c r="RRZ19" s="19"/>
      <c r="RSA19" s="19"/>
      <c r="RSB19" s="19"/>
      <c r="RSC19" s="19"/>
      <c r="RSD19" s="19"/>
      <c r="RSE19" s="19"/>
      <c r="RSF19" s="19"/>
      <c r="RSG19" s="19"/>
      <c r="RSH19" s="19"/>
      <c r="RSI19" s="19"/>
      <c r="RSJ19" s="19"/>
      <c r="RSK19" s="19"/>
      <c r="RSL19" s="19"/>
      <c r="RSM19" s="19"/>
      <c r="RSN19" s="19"/>
      <c r="RSO19" s="19"/>
      <c r="RSP19" s="19"/>
      <c r="RSQ19" s="19"/>
      <c r="RSR19" s="19"/>
      <c r="RSS19" s="19"/>
      <c r="RST19" s="19"/>
      <c r="RSU19" s="19"/>
      <c r="RSV19" s="19"/>
      <c r="RSW19" s="19"/>
      <c r="RSX19" s="19"/>
      <c r="RSY19" s="19"/>
      <c r="RSZ19" s="19"/>
      <c r="RTA19" s="19"/>
      <c r="RTB19" s="19"/>
      <c r="RTC19" s="19"/>
      <c r="RTD19" s="19"/>
      <c r="RTE19" s="19"/>
      <c r="RTF19" s="19"/>
      <c r="RTG19" s="19"/>
      <c r="RTH19" s="19"/>
      <c r="RTI19" s="19"/>
      <c r="RTJ19" s="19"/>
      <c r="RTK19" s="19"/>
      <c r="RTL19" s="19"/>
      <c r="RTM19" s="19"/>
      <c r="RTN19" s="19"/>
      <c r="RTO19" s="19"/>
      <c r="RTP19" s="19"/>
      <c r="RTQ19" s="19"/>
      <c r="RTR19" s="19"/>
      <c r="RTS19" s="19"/>
      <c r="RTT19" s="19"/>
      <c r="RTU19" s="19"/>
      <c r="RTV19" s="19"/>
      <c r="RTW19" s="19"/>
      <c r="RTX19" s="19"/>
      <c r="RTY19" s="19"/>
      <c r="RTZ19" s="19"/>
      <c r="RUA19" s="19"/>
      <c r="RUB19" s="19"/>
      <c r="RUC19" s="19"/>
      <c r="RUD19" s="19"/>
      <c r="RUE19" s="19"/>
      <c r="RUF19" s="19"/>
      <c r="RUG19" s="19"/>
      <c r="RUH19" s="19"/>
      <c r="RUI19" s="19"/>
      <c r="RUJ19" s="19"/>
      <c r="RUK19" s="19"/>
      <c r="RUL19" s="19"/>
      <c r="RUM19" s="19"/>
      <c r="RUN19" s="19"/>
      <c r="RUO19" s="19"/>
      <c r="RUP19" s="19"/>
      <c r="RUQ19" s="19"/>
      <c r="RUR19" s="19"/>
      <c r="RUS19" s="19"/>
      <c r="RUT19" s="19"/>
      <c r="RUU19" s="19"/>
      <c r="RUV19" s="19"/>
      <c r="RUW19" s="19"/>
      <c r="RUX19" s="19"/>
      <c r="RUY19" s="19"/>
      <c r="RUZ19" s="19"/>
      <c r="RVA19" s="19"/>
      <c r="RVB19" s="19"/>
      <c r="RVC19" s="19"/>
      <c r="RVD19" s="19"/>
      <c r="RVE19" s="19"/>
      <c r="RVF19" s="19"/>
      <c r="RVG19" s="19"/>
      <c r="RVH19" s="19"/>
      <c r="RVI19" s="19"/>
      <c r="RVJ19" s="19"/>
      <c r="RVK19" s="19"/>
      <c r="RVL19" s="19"/>
      <c r="RVM19" s="19"/>
      <c r="RVN19" s="19"/>
      <c r="RVO19" s="19"/>
      <c r="RVP19" s="19"/>
      <c r="RVQ19" s="19"/>
      <c r="RVR19" s="19"/>
      <c r="RVS19" s="19"/>
      <c r="RVT19" s="19"/>
      <c r="RVU19" s="19"/>
      <c r="RVV19" s="19"/>
      <c r="RVW19" s="19"/>
      <c r="RVX19" s="19"/>
      <c r="RVY19" s="19"/>
      <c r="RVZ19" s="19"/>
      <c r="RWA19" s="19"/>
      <c r="RWB19" s="19"/>
      <c r="RWC19" s="19"/>
      <c r="RWD19" s="19"/>
      <c r="RWE19" s="19"/>
      <c r="RWF19" s="19"/>
      <c r="RWG19" s="19"/>
      <c r="RWH19" s="19"/>
      <c r="RWI19" s="19"/>
      <c r="RWJ19" s="19"/>
      <c r="RWK19" s="19"/>
      <c r="RWL19" s="19"/>
      <c r="RWM19" s="19"/>
      <c r="RWN19" s="19"/>
      <c r="RWO19" s="19"/>
      <c r="RWP19" s="19"/>
      <c r="RWQ19" s="19"/>
      <c r="RWR19" s="19"/>
      <c r="RWS19" s="19"/>
      <c r="RWT19" s="19"/>
      <c r="RWU19" s="19"/>
      <c r="RWV19" s="19"/>
      <c r="RWW19" s="19"/>
      <c r="RWX19" s="19"/>
      <c r="RWY19" s="19"/>
      <c r="RWZ19" s="19"/>
      <c r="RXA19" s="19"/>
      <c r="RXB19" s="19"/>
      <c r="RXC19" s="19"/>
      <c r="RXD19" s="19"/>
      <c r="RXE19" s="19"/>
      <c r="RXF19" s="19"/>
      <c r="RXG19" s="19"/>
      <c r="RXH19" s="19"/>
      <c r="RXI19" s="19"/>
      <c r="RXJ19" s="19"/>
      <c r="RXK19" s="19"/>
      <c r="RXL19" s="19"/>
      <c r="RXM19" s="19"/>
      <c r="RXN19" s="19"/>
      <c r="RXO19" s="19"/>
      <c r="RXP19" s="19"/>
      <c r="RXQ19" s="19"/>
      <c r="RXR19" s="19"/>
      <c r="RXS19" s="19"/>
      <c r="RXT19" s="19"/>
      <c r="RXU19" s="19"/>
      <c r="RXV19" s="19"/>
      <c r="RXW19" s="19"/>
      <c r="RXX19" s="19"/>
      <c r="RXY19" s="19"/>
      <c r="RXZ19" s="19"/>
      <c r="RYA19" s="19"/>
      <c r="RYB19" s="19"/>
      <c r="RYC19" s="19"/>
      <c r="RYD19" s="19"/>
      <c r="RYE19" s="19"/>
      <c r="RYF19" s="19"/>
      <c r="RYG19" s="19"/>
      <c r="RYH19" s="19"/>
      <c r="RYI19" s="19"/>
      <c r="RYJ19" s="19"/>
      <c r="RYK19" s="19"/>
      <c r="RYL19" s="19"/>
      <c r="RYM19" s="19"/>
      <c r="RYN19" s="19"/>
      <c r="RYO19" s="19"/>
      <c r="RYP19" s="19"/>
      <c r="RYQ19" s="19"/>
      <c r="RYR19" s="19"/>
      <c r="RYS19" s="19"/>
      <c r="RYT19" s="19"/>
      <c r="RYU19" s="19"/>
      <c r="RYV19" s="19"/>
      <c r="RYW19" s="19"/>
      <c r="RYX19" s="19"/>
      <c r="RYY19" s="19"/>
      <c r="RYZ19" s="19"/>
      <c r="RZA19" s="19"/>
      <c r="RZB19" s="19"/>
      <c r="RZC19" s="19"/>
      <c r="RZD19" s="19"/>
      <c r="RZE19" s="19"/>
      <c r="RZF19" s="19"/>
      <c r="RZG19" s="19"/>
      <c r="RZH19" s="19"/>
      <c r="RZI19" s="19"/>
      <c r="RZJ19" s="19"/>
      <c r="RZK19" s="19"/>
      <c r="RZL19" s="19"/>
      <c r="RZM19" s="19"/>
      <c r="RZN19" s="19"/>
      <c r="RZO19" s="19"/>
      <c r="RZP19" s="19"/>
      <c r="RZQ19" s="19"/>
      <c r="RZR19" s="19"/>
      <c r="RZS19" s="19"/>
      <c r="RZT19" s="19"/>
      <c r="RZU19" s="19"/>
      <c r="RZV19" s="19"/>
      <c r="RZW19" s="19"/>
      <c r="RZX19" s="19"/>
      <c r="RZY19" s="19"/>
      <c r="RZZ19" s="19"/>
      <c r="SAA19" s="19"/>
      <c r="SAB19" s="19"/>
      <c r="SAC19" s="19"/>
      <c r="SAD19" s="19"/>
      <c r="SAE19" s="19"/>
      <c r="SAF19" s="19"/>
      <c r="SAG19" s="19"/>
      <c r="SAH19" s="19"/>
      <c r="SAI19" s="19"/>
      <c r="SAJ19" s="19"/>
      <c r="SAK19" s="19"/>
      <c r="SAL19" s="19"/>
      <c r="SAM19" s="19"/>
      <c r="SAN19" s="19"/>
      <c r="SAO19" s="19"/>
      <c r="SAP19" s="19"/>
      <c r="SAQ19" s="19"/>
      <c r="SAR19" s="19"/>
      <c r="SAS19" s="19"/>
      <c r="SAT19" s="19"/>
      <c r="SAU19" s="19"/>
      <c r="SAV19" s="19"/>
      <c r="SAW19" s="19"/>
      <c r="SAX19" s="19"/>
      <c r="SAY19" s="19"/>
      <c r="SAZ19" s="19"/>
      <c r="SBA19" s="19"/>
      <c r="SBB19" s="19"/>
      <c r="SBC19" s="19"/>
      <c r="SBD19" s="19"/>
      <c r="SBE19" s="19"/>
      <c r="SBF19" s="19"/>
      <c r="SBG19" s="19"/>
      <c r="SBH19" s="19"/>
      <c r="SBI19" s="19"/>
      <c r="SBJ19" s="19"/>
      <c r="SBK19" s="19"/>
      <c r="SBL19" s="19"/>
      <c r="SBM19" s="19"/>
      <c r="SBN19" s="19"/>
      <c r="SBO19" s="19"/>
      <c r="SBP19" s="19"/>
      <c r="SBQ19" s="19"/>
      <c r="SBR19" s="19"/>
      <c r="SBS19" s="19"/>
      <c r="SBT19" s="19"/>
      <c r="SBU19" s="19"/>
      <c r="SBV19" s="19"/>
      <c r="SBW19" s="19"/>
      <c r="SBX19" s="19"/>
      <c r="SBY19" s="19"/>
      <c r="SBZ19" s="19"/>
      <c r="SCA19" s="19"/>
      <c r="SCB19" s="19"/>
      <c r="SCC19" s="19"/>
      <c r="SCD19" s="19"/>
      <c r="SCE19" s="19"/>
      <c r="SCF19" s="19"/>
      <c r="SCG19" s="19"/>
      <c r="SCH19" s="19"/>
      <c r="SCI19" s="19"/>
      <c r="SCJ19" s="19"/>
      <c r="SCK19" s="19"/>
      <c r="SCL19" s="19"/>
      <c r="SCM19" s="19"/>
      <c r="SCN19" s="19"/>
      <c r="SCO19" s="19"/>
      <c r="SCP19" s="19"/>
      <c r="SCQ19" s="19"/>
      <c r="SCR19" s="19"/>
      <c r="SCS19" s="19"/>
      <c r="SCT19" s="19"/>
      <c r="SCU19" s="19"/>
      <c r="SCV19" s="19"/>
      <c r="SCW19" s="19"/>
      <c r="SCX19" s="19"/>
      <c r="SCY19" s="19"/>
      <c r="SCZ19" s="19"/>
      <c r="SDA19" s="19"/>
      <c r="SDB19" s="19"/>
      <c r="SDC19" s="19"/>
      <c r="SDD19" s="19"/>
      <c r="SDE19" s="19"/>
      <c r="SDF19" s="19"/>
      <c r="SDG19" s="19"/>
      <c r="SDH19" s="19"/>
      <c r="SDI19" s="19"/>
      <c r="SDJ19" s="19"/>
      <c r="SDK19" s="19"/>
      <c r="SDL19" s="19"/>
      <c r="SDM19" s="19"/>
      <c r="SDN19" s="19"/>
      <c r="SDO19" s="19"/>
      <c r="SDP19" s="19"/>
      <c r="SDQ19" s="19"/>
      <c r="SDR19" s="19"/>
      <c r="SDS19" s="19"/>
      <c r="SDT19" s="19"/>
      <c r="SDU19" s="19"/>
      <c r="SDV19" s="19"/>
      <c r="SDW19" s="19"/>
      <c r="SDX19" s="19"/>
      <c r="SDY19" s="19"/>
      <c r="SDZ19" s="19"/>
      <c r="SEA19" s="19"/>
      <c r="SEB19" s="19"/>
      <c r="SEC19" s="19"/>
      <c r="SED19" s="19"/>
      <c r="SEE19" s="19"/>
      <c r="SEF19" s="19"/>
      <c r="SEG19" s="19"/>
      <c r="SEH19" s="19"/>
      <c r="SEI19" s="19"/>
      <c r="SEJ19" s="19"/>
      <c r="SEK19" s="19"/>
      <c r="SEL19" s="19"/>
      <c r="SEM19" s="19"/>
      <c r="SEN19" s="19"/>
      <c r="SEO19" s="19"/>
      <c r="SEP19" s="19"/>
      <c r="SEQ19" s="19"/>
      <c r="SER19" s="19"/>
      <c r="SES19" s="19"/>
      <c r="SET19" s="19"/>
      <c r="SEU19" s="19"/>
      <c r="SEV19" s="19"/>
      <c r="SEW19" s="19"/>
      <c r="SEX19" s="19"/>
      <c r="SEY19" s="19"/>
      <c r="SEZ19" s="19"/>
      <c r="SFA19" s="19"/>
      <c r="SFB19" s="19"/>
      <c r="SFC19" s="19"/>
      <c r="SFD19" s="19"/>
      <c r="SFE19" s="19"/>
      <c r="SFF19" s="19"/>
      <c r="SFG19" s="19"/>
      <c r="SFH19" s="19"/>
      <c r="SFI19" s="19"/>
      <c r="SFJ19" s="19"/>
      <c r="SFK19" s="19"/>
      <c r="SFL19" s="19"/>
      <c r="SFM19" s="19"/>
      <c r="SFN19" s="19"/>
      <c r="SFO19" s="19"/>
      <c r="SFP19" s="19"/>
      <c r="SFQ19" s="19"/>
      <c r="SFR19" s="19"/>
      <c r="SFS19" s="19"/>
      <c r="SFT19" s="19"/>
      <c r="SFU19" s="19"/>
      <c r="SFV19" s="19"/>
      <c r="SFW19" s="19"/>
      <c r="SFX19" s="19"/>
      <c r="SFY19" s="19"/>
      <c r="SFZ19" s="19"/>
      <c r="SGA19" s="19"/>
      <c r="SGB19" s="19"/>
      <c r="SGC19" s="19"/>
      <c r="SGD19" s="19"/>
      <c r="SGE19" s="19"/>
      <c r="SGF19" s="19"/>
      <c r="SGG19" s="19"/>
      <c r="SGH19" s="19"/>
      <c r="SGI19" s="19"/>
      <c r="SGJ19" s="19"/>
      <c r="SGK19" s="19"/>
      <c r="SGL19" s="19"/>
      <c r="SGM19" s="19"/>
      <c r="SGN19" s="19"/>
      <c r="SGO19" s="19"/>
      <c r="SGP19" s="19"/>
      <c r="SGQ19" s="19"/>
      <c r="SGR19" s="19"/>
      <c r="SGS19" s="19"/>
      <c r="SGT19" s="19"/>
      <c r="SGU19" s="19"/>
      <c r="SGV19" s="19"/>
      <c r="SGW19" s="19"/>
      <c r="SGX19" s="19"/>
      <c r="SGY19" s="19"/>
      <c r="SGZ19" s="19"/>
      <c r="SHA19" s="19"/>
      <c r="SHB19" s="19"/>
      <c r="SHC19" s="19"/>
      <c r="SHD19" s="19"/>
      <c r="SHE19" s="19"/>
      <c r="SHF19" s="19"/>
      <c r="SHG19" s="19"/>
      <c r="SHH19" s="19"/>
      <c r="SHI19" s="19"/>
      <c r="SHJ19" s="19"/>
      <c r="SHK19" s="19"/>
      <c r="SHL19" s="19"/>
      <c r="SHM19" s="19"/>
      <c r="SHN19" s="19"/>
      <c r="SHO19" s="19"/>
      <c r="SHP19" s="19"/>
      <c r="SHQ19" s="19"/>
      <c r="SHR19" s="19"/>
      <c r="SHS19" s="19"/>
      <c r="SHT19" s="19"/>
      <c r="SHU19" s="19"/>
      <c r="SHV19" s="19"/>
      <c r="SHW19" s="19"/>
      <c r="SHX19" s="19"/>
      <c r="SHY19" s="19"/>
      <c r="SHZ19" s="19"/>
      <c r="SIA19" s="19"/>
      <c r="SIB19" s="19"/>
      <c r="SIC19" s="19"/>
      <c r="SID19" s="19"/>
      <c r="SIE19" s="19"/>
      <c r="SIF19" s="19"/>
      <c r="SIG19" s="19"/>
      <c r="SIH19" s="19"/>
      <c r="SII19" s="19"/>
      <c r="SIJ19" s="19"/>
      <c r="SIK19" s="19"/>
      <c r="SIL19" s="19"/>
      <c r="SIM19" s="19"/>
      <c r="SIN19" s="19"/>
      <c r="SIO19" s="19"/>
      <c r="SIP19" s="19"/>
      <c r="SIQ19" s="19"/>
      <c r="SIR19" s="19"/>
      <c r="SIS19" s="19"/>
      <c r="SIT19" s="19"/>
      <c r="SIU19" s="19"/>
      <c r="SIV19" s="19"/>
      <c r="SIW19" s="19"/>
      <c r="SIX19" s="19"/>
      <c r="SIY19" s="19"/>
      <c r="SIZ19" s="19"/>
      <c r="SJA19" s="19"/>
      <c r="SJB19" s="19"/>
      <c r="SJC19" s="19"/>
      <c r="SJD19" s="19"/>
      <c r="SJE19" s="19"/>
      <c r="SJF19" s="19"/>
      <c r="SJG19" s="19"/>
      <c r="SJH19" s="19"/>
      <c r="SJI19" s="19"/>
      <c r="SJJ19" s="19"/>
      <c r="SJK19" s="19"/>
      <c r="SJL19" s="19"/>
      <c r="SJM19" s="19"/>
      <c r="SJN19" s="19"/>
      <c r="SJO19" s="19"/>
      <c r="SJP19" s="19"/>
      <c r="SJQ19" s="19"/>
      <c r="SJR19" s="19"/>
      <c r="SJS19" s="19"/>
      <c r="SJT19" s="19"/>
      <c r="SJU19" s="19"/>
      <c r="SJV19" s="19"/>
      <c r="SJW19" s="19"/>
      <c r="SJX19" s="19"/>
      <c r="SJY19" s="19"/>
      <c r="SJZ19" s="19"/>
      <c r="SKA19" s="19"/>
      <c r="SKB19" s="19"/>
      <c r="SKC19" s="19"/>
      <c r="SKD19" s="19"/>
      <c r="SKE19" s="19"/>
      <c r="SKF19" s="19"/>
      <c r="SKG19" s="19"/>
      <c r="SKH19" s="19"/>
      <c r="SKI19" s="19"/>
      <c r="SKJ19" s="19"/>
      <c r="SKK19" s="19"/>
      <c r="SKL19" s="19"/>
      <c r="SKM19" s="19"/>
      <c r="SKN19" s="19"/>
      <c r="SKO19" s="19"/>
      <c r="SKP19" s="19"/>
      <c r="SKQ19" s="19"/>
      <c r="SKR19" s="19"/>
      <c r="SKS19" s="19"/>
      <c r="SKT19" s="19"/>
      <c r="SKU19" s="19"/>
      <c r="SKV19" s="19"/>
      <c r="SKW19" s="19"/>
      <c r="SKX19" s="19"/>
      <c r="SKY19" s="19"/>
      <c r="SKZ19" s="19"/>
      <c r="SLA19" s="19"/>
      <c r="SLB19" s="19"/>
      <c r="SLC19" s="19"/>
      <c r="SLD19" s="19"/>
      <c r="SLE19" s="19"/>
      <c r="SLF19" s="19"/>
      <c r="SLG19" s="19"/>
      <c r="SLH19" s="19"/>
      <c r="SLI19" s="19"/>
      <c r="SLJ19" s="19"/>
      <c r="SLK19" s="19"/>
      <c r="SLL19" s="19"/>
      <c r="SLM19" s="19"/>
      <c r="SLN19" s="19"/>
      <c r="SLO19" s="19"/>
      <c r="SLP19" s="19"/>
      <c r="SLQ19" s="19"/>
      <c r="SLR19" s="19"/>
      <c r="SLS19" s="19"/>
      <c r="SLT19" s="19"/>
      <c r="SLU19" s="19"/>
      <c r="SLV19" s="19"/>
      <c r="SLW19" s="19"/>
      <c r="SLX19" s="19"/>
      <c r="SLY19" s="19"/>
      <c r="SLZ19" s="19"/>
      <c r="SMA19" s="19"/>
      <c r="SMB19" s="19"/>
      <c r="SMC19" s="19"/>
      <c r="SMD19" s="19"/>
      <c r="SME19" s="19"/>
      <c r="SMF19" s="19"/>
      <c r="SMG19" s="19"/>
      <c r="SMH19" s="19"/>
      <c r="SMI19" s="19"/>
      <c r="SMJ19" s="19"/>
      <c r="SMK19" s="19"/>
      <c r="SML19" s="19"/>
      <c r="SMM19" s="19"/>
      <c r="SMN19" s="19"/>
      <c r="SMO19" s="19"/>
      <c r="SMP19" s="19"/>
      <c r="SMQ19" s="19"/>
      <c r="SMR19" s="19"/>
      <c r="SMS19" s="19"/>
      <c r="SMT19" s="19"/>
      <c r="SMU19" s="19"/>
      <c r="SMV19" s="19"/>
      <c r="SMW19" s="19"/>
      <c r="SMX19" s="19"/>
      <c r="SMY19" s="19"/>
      <c r="SMZ19" s="19"/>
      <c r="SNA19" s="19"/>
      <c r="SNB19" s="19"/>
      <c r="SNC19" s="19"/>
      <c r="SND19" s="19"/>
      <c r="SNE19" s="19"/>
      <c r="SNF19" s="19"/>
      <c r="SNG19" s="19"/>
      <c r="SNH19" s="19"/>
      <c r="SNI19" s="19"/>
      <c r="SNJ19" s="19"/>
      <c r="SNK19" s="19"/>
      <c r="SNL19" s="19"/>
      <c r="SNM19" s="19"/>
      <c r="SNN19" s="19"/>
      <c r="SNO19" s="19"/>
      <c r="SNP19" s="19"/>
      <c r="SNQ19" s="19"/>
      <c r="SNR19" s="19"/>
      <c r="SNS19" s="19"/>
      <c r="SNT19" s="19"/>
      <c r="SNU19" s="19"/>
      <c r="SNV19" s="19"/>
      <c r="SNW19" s="19"/>
      <c r="SNX19" s="19"/>
      <c r="SNY19" s="19"/>
      <c r="SNZ19" s="19"/>
      <c r="SOA19" s="19"/>
      <c r="SOB19" s="19"/>
      <c r="SOC19" s="19"/>
      <c r="SOD19" s="19"/>
      <c r="SOE19" s="19"/>
      <c r="SOF19" s="19"/>
      <c r="SOG19" s="19"/>
      <c r="SOH19" s="19"/>
      <c r="SOI19" s="19"/>
      <c r="SOJ19" s="19"/>
      <c r="SOK19" s="19"/>
      <c r="SOL19" s="19"/>
      <c r="SOM19" s="19"/>
      <c r="SON19" s="19"/>
      <c r="SOO19" s="19"/>
      <c r="SOP19" s="19"/>
      <c r="SOQ19" s="19"/>
      <c r="SOR19" s="19"/>
      <c r="SOS19" s="19"/>
      <c r="SOT19" s="19"/>
      <c r="SOU19" s="19"/>
      <c r="SOV19" s="19"/>
      <c r="SOW19" s="19"/>
      <c r="SOX19" s="19"/>
      <c r="SOY19" s="19"/>
      <c r="SOZ19" s="19"/>
      <c r="SPA19" s="19"/>
      <c r="SPB19" s="19"/>
      <c r="SPC19" s="19"/>
      <c r="SPD19" s="19"/>
      <c r="SPE19" s="19"/>
      <c r="SPF19" s="19"/>
      <c r="SPG19" s="19"/>
      <c r="SPH19" s="19"/>
      <c r="SPI19" s="19"/>
      <c r="SPJ19" s="19"/>
      <c r="SPK19" s="19"/>
      <c r="SPL19" s="19"/>
      <c r="SPM19" s="19"/>
      <c r="SPN19" s="19"/>
      <c r="SPO19" s="19"/>
      <c r="SPP19" s="19"/>
      <c r="SPQ19" s="19"/>
      <c r="SPR19" s="19"/>
      <c r="SPS19" s="19"/>
      <c r="SPT19" s="19"/>
      <c r="SPU19" s="19"/>
      <c r="SPV19" s="19"/>
      <c r="SPW19" s="19"/>
      <c r="SPX19" s="19"/>
      <c r="SPY19" s="19"/>
      <c r="SPZ19" s="19"/>
      <c r="SQA19" s="19"/>
      <c r="SQB19" s="19"/>
      <c r="SQC19" s="19"/>
      <c r="SQD19" s="19"/>
      <c r="SQE19" s="19"/>
      <c r="SQF19" s="19"/>
      <c r="SQG19" s="19"/>
      <c r="SQH19" s="19"/>
      <c r="SQI19" s="19"/>
      <c r="SQJ19" s="19"/>
      <c r="SQK19" s="19"/>
      <c r="SQL19" s="19"/>
      <c r="SQM19" s="19"/>
      <c r="SQN19" s="19"/>
      <c r="SQO19" s="19"/>
      <c r="SQP19" s="19"/>
      <c r="SQQ19" s="19"/>
      <c r="SQR19" s="19"/>
      <c r="SQS19" s="19"/>
      <c r="SQT19" s="19"/>
      <c r="SQU19" s="19"/>
      <c r="SQV19" s="19"/>
      <c r="SQW19" s="19"/>
      <c r="SQX19" s="19"/>
      <c r="SQY19" s="19"/>
      <c r="SQZ19" s="19"/>
      <c r="SRA19" s="19"/>
      <c r="SRB19" s="19"/>
      <c r="SRC19" s="19"/>
      <c r="SRD19" s="19"/>
      <c r="SRE19" s="19"/>
      <c r="SRF19" s="19"/>
      <c r="SRG19" s="19"/>
      <c r="SRH19" s="19"/>
      <c r="SRI19" s="19"/>
      <c r="SRJ19" s="19"/>
      <c r="SRK19" s="19"/>
      <c r="SRL19" s="19"/>
      <c r="SRM19" s="19"/>
      <c r="SRN19" s="19"/>
      <c r="SRO19" s="19"/>
      <c r="SRP19" s="19"/>
      <c r="SRQ19" s="19"/>
      <c r="SRR19" s="19"/>
      <c r="SRS19" s="19"/>
      <c r="SRT19" s="19"/>
      <c r="SRU19" s="19"/>
      <c r="SRV19" s="19"/>
      <c r="SRW19" s="19"/>
      <c r="SRX19" s="19"/>
      <c r="SRY19" s="19"/>
      <c r="SRZ19" s="19"/>
      <c r="SSA19" s="19"/>
      <c r="SSB19" s="19"/>
      <c r="SSC19" s="19"/>
      <c r="SSD19" s="19"/>
      <c r="SSE19" s="19"/>
      <c r="SSF19" s="19"/>
      <c r="SSG19" s="19"/>
      <c r="SSH19" s="19"/>
      <c r="SSI19" s="19"/>
      <c r="SSJ19" s="19"/>
      <c r="SSK19" s="19"/>
      <c r="SSL19" s="19"/>
      <c r="SSM19" s="19"/>
      <c r="SSN19" s="19"/>
      <c r="SSO19" s="19"/>
      <c r="SSP19" s="19"/>
      <c r="SSQ19" s="19"/>
      <c r="SSR19" s="19"/>
      <c r="SSS19" s="19"/>
      <c r="SST19" s="19"/>
      <c r="SSU19" s="19"/>
      <c r="SSV19" s="19"/>
      <c r="SSW19" s="19"/>
      <c r="SSX19" s="19"/>
      <c r="SSY19" s="19"/>
      <c r="SSZ19" s="19"/>
      <c r="STA19" s="19"/>
      <c r="STB19" s="19"/>
      <c r="STC19" s="19"/>
      <c r="STD19" s="19"/>
      <c r="STE19" s="19"/>
      <c r="STF19" s="19"/>
      <c r="STG19" s="19"/>
      <c r="STH19" s="19"/>
      <c r="STI19" s="19"/>
      <c r="STJ19" s="19"/>
      <c r="STK19" s="19"/>
      <c r="STL19" s="19"/>
      <c r="STM19" s="19"/>
      <c r="STN19" s="19"/>
      <c r="STO19" s="19"/>
      <c r="STP19" s="19"/>
      <c r="STQ19" s="19"/>
      <c r="STR19" s="19"/>
      <c r="STS19" s="19"/>
      <c r="STT19" s="19"/>
      <c r="STU19" s="19"/>
      <c r="STV19" s="19"/>
      <c r="STW19" s="19"/>
      <c r="STX19" s="19"/>
      <c r="STY19" s="19"/>
      <c r="STZ19" s="19"/>
      <c r="SUA19" s="19"/>
      <c r="SUB19" s="19"/>
      <c r="SUC19" s="19"/>
      <c r="SUD19" s="19"/>
      <c r="SUE19" s="19"/>
      <c r="SUF19" s="19"/>
      <c r="SUG19" s="19"/>
      <c r="SUH19" s="19"/>
      <c r="SUI19" s="19"/>
      <c r="SUJ19" s="19"/>
      <c r="SUK19" s="19"/>
      <c r="SUL19" s="19"/>
      <c r="SUM19" s="19"/>
      <c r="SUN19" s="19"/>
      <c r="SUO19" s="19"/>
      <c r="SUP19" s="19"/>
      <c r="SUQ19" s="19"/>
      <c r="SUR19" s="19"/>
      <c r="SUS19" s="19"/>
      <c r="SUT19" s="19"/>
      <c r="SUU19" s="19"/>
      <c r="SUV19" s="19"/>
      <c r="SUW19" s="19"/>
      <c r="SUX19" s="19"/>
      <c r="SUY19" s="19"/>
      <c r="SUZ19" s="19"/>
      <c r="SVA19" s="19"/>
      <c r="SVB19" s="19"/>
      <c r="SVC19" s="19"/>
      <c r="SVD19" s="19"/>
      <c r="SVE19" s="19"/>
      <c r="SVF19" s="19"/>
      <c r="SVG19" s="19"/>
      <c r="SVH19" s="19"/>
      <c r="SVI19" s="19"/>
      <c r="SVJ19" s="19"/>
      <c r="SVK19" s="19"/>
      <c r="SVL19" s="19"/>
      <c r="SVM19" s="19"/>
      <c r="SVN19" s="19"/>
      <c r="SVO19" s="19"/>
      <c r="SVP19" s="19"/>
      <c r="SVQ19" s="19"/>
      <c r="SVR19" s="19"/>
      <c r="SVS19" s="19"/>
      <c r="SVT19" s="19"/>
      <c r="SVU19" s="19"/>
      <c r="SVV19" s="19"/>
      <c r="SVW19" s="19"/>
      <c r="SVX19" s="19"/>
      <c r="SVY19" s="19"/>
      <c r="SVZ19" s="19"/>
      <c r="SWA19" s="19"/>
      <c r="SWB19" s="19"/>
      <c r="SWC19" s="19"/>
      <c r="SWD19" s="19"/>
      <c r="SWE19" s="19"/>
      <c r="SWF19" s="19"/>
      <c r="SWG19" s="19"/>
      <c r="SWH19" s="19"/>
      <c r="SWI19" s="19"/>
      <c r="SWJ19" s="19"/>
      <c r="SWK19" s="19"/>
      <c r="SWL19" s="19"/>
      <c r="SWM19" s="19"/>
      <c r="SWN19" s="19"/>
      <c r="SWO19" s="19"/>
      <c r="SWP19" s="19"/>
      <c r="SWQ19" s="19"/>
      <c r="SWR19" s="19"/>
      <c r="SWS19" s="19"/>
      <c r="SWT19" s="19"/>
      <c r="SWU19" s="19"/>
      <c r="SWV19" s="19"/>
      <c r="SWW19" s="19"/>
      <c r="SWX19" s="19"/>
      <c r="SWY19" s="19"/>
      <c r="SWZ19" s="19"/>
      <c r="SXA19" s="19"/>
      <c r="SXB19" s="19"/>
      <c r="SXC19" s="19"/>
      <c r="SXD19" s="19"/>
      <c r="SXE19" s="19"/>
      <c r="SXF19" s="19"/>
      <c r="SXG19" s="19"/>
      <c r="SXH19" s="19"/>
      <c r="SXI19" s="19"/>
      <c r="SXJ19" s="19"/>
      <c r="SXK19" s="19"/>
      <c r="SXL19" s="19"/>
      <c r="SXM19" s="19"/>
      <c r="SXN19" s="19"/>
      <c r="SXO19" s="19"/>
      <c r="SXP19" s="19"/>
      <c r="SXQ19" s="19"/>
      <c r="SXR19" s="19"/>
      <c r="SXS19" s="19"/>
      <c r="SXT19" s="19"/>
      <c r="SXU19" s="19"/>
      <c r="SXV19" s="19"/>
      <c r="SXW19" s="19"/>
      <c r="SXX19" s="19"/>
      <c r="SXY19" s="19"/>
      <c r="SXZ19" s="19"/>
      <c r="SYA19" s="19"/>
      <c r="SYB19" s="19"/>
      <c r="SYC19" s="19"/>
      <c r="SYD19" s="19"/>
      <c r="SYE19" s="19"/>
      <c r="SYF19" s="19"/>
      <c r="SYG19" s="19"/>
      <c r="SYH19" s="19"/>
      <c r="SYI19" s="19"/>
      <c r="SYJ19" s="19"/>
      <c r="SYK19" s="19"/>
      <c r="SYL19" s="19"/>
      <c r="SYM19" s="19"/>
      <c r="SYN19" s="19"/>
      <c r="SYO19" s="19"/>
      <c r="SYP19" s="19"/>
      <c r="SYQ19" s="19"/>
      <c r="SYR19" s="19"/>
      <c r="SYS19" s="19"/>
      <c r="SYT19" s="19"/>
      <c r="SYU19" s="19"/>
      <c r="SYV19" s="19"/>
      <c r="SYW19" s="19"/>
      <c r="SYX19" s="19"/>
      <c r="SYY19" s="19"/>
      <c r="SYZ19" s="19"/>
      <c r="SZA19" s="19"/>
      <c r="SZB19" s="19"/>
      <c r="SZC19" s="19"/>
      <c r="SZD19" s="19"/>
      <c r="SZE19" s="19"/>
      <c r="SZF19" s="19"/>
      <c r="SZG19" s="19"/>
      <c r="SZH19" s="19"/>
      <c r="SZI19" s="19"/>
      <c r="SZJ19" s="19"/>
      <c r="SZK19" s="19"/>
      <c r="SZL19" s="19"/>
      <c r="SZM19" s="19"/>
      <c r="SZN19" s="19"/>
      <c r="SZO19" s="19"/>
      <c r="SZP19" s="19"/>
      <c r="SZQ19" s="19"/>
      <c r="SZR19" s="19"/>
      <c r="SZS19" s="19"/>
      <c r="SZT19" s="19"/>
      <c r="SZU19" s="19"/>
      <c r="SZV19" s="19"/>
      <c r="SZW19" s="19"/>
      <c r="SZX19" s="19"/>
      <c r="SZY19" s="19"/>
      <c r="SZZ19" s="19"/>
      <c r="TAA19" s="19"/>
      <c r="TAB19" s="19"/>
      <c r="TAC19" s="19"/>
      <c r="TAD19" s="19"/>
      <c r="TAE19" s="19"/>
      <c r="TAF19" s="19"/>
      <c r="TAG19" s="19"/>
      <c r="TAH19" s="19"/>
      <c r="TAI19" s="19"/>
      <c r="TAJ19" s="19"/>
      <c r="TAK19" s="19"/>
      <c r="TAL19" s="19"/>
      <c r="TAM19" s="19"/>
      <c r="TAN19" s="19"/>
      <c r="TAO19" s="19"/>
      <c r="TAP19" s="19"/>
      <c r="TAQ19" s="19"/>
      <c r="TAR19" s="19"/>
      <c r="TAS19" s="19"/>
      <c r="TAT19" s="19"/>
      <c r="TAU19" s="19"/>
      <c r="TAV19" s="19"/>
      <c r="TAW19" s="19"/>
      <c r="TAX19" s="19"/>
      <c r="TAY19" s="19"/>
      <c r="TAZ19" s="19"/>
      <c r="TBA19" s="19"/>
      <c r="TBB19" s="19"/>
      <c r="TBC19" s="19"/>
      <c r="TBD19" s="19"/>
      <c r="TBE19" s="19"/>
      <c r="TBF19" s="19"/>
      <c r="TBG19" s="19"/>
      <c r="TBH19" s="19"/>
      <c r="TBI19" s="19"/>
      <c r="TBJ19" s="19"/>
      <c r="TBK19" s="19"/>
      <c r="TBL19" s="19"/>
      <c r="TBM19" s="19"/>
      <c r="TBN19" s="19"/>
      <c r="TBO19" s="19"/>
      <c r="TBP19" s="19"/>
      <c r="TBQ19" s="19"/>
      <c r="TBR19" s="19"/>
      <c r="TBS19" s="19"/>
      <c r="TBT19" s="19"/>
      <c r="TBU19" s="19"/>
      <c r="TBV19" s="19"/>
      <c r="TBW19" s="19"/>
      <c r="TBX19" s="19"/>
      <c r="TBY19" s="19"/>
      <c r="TBZ19" s="19"/>
      <c r="TCA19" s="19"/>
      <c r="TCB19" s="19"/>
      <c r="TCC19" s="19"/>
      <c r="TCD19" s="19"/>
      <c r="TCE19" s="19"/>
      <c r="TCF19" s="19"/>
      <c r="TCG19" s="19"/>
      <c r="TCH19" s="19"/>
      <c r="TCI19" s="19"/>
      <c r="TCJ19" s="19"/>
      <c r="TCK19" s="19"/>
      <c r="TCL19" s="19"/>
      <c r="TCM19" s="19"/>
      <c r="TCN19" s="19"/>
      <c r="TCO19" s="19"/>
      <c r="TCP19" s="19"/>
      <c r="TCQ19" s="19"/>
      <c r="TCR19" s="19"/>
      <c r="TCS19" s="19"/>
      <c r="TCT19" s="19"/>
      <c r="TCU19" s="19"/>
      <c r="TCV19" s="19"/>
      <c r="TCW19" s="19"/>
      <c r="TCX19" s="19"/>
      <c r="TCY19" s="19"/>
      <c r="TCZ19" s="19"/>
      <c r="TDA19" s="19"/>
      <c r="TDB19" s="19"/>
      <c r="TDC19" s="19"/>
      <c r="TDD19" s="19"/>
      <c r="TDE19" s="19"/>
      <c r="TDF19" s="19"/>
      <c r="TDG19" s="19"/>
      <c r="TDH19" s="19"/>
      <c r="TDI19" s="19"/>
      <c r="TDJ19" s="19"/>
      <c r="TDK19" s="19"/>
      <c r="TDL19" s="19"/>
      <c r="TDM19" s="19"/>
      <c r="TDN19" s="19"/>
      <c r="TDO19" s="19"/>
      <c r="TDP19" s="19"/>
      <c r="TDQ19" s="19"/>
      <c r="TDR19" s="19"/>
      <c r="TDS19" s="19"/>
      <c r="TDT19" s="19"/>
      <c r="TDU19" s="19"/>
      <c r="TDV19" s="19"/>
      <c r="TDW19" s="19"/>
      <c r="TDX19" s="19"/>
      <c r="TDY19" s="19"/>
      <c r="TDZ19" s="19"/>
      <c r="TEA19" s="19"/>
      <c r="TEB19" s="19"/>
      <c r="TEC19" s="19"/>
      <c r="TED19" s="19"/>
      <c r="TEE19" s="19"/>
      <c r="TEF19" s="19"/>
      <c r="TEG19" s="19"/>
      <c r="TEH19" s="19"/>
      <c r="TEI19" s="19"/>
      <c r="TEJ19" s="19"/>
      <c r="TEK19" s="19"/>
      <c r="TEL19" s="19"/>
      <c r="TEM19" s="19"/>
      <c r="TEN19" s="19"/>
      <c r="TEO19" s="19"/>
      <c r="TEP19" s="19"/>
      <c r="TEQ19" s="19"/>
      <c r="TER19" s="19"/>
      <c r="TES19" s="19"/>
      <c r="TET19" s="19"/>
      <c r="TEU19" s="19"/>
      <c r="TEV19" s="19"/>
      <c r="TEW19" s="19"/>
      <c r="TEX19" s="19"/>
      <c r="TEY19" s="19"/>
      <c r="TEZ19" s="19"/>
      <c r="TFA19" s="19"/>
      <c r="TFB19" s="19"/>
      <c r="TFC19" s="19"/>
      <c r="TFD19" s="19"/>
      <c r="TFE19" s="19"/>
      <c r="TFF19" s="19"/>
      <c r="TFG19" s="19"/>
      <c r="TFH19" s="19"/>
      <c r="TFI19" s="19"/>
      <c r="TFJ19" s="19"/>
      <c r="TFK19" s="19"/>
      <c r="TFL19" s="19"/>
      <c r="TFM19" s="19"/>
      <c r="TFN19" s="19"/>
      <c r="TFO19" s="19"/>
      <c r="TFP19" s="19"/>
      <c r="TFQ19" s="19"/>
      <c r="TFR19" s="19"/>
      <c r="TFS19" s="19"/>
      <c r="TFT19" s="19"/>
      <c r="TFU19" s="19"/>
      <c r="TFV19" s="19"/>
      <c r="TFW19" s="19"/>
      <c r="TFX19" s="19"/>
      <c r="TFY19" s="19"/>
      <c r="TFZ19" s="19"/>
      <c r="TGA19" s="19"/>
      <c r="TGB19" s="19"/>
      <c r="TGC19" s="19"/>
      <c r="TGD19" s="19"/>
      <c r="TGE19" s="19"/>
      <c r="TGF19" s="19"/>
      <c r="TGG19" s="19"/>
      <c r="TGH19" s="19"/>
      <c r="TGI19" s="19"/>
      <c r="TGJ19" s="19"/>
      <c r="TGK19" s="19"/>
      <c r="TGL19" s="19"/>
      <c r="TGM19" s="19"/>
      <c r="TGN19" s="19"/>
      <c r="TGO19" s="19"/>
      <c r="TGP19" s="19"/>
      <c r="TGQ19" s="19"/>
      <c r="TGR19" s="19"/>
      <c r="TGS19" s="19"/>
      <c r="TGT19" s="19"/>
      <c r="TGU19" s="19"/>
      <c r="TGV19" s="19"/>
      <c r="TGW19" s="19"/>
      <c r="TGX19" s="19"/>
      <c r="TGY19" s="19"/>
      <c r="TGZ19" s="19"/>
      <c r="THA19" s="19"/>
      <c r="THB19" s="19"/>
      <c r="THC19" s="19"/>
      <c r="THD19" s="19"/>
      <c r="THE19" s="19"/>
      <c r="THF19" s="19"/>
      <c r="THG19" s="19"/>
      <c r="THH19" s="19"/>
      <c r="THI19" s="19"/>
      <c r="THJ19" s="19"/>
      <c r="THK19" s="19"/>
      <c r="THL19" s="19"/>
      <c r="THM19" s="19"/>
      <c r="THN19" s="19"/>
      <c r="THO19" s="19"/>
      <c r="THP19" s="19"/>
      <c r="THQ19" s="19"/>
      <c r="THR19" s="19"/>
      <c r="THS19" s="19"/>
      <c r="THT19" s="19"/>
      <c r="THU19" s="19"/>
      <c r="THV19" s="19"/>
      <c r="THW19" s="19"/>
      <c r="THX19" s="19"/>
      <c r="THY19" s="19"/>
      <c r="THZ19" s="19"/>
      <c r="TIA19" s="19"/>
      <c r="TIB19" s="19"/>
      <c r="TIC19" s="19"/>
      <c r="TID19" s="19"/>
      <c r="TIE19" s="19"/>
      <c r="TIF19" s="19"/>
      <c r="TIG19" s="19"/>
      <c r="TIH19" s="19"/>
      <c r="TII19" s="19"/>
      <c r="TIJ19" s="19"/>
      <c r="TIK19" s="19"/>
      <c r="TIL19" s="19"/>
      <c r="TIM19" s="19"/>
      <c r="TIN19" s="19"/>
      <c r="TIO19" s="19"/>
      <c r="TIP19" s="19"/>
      <c r="TIQ19" s="19"/>
      <c r="TIR19" s="19"/>
      <c r="TIS19" s="19"/>
      <c r="TIT19" s="19"/>
      <c r="TIU19" s="19"/>
      <c r="TIV19" s="19"/>
      <c r="TIW19" s="19"/>
      <c r="TIX19" s="19"/>
      <c r="TIY19" s="19"/>
      <c r="TIZ19" s="19"/>
      <c r="TJA19" s="19"/>
      <c r="TJB19" s="19"/>
      <c r="TJC19" s="19"/>
      <c r="TJD19" s="19"/>
      <c r="TJE19" s="19"/>
      <c r="TJF19" s="19"/>
      <c r="TJG19" s="19"/>
      <c r="TJH19" s="19"/>
      <c r="TJI19" s="19"/>
      <c r="TJJ19" s="19"/>
      <c r="TJK19" s="19"/>
      <c r="TJL19" s="19"/>
      <c r="TJM19" s="19"/>
      <c r="TJN19" s="19"/>
      <c r="TJO19" s="19"/>
      <c r="TJP19" s="19"/>
      <c r="TJQ19" s="19"/>
      <c r="TJR19" s="19"/>
      <c r="TJS19" s="19"/>
      <c r="TJT19" s="19"/>
      <c r="TJU19" s="19"/>
      <c r="TJV19" s="19"/>
      <c r="TJW19" s="19"/>
      <c r="TJX19" s="19"/>
      <c r="TJY19" s="19"/>
      <c r="TJZ19" s="19"/>
      <c r="TKA19" s="19"/>
      <c r="TKB19" s="19"/>
      <c r="TKC19" s="19"/>
      <c r="TKD19" s="19"/>
      <c r="TKE19" s="19"/>
      <c r="TKF19" s="19"/>
      <c r="TKG19" s="19"/>
      <c r="TKH19" s="19"/>
      <c r="TKI19" s="19"/>
      <c r="TKJ19" s="19"/>
      <c r="TKK19" s="19"/>
      <c r="TKL19" s="19"/>
      <c r="TKM19" s="19"/>
      <c r="TKN19" s="19"/>
      <c r="TKO19" s="19"/>
      <c r="TKP19" s="19"/>
      <c r="TKQ19" s="19"/>
      <c r="TKR19" s="19"/>
      <c r="TKS19" s="19"/>
      <c r="TKT19" s="19"/>
      <c r="TKU19" s="19"/>
      <c r="TKV19" s="19"/>
      <c r="TKW19" s="19"/>
      <c r="TKX19" s="19"/>
      <c r="TKY19" s="19"/>
      <c r="TKZ19" s="19"/>
      <c r="TLA19" s="19"/>
      <c r="TLB19" s="19"/>
      <c r="TLC19" s="19"/>
      <c r="TLD19" s="19"/>
      <c r="TLE19" s="19"/>
      <c r="TLF19" s="19"/>
      <c r="TLG19" s="19"/>
      <c r="TLH19" s="19"/>
      <c r="TLI19" s="19"/>
      <c r="TLJ19" s="19"/>
      <c r="TLK19" s="19"/>
      <c r="TLL19" s="19"/>
      <c r="TLM19" s="19"/>
      <c r="TLN19" s="19"/>
      <c r="TLO19" s="19"/>
      <c r="TLP19" s="19"/>
      <c r="TLQ19" s="19"/>
      <c r="TLR19" s="19"/>
      <c r="TLS19" s="19"/>
      <c r="TLT19" s="19"/>
      <c r="TLU19" s="19"/>
      <c r="TLV19" s="19"/>
      <c r="TLW19" s="19"/>
      <c r="TLX19" s="19"/>
      <c r="TLY19" s="19"/>
      <c r="TLZ19" s="19"/>
      <c r="TMA19" s="19"/>
      <c r="TMB19" s="19"/>
      <c r="TMC19" s="19"/>
      <c r="TMD19" s="19"/>
      <c r="TME19" s="19"/>
      <c r="TMF19" s="19"/>
      <c r="TMG19" s="19"/>
      <c r="TMH19" s="19"/>
      <c r="TMI19" s="19"/>
      <c r="TMJ19" s="19"/>
      <c r="TMK19" s="19"/>
      <c r="TML19" s="19"/>
      <c r="TMM19" s="19"/>
      <c r="TMN19" s="19"/>
      <c r="TMO19" s="19"/>
      <c r="TMP19" s="19"/>
      <c r="TMQ19" s="19"/>
      <c r="TMR19" s="19"/>
      <c r="TMS19" s="19"/>
      <c r="TMT19" s="19"/>
      <c r="TMU19" s="19"/>
      <c r="TMV19" s="19"/>
      <c r="TMW19" s="19"/>
      <c r="TMX19" s="19"/>
      <c r="TMY19" s="19"/>
      <c r="TMZ19" s="19"/>
      <c r="TNA19" s="19"/>
      <c r="TNB19" s="19"/>
      <c r="TNC19" s="19"/>
      <c r="TND19" s="19"/>
      <c r="TNE19" s="19"/>
      <c r="TNF19" s="19"/>
      <c r="TNG19" s="19"/>
      <c r="TNH19" s="19"/>
      <c r="TNI19" s="19"/>
      <c r="TNJ19" s="19"/>
      <c r="TNK19" s="19"/>
      <c r="TNL19" s="19"/>
      <c r="TNM19" s="19"/>
      <c r="TNN19" s="19"/>
      <c r="TNO19" s="19"/>
      <c r="TNP19" s="19"/>
      <c r="TNQ19" s="19"/>
      <c r="TNR19" s="19"/>
      <c r="TNS19" s="19"/>
      <c r="TNT19" s="19"/>
      <c r="TNU19" s="19"/>
      <c r="TNV19" s="19"/>
      <c r="TNW19" s="19"/>
      <c r="TNX19" s="19"/>
      <c r="TNY19" s="19"/>
      <c r="TNZ19" s="19"/>
      <c r="TOA19" s="19"/>
      <c r="TOB19" s="19"/>
      <c r="TOC19" s="19"/>
      <c r="TOD19" s="19"/>
      <c r="TOE19" s="19"/>
      <c r="TOF19" s="19"/>
      <c r="TOG19" s="19"/>
      <c r="TOH19" s="19"/>
      <c r="TOI19" s="19"/>
      <c r="TOJ19" s="19"/>
      <c r="TOK19" s="19"/>
      <c r="TOL19" s="19"/>
      <c r="TOM19" s="19"/>
      <c r="TON19" s="19"/>
      <c r="TOO19" s="19"/>
      <c r="TOP19" s="19"/>
      <c r="TOQ19" s="19"/>
      <c r="TOR19" s="19"/>
      <c r="TOS19" s="19"/>
      <c r="TOT19" s="19"/>
      <c r="TOU19" s="19"/>
      <c r="TOV19" s="19"/>
      <c r="TOW19" s="19"/>
      <c r="TOX19" s="19"/>
      <c r="TOY19" s="19"/>
      <c r="TOZ19" s="19"/>
      <c r="TPA19" s="19"/>
      <c r="TPB19" s="19"/>
      <c r="TPC19" s="19"/>
      <c r="TPD19" s="19"/>
      <c r="TPE19" s="19"/>
      <c r="TPF19" s="19"/>
      <c r="TPG19" s="19"/>
      <c r="TPH19" s="19"/>
      <c r="TPI19" s="19"/>
      <c r="TPJ19" s="19"/>
      <c r="TPK19" s="19"/>
      <c r="TPL19" s="19"/>
      <c r="TPM19" s="19"/>
      <c r="TPN19" s="19"/>
      <c r="TPO19" s="19"/>
      <c r="TPP19" s="19"/>
      <c r="TPQ19" s="19"/>
      <c r="TPR19" s="19"/>
      <c r="TPS19" s="19"/>
      <c r="TPT19" s="19"/>
      <c r="TPU19" s="19"/>
      <c r="TPV19" s="19"/>
      <c r="TPW19" s="19"/>
      <c r="TPX19" s="19"/>
      <c r="TPY19" s="19"/>
      <c r="TPZ19" s="19"/>
      <c r="TQA19" s="19"/>
      <c r="TQB19" s="19"/>
      <c r="TQC19" s="19"/>
      <c r="TQD19" s="19"/>
      <c r="TQE19" s="19"/>
      <c r="TQF19" s="19"/>
      <c r="TQG19" s="19"/>
      <c r="TQH19" s="19"/>
      <c r="TQI19" s="19"/>
      <c r="TQJ19" s="19"/>
      <c r="TQK19" s="19"/>
      <c r="TQL19" s="19"/>
      <c r="TQM19" s="19"/>
      <c r="TQN19" s="19"/>
      <c r="TQO19" s="19"/>
      <c r="TQP19" s="19"/>
      <c r="TQQ19" s="19"/>
      <c r="TQR19" s="19"/>
      <c r="TQS19" s="19"/>
      <c r="TQT19" s="19"/>
      <c r="TQU19" s="19"/>
      <c r="TQV19" s="19"/>
      <c r="TQW19" s="19"/>
      <c r="TQX19" s="19"/>
      <c r="TQY19" s="19"/>
      <c r="TQZ19" s="19"/>
      <c r="TRA19" s="19"/>
      <c r="TRB19" s="19"/>
      <c r="TRC19" s="19"/>
      <c r="TRD19" s="19"/>
      <c r="TRE19" s="19"/>
      <c r="TRF19" s="19"/>
      <c r="TRG19" s="19"/>
      <c r="TRH19" s="19"/>
      <c r="TRI19" s="19"/>
      <c r="TRJ19" s="19"/>
      <c r="TRK19" s="19"/>
      <c r="TRL19" s="19"/>
      <c r="TRM19" s="19"/>
      <c r="TRN19" s="19"/>
      <c r="TRO19" s="19"/>
      <c r="TRP19" s="19"/>
      <c r="TRQ19" s="19"/>
      <c r="TRR19" s="19"/>
      <c r="TRS19" s="19"/>
      <c r="TRT19" s="19"/>
      <c r="TRU19" s="19"/>
      <c r="TRV19" s="19"/>
      <c r="TRW19" s="19"/>
      <c r="TRX19" s="19"/>
      <c r="TRY19" s="19"/>
      <c r="TRZ19" s="19"/>
      <c r="TSA19" s="19"/>
      <c r="TSB19" s="19"/>
      <c r="TSC19" s="19"/>
      <c r="TSD19" s="19"/>
      <c r="TSE19" s="19"/>
      <c r="TSF19" s="19"/>
      <c r="TSG19" s="19"/>
      <c r="TSH19" s="19"/>
      <c r="TSI19" s="19"/>
      <c r="TSJ19" s="19"/>
      <c r="TSK19" s="19"/>
      <c r="TSL19" s="19"/>
      <c r="TSM19" s="19"/>
      <c r="TSN19" s="19"/>
      <c r="TSO19" s="19"/>
      <c r="TSP19" s="19"/>
      <c r="TSQ19" s="19"/>
      <c r="TSR19" s="19"/>
      <c r="TSS19" s="19"/>
      <c r="TST19" s="19"/>
      <c r="TSU19" s="19"/>
      <c r="TSV19" s="19"/>
      <c r="TSW19" s="19"/>
      <c r="TSX19" s="19"/>
      <c r="TSY19" s="19"/>
      <c r="TSZ19" s="19"/>
      <c r="TTA19" s="19"/>
      <c r="TTB19" s="19"/>
      <c r="TTC19" s="19"/>
      <c r="TTD19" s="19"/>
      <c r="TTE19" s="19"/>
      <c r="TTF19" s="19"/>
      <c r="TTG19" s="19"/>
      <c r="TTH19" s="19"/>
      <c r="TTI19" s="19"/>
      <c r="TTJ19" s="19"/>
      <c r="TTK19" s="19"/>
      <c r="TTL19" s="19"/>
      <c r="TTM19" s="19"/>
      <c r="TTN19" s="19"/>
      <c r="TTO19" s="19"/>
      <c r="TTP19" s="19"/>
      <c r="TTQ19" s="19"/>
      <c r="TTR19" s="19"/>
      <c r="TTS19" s="19"/>
      <c r="TTT19" s="19"/>
      <c r="TTU19" s="19"/>
      <c r="TTV19" s="19"/>
      <c r="TTW19" s="19"/>
      <c r="TTX19" s="19"/>
      <c r="TTY19" s="19"/>
      <c r="TTZ19" s="19"/>
      <c r="TUA19" s="19"/>
      <c r="TUB19" s="19"/>
      <c r="TUC19" s="19"/>
      <c r="TUD19" s="19"/>
      <c r="TUE19" s="19"/>
      <c r="TUF19" s="19"/>
      <c r="TUG19" s="19"/>
      <c r="TUH19" s="19"/>
      <c r="TUI19" s="19"/>
      <c r="TUJ19" s="19"/>
      <c r="TUK19" s="19"/>
      <c r="TUL19" s="19"/>
      <c r="TUM19" s="19"/>
      <c r="TUN19" s="19"/>
      <c r="TUO19" s="19"/>
      <c r="TUP19" s="19"/>
      <c r="TUQ19" s="19"/>
      <c r="TUR19" s="19"/>
      <c r="TUS19" s="19"/>
      <c r="TUT19" s="19"/>
      <c r="TUU19" s="19"/>
      <c r="TUV19" s="19"/>
      <c r="TUW19" s="19"/>
      <c r="TUX19" s="19"/>
      <c r="TUY19" s="19"/>
      <c r="TUZ19" s="19"/>
      <c r="TVA19" s="19"/>
      <c r="TVB19" s="19"/>
      <c r="TVC19" s="19"/>
      <c r="TVD19" s="19"/>
      <c r="TVE19" s="19"/>
      <c r="TVF19" s="19"/>
      <c r="TVG19" s="19"/>
      <c r="TVH19" s="19"/>
      <c r="TVI19" s="19"/>
      <c r="TVJ19" s="19"/>
      <c r="TVK19" s="19"/>
      <c r="TVL19" s="19"/>
      <c r="TVM19" s="19"/>
      <c r="TVN19" s="19"/>
      <c r="TVO19" s="19"/>
      <c r="TVP19" s="19"/>
      <c r="TVQ19" s="19"/>
      <c r="TVR19" s="19"/>
      <c r="TVS19" s="19"/>
      <c r="TVT19" s="19"/>
      <c r="TVU19" s="19"/>
      <c r="TVV19" s="19"/>
      <c r="TVW19" s="19"/>
      <c r="TVX19" s="19"/>
      <c r="TVY19" s="19"/>
      <c r="TVZ19" s="19"/>
      <c r="TWA19" s="19"/>
      <c r="TWB19" s="19"/>
      <c r="TWC19" s="19"/>
      <c r="TWD19" s="19"/>
      <c r="TWE19" s="19"/>
      <c r="TWF19" s="19"/>
      <c r="TWG19" s="19"/>
      <c r="TWH19" s="19"/>
      <c r="TWI19" s="19"/>
      <c r="TWJ19" s="19"/>
      <c r="TWK19" s="19"/>
      <c r="TWL19" s="19"/>
      <c r="TWM19" s="19"/>
      <c r="TWN19" s="19"/>
      <c r="TWO19" s="19"/>
      <c r="TWP19" s="19"/>
      <c r="TWQ19" s="19"/>
      <c r="TWR19" s="19"/>
      <c r="TWS19" s="19"/>
      <c r="TWT19" s="19"/>
      <c r="TWU19" s="19"/>
      <c r="TWV19" s="19"/>
      <c r="TWW19" s="19"/>
      <c r="TWX19" s="19"/>
      <c r="TWY19" s="19"/>
      <c r="TWZ19" s="19"/>
      <c r="TXA19" s="19"/>
      <c r="TXB19" s="19"/>
      <c r="TXC19" s="19"/>
      <c r="TXD19" s="19"/>
      <c r="TXE19" s="19"/>
      <c r="TXF19" s="19"/>
      <c r="TXG19" s="19"/>
      <c r="TXH19" s="19"/>
      <c r="TXI19" s="19"/>
      <c r="TXJ19" s="19"/>
      <c r="TXK19" s="19"/>
      <c r="TXL19" s="19"/>
      <c r="TXM19" s="19"/>
      <c r="TXN19" s="19"/>
      <c r="TXO19" s="19"/>
      <c r="TXP19" s="19"/>
      <c r="TXQ19" s="19"/>
      <c r="TXR19" s="19"/>
      <c r="TXS19" s="19"/>
      <c r="TXT19" s="19"/>
      <c r="TXU19" s="19"/>
      <c r="TXV19" s="19"/>
      <c r="TXW19" s="19"/>
      <c r="TXX19" s="19"/>
      <c r="TXY19" s="19"/>
      <c r="TXZ19" s="19"/>
      <c r="TYA19" s="19"/>
      <c r="TYB19" s="19"/>
      <c r="TYC19" s="19"/>
      <c r="TYD19" s="19"/>
      <c r="TYE19" s="19"/>
      <c r="TYF19" s="19"/>
      <c r="TYG19" s="19"/>
      <c r="TYH19" s="19"/>
      <c r="TYI19" s="19"/>
      <c r="TYJ19" s="19"/>
      <c r="TYK19" s="19"/>
      <c r="TYL19" s="19"/>
      <c r="TYM19" s="19"/>
      <c r="TYN19" s="19"/>
      <c r="TYO19" s="19"/>
      <c r="TYP19" s="19"/>
      <c r="TYQ19" s="19"/>
      <c r="TYR19" s="19"/>
      <c r="TYS19" s="19"/>
      <c r="TYT19" s="19"/>
      <c r="TYU19" s="19"/>
      <c r="TYV19" s="19"/>
      <c r="TYW19" s="19"/>
      <c r="TYX19" s="19"/>
      <c r="TYY19" s="19"/>
      <c r="TYZ19" s="19"/>
      <c r="TZA19" s="19"/>
      <c r="TZB19" s="19"/>
      <c r="TZC19" s="19"/>
      <c r="TZD19" s="19"/>
      <c r="TZE19" s="19"/>
      <c r="TZF19" s="19"/>
      <c r="TZG19" s="19"/>
      <c r="TZH19" s="19"/>
      <c r="TZI19" s="19"/>
      <c r="TZJ19" s="19"/>
      <c r="TZK19" s="19"/>
      <c r="TZL19" s="19"/>
      <c r="TZM19" s="19"/>
      <c r="TZN19" s="19"/>
      <c r="TZO19" s="19"/>
      <c r="TZP19" s="19"/>
      <c r="TZQ19" s="19"/>
      <c r="TZR19" s="19"/>
      <c r="TZS19" s="19"/>
      <c r="TZT19" s="19"/>
      <c r="TZU19" s="19"/>
      <c r="TZV19" s="19"/>
      <c r="TZW19" s="19"/>
      <c r="TZX19" s="19"/>
      <c r="TZY19" s="19"/>
      <c r="TZZ19" s="19"/>
      <c r="UAA19" s="19"/>
      <c r="UAB19" s="19"/>
      <c r="UAC19" s="19"/>
      <c r="UAD19" s="19"/>
      <c r="UAE19" s="19"/>
      <c r="UAF19" s="19"/>
      <c r="UAG19" s="19"/>
      <c r="UAH19" s="19"/>
      <c r="UAI19" s="19"/>
      <c r="UAJ19" s="19"/>
      <c r="UAK19" s="19"/>
      <c r="UAL19" s="19"/>
      <c r="UAM19" s="19"/>
      <c r="UAN19" s="19"/>
      <c r="UAO19" s="19"/>
      <c r="UAP19" s="19"/>
      <c r="UAQ19" s="19"/>
      <c r="UAR19" s="19"/>
      <c r="UAS19" s="19"/>
      <c r="UAT19" s="19"/>
      <c r="UAU19" s="19"/>
      <c r="UAV19" s="19"/>
      <c r="UAW19" s="19"/>
      <c r="UAX19" s="19"/>
      <c r="UAY19" s="19"/>
      <c r="UAZ19" s="19"/>
      <c r="UBA19" s="19"/>
      <c r="UBB19" s="19"/>
      <c r="UBC19" s="19"/>
      <c r="UBD19" s="19"/>
      <c r="UBE19" s="19"/>
      <c r="UBF19" s="19"/>
      <c r="UBG19" s="19"/>
      <c r="UBH19" s="19"/>
      <c r="UBI19" s="19"/>
      <c r="UBJ19" s="19"/>
      <c r="UBK19" s="19"/>
      <c r="UBL19" s="19"/>
      <c r="UBM19" s="19"/>
      <c r="UBN19" s="19"/>
      <c r="UBO19" s="19"/>
      <c r="UBP19" s="19"/>
      <c r="UBQ19" s="19"/>
      <c r="UBR19" s="19"/>
      <c r="UBS19" s="19"/>
      <c r="UBT19" s="19"/>
      <c r="UBU19" s="19"/>
      <c r="UBV19" s="19"/>
      <c r="UBW19" s="19"/>
      <c r="UBX19" s="19"/>
      <c r="UBY19" s="19"/>
      <c r="UBZ19" s="19"/>
      <c r="UCA19" s="19"/>
      <c r="UCB19" s="19"/>
      <c r="UCC19" s="19"/>
      <c r="UCD19" s="19"/>
      <c r="UCE19" s="19"/>
      <c r="UCF19" s="19"/>
      <c r="UCG19" s="19"/>
      <c r="UCH19" s="19"/>
      <c r="UCI19" s="19"/>
      <c r="UCJ19" s="19"/>
      <c r="UCK19" s="19"/>
      <c r="UCL19" s="19"/>
      <c r="UCM19" s="19"/>
      <c r="UCN19" s="19"/>
      <c r="UCO19" s="19"/>
      <c r="UCP19" s="19"/>
      <c r="UCQ19" s="19"/>
      <c r="UCR19" s="19"/>
      <c r="UCS19" s="19"/>
      <c r="UCT19" s="19"/>
      <c r="UCU19" s="19"/>
      <c r="UCV19" s="19"/>
      <c r="UCW19" s="19"/>
      <c r="UCX19" s="19"/>
      <c r="UCY19" s="19"/>
      <c r="UCZ19" s="19"/>
      <c r="UDA19" s="19"/>
      <c r="UDB19" s="19"/>
      <c r="UDC19" s="19"/>
      <c r="UDD19" s="19"/>
      <c r="UDE19" s="19"/>
      <c r="UDF19" s="19"/>
      <c r="UDG19" s="19"/>
      <c r="UDH19" s="19"/>
      <c r="UDI19" s="19"/>
      <c r="UDJ19" s="19"/>
      <c r="UDK19" s="19"/>
      <c r="UDL19" s="19"/>
      <c r="UDM19" s="19"/>
      <c r="UDN19" s="19"/>
      <c r="UDO19" s="19"/>
      <c r="UDP19" s="19"/>
      <c r="UDQ19" s="19"/>
      <c r="UDR19" s="19"/>
      <c r="UDS19" s="19"/>
      <c r="UDT19" s="19"/>
      <c r="UDU19" s="19"/>
      <c r="UDV19" s="19"/>
      <c r="UDW19" s="19"/>
      <c r="UDX19" s="19"/>
      <c r="UDY19" s="19"/>
      <c r="UDZ19" s="19"/>
      <c r="UEA19" s="19"/>
      <c r="UEB19" s="19"/>
      <c r="UEC19" s="19"/>
      <c r="UED19" s="19"/>
      <c r="UEE19" s="19"/>
      <c r="UEF19" s="19"/>
      <c r="UEG19" s="19"/>
      <c r="UEH19" s="19"/>
      <c r="UEI19" s="19"/>
      <c r="UEJ19" s="19"/>
      <c r="UEK19" s="19"/>
      <c r="UEL19" s="19"/>
      <c r="UEM19" s="19"/>
      <c r="UEN19" s="19"/>
      <c r="UEO19" s="19"/>
      <c r="UEP19" s="19"/>
      <c r="UEQ19" s="19"/>
      <c r="UER19" s="19"/>
      <c r="UES19" s="19"/>
      <c r="UET19" s="19"/>
      <c r="UEU19" s="19"/>
      <c r="UEV19" s="19"/>
      <c r="UEW19" s="19"/>
      <c r="UEX19" s="19"/>
      <c r="UEY19" s="19"/>
      <c r="UEZ19" s="19"/>
      <c r="UFA19" s="19"/>
      <c r="UFB19" s="19"/>
      <c r="UFC19" s="19"/>
      <c r="UFD19" s="19"/>
      <c r="UFE19" s="19"/>
      <c r="UFF19" s="19"/>
      <c r="UFG19" s="19"/>
      <c r="UFH19" s="19"/>
      <c r="UFI19" s="19"/>
      <c r="UFJ19" s="19"/>
      <c r="UFK19" s="19"/>
      <c r="UFL19" s="19"/>
      <c r="UFM19" s="19"/>
      <c r="UFN19" s="19"/>
      <c r="UFO19" s="19"/>
      <c r="UFP19" s="19"/>
      <c r="UFQ19" s="19"/>
      <c r="UFR19" s="19"/>
      <c r="UFS19" s="19"/>
      <c r="UFT19" s="19"/>
      <c r="UFU19" s="19"/>
      <c r="UFV19" s="19"/>
      <c r="UFW19" s="19"/>
      <c r="UFX19" s="19"/>
      <c r="UFY19" s="19"/>
      <c r="UFZ19" s="19"/>
      <c r="UGA19" s="19"/>
      <c r="UGB19" s="19"/>
      <c r="UGC19" s="19"/>
      <c r="UGD19" s="19"/>
      <c r="UGE19" s="19"/>
      <c r="UGF19" s="19"/>
      <c r="UGG19" s="19"/>
      <c r="UGH19" s="19"/>
      <c r="UGI19" s="19"/>
      <c r="UGJ19" s="19"/>
      <c r="UGK19" s="19"/>
      <c r="UGL19" s="19"/>
      <c r="UGM19" s="19"/>
      <c r="UGN19" s="19"/>
      <c r="UGO19" s="19"/>
      <c r="UGP19" s="19"/>
      <c r="UGQ19" s="19"/>
      <c r="UGR19" s="19"/>
      <c r="UGS19" s="19"/>
      <c r="UGT19" s="19"/>
      <c r="UGU19" s="19"/>
      <c r="UGV19" s="19"/>
      <c r="UGW19" s="19"/>
      <c r="UGX19" s="19"/>
      <c r="UGY19" s="19"/>
      <c r="UGZ19" s="19"/>
      <c r="UHA19" s="19"/>
      <c r="UHB19" s="19"/>
      <c r="UHC19" s="19"/>
      <c r="UHD19" s="19"/>
      <c r="UHE19" s="19"/>
      <c r="UHF19" s="19"/>
      <c r="UHG19" s="19"/>
      <c r="UHH19" s="19"/>
      <c r="UHI19" s="19"/>
      <c r="UHJ19" s="19"/>
      <c r="UHK19" s="19"/>
      <c r="UHL19" s="19"/>
      <c r="UHM19" s="19"/>
      <c r="UHN19" s="19"/>
      <c r="UHO19" s="19"/>
      <c r="UHP19" s="19"/>
      <c r="UHQ19" s="19"/>
      <c r="UHR19" s="19"/>
      <c r="UHS19" s="19"/>
      <c r="UHT19" s="19"/>
      <c r="UHU19" s="19"/>
      <c r="UHV19" s="19"/>
      <c r="UHW19" s="19"/>
      <c r="UHX19" s="19"/>
      <c r="UHY19" s="19"/>
      <c r="UHZ19" s="19"/>
      <c r="UIA19" s="19"/>
      <c r="UIB19" s="19"/>
      <c r="UIC19" s="19"/>
      <c r="UID19" s="19"/>
      <c r="UIE19" s="19"/>
      <c r="UIF19" s="19"/>
      <c r="UIG19" s="19"/>
      <c r="UIH19" s="19"/>
      <c r="UII19" s="19"/>
      <c r="UIJ19" s="19"/>
      <c r="UIK19" s="19"/>
      <c r="UIL19" s="19"/>
      <c r="UIM19" s="19"/>
      <c r="UIN19" s="19"/>
      <c r="UIO19" s="19"/>
      <c r="UIP19" s="19"/>
      <c r="UIQ19" s="19"/>
      <c r="UIR19" s="19"/>
      <c r="UIS19" s="19"/>
      <c r="UIT19" s="19"/>
      <c r="UIU19" s="19"/>
      <c r="UIV19" s="19"/>
      <c r="UIW19" s="19"/>
      <c r="UIX19" s="19"/>
      <c r="UIY19" s="19"/>
      <c r="UIZ19" s="19"/>
      <c r="UJA19" s="19"/>
      <c r="UJB19" s="19"/>
      <c r="UJC19" s="19"/>
      <c r="UJD19" s="19"/>
      <c r="UJE19" s="19"/>
      <c r="UJF19" s="19"/>
      <c r="UJG19" s="19"/>
      <c r="UJH19" s="19"/>
      <c r="UJI19" s="19"/>
      <c r="UJJ19" s="19"/>
      <c r="UJK19" s="19"/>
      <c r="UJL19" s="19"/>
      <c r="UJM19" s="19"/>
      <c r="UJN19" s="19"/>
      <c r="UJO19" s="19"/>
      <c r="UJP19" s="19"/>
      <c r="UJQ19" s="19"/>
      <c r="UJR19" s="19"/>
      <c r="UJS19" s="19"/>
      <c r="UJT19" s="19"/>
      <c r="UJU19" s="19"/>
      <c r="UJV19" s="19"/>
      <c r="UJW19" s="19"/>
      <c r="UJX19" s="19"/>
      <c r="UJY19" s="19"/>
      <c r="UJZ19" s="19"/>
      <c r="UKA19" s="19"/>
      <c r="UKB19" s="19"/>
      <c r="UKC19" s="19"/>
      <c r="UKD19" s="19"/>
      <c r="UKE19" s="19"/>
      <c r="UKF19" s="19"/>
      <c r="UKG19" s="19"/>
      <c r="UKH19" s="19"/>
      <c r="UKI19" s="19"/>
      <c r="UKJ19" s="19"/>
      <c r="UKK19" s="19"/>
      <c r="UKL19" s="19"/>
      <c r="UKM19" s="19"/>
      <c r="UKN19" s="19"/>
      <c r="UKO19" s="19"/>
      <c r="UKP19" s="19"/>
      <c r="UKQ19" s="19"/>
      <c r="UKR19" s="19"/>
      <c r="UKS19" s="19"/>
      <c r="UKT19" s="19"/>
      <c r="UKU19" s="19"/>
      <c r="UKV19" s="19"/>
      <c r="UKW19" s="19"/>
      <c r="UKX19" s="19"/>
      <c r="UKY19" s="19"/>
      <c r="UKZ19" s="19"/>
      <c r="ULA19" s="19"/>
      <c r="ULB19" s="19"/>
      <c r="ULC19" s="19"/>
      <c r="ULD19" s="19"/>
      <c r="ULE19" s="19"/>
      <c r="ULF19" s="19"/>
      <c r="ULG19" s="19"/>
      <c r="ULH19" s="19"/>
      <c r="ULI19" s="19"/>
      <c r="ULJ19" s="19"/>
      <c r="ULK19" s="19"/>
      <c r="ULL19" s="19"/>
      <c r="ULM19" s="19"/>
      <c r="ULN19" s="19"/>
      <c r="ULO19" s="19"/>
      <c r="ULP19" s="19"/>
      <c r="ULQ19" s="19"/>
      <c r="ULR19" s="19"/>
      <c r="ULS19" s="19"/>
      <c r="ULT19" s="19"/>
      <c r="ULU19" s="19"/>
      <c r="ULV19" s="19"/>
      <c r="ULW19" s="19"/>
      <c r="ULX19" s="19"/>
      <c r="ULY19" s="19"/>
      <c r="ULZ19" s="19"/>
      <c r="UMA19" s="19"/>
      <c r="UMB19" s="19"/>
      <c r="UMC19" s="19"/>
      <c r="UMD19" s="19"/>
      <c r="UME19" s="19"/>
      <c r="UMF19" s="19"/>
      <c r="UMG19" s="19"/>
      <c r="UMH19" s="19"/>
      <c r="UMI19" s="19"/>
      <c r="UMJ19" s="19"/>
      <c r="UMK19" s="19"/>
      <c r="UML19" s="19"/>
      <c r="UMM19" s="19"/>
      <c r="UMN19" s="19"/>
      <c r="UMO19" s="19"/>
      <c r="UMP19" s="19"/>
      <c r="UMQ19" s="19"/>
      <c r="UMR19" s="19"/>
      <c r="UMS19" s="19"/>
      <c r="UMT19" s="19"/>
      <c r="UMU19" s="19"/>
      <c r="UMV19" s="19"/>
      <c r="UMW19" s="19"/>
      <c r="UMX19" s="19"/>
      <c r="UMY19" s="19"/>
      <c r="UMZ19" s="19"/>
      <c r="UNA19" s="19"/>
      <c r="UNB19" s="19"/>
      <c r="UNC19" s="19"/>
      <c r="UND19" s="19"/>
      <c r="UNE19" s="19"/>
      <c r="UNF19" s="19"/>
      <c r="UNG19" s="19"/>
      <c r="UNH19" s="19"/>
      <c r="UNI19" s="19"/>
      <c r="UNJ19" s="19"/>
      <c r="UNK19" s="19"/>
      <c r="UNL19" s="19"/>
      <c r="UNM19" s="19"/>
      <c r="UNN19" s="19"/>
      <c r="UNO19" s="19"/>
      <c r="UNP19" s="19"/>
      <c r="UNQ19" s="19"/>
      <c r="UNR19" s="19"/>
      <c r="UNS19" s="19"/>
      <c r="UNT19" s="19"/>
      <c r="UNU19" s="19"/>
      <c r="UNV19" s="19"/>
      <c r="UNW19" s="19"/>
      <c r="UNX19" s="19"/>
      <c r="UNY19" s="19"/>
      <c r="UNZ19" s="19"/>
      <c r="UOA19" s="19"/>
      <c r="UOB19" s="19"/>
      <c r="UOC19" s="19"/>
      <c r="UOD19" s="19"/>
      <c r="UOE19" s="19"/>
      <c r="UOF19" s="19"/>
      <c r="UOG19" s="19"/>
      <c r="UOH19" s="19"/>
      <c r="UOI19" s="19"/>
      <c r="UOJ19" s="19"/>
      <c r="UOK19" s="19"/>
      <c r="UOL19" s="19"/>
      <c r="UOM19" s="19"/>
      <c r="UON19" s="19"/>
      <c r="UOO19" s="19"/>
      <c r="UOP19" s="19"/>
      <c r="UOQ19" s="19"/>
      <c r="UOR19" s="19"/>
      <c r="UOS19" s="19"/>
      <c r="UOT19" s="19"/>
      <c r="UOU19" s="19"/>
      <c r="UOV19" s="19"/>
      <c r="UOW19" s="19"/>
      <c r="UOX19" s="19"/>
      <c r="UOY19" s="19"/>
      <c r="UOZ19" s="19"/>
      <c r="UPA19" s="19"/>
      <c r="UPB19" s="19"/>
      <c r="UPC19" s="19"/>
      <c r="UPD19" s="19"/>
      <c r="UPE19" s="19"/>
      <c r="UPF19" s="19"/>
      <c r="UPG19" s="19"/>
      <c r="UPH19" s="19"/>
      <c r="UPI19" s="19"/>
      <c r="UPJ19" s="19"/>
      <c r="UPK19" s="19"/>
      <c r="UPL19" s="19"/>
      <c r="UPM19" s="19"/>
      <c r="UPN19" s="19"/>
      <c r="UPO19" s="19"/>
      <c r="UPP19" s="19"/>
      <c r="UPQ19" s="19"/>
      <c r="UPR19" s="19"/>
      <c r="UPS19" s="19"/>
      <c r="UPT19" s="19"/>
      <c r="UPU19" s="19"/>
      <c r="UPV19" s="19"/>
      <c r="UPW19" s="19"/>
      <c r="UPX19" s="19"/>
      <c r="UPY19" s="19"/>
      <c r="UPZ19" s="19"/>
      <c r="UQA19" s="19"/>
      <c r="UQB19" s="19"/>
      <c r="UQC19" s="19"/>
      <c r="UQD19" s="19"/>
      <c r="UQE19" s="19"/>
      <c r="UQF19" s="19"/>
      <c r="UQG19" s="19"/>
      <c r="UQH19" s="19"/>
      <c r="UQI19" s="19"/>
      <c r="UQJ19" s="19"/>
      <c r="UQK19" s="19"/>
      <c r="UQL19" s="19"/>
      <c r="UQM19" s="19"/>
      <c r="UQN19" s="19"/>
      <c r="UQO19" s="19"/>
      <c r="UQP19" s="19"/>
      <c r="UQQ19" s="19"/>
      <c r="UQR19" s="19"/>
      <c r="UQS19" s="19"/>
      <c r="UQT19" s="19"/>
      <c r="UQU19" s="19"/>
      <c r="UQV19" s="19"/>
      <c r="UQW19" s="19"/>
      <c r="UQX19" s="19"/>
      <c r="UQY19" s="19"/>
      <c r="UQZ19" s="19"/>
      <c r="URA19" s="19"/>
      <c r="URB19" s="19"/>
      <c r="URC19" s="19"/>
      <c r="URD19" s="19"/>
      <c r="URE19" s="19"/>
      <c r="URF19" s="19"/>
      <c r="URG19" s="19"/>
      <c r="URH19" s="19"/>
      <c r="URI19" s="19"/>
      <c r="URJ19" s="19"/>
      <c r="URK19" s="19"/>
      <c r="URL19" s="19"/>
      <c r="URM19" s="19"/>
      <c r="URN19" s="19"/>
      <c r="URO19" s="19"/>
      <c r="URP19" s="19"/>
      <c r="URQ19" s="19"/>
      <c r="URR19" s="19"/>
      <c r="URS19" s="19"/>
      <c r="URT19" s="19"/>
      <c r="URU19" s="19"/>
      <c r="URV19" s="19"/>
      <c r="URW19" s="19"/>
      <c r="URX19" s="19"/>
      <c r="URY19" s="19"/>
      <c r="URZ19" s="19"/>
      <c r="USA19" s="19"/>
      <c r="USB19" s="19"/>
      <c r="USC19" s="19"/>
      <c r="USD19" s="19"/>
      <c r="USE19" s="19"/>
      <c r="USF19" s="19"/>
      <c r="USG19" s="19"/>
      <c r="USH19" s="19"/>
      <c r="USI19" s="19"/>
      <c r="USJ19" s="19"/>
      <c r="USK19" s="19"/>
      <c r="USL19" s="19"/>
      <c r="USM19" s="19"/>
      <c r="USN19" s="19"/>
      <c r="USO19" s="19"/>
      <c r="USP19" s="19"/>
      <c r="USQ19" s="19"/>
      <c r="USR19" s="19"/>
      <c r="USS19" s="19"/>
      <c r="UST19" s="19"/>
      <c r="USU19" s="19"/>
      <c r="USV19" s="19"/>
      <c r="USW19" s="19"/>
      <c r="USX19" s="19"/>
      <c r="USY19" s="19"/>
      <c r="USZ19" s="19"/>
      <c r="UTA19" s="19"/>
      <c r="UTB19" s="19"/>
      <c r="UTC19" s="19"/>
      <c r="UTD19" s="19"/>
      <c r="UTE19" s="19"/>
      <c r="UTF19" s="19"/>
      <c r="UTG19" s="19"/>
      <c r="UTH19" s="19"/>
      <c r="UTI19" s="19"/>
      <c r="UTJ19" s="19"/>
      <c r="UTK19" s="19"/>
      <c r="UTL19" s="19"/>
      <c r="UTM19" s="19"/>
      <c r="UTN19" s="19"/>
      <c r="UTO19" s="19"/>
      <c r="UTP19" s="19"/>
      <c r="UTQ19" s="19"/>
      <c r="UTR19" s="19"/>
      <c r="UTS19" s="19"/>
      <c r="UTT19" s="19"/>
      <c r="UTU19" s="19"/>
      <c r="UTV19" s="19"/>
      <c r="UTW19" s="19"/>
      <c r="UTX19" s="19"/>
      <c r="UTY19" s="19"/>
      <c r="UTZ19" s="19"/>
      <c r="UUA19" s="19"/>
      <c r="UUB19" s="19"/>
      <c r="UUC19" s="19"/>
      <c r="UUD19" s="19"/>
      <c r="UUE19" s="19"/>
      <c r="UUF19" s="19"/>
      <c r="UUG19" s="19"/>
      <c r="UUH19" s="19"/>
      <c r="UUI19" s="19"/>
      <c r="UUJ19" s="19"/>
      <c r="UUK19" s="19"/>
      <c r="UUL19" s="19"/>
      <c r="UUM19" s="19"/>
      <c r="UUN19" s="19"/>
      <c r="UUO19" s="19"/>
      <c r="UUP19" s="19"/>
      <c r="UUQ19" s="19"/>
      <c r="UUR19" s="19"/>
      <c r="UUS19" s="19"/>
      <c r="UUT19" s="19"/>
      <c r="UUU19" s="19"/>
      <c r="UUV19" s="19"/>
      <c r="UUW19" s="19"/>
      <c r="UUX19" s="19"/>
      <c r="UUY19" s="19"/>
      <c r="UUZ19" s="19"/>
      <c r="UVA19" s="19"/>
      <c r="UVB19" s="19"/>
      <c r="UVC19" s="19"/>
      <c r="UVD19" s="19"/>
      <c r="UVE19" s="19"/>
      <c r="UVF19" s="19"/>
      <c r="UVG19" s="19"/>
      <c r="UVH19" s="19"/>
      <c r="UVI19" s="19"/>
      <c r="UVJ19" s="19"/>
      <c r="UVK19" s="19"/>
      <c r="UVL19" s="19"/>
      <c r="UVM19" s="19"/>
      <c r="UVN19" s="19"/>
      <c r="UVO19" s="19"/>
      <c r="UVP19" s="19"/>
      <c r="UVQ19" s="19"/>
      <c r="UVR19" s="19"/>
      <c r="UVS19" s="19"/>
      <c r="UVT19" s="19"/>
      <c r="UVU19" s="19"/>
      <c r="UVV19" s="19"/>
      <c r="UVW19" s="19"/>
      <c r="UVX19" s="19"/>
      <c r="UVY19" s="19"/>
      <c r="UVZ19" s="19"/>
      <c r="UWA19" s="19"/>
      <c r="UWB19" s="19"/>
      <c r="UWC19" s="19"/>
      <c r="UWD19" s="19"/>
      <c r="UWE19" s="19"/>
      <c r="UWF19" s="19"/>
      <c r="UWG19" s="19"/>
      <c r="UWH19" s="19"/>
      <c r="UWI19" s="19"/>
      <c r="UWJ19" s="19"/>
      <c r="UWK19" s="19"/>
      <c r="UWL19" s="19"/>
      <c r="UWM19" s="19"/>
      <c r="UWN19" s="19"/>
      <c r="UWO19" s="19"/>
      <c r="UWP19" s="19"/>
      <c r="UWQ19" s="19"/>
      <c r="UWR19" s="19"/>
      <c r="UWS19" s="19"/>
      <c r="UWT19" s="19"/>
      <c r="UWU19" s="19"/>
      <c r="UWV19" s="19"/>
      <c r="UWW19" s="19"/>
      <c r="UWX19" s="19"/>
      <c r="UWY19" s="19"/>
      <c r="UWZ19" s="19"/>
      <c r="UXA19" s="19"/>
      <c r="UXB19" s="19"/>
      <c r="UXC19" s="19"/>
      <c r="UXD19" s="19"/>
      <c r="UXE19" s="19"/>
      <c r="UXF19" s="19"/>
      <c r="UXG19" s="19"/>
      <c r="UXH19" s="19"/>
      <c r="UXI19" s="19"/>
      <c r="UXJ19" s="19"/>
      <c r="UXK19" s="19"/>
      <c r="UXL19" s="19"/>
      <c r="UXM19" s="19"/>
      <c r="UXN19" s="19"/>
      <c r="UXO19" s="19"/>
      <c r="UXP19" s="19"/>
      <c r="UXQ19" s="19"/>
      <c r="UXR19" s="19"/>
      <c r="UXS19" s="19"/>
      <c r="UXT19" s="19"/>
      <c r="UXU19" s="19"/>
      <c r="UXV19" s="19"/>
      <c r="UXW19" s="19"/>
      <c r="UXX19" s="19"/>
      <c r="UXY19" s="19"/>
      <c r="UXZ19" s="19"/>
      <c r="UYA19" s="19"/>
      <c r="UYB19" s="19"/>
      <c r="UYC19" s="19"/>
      <c r="UYD19" s="19"/>
      <c r="UYE19" s="19"/>
      <c r="UYF19" s="19"/>
      <c r="UYG19" s="19"/>
      <c r="UYH19" s="19"/>
      <c r="UYI19" s="19"/>
      <c r="UYJ19" s="19"/>
      <c r="UYK19" s="19"/>
      <c r="UYL19" s="19"/>
      <c r="UYM19" s="19"/>
      <c r="UYN19" s="19"/>
      <c r="UYO19" s="19"/>
      <c r="UYP19" s="19"/>
      <c r="UYQ19" s="19"/>
      <c r="UYR19" s="19"/>
      <c r="UYS19" s="19"/>
      <c r="UYT19" s="19"/>
      <c r="UYU19" s="19"/>
      <c r="UYV19" s="19"/>
      <c r="UYW19" s="19"/>
      <c r="UYX19" s="19"/>
      <c r="UYY19" s="19"/>
      <c r="UYZ19" s="19"/>
      <c r="UZA19" s="19"/>
      <c r="UZB19" s="19"/>
      <c r="UZC19" s="19"/>
      <c r="UZD19" s="19"/>
      <c r="UZE19" s="19"/>
      <c r="UZF19" s="19"/>
      <c r="UZG19" s="19"/>
      <c r="UZH19" s="19"/>
      <c r="UZI19" s="19"/>
      <c r="UZJ19" s="19"/>
      <c r="UZK19" s="19"/>
      <c r="UZL19" s="19"/>
      <c r="UZM19" s="19"/>
      <c r="UZN19" s="19"/>
      <c r="UZO19" s="19"/>
      <c r="UZP19" s="19"/>
      <c r="UZQ19" s="19"/>
      <c r="UZR19" s="19"/>
      <c r="UZS19" s="19"/>
      <c r="UZT19" s="19"/>
      <c r="UZU19" s="19"/>
      <c r="UZV19" s="19"/>
      <c r="UZW19" s="19"/>
      <c r="UZX19" s="19"/>
      <c r="UZY19" s="19"/>
      <c r="UZZ19" s="19"/>
      <c r="VAA19" s="19"/>
      <c r="VAB19" s="19"/>
      <c r="VAC19" s="19"/>
      <c r="VAD19" s="19"/>
      <c r="VAE19" s="19"/>
      <c r="VAF19" s="19"/>
      <c r="VAG19" s="19"/>
      <c r="VAH19" s="19"/>
      <c r="VAI19" s="19"/>
      <c r="VAJ19" s="19"/>
      <c r="VAK19" s="19"/>
      <c r="VAL19" s="19"/>
      <c r="VAM19" s="19"/>
      <c r="VAN19" s="19"/>
      <c r="VAO19" s="19"/>
      <c r="VAP19" s="19"/>
      <c r="VAQ19" s="19"/>
      <c r="VAR19" s="19"/>
      <c r="VAS19" s="19"/>
      <c r="VAT19" s="19"/>
      <c r="VAU19" s="19"/>
      <c r="VAV19" s="19"/>
      <c r="VAW19" s="19"/>
      <c r="VAX19" s="19"/>
      <c r="VAY19" s="19"/>
      <c r="VAZ19" s="19"/>
      <c r="VBA19" s="19"/>
      <c r="VBB19" s="19"/>
      <c r="VBC19" s="19"/>
      <c r="VBD19" s="19"/>
      <c r="VBE19" s="19"/>
      <c r="VBF19" s="19"/>
      <c r="VBG19" s="19"/>
      <c r="VBH19" s="19"/>
      <c r="VBI19" s="19"/>
      <c r="VBJ19" s="19"/>
      <c r="VBK19" s="19"/>
      <c r="VBL19" s="19"/>
      <c r="VBM19" s="19"/>
      <c r="VBN19" s="19"/>
      <c r="VBO19" s="19"/>
      <c r="VBP19" s="19"/>
      <c r="VBQ19" s="19"/>
      <c r="VBR19" s="19"/>
      <c r="VBS19" s="19"/>
      <c r="VBT19" s="19"/>
      <c r="VBU19" s="19"/>
      <c r="VBV19" s="19"/>
      <c r="VBW19" s="19"/>
      <c r="VBX19" s="19"/>
      <c r="VBY19" s="19"/>
      <c r="VBZ19" s="19"/>
      <c r="VCA19" s="19"/>
      <c r="VCB19" s="19"/>
      <c r="VCC19" s="19"/>
      <c r="VCD19" s="19"/>
      <c r="VCE19" s="19"/>
      <c r="VCF19" s="19"/>
      <c r="VCG19" s="19"/>
      <c r="VCH19" s="19"/>
      <c r="VCI19" s="19"/>
      <c r="VCJ19" s="19"/>
      <c r="VCK19" s="19"/>
      <c r="VCL19" s="19"/>
      <c r="VCM19" s="19"/>
      <c r="VCN19" s="19"/>
      <c r="VCO19" s="19"/>
      <c r="VCP19" s="19"/>
      <c r="VCQ19" s="19"/>
      <c r="VCR19" s="19"/>
      <c r="VCS19" s="19"/>
      <c r="VCT19" s="19"/>
      <c r="VCU19" s="19"/>
      <c r="VCV19" s="19"/>
      <c r="VCW19" s="19"/>
      <c r="VCX19" s="19"/>
      <c r="VCY19" s="19"/>
      <c r="VCZ19" s="19"/>
      <c r="VDA19" s="19"/>
      <c r="VDB19" s="19"/>
      <c r="VDC19" s="19"/>
      <c r="VDD19" s="19"/>
      <c r="VDE19" s="19"/>
      <c r="VDF19" s="19"/>
      <c r="VDG19" s="19"/>
      <c r="VDH19" s="19"/>
      <c r="VDI19" s="19"/>
      <c r="VDJ19" s="19"/>
      <c r="VDK19" s="19"/>
      <c r="VDL19" s="19"/>
      <c r="VDM19" s="19"/>
      <c r="VDN19" s="19"/>
      <c r="VDO19" s="19"/>
      <c r="VDP19" s="19"/>
      <c r="VDQ19" s="19"/>
      <c r="VDR19" s="19"/>
      <c r="VDS19" s="19"/>
      <c r="VDT19" s="19"/>
      <c r="VDU19" s="19"/>
      <c r="VDV19" s="19"/>
      <c r="VDW19" s="19"/>
      <c r="VDX19" s="19"/>
      <c r="VDY19" s="19"/>
      <c r="VDZ19" s="19"/>
      <c r="VEA19" s="19"/>
      <c r="VEB19" s="19"/>
      <c r="VEC19" s="19"/>
      <c r="VED19" s="19"/>
      <c r="VEE19" s="19"/>
      <c r="VEF19" s="19"/>
      <c r="VEG19" s="19"/>
      <c r="VEH19" s="19"/>
      <c r="VEI19" s="19"/>
      <c r="VEJ19" s="19"/>
      <c r="VEK19" s="19"/>
      <c r="VEL19" s="19"/>
      <c r="VEM19" s="19"/>
      <c r="VEN19" s="19"/>
      <c r="VEO19" s="19"/>
      <c r="VEP19" s="19"/>
      <c r="VEQ19" s="19"/>
      <c r="VER19" s="19"/>
      <c r="VES19" s="19"/>
      <c r="VET19" s="19"/>
      <c r="VEU19" s="19"/>
      <c r="VEV19" s="19"/>
      <c r="VEW19" s="19"/>
      <c r="VEX19" s="19"/>
      <c r="VEY19" s="19"/>
      <c r="VEZ19" s="19"/>
      <c r="VFA19" s="19"/>
      <c r="VFB19" s="19"/>
      <c r="VFC19" s="19"/>
      <c r="VFD19" s="19"/>
      <c r="VFE19" s="19"/>
      <c r="VFF19" s="19"/>
      <c r="VFG19" s="19"/>
      <c r="VFH19" s="19"/>
      <c r="VFI19" s="19"/>
      <c r="VFJ19" s="19"/>
      <c r="VFK19" s="19"/>
      <c r="VFL19" s="19"/>
      <c r="VFM19" s="19"/>
      <c r="VFN19" s="19"/>
      <c r="VFO19" s="19"/>
      <c r="VFP19" s="19"/>
      <c r="VFQ19" s="19"/>
      <c r="VFR19" s="19"/>
      <c r="VFS19" s="19"/>
      <c r="VFT19" s="19"/>
      <c r="VFU19" s="19"/>
      <c r="VFV19" s="19"/>
      <c r="VFW19" s="19"/>
      <c r="VFX19" s="19"/>
      <c r="VFY19" s="19"/>
      <c r="VFZ19" s="19"/>
      <c r="VGA19" s="19"/>
      <c r="VGB19" s="19"/>
      <c r="VGC19" s="19"/>
      <c r="VGD19" s="19"/>
      <c r="VGE19" s="19"/>
      <c r="VGF19" s="19"/>
      <c r="VGG19" s="19"/>
      <c r="VGH19" s="19"/>
      <c r="VGI19" s="19"/>
      <c r="VGJ19" s="19"/>
      <c r="VGK19" s="19"/>
      <c r="VGL19" s="19"/>
      <c r="VGM19" s="19"/>
      <c r="VGN19" s="19"/>
      <c r="VGO19" s="19"/>
      <c r="VGP19" s="19"/>
      <c r="VGQ19" s="19"/>
      <c r="VGR19" s="19"/>
      <c r="VGS19" s="19"/>
      <c r="VGT19" s="19"/>
      <c r="VGU19" s="19"/>
      <c r="VGV19" s="19"/>
      <c r="VGW19" s="19"/>
      <c r="VGX19" s="19"/>
      <c r="VGY19" s="19"/>
      <c r="VGZ19" s="19"/>
      <c r="VHA19" s="19"/>
      <c r="VHB19" s="19"/>
      <c r="VHC19" s="19"/>
      <c r="VHD19" s="19"/>
      <c r="VHE19" s="19"/>
      <c r="VHF19" s="19"/>
      <c r="VHG19" s="19"/>
      <c r="VHH19" s="19"/>
      <c r="VHI19" s="19"/>
      <c r="VHJ19" s="19"/>
      <c r="VHK19" s="19"/>
      <c r="VHL19" s="19"/>
      <c r="VHM19" s="19"/>
      <c r="VHN19" s="19"/>
      <c r="VHO19" s="19"/>
      <c r="VHP19" s="19"/>
      <c r="VHQ19" s="19"/>
      <c r="VHR19" s="19"/>
      <c r="VHS19" s="19"/>
      <c r="VHT19" s="19"/>
      <c r="VHU19" s="19"/>
      <c r="VHV19" s="19"/>
      <c r="VHW19" s="19"/>
      <c r="VHX19" s="19"/>
      <c r="VHY19" s="19"/>
      <c r="VHZ19" s="19"/>
      <c r="VIA19" s="19"/>
      <c r="VIB19" s="19"/>
      <c r="VIC19" s="19"/>
      <c r="VID19" s="19"/>
      <c r="VIE19" s="19"/>
      <c r="VIF19" s="19"/>
      <c r="VIG19" s="19"/>
      <c r="VIH19" s="19"/>
      <c r="VII19" s="19"/>
      <c r="VIJ19" s="19"/>
      <c r="VIK19" s="19"/>
      <c r="VIL19" s="19"/>
      <c r="VIM19" s="19"/>
      <c r="VIN19" s="19"/>
      <c r="VIO19" s="19"/>
      <c r="VIP19" s="19"/>
      <c r="VIQ19" s="19"/>
      <c r="VIR19" s="19"/>
      <c r="VIS19" s="19"/>
      <c r="VIT19" s="19"/>
      <c r="VIU19" s="19"/>
      <c r="VIV19" s="19"/>
      <c r="VIW19" s="19"/>
      <c r="VIX19" s="19"/>
      <c r="VIY19" s="19"/>
      <c r="VIZ19" s="19"/>
      <c r="VJA19" s="19"/>
      <c r="VJB19" s="19"/>
      <c r="VJC19" s="19"/>
      <c r="VJD19" s="19"/>
      <c r="VJE19" s="19"/>
      <c r="VJF19" s="19"/>
      <c r="VJG19" s="19"/>
      <c r="VJH19" s="19"/>
      <c r="VJI19" s="19"/>
      <c r="VJJ19" s="19"/>
      <c r="VJK19" s="19"/>
      <c r="VJL19" s="19"/>
      <c r="VJM19" s="19"/>
      <c r="VJN19" s="19"/>
      <c r="VJO19" s="19"/>
      <c r="VJP19" s="19"/>
      <c r="VJQ19" s="19"/>
      <c r="VJR19" s="19"/>
      <c r="VJS19" s="19"/>
      <c r="VJT19" s="19"/>
      <c r="VJU19" s="19"/>
      <c r="VJV19" s="19"/>
      <c r="VJW19" s="19"/>
      <c r="VJX19" s="19"/>
      <c r="VJY19" s="19"/>
      <c r="VJZ19" s="19"/>
      <c r="VKA19" s="19"/>
      <c r="VKB19" s="19"/>
      <c r="VKC19" s="19"/>
      <c r="VKD19" s="19"/>
      <c r="VKE19" s="19"/>
      <c r="VKF19" s="19"/>
      <c r="VKG19" s="19"/>
      <c r="VKH19" s="19"/>
      <c r="VKI19" s="19"/>
      <c r="VKJ19" s="19"/>
      <c r="VKK19" s="19"/>
      <c r="VKL19" s="19"/>
      <c r="VKM19" s="19"/>
      <c r="VKN19" s="19"/>
      <c r="VKO19" s="19"/>
      <c r="VKP19" s="19"/>
      <c r="VKQ19" s="19"/>
      <c r="VKR19" s="19"/>
      <c r="VKS19" s="19"/>
      <c r="VKT19" s="19"/>
      <c r="VKU19" s="19"/>
      <c r="VKV19" s="19"/>
      <c r="VKW19" s="19"/>
      <c r="VKX19" s="19"/>
      <c r="VKY19" s="19"/>
      <c r="VKZ19" s="19"/>
      <c r="VLA19" s="19"/>
      <c r="VLB19" s="19"/>
      <c r="VLC19" s="19"/>
      <c r="VLD19" s="19"/>
      <c r="VLE19" s="19"/>
      <c r="VLF19" s="19"/>
      <c r="VLG19" s="19"/>
      <c r="VLH19" s="19"/>
      <c r="VLI19" s="19"/>
      <c r="VLJ19" s="19"/>
      <c r="VLK19" s="19"/>
      <c r="VLL19" s="19"/>
      <c r="VLM19" s="19"/>
      <c r="VLN19" s="19"/>
      <c r="VLO19" s="19"/>
      <c r="VLP19" s="19"/>
      <c r="VLQ19" s="19"/>
      <c r="VLR19" s="19"/>
      <c r="VLS19" s="19"/>
      <c r="VLT19" s="19"/>
      <c r="VLU19" s="19"/>
      <c r="VLV19" s="19"/>
      <c r="VLW19" s="19"/>
      <c r="VLX19" s="19"/>
      <c r="VLY19" s="19"/>
      <c r="VLZ19" s="19"/>
      <c r="VMA19" s="19"/>
      <c r="VMB19" s="19"/>
      <c r="VMC19" s="19"/>
      <c r="VMD19" s="19"/>
      <c r="VME19" s="19"/>
      <c r="VMF19" s="19"/>
      <c r="VMG19" s="19"/>
      <c r="VMH19" s="19"/>
      <c r="VMI19" s="19"/>
      <c r="VMJ19" s="19"/>
      <c r="VMK19" s="19"/>
      <c r="VML19" s="19"/>
      <c r="VMM19" s="19"/>
      <c r="VMN19" s="19"/>
      <c r="VMO19" s="19"/>
      <c r="VMP19" s="19"/>
      <c r="VMQ19" s="19"/>
      <c r="VMR19" s="19"/>
      <c r="VMS19" s="19"/>
      <c r="VMT19" s="19"/>
      <c r="VMU19" s="19"/>
      <c r="VMV19" s="19"/>
      <c r="VMW19" s="19"/>
      <c r="VMX19" s="19"/>
      <c r="VMY19" s="19"/>
      <c r="VMZ19" s="19"/>
      <c r="VNA19" s="19"/>
      <c r="VNB19" s="19"/>
      <c r="VNC19" s="19"/>
      <c r="VND19" s="19"/>
      <c r="VNE19" s="19"/>
      <c r="VNF19" s="19"/>
      <c r="VNG19" s="19"/>
      <c r="VNH19" s="19"/>
      <c r="VNI19" s="19"/>
      <c r="VNJ19" s="19"/>
      <c r="VNK19" s="19"/>
      <c r="VNL19" s="19"/>
      <c r="VNM19" s="19"/>
      <c r="VNN19" s="19"/>
      <c r="VNO19" s="19"/>
      <c r="VNP19" s="19"/>
      <c r="VNQ19" s="19"/>
      <c r="VNR19" s="19"/>
      <c r="VNS19" s="19"/>
      <c r="VNT19" s="19"/>
      <c r="VNU19" s="19"/>
      <c r="VNV19" s="19"/>
      <c r="VNW19" s="19"/>
      <c r="VNX19" s="19"/>
      <c r="VNY19" s="19"/>
      <c r="VNZ19" s="19"/>
      <c r="VOA19" s="19"/>
      <c r="VOB19" s="19"/>
      <c r="VOC19" s="19"/>
      <c r="VOD19" s="19"/>
      <c r="VOE19" s="19"/>
      <c r="VOF19" s="19"/>
      <c r="VOG19" s="19"/>
      <c r="VOH19" s="19"/>
      <c r="VOI19" s="19"/>
      <c r="VOJ19" s="19"/>
      <c r="VOK19" s="19"/>
      <c r="VOL19" s="19"/>
      <c r="VOM19" s="19"/>
      <c r="VON19" s="19"/>
      <c r="VOO19" s="19"/>
      <c r="VOP19" s="19"/>
      <c r="VOQ19" s="19"/>
      <c r="VOR19" s="19"/>
      <c r="VOS19" s="19"/>
      <c r="VOT19" s="19"/>
      <c r="VOU19" s="19"/>
      <c r="VOV19" s="19"/>
      <c r="VOW19" s="19"/>
      <c r="VOX19" s="19"/>
      <c r="VOY19" s="19"/>
      <c r="VOZ19" s="19"/>
      <c r="VPA19" s="19"/>
      <c r="VPB19" s="19"/>
      <c r="VPC19" s="19"/>
      <c r="VPD19" s="19"/>
      <c r="VPE19" s="19"/>
      <c r="VPF19" s="19"/>
      <c r="VPG19" s="19"/>
      <c r="VPH19" s="19"/>
      <c r="VPI19" s="19"/>
      <c r="VPJ19" s="19"/>
      <c r="VPK19" s="19"/>
      <c r="VPL19" s="19"/>
      <c r="VPM19" s="19"/>
      <c r="VPN19" s="19"/>
      <c r="VPO19" s="19"/>
      <c r="VPP19" s="19"/>
      <c r="VPQ19" s="19"/>
      <c r="VPR19" s="19"/>
      <c r="VPS19" s="19"/>
      <c r="VPT19" s="19"/>
      <c r="VPU19" s="19"/>
      <c r="VPV19" s="19"/>
      <c r="VPW19" s="19"/>
      <c r="VPX19" s="19"/>
      <c r="VPY19" s="19"/>
      <c r="VPZ19" s="19"/>
      <c r="VQA19" s="19"/>
      <c r="VQB19" s="19"/>
      <c r="VQC19" s="19"/>
      <c r="VQD19" s="19"/>
      <c r="VQE19" s="19"/>
      <c r="VQF19" s="19"/>
      <c r="VQG19" s="19"/>
      <c r="VQH19" s="19"/>
      <c r="VQI19" s="19"/>
      <c r="VQJ19" s="19"/>
      <c r="VQK19" s="19"/>
      <c r="VQL19" s="19"/>
      <c r="VQM19" s="19"/>
      <c r="VQN19" s="19"/>
      <c r="VQO19" s="19"/>
      <c r="VQP19" s="19"/>
      <c r="VQQ19" s="19"/>
      <c r="VQR19" s="19"/>
      <c r="VQS19" s="19"/>
      <c r="VQT19" s="19"/>
      <c r="VQU19" s="19"/>
      <c r="VQV19" s="19"/>
      <c r="VQW19" s="19"/>
      <c r="VQX19" s="19"/>
      <c r="VQY19" s="19"/>
      <c r="VQZ19" s="19"/>
      <c r="VRA19" s="19"/>
      <c r="VRB19" s="19"/>
      <c r="VRC19" s="19"/>
      <c r="VRD19" s="19"/>
      <c r="VRE19" s="19"/>
      <c r="VRF19" s="19"/>
      <c r="VRG19" s="19"/>
      <c r="VRH19" s="19"/>
      <c r="VRI19" s="19"/>
      <c r="VRJ19" s="19"/>
      <c r="VRK19" s="19"/>
      <c r="VRL19" s="19"/>
      <c r="VRM19" s="19"/>
      <c r="VRN19" s="19"/>
      <c r="VRO19" s="19"/>
      <c r="VRP19" s="19"/>
      <c r="VRQ19" s="19"/>
      <c r="VRR19" s="19"/>
      <c r="VRS19" s="19"/>
      <c r="VRT19" s="19"/>
      <c r="VRU19" s="19"/>
      <c r="VRV19" s="19"/>
      <c r="VRW19" s="19"/>
      <c r="VRX19" s="19"/>
      <c r="VRY19" s="19"/>
      <c r="VRZ19" s="19"/>
      <c r="VSA19" s="19"/>
      <c r="VSB19" s="19"/>
      <c r="VSC19" s="19"/>
      <c r="VSD19" s="19"/>
      <c r="VSE19" s="19"/>
      <c r="VSF19" s="19"/>
      <c r="VSG19" s="19"/>
      <c r="VSH19" s="19"/>
      <c r="VSI19" s="19"/>
      <c r="VSJ19" s="19"/>
      <c r="VSK19" s="19"/>
      <c r="VSL19" s="19"/>
      <c r="VSM19" s="19"/>
      <c r="VSN19" s="19"/>
      <c r="VSO19" s="19"/>
      <c r="VSP19" s="19"/>
      <c r="VSQ19" s="19"/>
      <c r="VSR19" s="19"/>
      <c r="VSS19" s="19"/>
      <c r="VST19" s="19"/>
      <c r="VSU19" s="19"/>
      <c r="VSV19" s="19"/>
      <c r="VSW19" s="19"/>
      <c r="VSX19" s="19"/>
      <c r="VSY19" s="19"/>
      <c r="VSZ19" s="19"/>
      <c r="VTA19" s="19"/>
      <c r="VTB19" s="19"/>
      <c r="VTC19" s="19"/>
      <c r="VTD19" s="19"/>
      <c r="VTE19" s="19"/>
      <c r="VTF19" s="19"/>
      <c r="VTG19" s="19"/>
      <c r="VTH19" s="19"/>
      <c r="VTI19" s="19"/>
      <c r="VTJ19" s="19"/>
      <c r="VTK19" s="19"/>
      <c r="VTL19" s="19"/>
      <c r="VTM19" s="19"/>
      <c r="VTN19" s="19"/>
      <c r="VTO19" s="19"/>
      <c r="VTP19" s="19"/>
      <c r="VTQ19" s="19"/>
      <c r="VTR19" s="19"/>
      <c r="VTS19" s="19"/>
      <c r="VTT19" s="19"/>
      <c r="VTU19" s="19"/>
      <c r="VTV19" s="19"/>
      <c r="VTW19" s="19"/>
      <c r="VTX19" s="19"/>
      <c r="VTY19" s="19"/>
      <c r="VTZ19" s="19"/>
      <c r="VUA19" s="19"/>
      <c r="VUB19" s="19"/>
      <c r="VUC19" s="19"/>
      <c r="VUD19" s="19"/>
      <c r="VUE19" s="19"/>
      <c r="VUF19" s="19"/>
      <c r="VUG19" s="19"/>
      <c r="VUH19" s="19"/>
      <c r="VUI19" s="19"/>
      <c r="VUJ19" s="19"/>
      <c r="VUK19" s="19"/>
      <c r="VUL19" s="19"/>
      <c r="VUM19" s="19"/>
      <c r="VUN19" s="19"/>
      <c r="VUO19" s="19"/>
      <c r="VUP19" s="19"/>
      <c r="VUQ19" s="19"/>
      <c r="VUR19" s="19"/>
      <c r="VUS19" s="19"/>
      <c r="VUT19" s="19"/>
      <c r="VUU19" s="19"/>
      <c r="VUV19" s="19"/>
      <c r="VUW19" s="19"/>
      <c r="VUX19" s="19"/>
      <c r="VUY19" s="19"/>
      <c r="VUZ19" s="19"/>
      <c r="VVA19" s="19"/>
      <c r="VVB19" s="19"/>
      <c r="VVC19" s="19"/>
      <c r="VVD19" s="19"/>
      <c r="VVE19" s="19"/>
      <c r="VVF19" s="19"/>
      <c r="VVG19" s="19"/>
      <c r="VVH19" s="19"/>
      <c r="VVI19" s="19"/>
      <c r="VVJ19" s="19"/>
      <c r="VVK19" s="19"/>
      <c r="VVL19" s="19"/>
      <c r="VVM19" s="19"/>
      <c r="VVN19" s="19"/>
      <c r="VVO19" s="19"/>
      <c r="VVP19" s="19"/>
      <c r="VVQ19" s="19"/>
      <c r="VVR19" s="19"/>
      <c r="VVS19" s="19"/>
      <c r="VVT19" s="19"/>
      <c r="VVU19" s="19"/>
      <c r="VVV19" s="19"/>
      <c r="VVW19" s="19"/>
      <c r="VVX19" s="19"/>
      <c r="VVY19" s="19"/>
      <c r="VVZ19" s="19"/>
      <c r="VWA19" s="19"/>
      <c r="VWB19" s="19"/>
      <c r="VWC19" s="19"/>
      <c r="VWD19" s="19"/>
      <c r="VWE19" s="19"/>
      <c r="VWF19" s="19"/>
      <c r="VWG19" s="19"/>
      <c r="VWH19" s="19"/>
      <c r="VWI19" s="19"/>
      <c r="VWJ19" s="19"/>
      <c r="VWK19" s="19"/>
      <c r="VWL19" s="19"/>
      <c r="VWM19" s="19"/>
      <c r="VWN19" s="19"/>
      <c r="VWO19" s="19"/>
      <c r="VWP19" s="19"/>
      <c r="VWQ19" s="19"/>
      <c r="VWR19" s="19"/>
      <c r="VWS19" s="19"/>
      <c r="VWT19" s="19"/>
      <c r="VWU19" s="19"/>
      <c r="VWV19" s="19"/>
      <c r="VWW19" s="19"/>
      <c r="VWX19" s="19"/>
      <c r="VWY19" s="19"/>
      <c r="VWZ19" s="19"/>
      <c r="VXA19" s="19"/>
      <c r="VXB19" s="19"/>
      <c r="VXC19" s="19"/>
      <c r="VXD19" s="19"/>
      <c r="VXE19" s="19"/>
      <c r="VXF19" s="19"/>
      <c r="VXG19" s="19"/>
      <c r="VXH19" s="19"/>
      <c r="VXI19" s="19"/>
      <c r="VXJ19" s="19"/>
      <c r="VXK19" s="19"/>
      <c r="VXL19" s="19"/>
      <c r="VXM19" s="19"/>
      <c r="VXN19" s="19"/>
      <c r="VXO19" s="19"/>
      <c r="VXP19" s="19"/>
      <c r="VXQ19" s="19"/>
      <c r="VXR19" s="19"/>
      <c r="VXS19" s="19"/>
      <c r="VXT19" s="19"/>
      <c r="VXU19" s="19"/>
      <c r="VXV19" s="19"/>
      <c r="VXW19" s="19"/>
      <c r="VXX19" s="19"/>
      <c r="VXY19" s="19"/>
      <c r="VXZ19" s="19"/>
      <c r="VYA19" s="19"/>
      <c r="VYB19" s="19"/>
      <c r="VYC19" s="19"/>
      <c r="VYD19" s="19"/>
      <c r="VYE19" s="19"/>
      <c r="VYF19" s="19"/>
      <c r="VYG19" s="19"/>
      <c r="VYH19" s="19"/>
      <c r="VYI19" s="19"/>
      <c r="VYJ19" s="19"/>
      <c r="VYK19" s="19"/>
      <c r="VYL19" s="19"/>
      <c r="VYM19" s="19"/>
      <c r="VYN19" s="19"/>
      <c r="VYO19" s="19"/>
      <c r="VYP19" s="19"/>
      <c r="VYQ19" s="19"/>
      <c r="VYR19" s="19"/>
      <c r="VYS19" s="19"/>
      <c r="VYT19" s="19"/>
      <c r="VYU19" s="19"/>
      <c r="VYV19" s="19"/>
      <c r="VYW19" s="19"/>
      <c r="VYX19" s="19"/>
      <c r="VYY19" s="19"/>
      <c r="VYZ19" s="19"/>
      <c r="VZA19" s="19"/>
      <c r="VZB19" s="19"/>
      <c r="VZC19" s="19"/>
      <c r="VZD19" s="19"/>
      <c r="VZE19" s="19"/>
      <c r="VZF19" s="19"/>
      <c r="VZG19" s="19"/>
      <c r="VZH19" s="19"/>
      <c r="VZI19" s="19"/>
      <c r="VZJ19" s="19"/>
      <c r="VZK19" s="19"/>
      <c r="VZL19" s="19"/>
      <c r="VZM19" s="19"/>
      <c r="VZN19" s="19"/>
      <c r="VZO19" s="19"/>
      <c r="VZP19" s="19"/>
      <c r="VZQ19" s="19"/>
      <c r="VZR19" s="19"/>
      <c r="VZS19" s="19"/>
      <c r="VZT19" s="19"/>
      <c r="VZU19" s="19"/>
      <c r="VZV19" s="19"/>
      <c r="VZW19" s="19"/>
      <c r="VZX19" s="19"/>
      <c r="VZY19" s="19"/>
      <c r="VZZ19" s="19"/>
      <c r="WAA19" s="19"/>
      <c r="WAB19" s="19"/>
      <c r="WAC19" s="19"/>
      <c r="WAD19" s="19"/>
      <c r="WAE19" s="19"/>
      <c r="WAF19" s="19"/>
      <c r="WAG19" s="19"/>
      <c r="WAH19" s="19"/>
      <c r="WAI19" s="19"/>
      <c r="WAJ19" s="19"/>
      <c r="WAK19" s="19"/>
      <c r="WAL19" s="19"/>
      <c r="WAM19" s="19"/>
      <c r="WAN19" s="19"/>
      <c r="WAO19" s="19"/>
      <c r="WAP19" s="19"/>
      <c r="WAQ19" s="19"/>
      <c r="WAR19" s="19"/>
      <c r="WAS19" s="19"/>
      <c r="WAT19" s="19"/>
      <c r="WAU19" s="19"/>
      <c r="WAV19" s="19"/>
      <c r="WAW19" s="19"/>
      <c r="WAX19" s="19"/>
      <c r="WAY19" s="19"/>
      <c r="WAZ19" s="19"/>
      <c r="WBA19" s="19"/>
      <c r="WBB19" s="19"/>
      <c r="WBC19" s="19"/>
      <c r="WBD19" s="19"/>
      <c r="WBE19" s="19"/>
      <c r="WBF19" s="19"/>
      <c r="WBG19" s="19"/>
      <c r="WBH19" s="19"/>
      <c r="WBI19" s="19"/>
      <c r="WBJ19" s="19"/>
      <c r="WBK19" s="19"/>
      <c r="WBL19" s="19"/>
      <c r="WBM19" s="19"/>
      <c r="WBN19" s="19"/>
      <c r="WBO19" s="19"/>
      <c r="WBP19" s="19"/>
      <c r="WBQ19" s="19"/>
      <c r="WBR19" s="19"/>
      <c r="WBS19" s="19"/>
      <c r="WBT19" s="19"/>
      <c r="WBU19" s="19"/>
      <c r="WBV19" s="19"/>
      <c r="WBW19" s="19"/>
      <c r="WBX19" s="19"/>
      <c r="WBY19" s="19"/>
      <c r="WBZ19" s="19"/>
      <c r="WCA19" s="19"/>
      <c r="WCB19" s="19"/>
      <c r="WCC19" s="19"/>
      <c r="WCD19" s="19"/>
      <c r="WCE19" s="19"/>
      <c r="WCF19" s="19"/>
      <c r="WCG19" s="19"/>
      <c r="WCH19" s="19"/>
      <c r="WCI19" s="19"/>
      <c r="WCJ19" s="19"/>
      <c r="WCK19" s="19"/>
      <c r="WCL19" s="19"/>
      <c r="WCM19" s="19"/>
      <c r="WCN19" s="19"/>
      <c r="WCO19" s="19"/>
      <c r="WCP19" s="19"/>
      <c r="WCQ19" s="19"/>
      <c r="WCR19" s="19"/>
      <c r="WCS19" s="19"/>
      <c r="WCT19" s="19"/>
      <c r="WCU19" s="19"/>
      <c r="WCV19" s="19"/>
      <c r="WCW19" s="19"/>
      <c r="WCX19" s="19"/>
      <c r="WCY19" s="19"/>
      <c r="WCZ19" s="19"/>
      <c r="WDA19" s="19"/>
      <c r="WDB19" s="19"/>
      <c r="WDC19" s="19"/>
      <c r="WDD19" s="19"/>
      <c r="WDE19" s="19"/>
      <c r="WDF19" s="19"/>
      <c r="WDG19" s="19"/>
      <c r="WDH19" s="19"/>
      <c r="WDI19" s="19"/>
      <c r="WDJ19" s="19"/>
      <c r="WDK19" s="19"/>
      <c r="WDL19" s="19"/>
      <c r="WDM19" s="19"/>
      <c r="WDN19" s="19"/>
      <c r="WDO19" s="19"/>
      <c r="WDP19" s="19"/>
      <c r="WDQ19" s="19"/>
      <c r="WDR19" s="19"/>
      <c r="WDS19" s="19"/>
      <c r="WDT19" s="19"/>
      <c r="WDU19" s="19"/>
      <c r="WDV19" s="19"/>
      <c r="WDW19" s="19"/>
      <c r="WDX19" s="19"/>
      <c r="WDY19" s="19"/>
      <c r="WDZ19" s="19"/>
      <c r="WEA19" s="19"/>
      <c r="WEB19" s="19"/>
      <c r="WEC19" s="19"/>
      <c r="WED19" s="19"/>
      <c r="WEE19" s="19"/>
      <c r="WEF19" s="19"/>
      <c r="WEG19" s="19"/>
      <c r="WEH19" s="19"/>
      <c r="WEI19" s="19"/>
      <c r="WEJ19" s="19"/>
      <c r="WEK19" s="19"/>
      <c r="WEL19" s="19"/>
      <c r="WEM19" s="19"/>
      <c r="WEN19" s="19"/>
      <c r="WEO19" s="19"/>
      <c r="WEP19" s="19"/>
      <c r="WEQ19" s="19"/>
      <c r="WER19" s="19"/>
      <c r="WES19" s="19"/>
      <c r="WET19" s="19"/>
      <c r="WEU19" s="19"/>
      <c r="WEV19" s="19"/>
      <c r="WEW19" s="19"/>
      <c r="WEX19" s="19"/>
      <c r="WEY19" s="19"/>
      <c r="WEZ19" s="19"/>
      <c r="WFA19" s="19"/>
      <c r="WFB19" s="19"/>
      <c r="WFC19" s="19"/>
      <c r="WFD19" s="19"/>
      <c r="WFE19" s="19"/>
      <c r="WFF19" s="19"/>
      <c r="WFG19" s="19"/>
      <c r="WFH19" s="19"/>
      <c r="WFI19" s="19"/>
      <c r="WFJ19" s="19"/>
      <c r="WFK19" s="19"/>
      <c r="WFL19" s="19"/>
      <c r="WFM19" s="19"/>
      <c r="WFN19" s="19"/>
      <c r="WFO19" s="19"/>
      <c r="WFP19" s="19"/>
      <c r="WFQ19" s="19"/>
      <c r="WFR19" s="19"/>
      <c r="WFS19" s="19"/>
      <c r="WFT19" s="19"/>
      <c r="WFU19" s="19"/>
      <c r="WFV19" s="19"/>
      <c r="WFW19" s="19"/>
      <c r="WFX19" s="19"/>
      <c r="WFY19" s="19"/>
      <c r="WFZ19" s="19"/>
      <c r="WGA19" s="19"/>
      <c r="WGB19" s="19"/>
      <c r="WGC19" s="19"/>
      <c r="WGD19" s="19"/>
      <c r="WGE19" s="19"/>
      <c r="WGF19" s="19"/>
      <c r="WGG19" s="19"/>
      <c r="WGH19" s="19"/>
      <c r="WGI19" s="19"/>
      <c r="WGJ19" s="19"/>
      <c r="WGK19" s="19"/>
      <c r="WGL19" s="19"/>
      <c r="WGM19" s="19"/>
      <c r="WGN19" s="19"/>
      <c r="WGO19" s="19"/>
      <c r="WGP19" s="19"/>
      <c r="WGQ19" s="19"/>
      <c r="WGR19" s="19"/>
      <c r="WGS19" s="19"/>
      <c r="WGT19" s="19"/>
      <c r="WGU19" s="19"/>
      <c r="WGV19" s="19"/>
      <c r="WGW19" s="19"/>
      <c r="WGX19" s="19"/>
      <c r="WGY19" s="19"/>
      <c r="WGZ19" s="19"/>
      <c r="WHA19" s="19"/>
      <c r="WHB19" s="19"/>
      <c r="WHC19" s="19"/>
      <c r="WHD19" s="19"/>
      <c r="WHE19" s="19"/>
      <c r="WHF19" s="19"/>
      <c r="WHG19" s="19"/>
      <c r="WHH19" s="19"/>
      <c r="WHI19" s="19"/>
      <c r="WHJ19" s="19"/>
      <c r="WHK19" s="19"/>
      <c r="WHL19" s="19"/>
      <c r="WHM19" s="19"/>
      <c r="WHN19" s="19"/>
      <c r="WHO19" s="19"/>
      <c r="WHP19" s="19"/>
      <c r="WHQ19" s="19"/>
      <c r="WHR19" s="19"/>
      <c r="WHS19" s="19"/>
      <c r="WHT19" s="19"/>
      <c r="WHU19" s="19"/>
      <c r="WHV19" s="19"/>
      <c r="WHW19" s="19"/>
      <c r="WHX19" s="19"/>
      <c r="WHY19" s="19"/>
      <c r="WHZ19" s="19"/>
      <c r="WIA19" s="19"/>
      <c r="WIB19" s="19"/>
      <c r="WIC19" s="19"/>
      <c r="WID19" s="19"/>
      <c r="WIE19" s="19"/>
      <c r="WIF19" s="19"/>
      <c r="WIG19" s="19"/>
      <c r="WIH19" s="19"/>
      <c r="WII19" s="19"/>
      <c r="WIJ19" s="19"/>
      <c r="WIK19" s="19"/>
      <c r="WIL19" s="19"/>
      <c r="WIM19" s="19"/>
      <c r="WIN19" s="19"/>
      <c r="WIO19" s="19"/>
      <c r="WIP19" s="19"/>
      <c r="WIQ19" s="19"/>
      <c r="WIR19" s="19"/>
      <c r="WIS19" s="19"/>
      <c r="WIT19" s="19"/>
      <c r="WIU19" s="19"/>
      <c r="WIV19" s="19"/>
      <c r="WIW19" s="19"/>
      <c r="WIX19" s="19"/>
      <c r="WIY19" s="19"/>
      <c r="WIZ19" s="19"/>
      <c r="WJA19" s="19"/>
      <c r="WJB19" s="19"/>
      <c r="WJC19" s="19"/>
      <c r="WJD19" s="19"/>
      <c r="WJE19" s="19"/>
      <c r="WJF19" s="19"/>
      <c r="WJG19" s="19"/>
      <c r="WJH19" s="19"/>
      <c r="WJI19" s="19"/>
      <c r="WJJ19" s="19"/>
      <c r="WJK19" s="19"/>
      <c r="WJL19" s="19"/>
      <c r="WJM19" s="19"/>
      <c r="WJN19" s="19"/>
      <c r="WJO19" s="19"/>
      <c r="WJP19" s="19"/>
      <c r="WJQ19" s="19"/>
      <c r="WJR19" s="19"/>
      <c r="WJS19" s="19"/>
      <c r="WJT19" s="19"/>
      <c r="WJU19" s="19"/>
      <c r="WJV19" s="19"/>
      <c r="WJW19" s="19"/>
      <c r="WJX19" s="19"/>
      <c r="WJY19" s="19"/>
      <c r="WJZ19" s="19"/>
      <c r="WKA19" s="19"/>
      <c r="WKB19" s="19"/>
      <c r="WKC19" s="19"/>
      <c r="WKD19" s="19"/>
      <c r="WKE19" s="19"/>
      <c r="WKF19" s="19"/>
      <c r="WKG19" s="19"/>
      <c r="WKH19" s="19"/>
      <c r="WKI19" s="19"/>
      <c r="WKJ19" s="19"/>
      <c r="WKK19" s="19"/>
      <c r="WKL19" s="19"/>
      <c r="WKM19" s="19"/>
      <c r="WKN19" s="19"/>
      <c r="WKO19" s="19"/>
      <c r="WKP19" s="19"/>
      <c r="WKQ19" s="19"/>
      <c r="WKR19" s="19"/>
      <c r="WKS19" s="19"/>
      <c r="WKT19" s="19"/>
      <c r="WKU19" s="19"/>
      <c r="WKV19" s="19"/>
      <c r="WKW19" s="19"/>
      <c r="WKX19" s="19"/>
      <c r="WKY19" s="19"/>
      <c r="WKZ19" s="19"/>
      <c r="WLA19" s="19"/>
      <c r="WLB19" s="19"/>
      <c r="WLC19" s="19"/>
      <c r="WLD19" s="19"/>
      <c r="WLE19" s="19"/>
      <c r="WLF19" s="19"/>
      <c r="WLG19" s="19"/>
      <c r="WLH19" s="19"/>
      <c r="WLI19" s="19"/>
      <c r="WLJ19" s="19"/>
      <c r="WLK19" s="19"/>
      <c r="WLL19" s="19"/>
      <c r="WLM19" s="19"/>
      <c r="WLN19" s="19"/>
      <c r="WLO19" s="19"/>
      <c r="WLP19" s="19"/>
      <c r="WLQ19" s="19"/>
      <c r="WLR19" s="19"/>
      <c r="WLS19" s="19"/>
      <c r="WLT19" s="19"/>
      <c r="WLU19" s="19"/>
      <c r="WLV19" s="19"/>
      <c r="WLW19" s="19"/>
      <c r="WLX19" s="19"/>
      <c r="WLY19" s="19"/>
      <c r="WLZ19" s="19"/>
      <c r="WMA19" s="19"/>
      <c r="WMB19" s="19"/>
      <c r="WMC19" s="19"/>
      <c r="WMD19" s="19"/>
      <c r="WME19" s="19"/>
      <c r="WMF19" s="19"/>
      <c r="WMG19" s="19"/>
      <c r="WMH19" s="19"/>
      <c r="WMI19" s="19"/>
      <c r="WMJ19" s="19"/>
      <c r="WMK19" s="19"/>
      <c r="WML19" s="19"/>
      <c r="WMM19" s="19"/>
      <c r="WMN19" s="19"/>
      <c r="WMO19" s="19"/>
      <c r="WMP19" s="19"/>
      <c r="WMQ19" s="19"/>
      <c r="WMR19" s="19"/>
      <c r="WMS19" s="19"/>
      <c r="WMT19" s="19"/>
      <c r="WMU19" s="19"/>
      <c r="WMV19" s="19"/>
      <c r="WMW19" s="19"/>
      <c r="WMX19" s="19"/>
      <c r="WMY19" s="19"/>
      <c r="WMZ19" s="19"/>
      <c r="WNA19" s="19"/>
      <c r="WNB19" s="19"/>
      <c r="WNC19" s="19"/>
      <c r="WND19" s="19"/>
      <c r="WNE19" s="19"/>
      <c r="WNF19" s="19"/>
      <c r="WNG19" s="19"/>
      <c r="WNH19" s="19"/>
      <c r="WNI19" s="19"/>
      <c r="WNJ19" s="19"/>
      <c r="WNK19" s="19"/>
      <c r="WNL19" s="19"/>
      <c r="WNM19" s="19"/>
      <c r="WNN19" s="19"/>
      <c r="WNO19" s="19"/>
      <c r="WNP19" s="19"/>
      <c r="WNQ19" s="19"/>
      <c r="WNR19" s="19"/>
      <c r="WNS19" s="19"/>
      <c r="WNT19" s="19"/>
      <c r="WNU19" s="19"/>
      <c r="WNV19" s="19"/>
      <c r="WNW19" s="19"/>
      <c r="WNX19" s="19"/>
      <c r="WNY19" s="19"/>
      <c r="WNZ19" s="19"/>
      <c r="WOA19" s="19"/>
      <c r="WOB19" s="19"/>
      <c r="WOC19" s="19"/>
      <c r="WOD19" s="19"/>
      <c r="WOE19" s="19"/>
      <c r="WOF19" s="19"/>
      <c r="WOG19" s="19"/>
      <c r="WOH19" s="19"/>
      <c r="WOI19" s="19"/>
      <c r="WOJ19" s="19"/>
      <c r="WOK19" s="19"/>
      <c r="WOL19" s="19"/>
      <c r="WOM19" s="19"/>
      <c r="WON19" s="19"/>
      <c r="WOO19" s="19"/>
      <c r="WOP19" s="19"/>
      <c r="WOQ19" s="19"/>
      <c r="WOR19" s="19"/>
      <c r="WOS19" s="19"/>
      <c r="WOT19" s="19"/>
      <c r="WOU19" s="19"/>
      <c r="WOV19" s="19"/>
      <c r="WOW19" s="19"/>
      <c r="WOX19" s="19"/>
      <c r="WOY19" s="19"/>
      <c r="WOZ19" s="19"/>
      <c r="WPA19" s="19"/>
      <c r="WPB19" s="19"/>
      <c r="WPC19" s="19"/>
      <c r="WPD19" s="19"/>
      <c r="WPE19" s="19"/>
      <c r="WPF19" s="19"/>
      <c r="WPG19" s="19"/>
      <c r="WPH19" s="19"/>
      <c r="WPI19" s="19"/>
      <c r="WPJ19" s="19"/>
      <c r="WPK19" s="19"/>
      <c r="WPL19" s="19"/>
      <c r="WPM19" s="19"/>
      <c r="WPN19" s="19"/>
      <c r="WPO19" s="19"/>
      <c r="WPP19" s="19"/>
      <c r="WPQ19" s="19"/>
      <c r="WPR19" s="19"/>
      <c r="WPS19" s="19"/>
      <c r="WPT19" s="19"/>
      <c r="WPU19" s="19"/>
      <c r="WPV19" s="19"/>
      <c r="WPW19" s="19"/>
      <c r="WPX19" s="19"/>
      <c r="WPY19" s="19"/>
      <c r="WPZ19" s="19"/>
      <c r="WQA19" s="19"/>
      <c r="WQB19" s="19"/>
      <c r="WQC19" s="19"/>
      <c r="WQD19" s="19"/>
      <c r="WQE19" s="19"/>
      <c r="WQF19" s="19"/>
      <c r="WQG19" s="19"/>
      <c r="WQH19" s="19"/>
      <c r="WQI19" s="19"/>
      <c r="WQJ19" s="19"/>
      <c r="WQK19" s="19"/>
      <c r="WQL19" s="19"/>
      <c r="WQM19" s="19"/>
      <c r="WQN19" s="19"/>
      <c r="WQO19" s="19"/>
      <c r="WQP19" s="19"/>
      <c r="WQQ19" s="19"/>
      <c r="WQR19" s="19"/>
      <c r="WQS19" s="19"/>
      <c r="WQT19" s="19"/>
      <c r="WQU19" s="19"/>
      <c r="WQV19" s="19"/>
      <c r="WQW19" s="19"/>
      <c r="WQX19" s="19"/>
      <c r="WQY19" s="19"/>
      <c r="WQZ19" s="19"/>
      <c r="WRA19" s="19"/>
      <c r="WRB19" s="19"/>
      <c r="WRC19" s="19"/>
      <c r="WRD19" s="19"/>
      <c r="WRE19" s="19"/>
      <c r="WRF19" s="19"/>
      <c r="WRG19" s="19"/>
      <c r="WRH19" s="19"/>
      <c r="WRI19" s="19"/>
      <c r="WRJ19" s="19"/>
      <c r="WRK19" s="19"/>
      <c r="WRL19" s="19"/>
      <c r="WRM19" s="19"/>
      <c r="WRN19" s="19"/>
      <c r="WRO19" s="19"/>
      <c r="WRP19" s="19"/>
      <c r="WRQ19" s="19"/>
      <c r="WRR19" s="19"/>
      <c r="WRS19" s="19"/>
      <c r="WRT19" s="19"/>
      <c r="WRU19" s="19"/>
      <c r="WRV19" s="19"/>
      <c r="WRW19" s="19"/>
      <c r="WRX19" s="19"/>
      <c r="WRY19" s="19"/>
      <c r="WRZ19" s="19"/>
      <c r="WSA19" s="19"/>
      <c r="WSB19" s="19"/>
      <c r="WSC19" s="19"/>
      <c r="WSD19" s="19"/>
      <c r="WSE19" s="19"/>
      <c r="WSF19" s="19"/>
      <c r="WSG19" s="19"/>
      <c r="WSH19" s="19"/>
      <c r="WSI19" s="19"/>
      <c r="WSJ19" s="19"/>
      <c r="WSK19" s="19"/>
      <c r="WSL19" s="19"/>
      <c r="WSM19" s="19"/>
      <c r="WSN19" s="19"/>
      <c r="WSO19" s="19"/>
      <c r="WSP19" s="19"/>
      <c r="WSQ19" s="19"/>
      <c r="WSR19" s="19"/>
      <c r="WSS19" s="19"/>
      <c r="WST19" s="19"/>
      <c r="WSU19" s="19"/>
      <c r="WSV19" s="19"/>
      <c r="WSW19" s="19"/>
      <c r="WSX19" s="19"/>
      <c r="WSY19" s="19"/>
      <c r="WSZ19" s="19"/>
      <c r="WTA19" s="19"/>
      <c r="WTB19" s="19"/>
      <c r="WTC19" s="19"/>
      <c r="WTD19" s="19"/>
      <c r="WTE19" s="19"/>
      <c r="WTF19" s="19"/>
      <c r="WTG19" s="19"/>
      <c r="WTH19" s="19"/>
      <c r="WTI19" s="19"/>
      <c r="WTJ19" s="19"/>
      <c r="WTK19" s="19"/>
      <c r="WTL19" s="19"/>
      <c r="WTM19" s="19"/>
      <c r="WTN19" s="19"/>
      <c r="WTO19" s="19"/>
      <c r="WTP19" s="19"/>
      <c r="WTQ19" s="19"/>
      <c r="WTR19" s="19"/>
      <c r="WTS19" s="19"/>
      <c r="WTT19" s="19"/>
      <c r="WTU19" s="19"/>
      <c r="WTV19" s="19"/>
      <c r="WTW19" s="19"/>
      <c r="WTX19" s="19"/>
      <c r="WTY19" s="19"/>
      <c r="WTZ19" s="19"/>
      <c r="WUA19" s="19"/>
      <c r="WUB19" s="19"/>
      <c r="WUC19" s="19"/>
      <c r="WUD19" s="19"/>
      <c r="WUE19" s="19"/>
      <c r="WUF19" s="19"/>
      <c r="WUG19" s="19"/>
      <c r="WUH19" s="19"/>
      <c r="WUI19" s="19"/>
      <c r="WUJ19" s="19"/>
      <c r="WUK19" s="19"/>
      <c r="WUL19" s="19"/>
      <c r="WUM19" s="19"/>
      <c r="WUN19" s="19"/>
      <c r="WUO19" s="19"/>
      <c r="WUP19" s="19"/>
      <c r="WUQ19" s="19"/>
      <c r="WUR19" s="19"/>
      <c r="WUS19" s="19"/>
      <c r="WUT19" s="19"/>
      <c r="WUU19" s="19"/>
      <c r="WUV19" s="19"/>
      <c r="WUW19" s="19"/>
      <c r="WUX19" s="19"/>
      <c r="WUY19" s="19"/>
      <c r="WUZ19" s="19"/>
      <c r="WVA19" s="19"/>
      <c r="WVB19" s="19"/>
      <c r="WVC19" s="19"/>
      <c r="WVD19" s="19"/>
      <c r="WVE19" s="19"/>
      <c r="WVF19" s="19"/>
      <c r="WVG19" s="19"/>
      <c r="WVH19" s="19"/>
      <c r="WVI19" s="19"/>
      <c r="WVJ19" s="19"/>
      <c r="WVK19" s="19"/>
      <c r="WVL19" s="19"/>
      <c r="WVM19" s="19"/>
      <c r="WVN19" s="19"/>
      <c r="WVO19" s="19"/>
      <c r="WVP19" s="19"/>
      <c r="WVQ19" s="19"/>
      <c r="WVR19" s="19"/>
      <c r="WVS19" s="19"/>
      <c r="WVT19" s="19"/>
      <c r="WVU19" s="19"/>
      <c r="WVV19" s="19"/>
      <c r="WVW19" s="19"/>
      <c r="WVX19" s="19"/>
      <c r="WVY19" s="19"/>
      <c r="WVZ19" s="19"/>
      <c r="WWA19" s="19"/>
      <c r="WWB19" s="19"/>
      <c r="WWC19" s="19"/>
      <c r="WWD19" s="19"/>
      <c r="WWE19" s="19"/>
      <c r="WWF19" s="19"/>
      <c r="WWG19" s="19"/>
      <c r="WWH19" s="19"/>
      <c r="WWI19" s="19"/>
      <c r="WWJ19" s="19"/>
      <c r="WWK19" s="19"/>
      <c r="WWL19" s="19"/>
      <c r="WWM19" s="19"/>
      <c r="WWN19" s="19"/>
      <c r="WWO19" s="19"/>
      <c r="WWP19" s="19"/>
      <c r="WWQ19" s="19"/>
      <c r="WWR19" s="19"/>
      <c r="WWS19" s="19"/>
      <c r="WWT19" s="19"/>
      <c r="WWU19" s="19"/>
      <c r="WWV19" s="19"/>
      <c r="WWW19" s="19"/>
      <c r="WWX19" s="19"/>
      <c r="WWY19" s="19"/>
      <c r="WWZ19" s="19"/>
      <c r="WXA19" s="19"/>
      <c r="WXB19" s="19"/>
      <c r="WXC19" s="19"/>
      <c r="WXD19" s="19"/>
      <c r="WXE19" s="19"/>
      <c r="WXF19" s="19"/>
      <c r="WXG19" s="19"/>
      <c r="WXH19" s="19"/>
      <c r="WXI19" s="19"/>
      <c r="WXJ19" s="19"/>
      <c r="WXK19" s="19"/>
      <c r="WXL19" s="19"/>
      <c r="WXM19" s="19"/>
      <c r="WXN19" s="19"/>
      <c r="WXO19" s="19"/>
      <c r="WXP19" s="19"/>
      <c r="WXQ19" s="19"/>
      <c r="WXR19" s="19"/>
      <c r="WXS19" s="19"/>
      <c r="WXT19" s="19"/>
      <c r="WXU19" s="19"/>
      <c r="WXV19" s="19"/>
      <c r="WXW19" s="19"/>
      <c r="WXX19" s="19"/>
      <c r="WXY19" s="19"/>
      <c r="WXZ19" s="19"/>
      <c r="WYA19" s="19"/>
      <c r="WYB19" s="19"/>
      <c r="WYC19" s="19"/>
      <c r="WYD19" s="19"/>
      <c r="WYE19" s="19"/>
      <c r="WYF19" s="19"/>
      <c r="WYG19" s="19"/>
      <c r="WYH19" s="19"/>
      <c r="WYI19" s="19"/>
      <c r="WYJ19" s="19"/>
      <c r="WYK19" s="19"/>
      <c r="WYL19" s="19"/>
      <c r="WYM19" s="19"/>
      <c r="WYN19" s="19"/>
      <c r="WYO19" s="19"/>
      <c r="WYP19" s="19"/>
      <c r="WYQ19" s="19"/>
      <c r="WYR19" s="19"/>
      <c r="WYS19" s="19"/>
      <c r="WYT19" s="19"/>
      <c r="WYU19" s="19"/>
      <c r="WYV19" s="19"/>
      <c r="WYW19" s="19"/>
      <c r="WYX19" s="19"/>
      <c r="WYY19" s="19"/>
      <c r="WYZ19" s="19"/>
      <c r="WZA19" s="19"/>
      <c r="WZB19" s="19"/>
      <c r="WZC19" s="19"/>
      <c r="WZD19" s="19"/>
      <c r="WZE19" s="19"/>
      <c r="WZF19" s="19"/>
      <c r="WZG19" s="19"/>
      <c r="WZH19" s="19"/>
      <c r="WZI19" s="19"/>
      <c r="WZJ19" s="19"/>
      <c r="WZK19" s="19"/>
      <c r="WZL19" s="19"/>
      <c r="WZM19" s="19"/>
      <c r="WZN19" s="19"/>
      <c r="WZO19" s="19"/>
      <c r="WZP19" s="19"/>
      <c r="WZQ19" s="19"/>
      <c r="WZR19" s="19"/>
      <c r="WZS19" s="19"/>
      <c r="WZT19" s="19"/>
      <c r="WZU19" s="19"/>
      <c r="WZV19" s="19"/>
      <c r="WZW19" s="19"/>
      <c r="WZX19" s="19"/>
      <c r="WZY19" s="19"/>
      <c r="WZZ19" s="19"/>
      <c r="XAA19" s="19"/>
      <c r="XAB19" s="19"/>
      <c r="XAC19" s="19"/>
      <c r="XAD19" s="19"/>
      <c r="XAE19" s="19"/>
      <c r="XAF19" s="19"/>
      <c r="XAG19" s="19"/>
      <c r="XAH19" s="19"/>
      <c r="XAI19" s="19"/>
      <c r="XAJ19" s="19"/>
      <c r="XAK19" s="19"/>
      <c r="XAL19" s="19"/>
      <c r="XAM19" s="19"/>
      <c r="XAN19" s="19"/>
      <c r="XAO19" s="19"/>
      <c r="XAP19" s="19"/>
      <c r="XAQ19" s="19"/>
      <c r="XAR19" s="19"/>
      <c r="XAS19" s="19"/>
      <c r="XAT19" s="19"/>
      <c r="XAU19" s="19"/>
      <c r="XAV19" s="19"/>
      <c r="XAW19" s="19"/>
      <c r="XAX19" s="19"/>
      <c r="XAY19" s="19"/>
      <c r="XAZ19" s="19"/>
      <c r="XBA19" s="19"/>
      <c r="XBB19" s="19"/>
      <c r="XBC19" s="19"/>
      <c r="XBD19" s="19"/>
      <c r="XBE19" s="19"/>
      <c r="XBF19" s="19"/>
      <c r="XBG19" s="19"/>
      <c r="XBH19" s="19"/>
      <c r="XBI19" s="19"/>
      <c r="XBJ19" s="19"/>
      <c r="XBK19" s="19"/>
      <c r="XBL19" s="19"/>
      <c r="XBM19" s="19"/>
      <c r="XBN19" s="19"/>
      <c r="XBO19" s="19"/>
      <c r="XBP19" s="19"/>
      <c r="XBQ19" s="19"/>
      <c r="XBR19" s="19"/>
      <c r="XBS19" s="19"/>
      <c r="XBT19" s="19"/>
      <c r="XBU19" s="19"/>
      <c r="XBV19" s="19"/>
      <c r="XBW19" s="19"/>
      <c r="XBX19" s="19"/>
      <c r="XBY19" s="19"/>
      <c r="XBZ19" s="19"/>
      <c r="XCA19" s="19"/>
      <c r="XCB19" s="19"/>
      <c r="XCC19" s="19"/>
      <c r="XCD19" s="19"/>
      <c r="XCE19" s="19"/>
      <c r="XCF19" s="19"/>
      <c r="XCG19" s="19"/>
      <c r="XCH19" s="19"/>
      <c r="XCI19" s="19"/>
      <c r="XCJ19" s="19"/>
      <c r="XCK19" s="19"/>
      <c r="XCL19" s="19"/>
      <c r="XCM19" s="19"/>
      <c r="XCN19" s="19"/>
      <c r="XCO19" s="19"/>
      <c r="XCP19" s="19"/>
      <c r="XCQ19" s="19"/>
      <c r="XCR19" s="19"/>
      <c r="XCS19" s="19"/>
      <c r="XCT19" s="19"/>
      <c r="XCU19" s="19"/>
      <c r="XCV19" s="19"/>
      <c r="XCW19" s="19"/>
      <c r="XCX19" s="19"/>
      <c r="XCY19" s="19"/>
      <c r="XCZ19" s="19"/>
      <c r="XDA19" s="19"/>
      <c r="XDB19" s="19"/>
      <c r="XDC19" s="19"/>
      <c r="XDD19" s="19"/>
      <c r="XDE19" s="19"/>
      <c r="XDF19" s="19"/>
      <c r="XDG19" s="19"/>
      <c r="XDH19" s="19"/>
      <c r="XDI19" s="19"/>
      <c r="XDJ19" s="19"/>
      <c r="XDK19" s="19"/>
      <c r="XDL19" s="19"/>
      <c r="XDM19" s="19"/>
      <c r="XDN19" s="19"/>
      <c r="XDO19" s="19"/>
      <c r="XDP19" s="19"/>
      <c r="XDQ19" s="19"/>
      <c r="XDR19" s="19"/>
      <c r="XDS19" s="19"/>
      <c r="XDT19" s="19"/>
      <c r="XDU19" s="19"/>
      <c r="XDV19" s="19"/>
      <c r="XDW19" s="19"/>
      <c r="XDX19" s="19"/>
      <c r="XDY19" s="19"/>
      <c r="XDZ19" s="19"/>
      <c r="XEA19" s="19"/>
      <c r="XEB19" s="19"/>
      <c r="XEC19" s="19"/>
      <c r="XED19" s="19"/>
      <c r="XEE19" s="19"/>
      <c r="XEF19" s="19"/>
      <c r="XEG19" s="19"/>
      <c r="XEH19" s="19"/>
      <c r="XEI19" s="19"/>
      <c r="XEJ19" s="19"/>
      <c r="XEK19" s="19"/>
      <c r="XEL19" s="19"/>
      <c r="XEM19" s="19"/>
      <c r="XEN19" s="19"/>
      <c r="XEO19" s="19"/>
      <c r="XEP19" s="19"/>
      <c r="XEQ19" s="19"/>
      <c r="XER19" s="19"/>
      <c r="XES19" s="19"/>
      <c r="XET19" s="19"/>
      <c r="XEU19" s="19"/>
      <c r="XEV19" s="19"/>
      <c r="XEW19" s="19"/>
      <c r="XEX19" s="19"/>
      <c r="XEY19" s="19"/>
      <c r="XEZ19" s="19"/>
      <c r="XFA19" s="19"/>
      <c r="XFB19" s="19"/>
      <c r="XFC19" s="19"/>
      <c r="XFD19" s="19"/>
    </row>
    <row r="20" spans="1:16384" s="75" customFormat="1">
      <c r="A20" s="74">
        <v>42686</v>
      </c>
      <c r="B20" s="83" t="str">
        <f>VLOOKUP(WEEKDAY(A20),[2]Weekday!A$1:B$8,2)</f>
        <v>Saturday</v>
      </c>
      <c r="C20" s="75" t="s">
        <v>1751</v>
      </c>
      <c r="G20" s="75">
        <v>5</v>
      </c>
      <c r="N20" s="76"/>
      <c r="O20" s="77"/>
      <c r="P20" s="77"/>
      <c r="Q20" s="81"/>
      <c r="R20" s="78"/>
      <c r="T20" s="19" t="s">
        <v>2342</v>
      </c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58">
        <v>0</v>
      </c>
      <c r="AO20" s="58">
        <v>1</v>
      </c>
      <c r="AP20" s="58">
        <v>0</v>
      </c>
      <c r="AQ20" s="58">
        <v>0</v>
      </c>
      <c r="AR20" s="6"/>
      <c r="AS20" s="6"/>
      <c r="AT20" s="6"/>
      <c r="AU20" s="6"/>
    </row>
    <row r="21" spans="1:16384" s="75" customFormat="1">
      <c r="A21" s="74"/>
      <c r="B21" s="83"/>
      <c r="N21" s="76"/>
      <c r="O21" s="77"/>
      <c r="P21" s="77"/>
      <c r="Q21" s="81"/>
      <c r="R21" s="78"/>
      <c r="T21" s="19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6"/>
      <c r="AS21" s="6"/>
      <c r="AT21" s="6"/>
      <c r="AU21" s="6"/>
    </row>
    <row r="22" spans="1:16384" s="75" customFormat="1">
      <c r="A22" s="74">
        <v>42701</v>
      </c>
      <c r="B22" s="83" t="str">
        <f>VLOOKUP(WEEKDAY(A22),[2]Weekday!A$1:B$8,2)</f>
        <v>Sunday</v>
      </c>
      <c r="C22" s="75" t="s">
        <v>2418</v>
      </c>
      <c r="D22" s="75">
        <v>54</v>
      </c>
      <c r="G22" s="75">
        <v>43</v>
      </c>
      <c r="N22" s="76"/>
      <c r="O22" s="77"/>
      <c r="P22" s="77"/>
      <c r="Q22" s="81"/>
      <c r="R22" s="78"/>
      <c r="T22" s="19" t="s">
        <v>2337</v>
      </c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58">
        <v>0</v>
      </c>
      <c r="AO22" s="58">
        <v>1</v>
      </c>
      <c r="AP22" s="58">
        <v>0</v>
      </c>
      <c r="AQ22" s="58">
        <v>1</v>
      </c>
      <c r="AR22" s="6"/>
      <c r="AS22" s="6"/>
      <c r="AT22" s="6"/>
      <c r="AU22" s="6"/>
    </row>
    <row r="23" spans="1:16384" s="75" customFormat="1">
      <c r="A23" s="74">
        <v>42705</v>
      </c>
      <c r="B23" s="83" t="str">
        <f>VLOOKUP(WEEKDAY(A23),[2]Weekday!A$1:B$8,2)</f>
        <v>Thursday</v>
      </c>
      <c r="C23" s="75" t="s">
        <v>2419</v>
      </c>
      <c r="D23" s="75">
        <v>53</v>
      </c>
      <c r="G23" s="75">
        <v>28</v>
      </c>
      <c r="N23" s="76"/>
      <c r="O23" s="77"/>
      <c r="P23" s="77"/>
      <c r="Q23" s="81"/>
      <c r="R23" s="78"/>
      <c r="T23" s="19" t="s">
        <v>2337</v>
      </c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58">
        <v>0</v>
      </c>
      <c r="AO23" s="58">
        <v>1</v>
      </c>
      <c r="AP23" s="58">
        <v>0</v>
      </c>
      <c r="AQ23" s="58">
        <v>1</v>
      </c>
      <c r="AR23" s="6"/>
      <c r="AS23" s="6"/>
      <c r="AT23" s="6"/>
      <c r="AU23" s="6"/>
    </row>
    <row r="24" spans="1:16384" s="75" customFormat="1">
      <c r="A24" s="74">
        <v>42708</v>
      </c>
      <c r="B24" s="83" t="str">
        <f>VLOOKUP(WEEKDAY(A24),[2]Weekday!A$1:B$8,2)</f>
        <v>Sunday</v>
      </c>
      <c r="C24" s="75" t="s">
        <v>2420</v>
      </c>
      <c r="D24" s="75">
        <v>45</v>
      </c>
      <c r="G24" s="75">
        <v>32</v>
      </c>
      <c r="N24" s="76"/>
      <c r="O24" s="77"/>
      <c r="P24" s="77"/>
      <c r="Q24" s="81"/>
      <c r="R24" s="78"/>
      <c r="T24" s="19" t="s">
        <v>2337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58">
        <v>0</v>
      </c>
      <c r="AO24" s="58">
        <v>1</v>
      </c>
      <c r="AP24" s="58">
        <v>0</v>
      </c>
      <c r="AQ24" s="58">
        <v>1</v>
      </c>
      <c r="AR24" s="6"/>
      <c r="AS24" s="6"/>
      <c r="AT24" s="6"/>
      <c r="AU24" s="6"/>
    </row>
    <row r="25" spans="1:16384" s="75" customFormat="1">
      <c r="A25" s="74">
        <v>42710</v>
      </c>
      <c r="B25" s="83" t="str">
        <f>VLOOKUP(WEEKDAY(A25),[2]Weekday!A$1:B$8,2)</f>
        <v>Tuesday</v>
      </c>
      <c r="C25" s="75" t="s">
        <v>2421</v>
      </c>
      <c r="D25" s="75">
        <v>32</v>
      </c>
      <c r="G25" s="75">
        <v>36</v>
      </c>
      <c r="N25" s="76"/>
      <c r="O25" s="77"/>
      <c r="P25" s="77"/>
      <c r="Q25" s="81"/>
      <c r="R25" s="78"/>
      <c r="T25" s="19" t="s">
        <v>2337</v>
      </c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58">
        <v>0</v>
      </c>
      <c r="AO25" s="58">
        <v>1</v>
      </c>
      <c r="AP25" s="58">
        <v>0</v>
      </c>
      <c r="AQ25" s="58">
        <v>1</v>
      </c>
      <c r="AR25" s="6"/>
      <c r="AS25" s="6"/>
      <c r="AT25" s="6"/>
      <c r="AU25" s="6"/>
    </row>
    <row r="26" spans="1:16384" s="75" customFormat="1">
      <c r="A26" s="74">
        <v>42712</v>
      </c>
      <c r="B26" s="83" t="str">
        <f>VLOOKUP(WEEKDAY(A26),[2]Weekday!A$1:B$8,2)</f>
        <v>Thursday</v>
      </c>
      <c r="C26" s="75" t="s">
        <v>2422</v>
      </c>
      <c r="F26" s="75" t="s">
        <v>2431</v>
      </c>
      <c r="N26" s="76"/>
      <c r="O26" s="77"/>
      <c r="P26" s="77"/>
      <c r="Q26" s="81"/>
      <c r="R26" s="78"/>
      <c r="T26" s="19" t="s">
        <v>2337</v>
      </c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58">
        <v>0</v>
      </c>
      <c r="AO26" s="58">
        <v>1</v>
      </c>
      <c r="AP26" s="58">
        <v>0</v>
      </c>
      <c r="AQ26" s="58">
        <v>1</v>
      </c>
      <c r="AR26" s="6"/>
      <c r="AS26" s="6"/>
      <c r="AT26" s="6"/>
      <c r="AU26" s="6"/>
    </row>
    <row r="27" spans="1:16384">
      <c r="A27" s="21"/>
      <c r="B27" s="21"/>
      <c r="AI27" s="58"/>
      <c r="AJ27" s="58"/>
      <c r="AL27" s="58"/>
      <c r="AM27" s="58"/>
      <c r="AN27" s="58"/>
      <c r="AO27" s="58"/>
      <c r="AP27" s="58"/>
      <c r="AQ27" s="58"/>
    </row>
    <row r="28" spans="1:16384">
      <c r="A28" s="21">
        <v>42752</v>
      </c>
      <c r="B28" s="83" t="str">
        <f>VLOOKUP(WEEKDAY(A28),[2]Weekday!A$1:B$8,2)</f>
        <v>Tuesday</v>
      </c>
      <c r="C28" s="19" t="s">
        <v>2423</v>
      </c>
      <c r="G28" s="19">
        <v>3</v>
      </c>
      <c r="T28" s="19" t="s">
        <v>2342</v>
      </c>
      <c r="AI28" s="58"/>
      <c r="AJ28" s="58"/>
      <c r="AL28" s="58"/>
      <c r="AM28" s="58"/>
      <c r="AN28" s="58">
        <v>0</v>
      </c>
      <c r="AO28" s="58">
        <v>1</v>
      </c>
      <c r="AP28" s="58">
        <v>0</v>
      </c>
      <c r="AQ28" s="58">
        <v>0</v>
      </c>
    </row>
    <row r="29" spans="1:16384">
      <c r="A29" s="21">
        <v>42754</v>
      </c>
      <c r="B29" s="83" t="str">
        <f>VLOOKUP(WEEKDAY(A29),[2]Weekday!A$1:B$8,2)</f>
        <v>Thursday</v>
      </c>
      <c r="C29" s="19" t="s">
        <v>2424</v>
      </c>
      <c r="G29" s="19">
        <v>8</v>
      </c>
      <c r="T29" s="19" t="s">
        <v>2342</v>
      </c>
      <c r="AI29" s="58"/>
      <c r="AJ29" s="58"/>
      <c r="AL29" s="58"/>
      <c r="AM29" s="58"/>
      <c r="AN29" s="58">
        <v>0</v>
      </c>
      <c r="AO29" s="58">
        <v>1</v>
      </c>
      <c r="AP29" s="58">
        <v>0</v>
      </c>
      <c r="AQ29" s="58">
        <v>0</v>
      </c>
    </row>
    <row r="30" spans="1:16384">
      <c r="A30" s="21"/>
      <c r="B30" s="21"/>
      <c r="AI30" s="58"/>
      <c r="AJ30" s="58"/>
      <c r="AL30" s="58"/>
      <c r="AM30" s="58"/>
      <c r="AN30" s="58"/>
      <c r="AO30" s="58"/>
      <c r="AP30" s="58"/>
      <c r="AQ30" s="58"/>
    </row>
    <row r="31" spans="1:16384">
      <c r="A31" s="21">
        <v>42770</v>
      </c>
      <c r="B31" s="83" t="str">
        <f>VLOOKUP(WEEKDAY(A31),[2]Weekday!A$1:B$8,2)</f>
        <v>Saturday</v>
      </c>
      <c r="C31" s="19" t="s">
        <v>2389</v>
      </c>
      <c r="D31" s="19">
        <v>29</v>
      </c>
      <c r="E31" s="19">
        <v>1071</v>
      </c>
      <c r="F31" s="19">
        <v>399</v>
      </c>
      <c r="G31" s="19">
        <v>23</v>
      </c>
      <c r="H31" s="19" t="s">
        <v>1740</v>
      </c>
      <c r="I31" s="19" t="s">
        <v>1740</v>
      </c>
      <c r="J31" s="19">
        <v>338</v>
      </c>
      <c r="K31" s="19">
        <v>13</v>
      </c>
      <c r="L31" s="19">
        <v>21</v>
      </c>
      <c r="M31" s="19">
        <v>3</v>
      </c>
      <c r="O31" s="69">
        <f t="shared" ref="O31" si="9">(K31+L31)/J31</f>
        <v>0.10059171597633136</v>
      </c>
      <c r="P31" s="69">
        <f t="shared" ref="P31" si="10">K31/(K31+L31)</f>
        <v>0.38235294117647056</v>
      </c>
      <c r="Q31" s="22">
        <f t="shared" ref="Q31:R31" si="11">F31/E31</f>
        <v>0.37254901960784315</v>
      </c>
      <c r="R31" s="22">
        <f t="shared" si="11"/>
        <v>5.764411027568922E-2</v>
      </c>
      <c r="T31" s="19" t="s">
        <v>2282</v>
      </c>
      <c r="U31" s="19" t="s">
        <v>2430</v>
      </c>
      <c r="AI31" s="58"/>
      <c r="AJ31" s="58"/>
      <c r="AL31" s="58"/>
      <c r="AM31" s="58"/>
      <c r="AN31" s="58">
        <v>0</v>
      </c>
      <c r="AO31" s="58">
        <v>0</v>
      </c>
      <c r="AP31" s="58">
        <v>0</v>
      </c>
      <c r="AQ31" s="58">
        <v>1</v>
      </c>
    </row>
    <row r="32" spans="1:16384">
      <c r="A32" s="21"/>
      <c r="B32" s="83"/>
      <c r="AI32" s="58"/>
      <c r="AJ32" s="58"/>
      <c r="AL32" s="58"/>
      <c r="AM32" s="58"/>
      <c r="AN32" s="58"/>
      <c r="AO32" s="58"/>
      <c r="AP32" s="58"/>
      <c r="AQ32" s="58"/>
    </row>
    <row r="33" spans="1:43">
      <c r="A33" s="21">
        <v>42770</v>
      </c>
      <c r="B33" s="83" t="str">
        <f>VLOOKUP(WEEKDAY(A33),[2]Weekday!A$1:B$8,2)</f>
        <v>Saturday</v>
      </c>
      <c r="C33" s="19" t="s">
        <v>2290</v>
      </c>
      <c r="D33" s="19">
        <v>8</v>
      </c>
      <c r="E33" s="19">
        <v>246</v>
      </c>
      <c r="F33" s="19">
        <v>52</v>
      </c>
      <c r="G33" s="19">
        <v>18</v>
      </c>
      <c r="H33" s="19" t="s">
        <v>1740</v>
      </c>
      <c r="I33" s="19" t="s">
        <v>1740</v>
      </c>
      <c r="J33" s="19">
        <v>217</v>
      </c>
      <c r="K33" s="19">
        <v>26</v>
      </c>
      <c r="L33" s="19">
        <v>3</v>
      </c>
      <c r="M33" s="19">
        <v>2</v>
      </c>
      <c r="O33" s="69">
        <f t="shared" ref="O33:O35" si="12">(K33+L33)/J33</f>
        <v>0.13364055299539171</v>
      </c>
      <c r="P33" s="69">
        <f t="shared" ref="P33:P35" si="13">K33/(K33+L33)</f>
        <v>0.89655172413793105</v>
      </c>
      <c r="Q33" s="22">
        <f t="shared" ref="Q33:R35" si="14">F33/E33</f>
        <v>0.21138211382113822</v>
      </c>
      <c r="R33" s="22">
        <f t="shared" si="14"/>
        <v>0.34615384615384615</v>
      </c>
      <c r="T33" s="19" t="s">
        <v>2342</v>
      </c>
      <c r="U33" s="19" t="s">
        <v>2430</v>
      </c>
      <c r="AI33" s="58"/>
      <c r="AJ33" s="58"/>
      <c r="AL33" s="58"/>
      <c r="AM33" s="58"/>
      <c r="AN33" s="58">
        <v>0</v>
      </c>
      <c r="AO33" s="58">
        <v>1</v>
      </c>
      <c r="AP33" s="58">
        <v>0</v>
      </c>
      <c r="AQ33" s="58">
        <v>0</v>
      </c>
    </row>
    <row r="34" spans="1:43">
      <c r="A34" s="21">
        <v>42773</v>
      </c>
      <c r="B34" s="83" t="str">
        <f>VLOOKUP(WEEKDAY(A34),[2]Weekday!A$1:B$8,2)</f>
        <v>Tuesday</v>
      </c>
      <c r="C34" s="19" t="s">
        <v>2293</v>
      </c>
      <c r="D34" s="19">
        <v>9</v>
      </c>
      <c r="E34" s="19">
        <v>189</v>
      </c>
      <c r="F34" s="19">
        <v>42</v>
      </c>
      <c r="G34" s="19">
        <v>13</v>
      </c>
      <c r="H34" s="19" t="s">
        <v>1740</v>
      </c>
      <c r="I34" s="19" t="s">
        <v>1740</v>
      </c>
      <c r="J34" s="19">
        <v>181</v>
      </c>
      <c r="K34" s="19">
        <v>9</v>
      </c>
      <c r="L34" s="19">
        <v>5</v>
      </c>
      <c r="M34" s="19">
        <v>2</v>
      </c>
      <c r="O34" s="69">
        <f t="shared" si="12"/>
        <v>7.7348066298342538E-2</v>
      </c>
      <c r="P34" s="69">
        <f t="shared" si="13"/>
        <v>0.6428571428571429</v>
      </c>
      <c r="Q34" s="22">
        <f t="shared" si="14"/>
        <v>0.22222222222222221</v>
      </c>
      <c r="R34" s="22">
        <f t="shared" si="14"/>
        <v>0.30952380952380953</v>
      </c>
      <c r="T34" s="19" t="s">
        <v>2342</v>
      </c>
      <c r="U34" s="19" t="s">
        <v>2430</v>
      </c>
      <c r="AI34" s="58"/>
      <c r="AJ34" s="58"/>
      <c r="AL34" s="58"/>
      <c r="AM34" s="58"/>
      <c r="AN34" s="58">
        <v>0</v>
      </c>
      <c r="AO34" s="58">
        <v>1</v>
      </c>
      <c r="AP34" s="58">
        <v>0</v>
      </c>
      <c r="AQ34" s="58">
        <v>0</v>
      </c>
    </row>
    <row r="35" spans="1:43">
      <c r="A35" s="21">
        <v>42775</v>
      </c>
      <c r="B35" s="83" t="str">
        <f>VLOOKUP(WEEKDAY(A35),[2]Weekday!A$1:B$8,2)</f>
        <v>Thursday</v>
      </c>
      <c r="C35" s="19" t="s">
        <v>2291</v>
      </c>
      <c r="D35" s="19">
        <v>9</v>
      </c>
      <c r="E35" s="19">
        <v>260</v>
      </c>
      <c r="F35" s="19">
        <v>58</v>
      </c>
      <c r="G35" s="19">
        <v>11</v>
      </c>
      <c r="H35" s="19" t="s">
        <v>1740</v>
      </c>
      <c r="I35" s="19" t="s">
        <v>1740</v>
      </c>
      <c r="J35" s="19">
        <v>241</v>
      </c>
      <c r="K35" s="19">
        <v>17</v>
      </c>
      <c r="L35" s="19">
        <v>8</v>
      </c>
      <c r="M35" s="19">
        <v>1</v>
      </c>
      <c r="O35" s="69">
        <f t="shared" si="12"/>
        <v>0.1037344398340249</v>
      </c>
      <c r="P35" s="69">
        <f t="shared" si="13"/>
        <v>0.68</v>
      </c>
      <c r="Q35" s="22">
        <f t="shared" si="14"/>
        <v>0.22307692307692309</v>
      </c>
      <c r="R35" s="22">
        <f t="shared" si="14"/>
        <v>0.18965517241379309</v>
      </c>
      <c r="T35" s="19" t="s">
        <v>2342</v>
      </c>
      <c r="U35" s="19" t="s">
        <v>2430</v>
      </c>
      <c r="AI35" s="58"/>
      <c r="AJ35" s="58"/>
      <c r="AL35" s="58"/>
      <c r="AM35" s="58"/>
      <c r="AN35" s="58">
        <v>0</v>
      </c>
      <c r="AO35" s="58">
        <v>1</v>
      </c>
      <c r="AP35" s="58">
        <v>0</v>
      </c>
      <c r="AQ35" s="58">
        <v>0</v>
      </c>
    </row>
    <row r="36" spans="1:43">
      <c r="A36" s="21"/>
      <c r="B36" s="21"/>
      <c r="AI36" s="58"/>
      <c r="AJ36" s="58"/>
      <c r="AL36" s="58"/>
      <c r="AM36" s="58"/>
      <c r="AN36" s="58"/>
      <c r="AO36" s="58"/>
      <c r="AP36" s="58"/>
      <c r="AQ36" s="58"/>
    </row>
    <row r="37" spans="1:43">
      <c r="A37" s="21">
        <v>42776</v>
      </c>
      <c r="B37" s="83" t="str">
        <f>VLOOKUP(WEEKDAY(A37),[2]Weekday!A$1:B$8,2)</f>
        <v>Friday</v>
      </c>
      <c r="C37" s="19" t="s">
        <v>2434</v>
      </c>
      <c r="D37" s="19">
        <v>6</v>
      </c>
      <c r="G37" s="19">
        <v>22</v>
      </c>
      <c r="T37" s="19" t="s">
        <v>2342</v>
      </c>
      <c r="U37" s="19" t="s">
        <v>2435</v>
      </c>
      <c r="AI37" s="58"/>
      <c r="AJ37" s="58"/>
      <c r="AL37" s="58"/>
      <c r="AM37" s="58"/>
      <c r="AN37" s="58">
        <v>0</v>
      </c>
      <c r="AO37" s="58">
        <v>1</v>
      </c>
      <c r="AP37" s="58">
        <v>0</v>
      </c>
      <c r="AQ37" s="58">
        <v>0</v>
      </c>
    </row>
    <row r="38" spans="1:43">
      <c r="A38" s="21">
        <v>42777</v>
      </c>
      <c r="B38" s="83" t="str">
        <f>VLOOKUP(WEEKDAY(A38),[2]Weekday!A$1:B$8,2)</f>
        <v>Saturday</v>
      </c>
      <c r="C38" s="19" t="s">
        <v>2436</v>
      </c>
      <c r="D38" s="19">
        <v>10</v>
      </c>
      <c r="G38" s="19">
        <v>13</v>
      </c>
      <c r="T38" s="19" t="s">
        <v>2342</v>
      </c>
      <c r="U38" s="19" t="s">
        <v>2437</v>
      </c>
      <c r="AI38" s="58"/>
      <c r="AJ38" s="58"/>
      <c r="AL38" s="58"/>
      <c r="AM38" s="58"/>
      <c r="AN38" s="58">
        <v>0</v>
      </c>
      <c r="AO38" s="58">
        <v>1</v>
      </c>
      <c r="AP38" s="58">
        <v>0</v>
      </c>
      <c r="AQ38" s="58">
        <v>0</v>
      </c>
    </row>
    <row r="39" spans="1:43">
      <c r="A39" s="21">
        <v>42779</v>
      </c>
      <c r="B39" s="83" t="str">
        <f>VLOOKUP(WEEKDAY(A39),[2]Weekday!A$1:B$8,2)</f>
        <v>Monday</v>
      </c>
      <c r="C39" s="19" t="s">
        <v>2425</v>
      </c>
      <c r="G39" s="19">
        <v>19</v>
      </c>
      <c r="T39" s="19" t="s">
        <v>2342</v>
      </c>
      <c r="U39" s="19" t="s">
        <v>2435</v>
      </c>
      <c r="AI39" s="58"/>
      <c r="AJ39" s="58"/>
      <c r="AL39" s="58"/>
      <c r="AM39" s="58"/>
      <c r="AN39" s="58">
        <v>0</v>
      </c>
      <c r="AO39" s="58">
        <v>1</v>
      </c>
      <c r="AP39" s="58">
        <v>0</v>
      </c>
      <c r="AQ39" s="58">
        <v>0</v>
      </c>
    </row>
    <row r="40" spans="1:43">
      <c r="A40" s="21">
        <v>42780</v>
      </c>
      <c r="B40" s="83" t="str">
        <f>VLOOKUP(WEEKDAY(A40),[2]Weekday!A$1:B$8,2)</f>
        <v>Tuesday</v>
      </c>
      <c r="C40" s="19" t="s">
        <v>2426</v>
      </c>
      <c r="T40" s="19" t="s">
        <v>2342</v>
      </c>
      <c r="U40" s="19" t="s">
        <v>2437</v>
      </c>
      <c r="AI40" s="58"/>
      <c r="AJ40" s="58"/>
      <c r="AL40" s="58"/>
      <c r="AM40" s="58"/>
      <c r="AN40" s="58">
        <v>0</v>
      </c>
      <c r="AO40" s="58">
        <v>1</v>
      </c>
      <c r="AP40" s="58">
        <v>0</v>
      </c>
      <c r="AQ40" s="58">
        <v>0</v>
      </c>
    </row>
    <row r="41" spans="1:43">
      <c r="A41" s="21">
        <v>42782</v>
      </c>
      <c r="B41" s="83" t="str">
        <f>VLOOKUP(WEEKDAY(A41),[2]Weekday!A$1:B$8,2)</f>
        <v>Thursday</v>
      </c>
      <c r="C41" s="19" t="s">
        <v>2427</v>
      </c>
      <c r="T41" s="19" t="s">
        <v>2342</v>
      </c>
      <c r="U41" s="19" t="s">
        <v>2437</v>
      </c>
      <c r="AI41" s="58"/>
      <c r="AJ41" s="58"/>
      <c r="AL41" s="58"/>
      <c r="AM41" s="58"/>
      <c r="AN41" s="58">
        <v>0</v>
      </c>
      <c r="AO41" s="58">
        <v>1</v>
      </c>
      <c r="AP41" s="58">
        <v>0</v>
      </c>
      <c r="AQ41" s="58">
        <v>0</v>
      </c>
    </row>
    <row r="42" spans="1:43">
      <c r="A42" s="21">
        <v>42784</v>
      </c>
      <c r="B42" s="83" t="str">
        <f>VLOOKUP(WEEKDAY(A42),[2]Weekday!A$1:B$8,2)</f>
        <v>Saturday</v>
      </c>
      <c r="C42" s="19" t="s">
        <v>2428</v>
      </c>
      <c r="T42" s="19" t="s">
        <v>2342</v>
      </c>
      <c r="U42" s="19" t="s">
        <v>2435</v>
      </c>
      <c r="AI42" s="58"/>
      <c r="AJ42" s="58"/>
      <c r="AL42" s="58"/>
      <c r="AM42" s="58"/>
      <c r="AN42" s="58">
        <v>0</v>
      </c>
      <c r="AO42" s="58">
        <v>1</v>
      </c>
      <c r="AP42" s="58">
        <v>0</v>
      </c>
      <c r="AQ42" s="58">
        <v>0</v>
      </c>
    </row>
    <row r="43" spans="1:43">
      <c r="A43" s="21">
        <v>42785</v>
      </c>
      <c r="B43" s="83" t="str">
        <f>VLOOKUP(WEEKDAY(A43),[2]Weekday!A$1:B$8,2)</f>
        <v>Sunday</v>
      </c>
      <c r="C43" s="19" t="s">
        <v>2429</v>
      </c>
      <c r="T43" s="19" t="s">
        <v>2342</v>
      </c>
      <c r="U43" s="19" t="s">
        <v>2437</v>
      </c>
      <c r="AI43" s="58"/>
      <c r="AJ43" s="58"/>
      <c r="AL43" s="58"/>
      <c r="AM43" s="58"/>
      <c r="AN43" s="58">
        <v>0</v>
      </c>
      <c r="AO43" s="58">
        <v>1</v>
      </c>
      <c r="AP43" s="58">
        <v>0</v>
      </c>
      <c r="AQ43" s="58">
        <v>0</v>
      </c>
    </row>
    <row r="44" spans="1:43">
      <c r="AI44" s="58"/>
      <c r="AJ44" s="58"/>
      <c r="AL44" s="58"/>
      <c r="AM44" s="58"/>
      <c r="AN44" s="58"/>
      <c r="AO44" s="58"/>
      <c r="AP44" s="58"/>
      <c r="AQ44" s="58"/>
    </row>
    <row r="45" spans="1:43">
      <c r="AI45" s="58"/>
      <c r="AJ45" s="58"/>
      <c r="AL45" s="58"/>
      <c r="AM45" s="58"/>
      <c r="AN45" s="58"/>
      <c r="AO45" s="58"/>
      <c r="AP45" s="58"/>
      <c r="AQ45" s="58"/>
    </row>
    <row r="46" spans="1:43">
      <c r="AI46" s="58"/>
      <c r="AJ46" s="58"/>
      <c r="AL46" s="58"/>
      <c r="AM46" s="58"/>
      <c r="AN46" s="58"/>
      <c r="AO46" s="58"/>
      <c r="AP46" s="58"/>
      <c r="AQ46" s="58"/>
    </row>
    <row r="47" spans="1:43">
      <c r="AI47" s="58"/>
      <c r="AJ47" s="58"/>
      <c r="AL47" s="58"/>
      <c r="AM47" s="58"/>
      <c r="AN47" s="58"/>
      <c r="AO47" s="58"/>
      <c r="AP47" s="58"/>
      <c r="AQ47" s="58"/>
    </row>
    <row r="48" spans="1:43">
      <c r="AI48" s="58"/>
      <c r="AJ48" s="58"/>
      <c r="AL48" s="58"/>
      <c r="AM48" s="58"/>
      <c r="AN48" s="58"/>
      <c r="AO48" s="58"/>
      <c r="AP48" s="58"/>
      <c r="AQ48" s="58"/>
    </row>
    <row r="49" spans="35:43">
      <c r="AI49" s="58"/>
      <c r="AJ49" s="58"/>
      <c r="AL49" s="58"/>
      <c r="AM49" s="58"/>
      <c r="AN49" s="58"/>
      <c r="AO49" s="58"/>
      <c r="AP49" s="58"/>
      <c r="AQ49" s="58"/>
    </row>
    <row r="50" spans="35:43">
      <c r="AI50" s="58"/>
      <c r="AJ50" s="58"/>
      <c r="AL50" s="58"/>
      <c r="AM50" s="58"/>
      <c r="AN50" s="58"/>
      <c r="AO50" s="58"/>
      <c r="AP50" s="58"/>
      <c r="AQ50" s="58"/>
    </row>
    <row r="51" spans="35:43">
      <c r="AI51" s="58"/>
      <c r="AJ51" s="58"/>
      <c r="AL51" s="58"/>
      <c r="AM51" s="58"/>
      <c r="AN51" s="58"/>
      <c r="AO51" s="58"/>
      <c r="AP51" s="58"/>
      <c r="AQ51" s="58"/>
    </row>
    <row r="52" spans="35:43">
      <c r="AI52" s="58"/>
      <c r="AJ52" s="58"/>
      <c r="AL52" s="58"/>
      <c r="AM52" s="58"/>
      <c r="AN52" s="58"/>
      <c r="AO52" s="58"/>
      <c r="AP52" s="58"/>
      <c r="AQ52" s="58"/>
    </row>
    <row r="53" spans="35:43">
      <c r="AI53" s="58"/>
      <c r="AJ53" s="58"/>
      <c r="AL53" s="58"/>
      <c r="AM53" s="58"/>
      <c r="AN53" s="58"/>
      <c r="AO53" s="58"/>
      <c r="AP53" s="58"/>
      <c r="AQ53" s="58"/>
    </row>
    <row r="54" spans="35:43">
      <c r="AI54" s="58"/>
      <c r="AJ54" s="58"/>
      <c r="AL54" s="58"/>
      <c r="AM54" s="58"/>
      <c r="AN54" s="58"/>
      <c r="AO54" s="58"/>
      <c r="AP54" s="58"/>
      <c r="AQ54" s="58"/>
    </row>
    <row r="55" spans="35:43">
      <c r="AI55" s="58"/>
      <c r="AJ55" s="58"/>
      <c r="AL55" s="58"/>
      <c r="AM55" s="58"/>
      <c r="AN55" s="58"/>
      <c r="AO55" s="58"/>
      <c r="AP55" s="58"/>
      <c r="AQ55" s="58"/>
    </row>
    <row r="56" spans="35:43">
      <c r="AI56" s="58"/>
      <c r="AJ56" s="58"/>
      <c r="AL56" s="58"/>
      <c r="AM56" s="58"/>
      <c r="AN56" s="58"/>
      <c r="AO56" s="58"/>
      <c r="AP56" s="58"/>
      <c r="AQ56" s="58"/>
    </row>
    <row r="57" spans="35:43">
      <c r="AI57" s="58"/>
      <c r="AJ57" s="58"/>
      <c r="AL57" s="58"/>
      <c r="AM57" s="58"/>
      <c r="AN57" s="58"/>
      <c r="AO57" s="58"/>
      <c r="AP57" s="58"/>
      <c r="AQ57" s="58"/>
    </row>
    <row r="58" spans="35:43">
      <c r="AI58" s="58"/>
      <c r="AJ58" s="58"/>
      <c r="AL58" s="58"/>
      <c r="AM58" s="58"/>
      <c r="AN58" s="58"/>
      <c r="AO58" s="58"/>
      <c r="AP58" s="58"/>
      <c r="AQ58" s="58"/>
    </row>
    <row r="59" spans="35:43">
      <c r="AI59" s="58"/>
      <c r="AJ59" s="58"/>
      <c r="AL59" s="58"/>
      <c r="AM59" s="58"/>
      <c r="AN59" s="58"/>
      <c r="AO59" s="58"/>
      <c r="AP59" s="58"/>
      <c r="AQ59" s="58"/>
    </row>
    <row r="60" spans="35:43">
      <c r="AI60" s="58"/>
      <c r="AJ60" s="58"/>
      <c r="AL60" s="58"/>
      <c r="AM60" s="58"/>
      <c r="AN60" s="58"/>
      <c r="AO60" s="58"/>
      <c r="AP60" s="58"/>
      <c r="AQ60" s="58"/>
    </row>
  </sheetData>
  <conditionalFormatting sqref="V41:AM1048576 V31:AM31 V1:AM1 V4:AM4 V13:AM13 V34:AM34 V32:AJ33 V35:AJ40 V27:AJ3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{035CE09F-A161-4994-B515-45180881D23A}</x14:id>
        </ext>
      </extLst>
    </cfRule>
  </conditionalFormatting>
  <conditionalFormatting sqref="G1:G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{4714138E-C704-4191-8A32-FBB5E55A9B0A}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{5D9E67A7-84A6-417A-BD2D-0B584A6C1D55}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{E16E6563-2586-4BB7-8741-039B52795058}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{B0B40720-81EC-473A-AC5D-8F409EB3519E}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{CC7BB870-1855-4017-B988-C634821E3F6D}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5CE09F-A161-4994-B515-45180881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V41:AM1048576 V31:AM31 V1:AM1 V4:AM4 V13:AM13 V34:AM34 V32:AJ33 V35:AJ40 V27:AJ30</xm:sqref>
        </x14:conditionalFormatting>
        <x14:conditionalFormatting xmlns:xm="http://schemas.microsoft.com/office/excel/2006/main">
          <x14:cfRule type="dataBar" id="{4714138E-C704-4191-8A32-FBB5E55A9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5D9E67A7-84A6-417A-BD2D-0B584A6C1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E16E6563-2586-4BB7-8741-039B52795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B0B40720-81EC-473A-AC5D-8F409EB35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CC7BB870-1855-4017-B988-C634821E3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workbookViewId="0"/>
  </sheetViews>
  <sheetFormatPr defaultRowHeight="15"/>
  <cols>
    <col min="1" max="1" width="10.5703125" style="19" bestFit="1" customWidth="1"/>
    <col min="2" max="2" width="11.42578125" style="19" bestFit="1" customWidth="1"/>
    <col min="3" max="3" width="26.42578125" style="19" bestFit="1" customWidth="1"/>
    <col min="4" max="4" width="7.7109375" style="19" bestFit="1" customWidth="1"/>
    <col min="5" max="5" width="10.42578125" style="19" customWidth="1"/>
    <col min="6" max="6" width="11.7109375" style="19" customWidth="1"/>
    <col min="7" max="7" width="11.140625" style="19" customWidth="1"/>
    <col min="8" max="8" width="13.28515625" style="19" customWidth="1"/>
    <col min="9" max="13" width="12.7109375" style="19" customWidth="1"/>
    <col min="14" max="14" width="12.7109375" style="72" customWidth="1"/>
    <col min="15" max="15" width="15.28515625" style="69" bestFit="1" customWidth="1"/>
    <col min="16" max="16" width="12.7109375" style="69" customWidth="1"/>
    <col min="17" max="17" width="11.42578125" style="19" customWidth="1"/>
    <col min="18" max="18" width="11.28515625" style="19" customWidth="1"/>
    <col min="19" max="19" width="26.5703125" style="19" bestFit="1" customWidth="1"/>
    <col min="20" max="20" width="26.85546875" style="19" bestFit="1" customWidth="1"/>
    <col min="21" max="21" width="27.5703125" style="19" customWidth="1"/>
    <col min="22" max="34" width="9.7109375" style="58" customWidth="1"/>
    <col min="35" max="35" width="9.7109375" style="60" customWidth="1"/>
    <col min="36" max="36" width="9.140625" style="60"/>
    <col min="37" max="37" width="9.7109375" style="58" customWidth="1"/>
    <col min="38" max="38" width="9.7109375" style="60" customWidth="1"/>
    <col min="39" max="39" width="9.140625" style="60"/>
  </cols>
  <sheetData>
    <row r="1" spans="1:39" ht="30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2414</v>
      </c>
      <c r="H1" s="20" t="s">
        <v>2374</v>
      </c>
      <c r="I1" s="20" t="s">
        <v>1736</v>
      </c>
      <c r="J1" s="20" t="s">
        <v>2249</v>
      </c>
      <c r="K1" s="20" t="s">
        <v>2250</v>
      </c>
      <c r="L1" s="20" t="s">
        <v>2375</v>
      </c>
      <c r="M1" s="20" t="s">
        <v>2406</v>
      </c>
      <c r="N1" s="71" t="s">
        <v>2409</v>
      </c>
      <c r="O1" s="68" t="s">
        <v>2415</v>
      </c>
      <c r="P1" s="68" t="s">
        <v>2416</v>
      </c>
      <c r="Q1" s="20" t="s">
        <v>1737</v>
      </c>
      <c r="R1" s="20" t="s">
        <v>2402</v>
      </c>
      <c r="S1" s="20" t="s">
        <v>2403</v>
      </c>
      <c r="T1" s="20" t="s">
        <v>2274</v>
      </c>
      <c r="U1" s="20" t="s">
        <v>1738</v>
      </c>
      <c r="V1" s="57" t="s">
        <v>2251</v>
      </c>
      <c r="W1" s="57" t="s">
        <v>2252</v>
      </c>
      <c r="X1" s="57" t="s">
        <v>2253</v>
      </c>
      <c r="Y1" s="57" t="s">
        <v>2254</v>
      </c>
      <c r="Z1" s="57" t="s">
        <v>2255</v>
      </c>
      <c r="AA1" s="57" t="s">
        <v>2256</v>
      </c>
      <c r="AB1" s="57" t="s">
        <v>2257</v>
      </c>
      <c r="AC1" s="57" t="s">
        <v>2258</v>
      </c>
      <c r="AD1" s="57" t="s">
        <v>2259</v>
      </c>
      <c r="AE1" s="57" t="s">
        <v>2260</v>
      </c>
      <c r="AF1" s="57" t="s">
        <v>2261</v>
      </c>
      <c r="AG1" s="57" t="s">
        <v>2262</v>
      </c>
      <c r="AH1" s="57" t="s">
        <v>2263</v>
      </c>
      <c r="AI1" s="57" t="s">
        <v>2264</v>
      </c>
      <c r="AJ1" s="57" t="s">
        <v>2265</v>
      </c>
      <c r="AK1" s="57" t="s">
        <v>2266</v>
      </c>
      <c r="AL1" s="57" t="s">
        <v>2267</v>
      </c>
      <c r="AM1" s="57" t="s">
        <v>2268</v>
      </c>
    </row>
    <row r="2" spans="1:39">
      <c r="A2" s="21">
        <v>42938</v>
      </c>
      <c r="B2" s="62" t="str">
        <f>VLOOKUP(WEEKDAY(A2),[3]Weekday!A$1:B$8,2)</f>
        <v>Saturday</v>
      </c>
      <c r="C2" s="19" t="s">
        <v>2389</v>
      </c>
      <c r="D2" s="19">
        <v>56</v>
      </c>
      <c r="E2" s="19">
        <v>1560</v>
      </c>
      <c r="F2" s="19">
        <v>708</v>
      </c>
      <c r="G2" s="19">
        <v>17</v>
      </c>
      <c r="H2" s="19" t="s">
        <v>1740</v>
      </c>
      <c r="I2" s="19" t="s">
        <v>1740</v>
      </c>
      <c r="J2" s="19">
        <f>17+1049+134+1</f>
        <v>1201</v>
      </c>
      <c r="K2" s="19">
        <v>17</v>
      </c>
      <c r="L2" s="19">
        <v>134</v>
      </c>
      <c r="M2" s="19">
        <v>0</v>
      </c>
      <c r="O2" s="73">
        <f t="shared" ref="O2" si="0">(K2+L2)/J2</f>
        <v>0.12572855953372189</v>
      </c>
      <c r="P2" s="73">
        <f t="shared" ref="P2" si="1">K2/(K2+L2)</f>
        <v>0.11258278145695365</v>
      </c>
      <c r="Q2" s="22">
        <f t="shared" ref="Q2" si="2">F2/E2</f>
        <v>0.45384615384615384</v>
      </c>
      <c r="R2" s="22">
        <f>G2/F2</f>
        <v>2.4011299435028249E-2</v>
      </c>
      <c r="T2" s="19" t="s">
        <v>2342</v>
      </c>
      <c r="U2" s="19" t="s">
        <v>2376</v>
      </c>
      <c r="AI2" s="58"/>
      <c r="AJ2" s="58"/>
      <c r="AL2" s="58"/>
      <c r="AM2" s="58"/>
    </row>
    <row r="3" spans="1:39">
      <c r="A3" s="21"/>
      <c r="B3" s="21"/>
      <c r="Q3" s="22"/>
      <c r="R3" s="22"/>
      <c r="AI3" s="58"/>
      <c r="AJ3" s="58"/>
      <c r="AL3" s="58"/>
      <c r="AM3" s="58"/>
    </row>
    <row r="4" spans="1:39">
      <c r="A4" s="21">
        <v>42987</v>
      </c>
      <c r="B4" s="62" t="str">
        <f>VLOOKUP(WEEKDAY(A4),[3]Weekday!A$1:B$8,2)</f>
        <v>Saturday</v>
      </c>
      <c r="C4" s="19" t="s">
        <v>2417</v>
      </c>
      <c r="D4" s="19">
        <v>19</v>
      </c>
      <c r="E4" s="19">
        <v>401</v>
      </c>
      <c r="F4" s="19">
        <v>195</v>
      </c>
      <c r="G4" s="19">
        <v>34</v>
      </c>
      <c r="H4" s="19" t="s">
        <v>1740</v>
      </c>
      <c r="I4" s="19" t="s">
        <v>1740</v>
      </c>
      <c r="J4" s="19">
        <f>38+284+13+1</f>
        <v>336</v>
      </c>
      <c r="K4" s="19">
        <v>38</v>
      </c>
      <c r="L4" s="19">
        <v>13</v>
      </c>
      <c r="M4" s="19">
        <v>5</v>
      </c>
      <c r="O4" s="73">
        <f t="shared" ref="O4:O5" si="3">(K4+L4)/J4</f>
        <v>0.15178571428571427</v>
      </c>
      <c r="P4" s="73">
        <f t="shared" ref="P4:P5" si="4">K4/(K4+L4)</f>
        <v>0.74509803921568629</v>
      </c>
      <c r="Q4" s="22">
        <f t="shared" ref="Q4:R5" si="5">F4/E4</f>
        <v>0.486284289276808</v>
      </c>
      <c r="R4" s="22">
        <f>G4/F4</f>
        <v>0.17435897435897435</v>
      </c>
      <c r="T4" s="19" t="s">
        <v>2342</v>
      </c>
      <c r="U4" s="19" t="s">
        <v>2376</v>
      </c>
      <c r="AI4" s="58"/>
      <c r="AJ4" s="58"/>
      <c r="AL4" s="58"/>
      <c r="AM4" s="58"/>
    </row>
    <row r="5" spans="1:39">
      <c r="A5" s="21">
        <v>42992</v>
      </c>
      <c r="B5" s="62" t="str">
        <f>VLOOKUP(WEEKDAY(A5),[3]Weekday!A$1:B$8,2)</f>
        <v>Thursday</v>
      </c>
      <c r="C5" s="19" t="s">
        <v>2395</v>
      </c>
      <c r="D5" s="19">
        <v>17</v>
      </c>
      <c r="E5" s="19">
        <v>502</v>
      </c>
      <c r="F5" s="19">
        <v>232</v>
      </c>
      <c r="G5" s="19">
        <v>31</v>
      </c>
      <c r="H5" s="19" t="s">
        <v>1740</v>
      </c>
      <c r="I5" s="19" t="s">
        <v>1740</v>
      </c>
      <c r="J5" s="19">
        <f>40+303+18</f>
        <v>361</v>
      </c>
      <c r="K5" s="19">
        <v>40</v>
      </c>
      <c r="L5" s="19">
        <v>18</v>
      </c>
      <c r="M5" s="19">
        <v>2</v>
      </c>
      <c r="O5" s="73">
        <f t="shared" si="3"/>
        <v>0.16066481994459833</v>
      </c>
      <c r="P5" s="73">
        <f t="shared" si="4"/>
        <v>0.68965517241379315</v>
      </c>
      <c r="Q5" s="22">
        <f t="shared" si="5"/>
        <v>0.46215139442231074</v>
      </c>
      <c r="R5" s="22">
        <f t="shared" si="5"/>
        <v>0.1336206896551724</v>
      </c>
      <c r="T5" s="19" t="s">
        <v>2342</v>
      </c>
      <c r="U5" s="19" t="s">
        <v>2376</v>
      </c>
      <c r="AI5" s="58"/>
      <c r="AJ5" s="58"/>
      <c r="AL5" s="58"/>
      <c r="AM5" s="58"/>
    </row>
    <row r="6" spans="1:39">
      <c r="A6" s="21"/>
      <c r="B6" s="21"/>
      <c r="Q6" s="22"/>
      <c r="R6" s="22"/>
      <c r="AI6" s="58"/>
      <c r="AJ6" s="58"/>
      <c r="AL6" s="58"/>
      <c r="AM6" s="58"/>
    </row>
    <row r="7" spans="1:39">
      <c r="A7" s="21">
        <v>42996</v>
      </c>
      <c r="B7" s="62" t="str">
        <f>VLOOKUP(WEEKDAY(A7),[3]Weekday!A$1:B$8,2)</f>
        <v>Monday</v>
      </c>
      <c r="C7" s="19" t="s">
        <v>2291</v>
      </c>
      <c r="D7" s="19">
        <v>33</v>
      </c>
      <c r="E7" s="19">
        <v>1057</v>
      </c>
      <c r="F7" s="19">
        <v>451</v>
      </c>
      <c r="G7" s="19">
        <v>65</v>
      </c>
      <c r="H7" s="19" t="s">
        <v>1740</v>
      </c>
      <c r="I7" s="19" t="s">
        <v>1740</v>
      </c>
      <c r="J7" s="19">
        <f>52+742+43</f>
        <v>837</v>
      </c>
      <c r="K7" s="19">
        <v>52</v>
      </c>
      <c r="L7" s="19">
        <v>43</v>
      </c>
      <c r="M7" s="19">
        <v>7</v>
      </c>
      <c r="O7" s="69">
        <f t="shared" ref="O7:O9" si="6">(K7+L7)/J7</f>
        <v>0.11350059737156511</v>
      </c>
      <c r="P7" s="69">
        <f t="shared" ref="P7:P9" si="7">K7/(K7+L7)</f>
        <v>0.54736842105263162</v>
      </c>
      <c r="Q7" s="22">
        <f t="shared" ref="Q7:R9" si="8">F7/E7</f>
        <v>0.42667928098391672</v>
      </c>
      <c r="R7" s="22">
        <f t="shared" si="8"/>
        <v>0.14412416851441243</v>
      </c>
      <c r="T7" s="19" t="s">
        <v>2342</v>
      </c>
      <c r="U7" s="19" t="s">
        <v>2376</v>
      </c>
      <c r="AI7" s="58"/>
      <c r="AJ7" s="58"/>
      <c r="AL7" s="58"/>
      <c r="AM7" s="58"/>
    </row>
    <row r="8" spans="1:39">
      <c r="A8" s="21">
        <v>42998</v>
      </c>
      <c r="B8" s="62" t="str">
        <f>VLOOKUP(WEEKDAY(A8),[3]Weekday!A$1:B$8,2)</f>
        <v>Wednesday</v>
      </c>
      <c r="C8" s="19" t="s">
        <v>2290</v>
      </c>
      <c r="D8" s="19">
        <v>35</v>
      </c>
      <c r="E8" s="19">
        <v>1020</v>
      </c>
      <c r="F8" s="19">
        <v>384</v>
      </c>
      <c r="G8" s="19">
        <v>66</v>
      </c>
      <c r="H8" s="19" t="s">
        <v>1740</v>
      </c>
      <c r="I8" s="19" t="s">
        <v>1740</v>
      </c>
      <c r="J8" s="19">
        <f>55+724+41+1</f>
        <v>821</v>
      </c>
      <c r="K8" s="19">
        <v>55</v>
      </c>
      <c r="L8" s="19">
        <v>41</v>
      </c>
      <c r="M8" s="19">
        <v>4</v>
      </c>
      <c r="O8" s="69">
        <f t="shared" si="6"/>
        <v>0.11693057247259439</v>
      </c>
      <c r="P8" s="69">
        <f t="shared" si="7"/>
        <v>0.57291666666666663</v>
      </c>
      <c r="Q8" s="22">
        <f t="shared" si="8"/>
        <v>0.37647058823529411</v>
      </c>
      <c r="R8" s="22">
        <f t="shared" si="8"/>
        <v>0.171875</v>
      </c>
      <c r="T8" s="19" t="s">
        <v>2342</v>
      </c>
      <c r="U8" s="19" t="s">
        <v>2376</v>
      </c>
      <c r="AI8" s="58"/>
      <c r="AJ8" s="58"/>
      <c r="AL8" s="58"/>
      <c r="AM8" s="58"/>
    </row>
    <row r="9" spans="1:39">
      <c r="A9" s="21">
        <v>43001</v>
      </c>
      <c r="B9" s="62" t="str">
        <f>VLOOKUP(WEEKDAY(A9),[3]Weekday!A$1:B$8,2)</f>
        <v>Saturday</v>
      </c>
      <c r="C9" s="19" t="s">
        <v>2293</v>
      </c>
      <c r="D9" s="19">
        <v>31</v>
      </c>
      <c r="E9" s="19">
        <v>1055</v>
      </c>
      <c r="F9" s="19">
        <v>442</v>
      </c>
      <c r="G9" s="19">
        <v>76</v>
      </c>
      <c r="H9" s="19" t="s">
        <v>1740</v>
      </c>
      <c r="I9" s="19" t="s">
        <v>1740</v>
      </c>
      <c r="J9" s="19">
        <f>65+872+42+2</f>
        <v>981</v>
      </c>
      <c r="K9" s="19">
        <v>65</v>
      </c>
      <c r="L9" s="19">
        <v>42</v>
      </c>
      <c r="M9" s="19">
        <v>8</v>
      </c>
      <c r="O9" s="69">
        <f t="shared" si="6"/>
        <v>0.109072375127421</v>
      </c>
      <c r="P9" s="69">
        <f t="shared" si="7"/>
        <v>0.60747663551401865</v>
      </c>
      <c r="Q9" s="22">
        <f t="shared" si="8"/>
        <v>0.41895734597156398</v>
      </c>
      <c r="R9" s="22">
        <f t="shared" si="8"/>
        <v>0.17194570135746606</v>
      </c>
      <c r="T9" s="19" t="s">
        <v>2342</v>
      </c>
      <c r="U9" s="19" t="s">
        <v>2376</v>
      </c>
      <c r="AI9" s="58"/>
      <c r="AJ9" s="58"/>
      <c r="AL9" s="58"/>
      <c r="AM9" s="58"/>
    </row>
    <row r="10" spans="1:39">
      <c r="A10" s="21"/>
      <c r="B10" s="62"/>
      <c r="Q10" s="22"/>
      <c r="R10" s="22"/>
      <c r="AI10" s="58"/>
      <c r="AJ10" s="58"/>
      <c r="AL10" s="58"/>
      <c r="AM10" s="58"/>
    </row>
    <row r="11" spans="1:39">
      <c r="A11" s="21">
        <v>43038</v>
      </c>
      <c r="B11" s="62" t="str">
        <f>VLOOKUP(WEEKDAY(A11),[3]Weekday!A$1:B$8,2)</f>
        <v>Monday</v>
      </c>
      <c r="C11" s="19" t="s">
        <v>2571</v>
      </c>
      <c r="D11" s="19">
        <v>33</v>
      </c>
      <c r="G11" s="19">
        <v>9</v>
      </c>
      <c r="Q11" s="22"/>
      <c r="R11" s="22"/>
      <c r="T11" s="19" t="s">
        <v>2282</v>
      </c>
      <c r="AI11" s="58"/>
      <c r="AJ11" s="58"/>
      <c r="AL11" s="58"/>
      <c r="AM11" s="58"/>
    </row>
    <row r="12" spans="1:39">
      <c r="N12" s="19"/>
      <c r="O12" s="19"/>
      <c r="P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spans="1:39">
      <c r="A13" s="74">
        <v>43036</v>
      </c>
      <c r="B13" s="83" t="str">
        <f>VLOOKUP(WEEKDAY(A13),[3]Weekday!A$1:B$8,2)</f>
        <v>Saturday</v>
      </c>
      <c r="C13" s="75" t="s">
        <v>2572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6"/>
      <c r="O13" s="77"/>
      <c r="P13" s="77"/>
      <c r="Q13" s="81"/>
      <c r="R13" s="78"/>
      <c r="S13" s="75"/>
      <c r="T13" s="19" t="s">
        <v>2342</v>
      </c>
      <c r="U13" s="75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</row>
    <row r="14" spans="1:39">
      <c r="A14" s="74">
        <v>43038</v>
      </c>
      <c r="B14" s="83" t="str">
        <f>VLOOKUP(WEEKDAY(A14),[3]Weekday!A$1:B$8,2)</f>
        <v>Monday</v>
      </c>
      <c r="C14" s="75" t="s">
        <v>2573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77"/>
      <c r="P14" s="77"/>
      <c r="Q14" s="81"/>
      <c r="R14" s="78"/>
      <c r="S14" s="75"/>
      <c r="T14" s="19" t="s">
        <v>2342</v>
      </c>
      <c r="U14" s="75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</row>
    <row r="15" spans="1:39">
      <c r="A15" s="74">
        <v>43040</v>
      </c>
      <c r="B15" s="83" t="str">
        <f>VLOOKUP(WEEKDAY(A15),[3]Weekday!A$1:B$8,2)</f>
        <v>Wednesday</v>
      </c>
      <c r="C15" s="75" t="s">
        <v>2574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6"/>
      <c r="O15" s="77"/>
      <c r="P15" s="77"/>
      <c r="Q15" s="81"/>
      <c r="R15" s="78"/>
      <c r="S15" s="75"/>
      <c r="T15" s="19" t="s">
        <v>2342</v>
      </c>
      <c r="U15" s="75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</row>
    <row r="16" spans="1:39">
      <c r="A16" s="74">
        <v>43043</v>
      </c>
      <c r="B16" s="83" t="str">
        <f>VLOOKUP(WEEKDAY(A16),[3]Weekday!A$1:B$8,2)</f>
        <v>Saturday</v>
      </c>
      <c r="C16" s="75" t="s">
        <v>2575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6"/>
      <c r="O16" s="77"/>
      <c r="P16" s="77"/>
      <c r="Q16" s="81"/>
      <c r="R16" s="78"/>
      <c r="S16" s="75"/>
      <c r="T16" s="19" t="s">
        <v>2342</v>
      </c>
      <c r="U16" s="75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</row>
    <row r="17" spans="1:39">
      <c r="A17" s="74">
        <v>43045</v>
      </c>
      <c r="B17" s="83" t="str">
        <f>VLOOKUP(WEEKDAY(A17),[3]Weekday!A$1:B$8,2)</f>
        <v>Monday</v>
      </c>
      <c r="C17" s="75" t="s">
        <v>2576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6"/>
      <c r="O17" s="77"/>
      <c r="P17" s="77"/>
      <c r="Q17" s="81"/>
      <c r="R17" s="78"/>
      <c r="S17" s="75"/>
      <c r="T17" s="19" t="s">
        <v>2342</v>
      </c>
      <c r="U17" s="75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</row>
    <row r="18" spans="1:39">
      <c r="A18" s="21"/>
      <c r="B18" s="21"/>
      <c r="AI18" s="58"/>
      <c r="AJ18" s="58"/>
      <c r="AL18" s="58"/>
      <c r="AM18" s="58"/>
    </row>
    <row r="19" spans="1:39">
      <c r="A19" s="21">
        <v>43047</v>
      </c>
      <c r="B19" s="83" t="str">
        <f>VLOOKUP(WEEKDAY(A19),[3]Weekday!A$1:B$8,2)</f>
        <v>Wednesday</v>
      </c>
      <c r="C19" s="19" t="s">
        <v>2577</v>
      </c>
      <c r="T19" s="19" t="s">
        <v>2342</v>
      </c>
      <c r="AI19" s="58"/>
      <c r="AJ19" s="58"/>
      <c r="AL19" s="58"/>
      <c r="AM19" s="58"/>
    </row>
    <row r="20" spans="1:39">
      <c r="A20" s="21">
        <v>43048</v>
      </c>
      <c r="B20" s="83" t="str">
        <f>VLOOKUP(WEEKDAY(A20),[3]Weekday!A$1:B$8,2)</f>
        <v>Thursday</v>
      </c>
      <c r="C20" s="19" t="s">
        <v>2427</v>
      </c>
      <c r="T20" s="19" t="s">
        <v>2342</v>
      </c>
      <c r="AI20" s="58"/>
      <c r="AJ20" s="58"/>
      <c r="AL20" s="58"/>
      <c r="AM20" s="58"/>
    </row>
    <row r="21" spans="1:39">
      <c r="A21" s="21">
        <v>43050</v>
      </c>
      <c r="B21" s="83" t="str">
        <f>VLOOKUP(WEEKDAY(A21),[3]Weekday!A$1:B$8,2)</f>
        <v>Saturday</v>
      </c>
      <c r="C21" s="19" t="s">
        <v>2434</v>
      </c>
      <c r="T21" s="19" t="s">
        <v>2342</v>
      </c>
      <c r="AI21" s="58"/>
      <c r="AJ21" s="58"/>
      <c r="AL21" s="58"/>
      <c r="AM21" s="58"/>
    </row>
    <row r="22" spans="1:39">
      <c r="A22" s="21">
        <v>43051</v>
      </c>
      <c r="B22" s="83" t="str">
        <f>VLOOKUP(WEEKDAY(A22),[3]Weekday!A$1:B$8,2)</f>
        <v>Sunday</v>
      </c>
      <c r="C22" s="19" t="s">
        <v>2436</v>
      </c>
      <c r="Q22" s="22"/>
      <c r="R22" s="22"/>
      <c r="T22" s="19" t="s">
        <v>2342</v>
      </c>
      <c r="AI22" s="58"/>
      <c r="AJ22" s="58"/>
      <c r="AL22" s="58"/>
      <c r="AM22" s="58"/>
    </row>
    <row r="23" spans="1:39">
      <c r="A23" s="21">
        <v>43053</v>
      </c>
      <c r="B23" s="83" t="str">
        <f>VLOOKUP(WEEKDAY(A23),[3]Weekday!A$1:B$8,2)</f>
        <v>Tuesday</v>
      </c>
      <c r="C23" s="19" t="s">
        <v>2578</v>
      </c>
      <c r="T23" s="19" t="s">
        <v>2342</v>
      </c>
      <c r="AI23" s="58"/>
      <c r="AJ23" s="58"/>
      <c r="AL23" s="58"/>
      <c r="AM23" s="58"/>
    </row>
    <row r="24" spans="1:39">
      <c r="A24" s="21">
        <v>43054</v>
      </c>
      <c r="B24" s="83" t="str">
        <f>VLOOKUP(WEEKDAY(A24),[3]Weekday!A$1:B$8,2)</f>
        <v>Wednesday</v>
      </c>
      <c r="C24" s="19" t="s">
        <v>2579</v>
      </c>
      <c r="Q24" s="22"/>
      <c r="R24" s="22"/>
      <c r="T24" s="19" t="s">
        <v>2342</v>
      </c>
      <c r="AI24" s="58"/>
      <c r="AJ24" s="58"/>
      <c r="AL24" s="58"/>
      <c r="AM24" s="58"/>
    </row>
    <row r="25" spans="1:39">
      <c r="A25" s="21">
        <v>43057</v>
      </c>
      <c r="B25" s="83" t="str">
        <f>VLOOKUP(WEEKDAY(A25),[3]Weekday!A$1:B$8,2)</f>
        <v>Saturday</v>
      </c>
      <c r="C25" s="19" t="s">
        <v>2428</v>
      </c>
      <c r="Q25" s="22"/>
      <c r="R25" s="22"/>
      <c r="T25" s="19" t="s">
        <v>2342</v>
      </c>
      <c r="AI25" s="58"/>
      <c r="AJ25" s="58"/>
      <c r="AL25" s="58"/>
      <c r="AM25" s="58"/>
    </row>
    <row r="26" spans="1:39">
      <c r="A26" s="21">
        <v>43058</v>
      </c>
      <c r="B26" s="83" t="str">
        <f>VLOOKUP(WEEKDAY(A26),[3]Weekday!A$1:B$8,2)</f>
        <v>Sunday</v>
      </c>
      <c r="C26" s="19" t="s">
        <v>2429</v>
      </c>
      <c r="Q26" s="22"/>
      <c r="R26" s="22"/>
      <c r="T26" s="19" t="s">
        <v>2342</v>
      </c>
      <c r="AI26" s="58"/>
      <c r="AJ26" s="58"/>
      <c r="AL26" s="58"/>
      <c r="AM26" s="58"/>
    </row>
    <row r="27" spans="1:39">
      <c r="A27" s="21"/>
      <c r="B27" s="21"/>
      <c r="AI27" s="58"/>
      <c r="AJ27" s="58"/>
      <c r="AL27" s="58"/>
      <c r="AM27" s="58"/>
    </row>
    <row r="28" spans="1:39">
      <c r="A28" s="21">
        <v>43068</v>
      </c>
      <c r="B28" s="83" t="str">
        <f>VLOOKUP(WEEKDAY(A28),[3]Weekday!A$1:B$8,2)</f>
        <v>Wednesday</v>
      </c>
      <c r="C28" s="19" t="s">
        <v>2580</v>
      </c>
      <c r="T28" s="19" t="s">
        <v>2342</v>
      </c>
      <c r="AI28" s="58"/>
      <c r="AJ28" s="58"/>
      <c r="AL28" s="58"/>
      <c r="AM28" s="58"/>
    </row>
    <row r="29" spans="1:39">
      <c r="A29" s="21">
        <v>43069</v>
      </c>
      <c r="B29" s="83" t="str">
        <f>VLOOKUP(WEEKDAY(A29),[3]Weekday!A$1:B$8,2)</f>
        <v>Thursday</v>
      </c>
      <c r="C29" s="19" t="s">
        <v>2581</v>
      </c>
      <c r="T29" s="19" t="s">
        <v>2342</v>
      </c>
      <c r="AI29" s="58"/>
      <c r="AJ29" s="58"/>
      <c r="AL29" s="58"/>
      <c r="AM29" s="58"/>
    </row>
    <row r="30" spans="1:39">
      <c r="A30" s="21">
        <v>43071</v>
      </c>
      <c r="B30" s="83" t="str">
        <f>VLOOKUP(WEEKDAY(A30),[3]Weekday!A$1:B$8,2)</f>
        <v>Saturday</v>
      </c>
      <c r="C30" s="19" t="s">
        <v>2582</v>
      </c>
      <c r="T30" s="19" t="s">
        <v>2342</v>
      </c>
      <c r="AI30" s="58"/>
      <c r="AJ30" s="58"/>
      <c r="AL30" s="58"/>
      <c r="AM30" s="58"/>
    </row>
    <row r="31" spans="1:39">
      <c r="A31" s="21">
        <v>43072</v>
      </c>
      <c r="B31" s="83" t="str">
        <f>VLOOKUP(WEEKDAY(A31),[3]Weekday!A$1:B$8,2)</f>
        <v>Sunday</v>
      </c>
      <c r="C31" s="19" t="s">
        <v>2583</v>
      </c>
      <c r="T31" s="19" t="s">
        <v>2342</v>
      </c>
      <c r="AI31" s="58"/>
      <c r="AJ31" s="58"/>
      <c r="AL31" s="58"/>
      <c r="AM31" s="58"/>
    </row>
    <row r="32" spans="1:39">
      <c r="A32" s="21">
        <v>43073</v>
      </c>
      <c r="B32" s="83" t="str">
        <f>VLOOKUP(WEEKDAY(A32),[3]Weekday!A$1:B$8,2)</f>
        <v>Monday</v>
      </c>
      <c r="C32" s="19" t="s">
        <v>2584</v>
      </c>
      <c r="T32" s="19" t="s">
        <v>2342</v>
      </c>
      <c r="AI32" s="58"/>
      <c r="AJ32" s="58"/>
      <c r="AL32" s="58"/>
      <c r="AM32" s="58"/>
    </row>
    <row r="33" spans="1:39">
      <c r="A33" s="21">
        <v>43074</v>
      </c>
      <c r="B33" s="83" t="str">
        <f>VLOOKUP(WEEKDAY(A33),[3]Weekday!A$1:B$8,2)</f>
        <v>Tuesday</v>
      </c>
      <c r="C33" s="19" t="s">
        <v>2585</v>
      </c>
      <c r="T33" s="19" t="s">
        <v>2342</v>
      </c>
      <c r="AI33" s="58"/>
      <c r="AJ33" s="58"/>
      <c r="AL33" s="58"/>
      <c r="AM33" s="58"/>
    </row>
    <row r="34" spans="1:39">
      <c r="A34" s="21">
        <v>43076</v>
      </c>
      <c r="B34" s="83" t="str">
        <f>VLOOKUP(WEEKDAY(A34),[3]Weekday!A$1:B$8,2)</f>
        <v>Thursday</v>
      </c>
      <c r="C34" s="19" t="s">
        <v>2586</v>
      </c>
      <c r="T34" s="19" t="s">
        <v>2342</v>
      </c>
      <c r="AI34" s="58"/>
      <c r="AJ34" s="58"/>
      <c r="AL34" s="58"/>
      <c r="AM34" s="58"/>
    </row>
    <row r="35" spans="1:39">
      <c r="A35" s="21">
        <v>43078</v>
      </c>
      <c r="B35" s="83" t="str">
        <f>VLOOKUP(WEEKDAY(A35),[3]Weekday!A$1:B$8,2)</f>
        <v>Saturday</v>
      </c>
      <c r="C35" s="19" t="s">
        <v>2587</v>
      </c>
      <c r="T35" s="19" t="s">
        <v>2342</v>
      </c>
      <c r="AI35" s="58"/>
      <c r="AJ35" s="58"/>
      <c r="AL35" s="58"/>
      <c r="AM35" s="58"/>
    </row>
    <row r="36" spans="1:39">
      <c r="A36" s="21">
        <v>43079</v>
      </c>
      <c r="B36" s="83" t="str">
        <f>VLOOKUP(WEEKDAY(A36),[3]Weekday!A$1:B$8,2)</f>
        <v>Sunday</v>
      </c>
      <c r="C36" s="19" t="s">
        <v>2588</v>
      </c>
      <c r="T36" s="19" t="s">
        <v>2342</v>
      </c>
      <c r="AI36" s="58"/>
      <c r="AJ36" s="58"/>
      <c r="AL36" s="58"/>
      <c r="AM36" s="58"/>
    </row>
    <row r="37" spans="1:39">
      <c r="AI37" s="58"/>
      <c r="AJ37" s="58"/>
      <c r="AL37" s="58"/>
      <c r="AM37" s="58"/>
    </row>
    <row r="38" spans="1:39">
      <c r="A38" s="21">
        <v>43134</v>
      </c>
      <c r="B38" s="83" t="str">
        <f>VLOOKUP(WEEKDAY(A38),[3]Weekday!A$1:B$8,2)</f>
        <v>Saturday</v>
      </c>
      <c r="C38" s="19" t="s">
        <v>2389</v>
      </c>
      <c r="T38" s="19" t="s">
        <v>2282</v>
      </c>
      <c r="AI38" s="58"/>
      <c r="AJ38" s="58"/>
      <c r="AL38" s="58"/>
      <c r="AM38" s="58"/>
    </row>
    <row r="39" spans="1:39">
      <c r="AI39" s="58"/>
      <c r="AJ39" s="58"/>
      <c r="AL39" s="58"/>
      <c r="AM39" s="58"/>
    </row>
    <row r="40" spans="1:39">
      <c r="A40" s="21">
        <v>43134</v>
      </c>
      <c r="B40" s="83" t="str">
        <f>VLOOKUP(WEEKDAY(A40),[3]Weekday!A$1:B$8,2)</f>
        <v>Saturday</v>
      </c>
      <c r="C40" s="19" t="s">
        <v>2290</v>
      </c>
      <c r="T40" s="19" t="s">
        <v>2342</v>
      </c>
      <c r="AI40" s="58"/>
      <c r="AJ40" s="58"/>
      <c r="AL40" s="58"/>
      <c r="AM40" s="58"/>
    </row>
    <row r="41" spans="1:39">
      <c r="A41" s="21">
        <v>43136</v>
      </c>
      <c r="B41" s="83" t="str">
        <f>VLOOKUP(WEEKDAY(A41),[3]Weekday!A$1:B$8,2)</f>
        <v>Monday</v>
      </c>
      <c r="C41" s="19" t="s">
        <v>2293</v>
      </c>
      <c r="T41" s="19" t="s">
        <v>2342</v>
      </c>
      <c r="AI41" s="58"/>
      <c r="AJ41" s="58"/>
      <c r="AL41" s="58"/>
      <c r="AM41" s="58"/>
    </row>
    <row r="42" spans="1:39">
      <c r="A42" s="21">
        <v>43138</v>
      </c>
      <c r="B42" s="83" t="str">
        <f>VLOOKUP(WEEKDAY(A42),[3]Weekday!A$1:B$8,2)</f>
        <v>Wednesday</v>
      </c>
      <c r="C42" s="19" t="s">
        <v>2291</v>
      </c>
      <c r="T42" s="19" t="s">
        <v>2342</v>
      </c>
      <c r="AI42" s="58"/>
      <c r="AJ42" s="58"/>
      <c r="AL42" s="58"/>
      <c r="AM42" s="58"/>
    </row>
    <row r="43" spans="1:39">
      <c r="AI43" s="58"/>
      <c r="AJ43" s="58"/>
      <c r="AL43" s="58"/>
      <c r="AM43" s="58"/>
    </row>
    <row r="44" spans="1:39">
      <c r="A44" s="21">
        <v>43146</v>
      </c>
      <c r="B44" s="83" t="str">
        <f>VLOOKUP(WEEKDAY(A44),[3]Weekday!A$1:B$8,2)</f>
        <v>Thursday</v>
      </c>
      <c r="C44" s="19" t="s">
        <v>2426</v>
      </c>
      <c r="T44" s="19" t="s">
        <v>2342</v>
      </c>
      <c r="AI44" s="58"/>
      <c r="AJ44" s="58"/>
      <c r="AL44" s="58"/>
      <c r="AM44" s="58"/>
    </row>
    <row r="45" spans="1:39">
      <c r="A45" s="21">
        <v>43148</v>
      </c>
      <c r="B45" s="83" t="str">
        <f>VLOOKUP(WEEKDAY(A45),[3]Weekday!A$1:B$8,2)</f>
        <v>Saturday</v>
      </c>
      <c r="C45" s="19" t="s">
        <v>2429</v>
      </c>
      <c r="T45" s="19" t="s">
        <v>2342</v>
      </c>
      <c r="AI45" s="58"/>
      <c r="AJ45" s="58"/>
      <c r="AL45" s="58"/>
      <c r="AM45" s="58"/>
    </row>
    <row r="46" spans="1:39">
      <c r="A46" s="21">
        <v>43152</v>
      </c>
      <c r="B46" s="83" t="str">
        <f>VLOOKUP(WEEKDAY(A46),[3]Weekday!A$1:B$8,2)</f>
        <v>Wednesday</v>
      </c>
      <c r="C46" s="19" t="s">
        <v>2436</v>
      </c>
      <c r="T46" s="19" t="s">
        <v>2342</v>
      </c>
    </row>
  </sheetData>
  <conditionalFormatting sqref="G1:G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{368A5BEC-D4E0-424C-A954-D22E58AABE9E}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{71CBD41F-599A-44F6-8563-E1F2AE75EA97}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{B3971F49-A17F-46B8-82DC-D790CB74F6AF}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{36A8B5FF-FD4F-43CA-949D-447E55368A3E}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{6974A150-55F8-44AA-8BD3-0387E4AEABA5}</x14:id>
        </ext>
      </extLst>
    </cfRule>
  </conditionalFormatting>
  <conditionalFormatting sqref="V28:AM1048576 V22:AM22 V1:AM1 V3:AM3 V6:AM6 V25:AM25 V23:AJ24 V26:AJ27 V18:AJ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{7FD3A91B-7EF4-4CDD-9444-C438F643C848}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8A5BEC-D4E0-424C-A954-D22E58AAB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71CBD41F-599A-44F6-8563-E1F2AE75E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B3971F49-A17F-46B8-82DC-D790CB74F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36A8B5FF-FD4F-43CA-949D-447E55368A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6974A150-55F8-44AA-8BD3-0387E4AEA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7FD3A91B-7EF4-4CDD-9444-C438F643C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V28:AM1048576 V22:AM22 V1:AM1 V3:AM3 V6:AM6 V25:AM25 V23:AJ24 V26:AJ27 V18:AJ21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/>
  <cols>
    <col min="1" max="1" width="16.42578125" style="84" bestFit="1" customWidth="1"/>
    <col min="2" max="2" width="72.5703125" style="84" bestFit="1" customWidth="1"/>
    <col min="3" max="3" width="34" style="84" bestFit="1" customWidth="1"/>
    <col min="4" max="16384" width="9.140625" style="84"/>
  </cols>
  <sheetData>
    <row r="1" spans="1:3">
      <c r="A1" s="84" t="s">
        <v>1766</v>
      </c>
      <c r="B1" s="84" t="s">
        <v>1767</v>
      </c>
      <c r="C1" s="84" t="s">
        <v>1768</v>
      </c>
    </row>
    <row r="2" spans="1:3">
      <c r="A2" s="84" t="s">
        <v>1759</v>
      </c>
      <c r="B2" s="84" t="s">
        <v>1760</v>
      </c>
      <c r="C2" s="84" t="s">
        <v>1761</v>
      </c>
    </row>
    <row r="3" spans="1:3">
      <c r="A3" s="84" t="s">
        <v>1747</v>
      </c>
      <c r="B3" s="84" t="s">
        <v>1762</v>
      </c>
      <c r="C3" s="84" t="s">
        <v>1763</v>
      </c>
    </row>
    <row r="4" spans="1:3">
      <c r="A4" s="85" t="s">
        <v>1764</v>
      </c>
      <c r="B4" s="84" t="s">
        <v>1765</v>
      </c>
      <c r="C4" s="84" t="s">
        <v>1763</v>
      </c>
    </row>
    <row r="5" spans="1:3">
      <c r="A5" s="85" t="s">
        <v>2432</v>
      </c>
      <c r="B5" s="84" t="s">
        <v>2433</v>
      </c>
      <c r="C5" s="84" t="s">
        <v>1763</v>
      </c>
    </row>
    <row r="8" spans="1:3">
      <c r="B8" s="8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/>
  <cols>
    <col min="1" max="1" width="18.5703125" bestFit="1" customWidth="1"/>
    <col min="2" max="2" width="58.140625" bestFit="1" customWidth="1"/>
  </cols>
  <sheetData>
    <row r="1" spans="1:2">
      <c r="A1" t="s">
        <v>1771</v>
      </c>
      <c r="B1" t="s">
        <v>1767</v>
      </c>
    </row>
    <row r="2" spans="1:2">
      <c r="A2" t="s">
        <v>1769</v>
      </c>
      <c r="B2" t="s">
        <v>1770</v>
      </c>
    </row>
    <row r="3" spans="1:2">
      <c r="A3" t="s">
        <v>1772</v>
      </c>
      <c r="B3" s="25" t="s">
        <v>1773</v>
      </c>
    </row>
    <row r="4" spans="1:2">
      <c r="A4" t="s">
        <v>2438</v>
      </c>
      <c r="B4" t="s">
        <v>2413</v>
      </c>
    </row>
  </sheetData>
  <hyperlinks>
    <hyperlink ref="B3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/>
  </sheetViews>
  <sheetFormatPr defaultRowHeight="15"/>
  <cols>
    <col min="1" max="1" width="42.42578125" bestFit="1" customWidth="1"/>
    <col min="2" max="2" width="15.28515625" bestFit="1" customWidth="1"/>
  </cols>
  <sheetData>
    <row r="1" spans="1:2">
      <c r="A1" s="26" t="s">
        <v>98</v>
      </c>
      <c r="B1" s="26" t="s">
        <v>282</v>
      </c>
    </row>
    <row r="2" spans="1:2">
      <c r="A2" s="27" t="s">
        <v>136</v>
      </c>
      <c r="B2" s="27" t="s">
        <v>1758</v>
      </c>
    </row>
    <row r="3" spans="1:2">
      <c r="A3" s="27" t="s">
        <v>137</v>
      </c>
      <c r="B3" s="27" t="s">
        <v>1779</v>
      </c>
    </row>
    <row r="4" spans="1:2">
      <c r="A4" s="27" t="s">
        <v>67</v>
      </c>
      <c r="B4" s="27" t="s">
        <v>1774</v>
      </c>
    </row>
    <row r="5" spans="1:2">
      <c r="A5" s="27" t="s">
        <v>138</v>
      </c>
      <c r="B5" s="27" t="s">
        <v>1778</v>
      </c>
    </row>
    <row r="6" spans="1:2">
      <c r="A6" s="27" t="s">
        <v>139</v>
      </c>
      <c r="B6" s="27" t="s">
        <v>1779</v>
      </c>
    </row>
    <row r="7" spans="1:2">
      <c r="A7" s="27" t="s">
        <v>140</v>
      </c>
      <c r="B7" s="27" t="s">
        <v>1774</v>
      </c>
    </row>
    <row r="8" spans="1:2">
      <c r="A8" s="27" t="s">
        <v>141</v>
      </c>
      <c r="B8" s="27" t="s">
        <v>1757</v>
      </c>
    </row>
    <row r="9" spans="1:2">
      <c r="A9" s="27" t="s">
        <v>1775</v>
      </c>
      <c r="B9" s="27" t="s">
        <v>1776</v>
      </c>
    </row>
    <row r="10" spans="1:2">
      <c r="A10" s="27" t="s">
        <v>142</v>
      </c>
      <c r="B10" s="27" t="s">
        <v>1777</v>
      </c>
    </row>
    <row r="11" spans="1:2">
      <c r="A11" s="27" t="s">
        <v>143</v>
      </c>
      <c r="B11" s="27" t="s">
        <v>1758</v>
      </c>
    </row>
    <row r="12" spans="1:2">
      <c r="A12" s="27" t="s">
        <v>83</v>
      </c>
      <c r="B12" s="27" t="s">
        <v>1776</v>
      </c>
    </row>
    <row r="13" spans="1:2">
      <c r="A13" s="27" t="s">
        <v>31</v>
      </c>
      <c r="B13" s="27" t="s">
        <v>1778</v>
      </c>
    </row>
    <row r="14" spans="1:2">
      <c r="A14" s="27" t="s">
        <v>74</v>
      </c>
      <c r="B14" s="27" t="s">
        <v>1779</v>
      </c>
    </row>
    <row r="15" spans="1:2">
      <c r="A15" s="27" t="s">
        <v>144</v>
      </c>
      <c r="B15" s="27" t="s">
        <v>1758</v>
      </c>
    </row>
    <row r="16" spans="1:2">
      <c r="A16" s="27" t="s">
        <v>81</v>
      </c>
      <c r="B16" s="27" t="s">
        <v>1776</v>
      </c>
    </row>
    <row r="17" spans="1:2">
      <c r="A17" s="27" t="s">
        <v>73</v>
      </c>
      <c r="B17" s="27" t="s">
        <v>1758</v>
      </c>
    </row>
    <row r="18" spans="1:2">
      <c r="A18" s="27" t="s">
        <v>19</v>
      </c>
      <c r="B18" s="27" t="s">
        <v>1758</v>
      </c>
    </row>
    <row r="19" spans="1:2">
      <c r="A19" s="27" t="s">
        <v>41</v>
      </c>
      <c r="B19" s="27" t="s">
        <v>1776</v>
      </c>
    </row>
    <row r="20" spans="1:2">
      <c r="A20" s="27" t="s">
        <v>145</v>
      </c>
      <c r="B20" s="27" t="s">
        <v>1779</v>
      </c>
    </row>
    <row r="21" spans="1:2">
      <c r="A21" s="27" t="s">
        <v>32</v>
      </c>
      <c r="B21" s="27" t="s">
        <v>1779</v>
      </c>
    </row>
    <row r="22" spans="1:2">
      <c r="A22" s="27" t="s">
        <v>44</v>
      </c>
      <c r="B22" s="27" t="s">
        <v>1776</v>
      </c>
    </row>
    <row r="23" spans="1:2">
      <c r="A23" s="27" t="s">
        <v>146</v>
      </c>
      <c r="B23" s="27" t="s">
        <v>1774</v>
      </c>
    </row>
    <row r="24" spans="1:2">
      <c r="A24" s="27" t="s">
        <v>33</v>
      </c>
      <c r="B24" s="27" t="s">
        <v>1776</v>
      </c>
    </row>
    <row r="25" spans="1:2">
      <c r="A25" s="27" t="s">
        <v>52</v>
      </c>
      <c r="B25" s="27" t="s">
        <v>1758</v>
      </c>
    </row>
    <row r="26" spans="1:2">
      <c r="A26" s="27" t="s">
        <v>17</v>
      </c>
      <c r="B26" s="27" t="s">
        <v>1777</v>
      </c>
    </row>
    <row r="27" spans="1:2">
      <c r="A27" s="63" t="s">
        <v>147</v>
      </c>
      <c r="B27" s="27" t="s">
        <v>1776</v>
      </c>
    </row>
    <row r="28" spans="1:2">
      <c r="A28" s="64" t="s">
        <v>388</v>
      </c>
      <c r="B28" s="27" t="s">
        <v>1779</v>
      </c>
    </row>
    <row r="29" spans="1:2">
      <c r="A29" s="6" t="s">
        <v>148</v>
      </c>
      <c r="B29" s="27" t="s">
        <v>1779</v>
      </c>
    </row>
    <row r="30" spans="1:2">
      <c r="A30" s="6" t="s">
        <v>95</v>
      </c>
      <c r="B30" s="27" t="s">
        <v>1774</v>
      </c>
    </row>
    <row r="31" spans="1:2">
      <c r="A31" s="6" t="s">
        <v>60</v>
      </c>
      <c r="B31" s="27" t="s">
        <v>1777</v>
      </c>
    </row>
    <row r="32" spans="1:2">
      <c r="A32" s="6" t="s">
        <v>149</v>
      </c>
      <c r="B32" s="27" t="s">
        <v>1758</v>
      </c>
    </row>
    <row r="33" spans="1:4">
      <c r="A33" s="6" t="s">
        <v>150</v>
      </c>
      <c r="B33" s="27" t="s">
        <v>1778</v>
      </c>
    </row>
    <row r="34" spans="1:4">
      <c r="A34" s="27" t="s">
        <v>96</v>
      </c>
      <c r="B34" s="27" t="s">
        <v>1779</v>
      </c>
      <c r="D34" s="6"/>
    </row>
    <row r="35" spans="1:4">
      <c r="A35" s="27" t="s">
        <v>151</v>
      </c>
      <c r="B35" s="27" t="s">
        <v>1774</v>
      </c>
      <c r="D35" s="6"/>
    </row>
    <row r="36" spans="1:4">
      <c r="A36" s="27" t="s">
        <v>495</v>
      </c>
      <c r="B36" s="27" t="s">
        <v>1758</v>
      </c>
    </row>
    <row r="37" spans="1:4">
      <c r="A37" s="27" t="s">
        <v>152</v>
      </c>
      <c r="B37" s="27" t="s">
        <v>1774</v>
      </c>
    </row>
    <row r="38" spans="1:4">
      <c r="A38" s="27" t="s">
        <v>153</v>
      </c>
      <c r="B38" s="27" t="s">
        <v>1758</v>
      </c>
    </row>
    <row r="39" spans="1:4">
      <c r="A39" s="27" t="s">
        <v>154</v>
      </c>
      <c r="B39" s="27" t="s">
        <v>1774</v>
      </c>
      <c r="D39" s="6"/>
    </row>
    <row r="40" spans="1:4">
      <c r="A40" s="27" t="s">
        <v>8</v>
      </c>
      <c r="B40" s="27" t="s">
        <v>1757</v>
      </c>
      <c r="D40" s="6"/>
    </row>
    <row r="41" spans="1:4">
      <c r="A41" s="6" t="s">
        <v>155</v>
      </c>
      <c r="B41" s="27" t="s">
        <v>1774</v>
      </c>
      <c r="D41" s="6"/>
    </row>
    <row r="42" spans="1:4">
      <c r="A42" s="6" t="s">
        <v>92</v>
      </c>
      <c r="B42" s="27" t="s">
        <v>1776</v>
      </c>
      <c r="D42" s="6"/>
    </row>
    <row r="43" spans="1:4">
      <c r="A43" s="27" t="s">
        <v>519</v>
      </c>
      <c r="B43" s="27" t="s">
        <v>1774</v>
      </c>
      <c r="D43" s="6"/>
    </row>
    <row r="44" spans="1:4">
      <c r="A44" s="27" t="s">
        <v>156</v>
      </c>
      <c r="B44" s="27" t="s">
        <v>1774</v>
      </c>
      <c r="D44" s="6"/>
    </row>
    <row r="45" spans="1:4">
      <c r="A45" s="27" t="s">
        <v>157</v>
      </c>
      <c r="B45" s="27" t="s">
        <v>1777</v>
      </c>
      <c r="D45" s="6"/>
    </row>
    <row r="46" spans="1:4">
      <c r="A46" s="6" t="s">
        <v>27</v>
      </c>
      <c r="B46" s="27" t="s">
        <v>1758</v>
      </c>
      <c r="D46" s="6"/>
    </row>
    <row r="47" spans="1:4">
      <c r="A47" s="6" t="s">
        <v>2239</v>
      </c>
      <c r="B47" s="27" t="s">
        <v>1778</v>
      </c>
      <c r="D47" s="6"/>
    </row>
    <row r="48" spans="1:4">
      <c r="A48" s="6" t="s">
        <v>2372</v>
      </c>
      <c r="B48" s="27" t="s">
        <v>1778</v>
      </c>
      <c r="D48" s="6"/>
    </row>
    <row r="49" spans="1:4">
      <c r="A49" s="27" t="s">
        <v>49</v>
      </c>
      <c r="B49" s="27" t="s">
        <v>1777</v>
      </c>
    </row>
    <row r="50" spans="1:4">
      <c r="A50" s="27" t="s">
        <v>158</v>
      </c>
      <c r="B50" s="27" t="s">
        <v>1774</v>
      </c>
      <c r="D50" s="6"/>
    </row>
    <row r="51" spans="1:4">
      <c r="A51" s="6" t="s">
        <v>159</v>
      </c>
      <c r="B51" s="27" t="s">
        <v>1774</v>
      </c>
      <c r="D51" s="6"/>
    </row>
    <row r="52" spans="1:4">
      <c r="A52" s="27" t="s">
        <v>65</v>
      </c>
      <c r="B52" s="27" t="s">
        <v>1776</v>
      </c>
    </row>
    <row r="53" spans="1:4">
      <c r="A53" s="27" t="s">
        <v>601</v>
      </c>
      <c r="B53" s="27" t="s">
        <v>1774</v>
      </c>
    </row>
    <row r="54" spans="1:4">
      <c r="A54" s="27" t="s">
        <v>93</v>
      </c>
      <c r="B54" s="27" t="s">
        <v>1779</v>
      </c>
    </row>
    <row r="55" spans="1:4">
      <c r="A55" s="6" t="s">
        <v>160</v>
      </c>
      <c r="B55" s="27" t="s">
        <v>1776</v>
      </c>
    </row>
    <row r="56" spans="1:4">
      <c r="A56" s="27" t="s">
        <v>58</v>
      </c>
      <c r="B56" s="27" t="s">
        <v>1779</v>
      </c>
    </row>
    <row r="57" spans="1:4">
      <c r="A57" s="27" t="s">
        <v>91</v>
      </c>
      <c r="B57" s="27" t="s">
        <v>1779</v>
      </c>
    </row>
    <row r="58" spans="1:4">
      <c r="A58" s="6" t="s">
        <v>40</v>
      </c>
      <c r="B58" s="27" t="s">
        <v>1779</v>
      </c>
    </row>
    <row r="59" spans="1:4">
      <c r="A59" s="6" t="s">
        <v>161</v>
      </c>
      <c r="B59" s="27" t="s">
        <v>1774</v>
      </c>
    </row>
    <row r="60" spans="1:4">
      <c r="A60" s="27" t="s">
        <v>162</v>
      </c>
      <c r="B60" s="27" t="s">
        <v>1776</v>
      </c>
    </row>
    <row r="61" spans="1:4">
      <c r="A61" s="27" t="s">
        <v>42</v>
      </c>
      <c r="B61" s="27" t="s">
        <v>1776</v>
      </c>
    </row>
    <row r="62" spans="1:4">
      <c r="A62" s="6" t="s">
        <v>163</v>
      </c>
      <c r="B62" s="27" t="s">
        <v>1778</v>
      </c>
    </row>
    <row r="63" spans="1:4">
      <c r="A63" s="27" t="s">
        <v>53</v>
      </c>
      <c r="B63" s="27" t="s">
        <v>1777</v>
      </c>
    </row>
    <row r="64" spans="1:4">
      <c r="A64" s="27" t="s">
        <v>5</v>
      </c>
      <c r="B64" s="27" t="s">
        <v>1774</v>
      </c>
    </row>
    <row r="65" spans="1:2">
      <c r="A65" s="27" t="s">
        <v>164</v>
      </c>
      <c r="B65" s="27" t="s">
        <v>1776</v>
      </c>
    </row>
    <row r="66" spans="1:2">
      <c r="A66" s="6" t="s">
        <v>2240</v>
      </c>
      <c r="B66" s="27" t="s">
        <v>1774</v>
      </c>
    </row>
    <row r="67" spans="1:2">
      <c r="A67" s="27" t="s">
        <v>165</v>
      </c>
      <c r="B67" s="27" t="s">
        <v>1774</v>
      </c>
    </row>
    <row r="68" spans="1:2">
      <c r="A68" s="27" t="s">
        <v>166</v>
      </c>
      <c r="B68" s="27" t="s">
        <v>1779</v>
      </c>
    </row>
    <row r="69" spans="1:2">
      <c r="A69" s="27" t="s">
        <v>167</v>
      </c>
      <c r="B69" s="27" t="s">
        <v>1774</v>
      </c>
    </row>
    <row r="70" spans="1:2">
      <c r="A70" s="6" t="s">
        <v>168</v>
      </c>
      <c r="B70" s="27" t="s">
        <v>1779</v>
      </c>
    </row>
    <row r="71" spans="1:2">
      <c r="A71" s="27" t="s">
        <v>169</v>
      </c>
      <c r="B71" s="27" t="s">
        <v>1778</v>
      </c>
    </row>
    <row r="72" spans="1:2">
      <c r="A72" s="27" t="s">
        <v>86</v>
      </c>
      <c r="B72" s="27" t="s">
        <v>1779</v>
      </c>
    </row>
    <row r="73" spans="1:2">
      <c r="A73" s="27" t="s">
        <v>38</v>
      </c>
      <c r="B73" s="27" t="s">
        <v>1779</v>
      </c>
    </row>
    <row r="74" spans="1:2">
      <c r="A74" s="6" t="s">
        <v>170</v>
      </c>
      <c r="B74" s="27" t="s">
        <v>1778</v>
      </c>
    </row>
    <row r="75" spans="1:2">
      <c r="A75" s="27" t="s">
        <v>76</v>
      </c>
      <c r="B75" s="27" t="s">
        <v>1774</v>
      </c>
    </row>
    <row r="76" spans="1:2">
      <c r="A76" s="63" t="s">
        <v>171</v>
      </c>
      <c r="B76" s="66" t="s">
        <v>1774</v>
      </c>
    </row>
    <row r="77" spans="1:2">
      <c r="A77" s="27" t="s">
        <v>172</v>
      </c>
      <c r="B77" s="27" t="s">
        <v>1779</v>
      </c>
    </row>
    <row r="78" spans="1:2">
      <c r="A78" s="27" t="s">
        <v>11</v>
      </c>
      <c r="B78" s="27" t="s">
        <v>1779</v>
      </c>
    </row>
    <row r="79" spans="1:2">
      <c r="A79" s="27" t="s">
        <v>7</v>
      </c>
      <c r="B79" s="27" t="s">
        <v>1774</v>
      </c>
    </row>
    <row r="80" spans="1:2">
      <c r="A80" s="63" t="s">
        <v>173</v>
      </c>
      <c r="B80" s="66" t="s">
        <v>1779</v>
      </c>
    </row>
    <row r="81" spans="1:2">
      <c r="A81" s="27" t="s">
        <v>29</v>
      </c>
      <c r="B81" s="27" t="s">
        <v>1779</v>
      </c>
    </row>
    <row r="82" spans="1:2">
      <c r="A82" s="63" t="s">
        <v>174</v>
      </c>
      <c r="B82" s="66" t="s">
        <v>1757</v>
      </c>
    </row>
    <row r="83" spans="1:2">
      <c r="A83" s="27" t="s">
        <v>175</v>
      </c>
      <c r="B83" s="27" t="s">
        <v>1776</v>
      </c>
    </row>
    <row r="84" spans="1:2">
      <c r="A84" s="63" t="s">
        <v>176</v>
      </c>
      <c r="B84" s="66" t="s">
        <v>1776</v>
      </c>
    </row>
    <row r="85" spans="1:2">
      <c r="A85" s="63" t="s">
        <v>177</v>
      </c>
      <c r="B85" s="66" t="s">
        <v>1778</v>
      </c>
    </row>
    <row r="86" spans="1:2">
      <c r="A86" s="27" t="s">
        <v>178</v>
      </c>
      <c r="B86" s="27" t="s">
        <v>1776</v>
      </c>
    </row>
    <row r="87" spans="1:2">
      <c r="A87" s="63" t="s">
        <v>2241</v>
      </c>
      <c r="B87" s="66" t="s">
        <v>1779</v>
      </c>
    </row>
    <row r="88" spans="1:2">
      <c r="A88" s="27" t="s">
        <v>179</v>
      </c>
      <c r="B88" s="27" t="s">
        <v>1778</v>
      </c>
    </row>
    <row r="89" spans="1:2">
      <c r="A89" s="63" t="s">
        <v>180</v>
      </c>
      <c r="B89" s="66" t="s">
        <v>1774</v>
      </c>
    </row>
    <row r="90" spans="1:2">
      <c r="A90" s="27" t="s">
        <v>181</v>
      </c>
      <c r="B90" s="27" t="s">
        <v>1777</v>
      </c>
    </row>
    <row r="91" spans="1:2">
      <c r="A91" s="27" t="s">
        <v>90</v>
      </c>
      <c r="B91" s="27" t="s">
        <v>1776</v>
      </c>
    </row>
    <row r="92" spans="1:2">
      <c r="A92" s="27" t="s">
        <v>61</v>
      </c>
      <c r="B92" s="27" t="s">
        <v>1776</v>
      </c>
    </row>
    <row r="93" spans="1:2">
      <c r="A93" s="63" t="s">
        <v>15</v>
      </c>
      <c r="B93" s="66" t="s">
        <v>1758</v>
      </c>
    </row>
    <row r="94" spans="1:2">
      <c r="A94" s="27" t="s">
        <v>1780</v>
      </c>
      <c r="B94" s="27" t="s">
        <v>1758</v>
      </c>
    </row>
    <row r="95" spans="1:2">
      <c r="A95" s="27" t="s">
        <v>85</v>
      </c>
      <c r="B95" s="27" t="s">
        <v>1779</v>
      </c>
    </row>
    <row r="96" spans="1:2">
      <c r="A96" s="63" t="s">
        <v>182</v>
      </c>
      <c r="B96" s="66" t="s">
        <v>1779</v>
      </c>
    </row>
    <row r="97" spans="1:2">
      <c r="A97" s="27" t="s">
        <v>10</v>
      </c>
      <c r="B97" s="27" t="s">
        <v>1758</v>
      </c>
    </row>
    <row r="98" spans="1:2">
      <c r="A98" s="27" t="s">
        <v>16</v>
      </c>
      <c r="B98" s="27" t="s">
        <v>1758</v>
      </c>
    </row>
    <row r="99" spans="1:2">
      <c r="A99" s="63" t="s">
        <v>183</v>
      </c>
      <c r="B99" s="66" t="s">
        <v>1758</v>
      </c>
    </row>
    <row r="100" spans="1:2">
      <c r="A100" s="27" t="s">
        <v>184</v>
      </c>
      <c r="B100" s="27" t="s">
        <v>1758</v>
      </c>
    </row>
    <row r="101" spans="1:2">
      <c r="A101" s="63" t="s">
        <v>78</v>
      </c>
      <c r="B101" s="66" t="s">
        <v>1779</v>
      </c>
    </row>
    <row r="102" spans="1:2">
      <c r="A102" s="63" t="s">
        <v>2242</v>
      </c>
      <c r="B102" s="66" t="s">
        <v>1779</v>
      </c>
    </row>
    <row r="103" spans="1:2">
      <c r="A103" s="27" t="s">
        <v>71</v>
      </c>
      <c r="B103" s="27" t="s">
        <v>1758</v>
      </c>
    </row>
    <row r="104" spans="1:2">
      <c r="A104" s="27" t="s">
        <v>47</v>
      </c>
      <c r="B104" s="27" t="s">
        <v>1779</v>
      </c>
    </row>
    <row r="105" spans="1:2">
      <c r="A105" s="63" t="s">
        <v>185</v>
      </c>
      <c r="B105" s="66" t="s">
        <v>1774</v>
      </c>
    </row>
    <row r="106" spans="1:2">
      <c r="A106" s="27" t="s">
        <v>43</v>
      </c>
      <c r="B106" s="27" t="s">
        <v>1776</v>
      </c>
    </row>
    <row r="107" spans="1:2">
      <c r="A107" s="27" t="s">
        <v>13</v>
      </c>
      <c r="B107" s="27" t="s">
        <v>1758</v>
      </c>
    </row>
    <row r="108" spans="1:2">
      <c r="A108" s="63" t="s">
        <v>2243</v>
      </c>
      <c r="B108" s="66" t="s">
        <v>1779</v>
      </c>
    </row>
    <row r="109" spans="1:2">
      <c r="A109" s="27" t="s">
        <v>12</v>
      </c>
      <c r="B109" s="27" t="s">
        <v>1758</v>
      </c>
    </row>
    <row r="110" spans="1:2">
      <c r="A110" s="27" t="s">
        <v>21</v>
      </c>
      <c r="B110" s="27" t="s">
        <v>1758</v>
      </c>
    </row>
    <row r="111" spans="1:2">
      <c r="A111" s="27" t="s">
        <v>64</v>
      </c>
      <c r="B111" s="27" t="s">
        <v>1774</v>
      </c>
    </row>
    <row r="112" spans="1:2">
      <c r="A112" s="63" t="s">
        <v>186</v>
      </c>
      <c r="B112" s="66" t="s">
        <v>1758</v>
      </c>
    </row>
    <row r="113" spans="1:2">
      <c r="A113" s="27" t="s">
        <v>905</v>
      </c>
      <c r="B113" s="27" t="s">
        <v>1758</v>
      </c>
    </row>
    <row r="114" spans="1:2">
      <c r="A114" s="27" t="s">
        <v>920</v>
      </c>
      <c r="B114" s="27" t="s">
        <v>1779</v>
      </c>
    </row>
    <row r="115" spans="1:2">
      <c r="A115" s="27" t="s">
        <v>88</v>
      </c>
      <c r="B115" s="27" t="s">
        <v>1758</v>
      </c>
    </row>
    <row r="116" spans="1:2">
      <c r="A116" s="27" t="s">
        <v>187</v>
      </c>
      <c r="B116" s="27" t="s">
        <v>1758</v>
      </c>
    </row>
    <row r="117" spans="1:2">
      <c r="A117" s="63" t="s">
        <v>188</v>
      </c>
      <c r="B117" s="66" t="s">
        <v>1758</v>
      </c>
    </row>
    <row r="118" spans="1:2">
      <c r="A118" s="27" t="s">
        <v>952</v>
      </c>
      <c r="B118" s="27" t="s">
        <v>1758</v>
      </c>
    </row>
    <row r="119" spans="1:2">
      <c r="A119" s="27" t="s">
        <v>77</v>
      </c>
      <c r="B119" s="27" t="s">
        <v>1779</v>
      </c>
    </row>
    <row r="120" spans="1:2">
      <c r="A120" s="27" t="s">
        <v>34</v>
      </c>
      <c r="B120" s="27" t="s">
        <v>1758</v>
      </c>
    </row>
    <row r="121" spans="1:2">
      <c r="A121" s="27" t="s">
        <v>189</v>
      </c>
      <c r="B121" s="27" t="s">
        <v>1774</v>
      </c>
    </row>
    <row r="122" spans="1:2">
      <c r="A122" s="27" t="s">
        <v>97</v>
      </c>
      <c r="B122" s="27" t="s">
        <v>1774</v>
      </c>
    </row>
    <row r="123" spans="1:2">
      <c r="A123" s="27" t="s">
        <v>976</v>
      </c>
      <c r="B123" s="27" t="s">
        <v>1774</v>
      </c>
    </row>
    <row r="124" spans="1:2">
      <c r="A124" s="63" t="s">
        <v>190</v>
      </c>
      <c r="B124" s="66" t="s">
        <v>1774</v>
      </c>
    </row>
    <row r="125" spans="1:2">
      <c r="A125" s="63" t="s">
        <v>62</v>
      </c>
      <c r="B125" s="66" t="s">
        <v>1779</v>
      </c>
    </row>
    <row r="126" spans="1:2">
      <c r="A126" s="27" t="s">
        <v>191</v>
      </c>
      <c r="B126" s="27" t="s">
        <v>1779</v>
      </c>
    </row>
    <row r="127" spans="1:2">
      <c r="A127" s="63" t="s">
        <v>192</v>
      </c>
      <c r="B127" s="66" t="s">
        <v>1779</v>
      </c>
    </row>
    <row r="128" spans="1:2">
      <c r="A128" s="63" t="s">
        <v>193</v>
      </c>
      <c r="B128" s="66" t="s">
        <v>1758</v>
      </c>
    </row>
    <row r="129" spans="1:2">
      <c r="A129" s="63" t="s">
        <v>194</v>
      </c>
      <c r="B129" s="66" t="s">
        <v>1779</v>
      </c>
    </row>
    <row r="130" spans="1:2">
      <c r="A130" s="27" t="s">
        <v>1781</v>
      </c>
      <c r="B130" s="27" t="s">
        <v>1779</v>
      </c>
    </row>
    <row r="131" spans="1:2">
      <c r="A131" s="27" t="s">
        <v>195</v>
      </c>
      <c r="B131" s="27" t="s">
        <v>1774</v>
      </c>
    </row>
    <row r="132" spans="1:2">
      <c r="A132" s="27" t="s">
        <v>1782</v>
      </c>
      <c r="B132" s="27" t="s">
        <v>1758</v>
      </c>
    </row>
    <row r="133" spans="1:2">
      <c r="A133" s="27" t="s">
        <v>196</v>
      </c>
      <c r="B133" s="27" t="s">
        <v>1774</v>
      </c>
    </row>
    <row r="134" spans="1:2">
      <c r="A134" s="27" t="s">
        <v>2</v>
      </c>
      <c r="B134" s="27" t="s">
        <v>1758</v>
      </c>
    </row>
    <row r="135" spans="1:2">
      <c r="A135" s="27" t="s">
        <v>197</v>
      </c>
      <c r="B135" s="27" t="s">
        <v>1758</v>
      </c>
    </row>
    <row r="136" spans="1:2">
      <c r="A136" s="27" t="s">
        <v>198</v>
      </c>
      <c r="B136" s="27" t="s">
        <v>1774</v>
      </c>
    </row>
    <row r="137" spans="1:2">
      <c r="A137" s="63" t="s">
        <v>199</v>
      </c>
      <c r="B137" s="66" t="s">
        <v>1779</v>
      </c>
    </row>
    <row r="138" spans="1:2">
      <c r="A138" s="63" t="s">
        <v>200</v>
      </c>
      <c r="B138" s="66" t="s">
        <v>1778</v>
      </c>
    </row>
    <row r="139" spans="1:2">
      <c r="A139" s="27" t="s">
        <v>1039</v>
      </c>
      <c r="B139" s="27" t="s">
        <v>1778</v>
      </c>
    </row>
    <row r="140" spans="1:2">
      <c r="A140" s="63" t="s">
        <v>201</v>
      </c>
      <c r="B140" s="66" t="s">
        <v>1776</v>
      </c>
    </row>
    <row r="141" spans="1:2">
      <c r="A141" s="27" t="s">
        <v>202</v>
      </c>
      <c r="B141" s="27" t="s">
        <v>1774</v>
      </c>
    </row>
    <row r="142" spans="1:2">
      <c r="A142" s="27" t="s">
        <v>203</v>
      </c>
      <c r="B142" s="27" t="s">
        <v>1774</v>
      </c>
    </row>
    <row r="143" spans="1:2">
      <c r="A143" s="27" t="s">
        <v>46</v>
      </c>
      <c r="B143" s="27" t="s">
        <v>1757</v>
      </c>
    </row>
    <row r="144" spans="1:2">
      <c r="A144" s="65" t="s">
        <v>204</v>
      </c>
      <c r="B144" s="66" t="s">
        <v>1778</v>
      </c>
    </row>
    <row r="145" spans="1:2">
      <c r="A145" s="27" t="s">
        <v>1783</v>
      </c>
      <c r="B145" s="27" t="s">
        <v>1778</v>
      </c>
    </row>
    <row r="146" spans="1:2">
      <c r="A146" s="27" t="s">
        <v>205</v>
      </c>
      <c r="B146" s="27" t="s">
        <v>1779</v>
      </c>
    </row>
    <row r="147" spans="1:2">
      <c r="A147" s="63" t="s">
        <v>206</v>
      </c>
      <c r="B147" s="66" t="s">
        <v>1779</v>
      </c>
    </row>
    <row r="148" spans="1:2">
      <c r="A148" s="27" t="s">
        <v>207</v>
      </c>
      <c r="B148" s="27" t="s">
        <v>1758</v>
      </c>
    </row>
    <row r="149" spans="1:2">
      <c r="A149" s="63" t="s">
        <v>1117</v>
      </c>
      <c r="B149" s="66" t="s">
        <v>1779</v>
      </c>
    </row>
    <row r="150" spans="1:2">
      <c r="A150" s="63" t="s">
        <v>208</v>
      </c>
      <c r="B150" s="66" t="s">
        <v>1776</v>
      </c>
    </row>
    <row r="151" spans="1:2">
      <c r="A151" s="27" t="s">
        <v>209</v>
      </c>
      <c r="B151" s="27" t="s">
        <v>1774</v>
      </c>
    </row>
    <row r="152" spans="1:2">
      <c r="A152" s="27" t="s">
        <v>210</v>
      </c>
      <c r="B152" s="27" t="s">
        <v>1774</v>
      </c>
    </row>
    <row r="153" spans="1:2">
      <c r="A153" s="63" t="s">
        <v>211</v>
      </c>
      <c r="B153" s="66" t="s">
        <v>1758</v>
      </c>
    </row>
    <row r="154" spans="1:2">
      <c r="A154" s="63" t="s">
        <v>217</v>
      </c>
      <c r="B154" s="66" t="s">
        <v>1778</v>
      </c>
    </row>
    <row r="155" spans="1:2">
      <c r="A155" s="27" t="s">
        <v>212</v>
      </c>
      <c r="B155" s="27" t="s">
        <v>1774</v>
      </c>
    </row>
    <row r="156" spans="1:2">
      <c r="A156" s="27" t="s">
        <v>213</v>
      </c>
      <c r="B156" s="27" t="s">
        <v>1758</v>
      </c>
    </row>
    <row r="157" spans="1:2">
      <c r="A157" s="27" t="s">
        <v>48</v>
      </c>
      <c r="B157" s="27" t="s">
        <v>1779</v>
      </c>
    </row>
    <row r="158" spans="1:2">
      <c r="A158" s="63" t="s">
        <v>54</v>
      </c>
      <c r="B158" s="66" t="s">
        <v>1776</v>
      </c>
    </row>
    <row r="159" spans="1:2">
      <c r="A159" s="63" t="s">
        <v>214</v>
      </c>
      <c r="B159" s="66" t="s">
        <v>1778</v>
      </c>
    </row>
    <row r="160" spans="1:2">
      <c r="A160" s="27" t="s">
        <v>28</v>
      </c>
      <c r="B160" s="27" t="s">
        <v>1778</v>
      </c>
    </row>
    <row r="161" spans="1:2">
      <c r="A161" s="27" t="s">
        <v>215</v>
      </c>
      <c r="B161" s="27" t="s">
        <v>1776</v>
      </c>
    </row>
    <row r="162" spans="1:2">
      <c r="A162" s="27" t="s">
        <v>216</v>
      </c>
      <c r="B162" s="27" t="s">
        <v>1774</v>
      </c>
    </row>
    <row r="163" spans="1:2">
      <c r="A163" s="27" t="s">
        <v>36</v>
      </c>
      <c r="B163" s="27" t="s">
        <v>1774</v>
      </c>
    </row>
    <row r="164" spans="1:2">
      <c r="A164" s="27" t="s">
        <v>69</v>
      </c>
      <c r="B164" s="27" t="s">
        <v>1779</v>
      </c>
    </row>
    <row r="165" spans="1:2">
      <c r="A165" s="27" t="s">
        <v>218</v>
      </c>
      <c r="B165" s="27" t="s">
        <v>1758</v>
      </c>
    </row>
    <row r="166" spans="1:2">
      <c r="A166" s="27" t="s">
        <v>14</v>
      </c>
      <c r="B166" s="27" t="s">
        <v>1758</v>
      </c>
    </row>
    <row r="167" spans="1:2">
      <c r="A167" s="63" t="s">
        <v>219</v>
      </c>
      <c r="B167" s="66" t="s">
        <v>1778</v>
      </c>
    </row>
    <row r="168" spans="1:2">
      <c r="A168" s="27" t="s">
        <v>1181</v>
      </c>
      <c r="B168" s="27" t="s">
        <v>1758</v>
      </c>
    </row>
    <row r="169" spans="1:2">
      <c r="A169" s="63" t="s">
        <v>220</v>
      </c>
      <c r="B169" s="66" t="s">
        <v>1758</v>
      </c>
    </row>
    <row r="170" spans="1:2">
      <c r="A170" s="63" t="s">
        <v>79</v>
      </c>
      <c r="B170" s="66" t="s">
        <v>1776</v>
      </c>
    </row>
    <row r="171" spans="1:2">
      <c r="A171" s="63" t="s">
        <v>221</v>
      </c>
      <c r="B171" s="66" t="s">
        <v>1778</v>
      </c>
    </row>
    <row r="172" spans="1:2">
      <c r="A172" s="27" t="s">
        <v>63</v>
      </c>
      <c r="B172" s="27" t="s">
        <v>1777</v>
      </c>
    </row>
    <row r="173" spans="1:2">
      <c r="A173" s="27" t="s">
        <v>39</v>
      </c>
      <c r="B173" s="27" t="s">
        <v>1777</v>
      </c>
    </row>
    <row r="174" spans="1:2">
      <c r="A174" s="27" t="s">
        <v>18</v>
      </c>
      <c r="B174" s="66" t="s">
        <v>1778</v>
      </c>
    </row>
    <row r="175" spans="1:2">
      <c r="A175" s="63" t="s">
        <v>2244</v>
      </c>
      <c r="B175" s="66" t="s">
        <v>1778</v>
      </c>
    </row>
    <row r="176" spans="1:2">
      <c r="A176" s="27" t="s">
        <v>84</v>
      </c>
      <c r="B176" s="27" t="s">
        <v>1779</v>
      </c>
    </row>
    <row r="177" spans="1:2">
      <c r="A177" s="27" t="s">
        <v>222</v>
      </c>
      <c r="B177" s="27" t="s">
        <v>1779</v>
      </c>
    </row>
    <row r="178" spans="1:2">
      <c r="A178" s="63" t="s">
        <v>223</v>
      </c>
      <c r="B178" s="66" t="s">
        <v>1757</v>
      </c>
    </row>
    <row r="179" spans="1:2">
      <c r="A179" s="27" t="s">
        <v>224</v>
      </c>
      <c r="B179" s="27" t="s">
        <v>1758</v>
      </c>
    </row>
    <row r="180" spans="1:2">
      <c r="A180" s="63" t="s">
        <v>225</v>
      </c>
      <c r="B180" s="66" t="s">
        <v>1774</v>
      </c>
    </row>
    <row r="181" spans="1:2">
      <c r="A181" s="63" t="s">
        <v>226</v>
      </c>
      <c r="B181" s="66" t="s">
        <v>1774</v>
      </c>
    </row>
    <row r="182" spans="1:2">
      <c r="A182" s="27" t="s">
        <v>66</v>
      </c>
      <c r="B182" s="27" t="s">
        <v>1779</v>
      </c>
    </row>
    <row r="183" spans="1:2">
      <c r="A183" s="27" t="s">
        <v>89</v>
      </c>
      <c r="B183" s="27" t="s">
        <v>1758</v>
      </c>
    </row>
    <row r="184" spans="1:2">
      <c r="A184" s="27" t="s">
        <v>227</v>
      </c>
      <c r="B184" s="27" t="s">
        <v>1774</v>
      </c>
    </row>
    <row r="185" spans="1:2">
      <c r="A185" s="27" t="s">
        <v>1784</v>
      </c>
      <c r="B185" s="27" t="s">
        <v>1776</v>
      </c>
    </row>
    <row r="186" spans="1:2">
      <c r="A186" s="64" t="s">
        <v>1785</v>
      </c>
      <c r="B186" s="64" t="s">
        <v>1776</v>
      </c>
    </row>
    <row r="187" spans="1:2">
      <c r="A187" s="6" t="s">
        <v>234</v>
      </c>
      <c r="B187" s="64" t="s">
        <v>1776</v>
      </c>
    </row>
    <row r="188" spans="1:2">
      <c r="A188" s="64" t="s">
        <v>1350</v>
      </c>
      <c r="B188" s="64" t="s">
        <v>1776</v>
      </c>
    </row>
    <row r="189" spans="1:2">
      <c r="A189" s="6" t="s">
        <v>228</v>
      </c>
      <c r="B189" s="64" t="s">
        <v>1778</v>
      </c>
    </row>
    <row r="190" spans="1:2">
      <c r="A190" s="6" t="s">
        <v>229</v>
      </c>
      <c r="B190" s="64" t="s">
        <v>1779</v>
      </c>
    </row>
    <row r="191" spans="1:2">
      <c r="A191" s="64" t="s">
        <v>9</v>
      </c>
      <c r="B191" s="64" t="s">
        <v>1758</v>
      </c>
    </row>
    <row r="192" spans="1:2">
      <c r="A192" s="64" t="s">
        <v>230</v>
      </c>
      <c r="B192" s="64" t="s">
        <v>1774</v>
      </c>
    </row>
    <row r="193" spans="1:2">
      <c r="A193" s="64" t="s">
        <v>1368</v>
      </c>
      <c r="B193" s="64" t="s">
        <v>1779</v>
      </c>
    </row>
    <row r="194" spans="1:2">
      <c r="A194" s="6" t="s">
        <v>231</v>
      </c>
      <c r="B194" s="64" t="s">
        <v>1779</v>
      </c>
    </row>
    <row r="195" spans="1:2">
      <c r="A195" s="6" t="s">
        <v>232</v>
      </c>
      <c r="B195" s="64" t="s">
        <v>1774</v>
      </c>
    </row>
    <row r="196" spans="1:2">
      <c r="A196" s="64" t="s">
        <v>233</v>
      </c>
      <c r="B196" s="64" t="s">
        <v>1774</v>
      </c>
    </row>
    <row r="197" spans="1:2">
      <c r="A197" s="64" t="s">
        <v>51</v>
      </c>
      <c r="B197" s="64" t="s">
        <v>1758</v>
      </c>
    </row>
    <row r="198" spans="1:2">
      <c r="A198" s="64" t="s">
        <v>1382</v>
      </c>
      <c r="B198" s="64" t="s">
        <v>1779</v>
      </c>
    </row>
    <row r="199" spans="1:2">
      <c r="A199" s="6" t="s">
        <v>235</v>
      </c>
      <c r="B199" s="64" t="s">
        <v>1779</v>
      </c>
    </row>
    <row r="200" spans="1:2">
      <c r="A200" s="64" t="s">
        <v>236</v>
      </c>
      <c r="B200" s="64" t="s">
        <v>1779</v>
      </c>
    </row>
    <row r="201" spans="1:2">
      <c r="A201" s="6" t="s">
        <v>237</v>
      </c>
      <c r="B201" s="64" t="s">
        <v>1778</v>
      </c>
    </row>
    <row r="202" spans="1:2">
      <c r="A202" s="6" t="s">
        <v>238</v>
      </c>
      <c r="B202" s="64" t="s">
        <v>1774</v>
      </c>
    </row>
    <row r="203" spans="1:2">
      <c r="A203" s="64" t="s">
        <v>68</v>
      </c>
      <c r="B203" s="64" t="s">
        <v>1774</v>
      </c>
    </row>
    <row r="204" spans="1:2">
      <c r="A204" s="6" t="s">
        <v>2399</v>
      </c>
      <c r="B204" s="64" t="s">
        <v>1777</v>
      </c>
    </row>
    <row r="205" spans="1:2">
      <c r="A205" s="6" t="s">
        <v>2245</v>
      </c>
      <c r="B205" s="64" t="s">
        <v>1774</v>
      </c>
    </row>
    <row r="206" spans="1:2">
      <c r="A206" s="64" t="s">
        <v>25</v>
      </c>
      <c r="B206" s="64" t="s">
        <v>1779</v>
      </c>
    </row>
    <row r="207" spans="1:2">
      <c r="A207" s="64" t="s">
        <v>70</v>
      </c>
      <c r="B207" s="64" t="s">
        <v>1758</v>
      </c>
    </row>
    <row r="208" spans="1:2">
      <c r="A208" s="6" t="s">
        <v>2246</v>
      </c>
      <c r="B208" s="64" t="s">
        <v>1776</v>
      </c>
    </row>
    <row r="209" spans="1:2">
      <c r="A209" s="6" t="s">
        <v>239</v>
      </c>
      <c r="B209" s="64" t="s">
        <v>1776</v>
      </c>
    </row>
    <row r="210" spans="1:2">
      <c r="A210" s="6" t="s">
        <v>240</v>
      </c>
      <c r="B210" s="64" t="s">
        <v>1776</v>
      </c>
    </row>
    <row r="211" spans="1:2">
      <c r="A211" s="64" t="s">
        <v>241</v>
      </c>
      <c r="B211" s="64" t="s">
        <v>1774</v>
      </c>
    </row>
    <row r="212" spans="1:2">
      <c r="A212" s="64" t="s">
        <v>242</v>
      </c>
      <c r="B212" s="64" t="s">
        <v>1777</v>
      </c>
    </row>
    <row r="213" spans="1:2">
      <c r="A213" s="64" t="s">
        <v>243</v>
      </c>
      <c r="B213" s="64" t="s">
        <v>1774</v>
      </c>
    </row>
    <row r="214" spans="1:2">
      <c r="A214" s="64" t="s">
        <v>30</v>
      </c>
      <c r="B214" s="64" t="s">
        <v>1779</v>
      </c>
    </row>
    <row r="215" spans="1:2">
      <c r="A215" s="6" t="s">
        <v>35</v>
      </c>
      <c r="B215" s="64" t="s">
        <v>1779</v>
      </c>
    </row>
    <row r="216" spans="1:2">
      <c r="A216" s="64" t="s">
        <v>1786</v>
      </c>
      <c r="B216" s="64" t="s">
        <v>1758</v>
      </c>
    </row>
    <row r="217" spans="1:2">
      <c r="A217" s="6" t="s">
        <v>244</v>
      </c>
      <c r="B217" s="64" t="s">
        <v>1758</v>
      </c>
    </row>
    <row r="218" spans="1:2">
      <c r="A218" s="64" t="s">
        <v>245</v>
      </c>
      <c r="B218" s="64" t="s">
        <v>1758</v>
      </c>
    </row>
    <row r="219" spans="1:2">
      <c r="A219" s="64" t="s">
        <v>246</v>
      </c>
      <c r="B219" s="64" t="s">
        <v>1758</v>
      </c>
    </row>
    <row r="220" spans="1:2">
      <c r="A220" s="64" t="s">
        <v>72</v>
      </c>
      <c r="B220" s="64" t="s">
        <v>1774</v>
      </c>
    </row>
    <row r="221" spans="1:2">
      <c r="A221" s="64" t="s">
        <v>37</v>
      </c>
      <c r="B221" s="64" t="s">
        <v>1758</v>
      </c>
    </row>
    <row r="222" spans="1:2">
      <c r="A222" s="64" t="s">
        <v>1787</v>
      </c>
      <c r="B222" s="64" t="s">
        <v>1774</v>
      </c>
    </row>
    <row r="223" spans="1:2">
      <c r="A223" s="64" t="s">
        <v>247</v>
      </c>
      <c r="B223" s="64" t="s">
        <v>1774</v>
      </c>
    </row>
    <row r="224" spans="1:2">
      <c r="A224" s="64" t="s">
        <v>248</v>
      </c>
      <c r="B224" s="64" t="s">
        <v>1778</v>
      </c>
    </row>
    <row r="225" spans="1:2">
      <c r="A225" s="64" t="s">
        <v>59</v>
      </c>
      <c r="B225" s="64" t="s">
        <v>1776</v>
      </c>
    </row>
    <row r="226" spans="1:2">
      <c r="A226" s="6" t="s">
        <v>249</v>
      </c>
      <c r="B226" s="64" t="s">
        <v>1776</v>
      </c>
    </row>
    <row r="227" spans="1:2">
      <c r="A227" s="64" t="s">
        <v>250</v>
      </c>
      <c r="B227" s="64" t="s">
        <v>1774</v>
      </c>
    </row>
    <row r="228" spans="1:2">
      <c r="A228" s="64" t="s">
        <v>22</v>
      </c>
      <c r="B228" s="64" t="s">
        <v>1758</v>
      </c>
    </row>
    <row r="229" spans="1:2">
      <c r="A229" s="64" t="s">
        <v>251</v>
      </c>
      <c r="B229" s="64" t="s">
        <v>1758</v>
      </c>
    </row>
    <row r="230" spans="1:2">
      <c r="A230" s="6" t="s">
        <v>252</v>
      </c>
      <c r="B230" s="64" t="s">
        <v>1776</v>
      </c>
    </row>
    <row r="231" spans="1:2">
      <c r="A231" s="64" t="s">
        <v>57</v>
      </c>
      <c r="B231" s="64" t="s">
        <v>1774</v>
      </c>
    </row>
    <row r="232" spans="1:2">
      <c r="A232" s="64" t="s">
        <v>75</v>
      </c>
      <c r="B232" s="64" t="s">
        <v>1779</v>
      </c>
    </row>
    <row r="233" spans="1:2">
      <c r="A233" s="64" t="s">
        <v>26</v>
      </c>
      <c r="B233" s="64" t="s">
        <v>1758</v>
      </c>
    </row>
    <row r="234" spans="1:2">
      <c r="A234" s="64" t="s">
        <v>24</v>
      </c>
      <c r="B234" s="64" t="s">
        <v>1779</v>
      </c>
    </row>
    <row r="235" spans="1:2">
      <c r="A235" s="64" t="s">
        <v>253</v>
      </c>
      <c r="B235" s="64" t="s">
        <v>1757</v>
      </c>
    </row>
    <row r="236" spans="1:2">
      <c r="A236" s="64" t="s">
        <v>56</v>
      </c>
      <c r="B236" s="64" t="s">
        <v>1777</v>
      </c>
    </row>
    <row r="237" spans="1:2">
      <c r="A237" s="6" t="s">
        <v>254</v>
      </c>
      <c r="B237" s="64" t="s">
        <v>1778</v>
      </c>
    </row>
    <row r="238" spans="1:2">
      <c r="A238" s="64" t="s">
        <v>255</v>
      </c>
      <c r="B238" s="64" t="s">
        <v>1758</v>
      </c>
    </row>
    <row r="239" spans="1:2">
      <c r="A239" s="6" t="s">
        <v>256</v>
      </c>
      <c r="B239" s="64" t="s">
        <v>1778</v>
      </c>
    </row>
    <row r="240" spans="1:2">
      <c r="A240" s="6" t="s">
        <v>257</v>
      </c>
      <c r="B240" s="64" t="s">
        <v>1779</v>
      </c>
    </row>
    <row r="241" spans="1:2">
      <c r="A241" s="64" t="s">
        <v>45</v>
      </c>
      <c r="B241" s="64" t="s">
        <v>1777</v>
      </c>
    </row>
    <row r="242" spans="1:2">
      <c r="A242" s="64" t="s">
        <v>55</v>
      </c>
      <c r="B242" s="64" t="s">
        <v>1758</v>
      </c>
    </row>
    <row r="243" spans="1:2">
      <c r="A243" s="6" t="s">
        <v>258</v>
      </c>
      <c r="B243" s="64" t="s">
        <v>1776</v>
      </c>
    </row>
    <row r="244" spans="1:2">
      <c r="A244" s="6" t="s">
        <v>259</v>
      </c>
      <c r="B244" s="64" t="s">
        <v>1776</v>
      </c>
    </row>
    <row r="245" spans="1:2">
      <c r="A245" s="6" t="s">
        <v>2248</v>
      </c>
      <c r="B245" s="64" t="s">
        <v>1778</v>
      </c>
    </row>
    <row r="246" spans="1:2">
      <c r="A246" s="64" t="s">
        <v>94</v>
      </c>
      <c r="B246" s="64" t="s">
        <v>1776</v>
      </c>
    </row>
    <row r="247" spans="1:2">
      <c r="A247" s="6" t="s">
        <v>2247</v>
      </c>
      <c r="B247" s="64" t="s">
        <v>1774</v>
      </c>
    </row>
    <row r="248" spans="1:2">
      <c r="A248" s="64" t="s">
        <v>260</v>
      </c>
      <c r="B248" s="64" t="s">
        <v>1758</v>
      </c>
    </row>
    <row r="249" spans="1:2">
      <c r="A249" s="64" t="s">
        <v>80</v>
      </c>
      <c r="B249" s="64" t="s">
        <v>1774</v>
      </c>
    </row>
    <row r="250" spans="1:2">
      <c r="A250" s="64" t="s">
        <v>82</v>
      </c>
      <c r="B250" s="64" t="s">
        <v>1774</v>
      </c>
    </row>
  </sheetData>
  <sortState ref="A2:B251">
    <sortCondition ref="A2:A25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cols>
    <col min="1" max="1" width="42.140625" bestFit="1" customWidth="1"/>
    <col min="2" max="2" width="34.5703125" bestFit="1" customWidth="1"/>
    <col min="3" max="3" width="11.28515625" bestFit="1" customWidth="1"/>
    <col min="4" max="4" width="8.5703125" bestFit="1" customWidth="1"/>
    <col min="5" max="5" width="8.42578125" bestFit="1" customWidth="1"/>
    <col min="6" max="6" width="9.5703125" bestFit="1" customWidth="1"/>
    <col min="7" max="7" width="22.28515625" bestFit="1" customWidth="1"/>
    <col min="8" max="8" width="50.85546875" bestFit="1" customWidth="1"/>
  </cols>
  <sheetData>
    <row r="1" spans="1:8" ht="15.75" thickBot="1">
      <c r="A1" s="28"/>
      <c r="B1" s="29" t="s">
        <v>1788</v>
      </c>
      <c r="C1" s="29" t="s">
        <v>1789</v>
      </c>
      <c r="D1" s="29" t="s">
        <v>1790</v>
      </c>
      <c r="E1" s="29" t="s">
        <v>1791</v>
      </c>
      <c r="F1" s="29" t="s">
        <v>1792</v>
      </c>
      <c r="G1" s="29" t="s">
        <v>1793</v>
      </c>
      <c r="H1" s="30" t="s">
        <v>1767</v>
      </c>
    </row>
    <row r="2" spans="1:8">
      <c r="A2" s="31" t="s">
        <v>1794</v>
      </c>
      <c r="B2" t="s">
        <v>1795</v>
      </c>
      <c r="C2" s="19">
        <v>1</v>
      </c>
      <c r="D2" s="19">
        <v>2</v>
      </c>
      <c r="E2" s="19">
        <v>13</v>
      </c>
      <c r="F2" s="19">
        <v>1</v>
      </c>
      <c r="G2" t="s">
        <v>551</v>
      </c>
      <c r="H2" t="s">
        <v>1796</v>
      </c>
    </row>
    <row r="3" spans="1:8">
      <c r="A3" s="31" t="s">
        <v>1797</v>
      </c>
      <c r="B3" t="s">
        <v>1798</v>
      </c>
      <c r="C3" s="19">
        <v>2</v>
      </c>
      <c r="D3" s="19">
        <v>19</v>
      </c>
      <c r="E3" s="19">
        <v>7</v>
      </c>
      <c r="F3" s="19">
        <v>2</v>
      </c>
      <c r="G3" t="s">
        <v>551</v>
      </c>
      <c r="H3" t="s">
        <v>1799</v>
      </c>
    </row>
    <row r="4" spans="1:8">
      <c r="A4" s="31" t="s">
        <v>1800</v>
      </c>
      <c r="B4" t="s">
        <v>1801</v>
      </c>
      <c r="C4" s="19">
        <v>3</v>
      </c>
      <c r="D4" s="19">
        <v>5</v>
      </c>
      <c r="E4" s="19"/>
      <c r="F4" s="19">
        <v>5</v>
      </c>
      <c r="G4" t="s">
        <v>1742</v>
      </c>
      <c r="H4" t="s">
        <v>1802</v>
      </c>
    </row>
    <row r="5" spans="1:8">
      <c r="A5" s="31" t="s">
        <v>1803</v>
      </c>
      <c r="B5" t="s">
        <v>1804</v>
      </c>
      <c r="C5" s="19">
        <v>4</v>
      </c>
      <c r="D5" s="19"/>
      <c r="E5" s="19"/>
      <c r="F5" s="19">
        <v>13</v>
      </c>
      <c r="G5" t="s">
        <v>1805</v>
      </c>
      <c r="H5" t="s">
        <v>1806</v>
      </c>
    </row>
    <row r="6" spans="1:8">
      <c r="A6" s="31" t="s">
        <v>1807</v>
      </c>
      <c r="B6" t="s">
        <v>1808</v>
      </c>
      <c r="C6" s="19">
        <v>5</v>
      </c>
      <c r="D6" s="19">
        <v>15</v>
      </c>
      <c r="E6" s="19">
        <v>11</v>
      </c>
      <c r="F6" s="19">
        <v>11</v>
      </c>
      <c r="G6" t="s">
        <v>1742</v>
      </c>
      <c r="H6" t="s">
        <v>1809</v>
      </c>
    </row>
    <row r="7" spans="1:8">
      <c r="A7" s="31" t="s">
        <v>1810</v>
      </c>
      <c r="B7" t="s">
        <v>1811</v>
      </c>
      <c r="C7" s="19">
        <v>6</v>
      </c>
      <c r="D7" s="19">
        <v>17</v>
      </c>
      <c r="E7" s="19"/>
      <c r="F7" s="19">
        <v>8</v>
      </c>
      <c r="G7" t="s">
        <v>1812</v>
      </c>
      <c r="H7" t="s">
        <v>1813</v>
      </c>
    </row>
    <row r="8" spans="1:8">
      <c r="A8" s="31" t="s">
        <v>1814</v>
      </c>
      <c r="B8" t="s">
        <v>1815</v>
      </c>
      <c r="C8" s="19">
        <v>7</v>
      </c>
      <c r="D8" s="19">
        <v>8</v>
      </c>
      <c r="E8" s="19">
        <v>3</v>
      </c>
      <c r="F8" s="19">
        <v>3</v>
      </c>
      <c r="G8" t="s">
        <v>1816</v>
      </c>
      <c r="H8" t="s">
        <v>1817</v>
      </c>
    </row>
    <row r="9" spans="1:8">
      <c r="A9" s="31" t="s">
        <v>1818</v>
      </c>
      <c r="B9" t="s">
        <v>1819</v>
      </c>
      <c r="C9" s="19">
        <v>8</v>
      </c>
      <c r="D9" s="19"/>
      <c r="E9" s="19">
        <v>20</v>
      </c>
      <c r="F9" s="19"/>
      <c r="G9" t="s">
        <v>1820</v>
      </c>
      <c r="H9" t="s">
        <v>1821</v>
      </c>
    </row>
    <row r="10" spans="1:8">
      <c r="A10" s="31" t="s">
        <v>1822</v>
      </c>
      <c r="B10" t="s">
        <v>1823</v>
      </c>
      <c r="C10" s="19">
        <v>9</v>
      </c>
      <c r="D10" s="19">
        <v>13</v>
      </c>
      <c r="E10" s="19"/>
      <c r="F10" s="19"/>
      <c r="G10" t="s">
        <v>1824</v>
      </c>
      <c r="H10" t="s">
        <v>1825</v>
      </c>
    </row>
    <row r="11" spans="1:8">
      <c r="A11" s="31" t="s">
        <v>1826</v>
      </c>
      <c r="B11" t="s">
        <v>1827</v>
      </c>
      <c r="C11" s="19">
        <v>10</v>
      </c>
      <c r="D11" s="19"/>
      <c r="E11" s="19"/>
      <c r="F11" s="19">
        <v>20</v>
      </c>
      <c r="G11" t="s">
        <v>1828</v>
      </c>
      <c r="H11" t="s">
        <v>1829</v>
      </c>
    </row>
    <row r="12" spans="1:8">
      <c r="A12" s="31" t="s">
        <v>1830</v>
      </c>
      <c r="B12" t="s">
        <v>1831</v>
      </c>
      <c r="C12" s="19">
        <v>11</v>
      </c>
      <c r="D12" s="19"/>
      <c r="E12" s="19"/>
      <c r="F12" s="19">
        <v>22</v>
      </c>
      <c r="G12" t="s">
        <v>1824</v>
      </c>
      <c r="H12" t="s">
        <v>1832</v>
      </c>
    </row>
    <row r="13" spans="1:8">
      <c r="A13" s="31" t="s">
        <v>1833</v>
      </c>
      <c r="B13" t="s">
        <v>1834</v>
      </c>
      <c r="C13" s="19">
        <v>12</v>
      </c>
      <c r="D13" s="19">
        <v>1</v>
      </c>
      <c r="E13" s="19"/>
      <c r="F13" s="19"/>
      <c r="G13" t="s">
        <v>551</v>
      </c>
      <c r="H13" t="s">
        <v>1835</v>
      </c>
    </row>
    <row r="14" spans="1:8">
      <c r="A14" s="31" t="s">
        <v>1836</v>
      </c>
      <c r="B14" t="s">
        <v>1837</v>
      </c>
      <c r="C14" s="19">
        <v>13</v>
      </c>
      <c r="D14" s="19"/>
      <c r="E14" s="19"/>
      <c r="F14" s="19">
        <v>28</v>
      </c>
      <c r="G14" t="s">
        <v>1838</v>
      </c>
      <c r="H14" t="s">
        <v>1839</v>
      </c>
    </row>
    <row r="15" spans="1:8">
      <c r="A15" s="31" t="s">
        <v>1840</v>
      </c>
      <c r="B15" t="s">
        <v>1841</v>
      </c>
      <c r="C15" s="19">
        <v>14</v>
      </c>
      <c r="D15" s="19">
        <v>4</v>
      </c>
      <c r="E15" s="19">
        <v>19</v>
      </c>
      <c r="F15" s="19">
        <v>3</v>
      </c>
      <c r="G15" t="s">
        <v>1842</v>
      </c>
      <c r="H15" t="s">
        <v>1843</v>
      </c>
    </row>
    <row r="16" spans="1:8">
      <c r="A16" s="31" t="s">
        <v>1844</v>
      </c>
      <c r="B16" t="s">
        <v>1845</v>
      </c>
      <c r="C16" s="19">
        <v>15</v>
      </c>
      <c r="D16" s="19"/>
      <c r="E16" s="19"/>
      <c r="F16" s="19">
        <v>30</v>
      </c>
      <c r="G16" t="s">
        <v>1846</v>
      </c>
      <c r="H16" t="s">
        <v>1847</v>
      </c>
    </row>
    <row r="17" spans="1:8">
      <c r="A17" s="31" t="s">
        <v>1848</v>
      </c>
      <c r="B17" t="s">
        <v>1849</v>
      </c>
      <c r="C17" s="19">
        <v>16</v>
      </c>
      <c r="D17" s="19"/>
      <c r="E17" s="19"/>
      <c r="F17" s="19">
        <v>24</v>
      </c>
      <c r="G17" t="s">
        <v>551</v>
      </c>
      <c r="H17" t="s">
        <v>1850</v>
      </c>
    </row>
    <row r="18" spans="1:8">
      <c r="A18" s="31" t="s">
        <v>1851</v>
      </c>
      <c r="B18" t="s">
        <v>1852</v>
      </c>
      <c r="C18" s="19">
        <v>17</v>
      </c>
      <c r="D18" s="19"/>
      <c r="E18" s="19"/>
      <c r="F18" s="19">
        <v>21</v>
      </c>
      <c r="G18" t="s">
        <v>1853</v>
      </c>
      <c r="H18" t="s">
        <v>1854</v>
      </c>
    </row>
    <row r="19" spans="1:8">
      <c r="A19" s="31" t="s">
        <v>1855</v>
      </c>
      <c r="B19" t="s">
        <v>1856</v>
      </c>
      <c r="C19" s="19">
        <v>18</v>
      </c>
      <c r="D19" s="19">
        <v>14</v>
      </c>
      <c r="E19" s="19">
        <v>8</v>
      </c>
      <c r="F19" s="19">
        <v>18</v>
      </c>
      <c r="G19" t="s">
        <v>1857</v>
      </c>
      <c r="H19" t="s">
        <v>1858</v>
      </c>
    </row>
    <row r="20" spans="1:8">
      <c r="A20" s="31" t="s">
        <v>1859</v>
      </c>
      <c r="B20" s="32" t="s">
        <v>1860</v>
      </c>
      <c r="C20" s="19">
        <v>19</v>
      </c>
      <c r="D20" s="19"/>
      <c r="E20" s="19"/>
      <c r="F20" s="19"/>
      <c r="G20" t="s">
        <v>1861</v>
      </c>
      <c r="H20" t="s">
        <v>1862</v>
      </c>
    </row>
    <row r="21" spans="1:8">
      <c r="A21" s="31" t="s">
        <v>1863</v>
      </c>
      <c r="B21" t="s">
        <v>1864</v>
      </c>
      <c r="C21" s="19">
        <v>20</v>
      </c>
      <c r="D21" s="19">
        <v>9</v>
      </c>
      <c r="E21" s="19">
        <v>1</v>
      </c>
      <c r="F21" s="19">
        <v>15</v>
      </c>
      <c r="G21" t="s">
        <v>1865</v>
      </c>
      <c r="H21" t="s">
        <v>1866</v>
      </c>
    </row>
    <row r="22" spans="1:8">
      <c r="A22" s="31" t="s">
        <v>1867</v>
      </c>
      <c r="B22" t="s">
        <v>1868</v>
      </c>
      <c r="C22" s="19">
        <v>21</v>
      </c>
      <c r="D22" s="19"/>
      <c r="E22" s="19"/>
      <c r="F22" s="19"/>
      <c r="G22" t="s">
        <v>1869</v>
      </c>
      <c r="H22" t="s">
        <v>1870</v>
      </c>
    </row>
    <row r="23" spans="1:8">
      <c r="A23" s="31" t="s">
        <v>1871</v>
      </c>
      <c r="B23" t="s">
        <v>1872</v>
      </c>
      <c r="C23" s="19">
        <v>22</v>
      </c>
      <c r="D23" s="19"/>
      <c r="E23" s="19"/>
      <c r="F23" s="19">
        <v>16</v>
      </c>
      <c r="G23" t="s">
        <v>1873</v>
      </c>
      <c r="H23" t="s">
        <v>1874</v>
      </c>
    </row>
    <row r="24" spans="1:8">
      <c r="A24" s="31" t="s">
        <v>1875</v>
      </c>
      <c r="B24" t="s">
        <v>1876</v>
      </c>
      <c r="C24" s="19">
        <v>23</v>
      </c>
      <c r="D24" s="19"/>
      <c r="E24" s="19"/>
      <c r="F24" s="19">
        <v>29</v>
      </c>
      <c r="G24" t="s">
        <v>1877</v>
      </c>
      <c r="H24" t="s">
        <v>1878</v>
      </c>
    </row>
    <row r="25" spans="1:8">
      <c r="A25" s="31" t="s">
        <v>1879</v>
      </c>
      <c r="B25" t="s">
        <v>1880</v>
      </c>
      <c r="C25" s="19">
        <v>24</v>
      </c>
      <c r="D25" s="19"/>
      <c r="E25" s="19"/>
      <c r="F25" s="19"/>
      <c r="G25" t="s">
        <v>1881</v>
      </c>
      <c r="H25" t="s">
        <v>1882</v>
      </c>
    </row>
    <row r="26" spans="1:8">
      <c r="A26" s="31" t="s">
        <v>1883</v>
      </c>
      <c r="B26" t="s">
        <v>1884</v>
      </c>
      <c r="C26" s="19">
        <v>25</v>
      </c>
      <c r="D26" s="19"/>
      <c r="E26" s="19"/>
      <c r="F26" s="19">
        <v>6</v>
      </c>
      <c r="G26" t="s">
        <v>1885</v>
      </c>
      <c r="H26" t="s">
        <v>1886</v>
      </c>
    </row>
    <row r="27" spans="1:8">
      <c r="A27" s="31" t="s">
        <v>1887</v>
      </c>
      <c r="B27" t="s">
        <v>1888</v>
      </c>
      <c r="C27" s="19">
        <v>26</v>
      </c>
      <c r="D27" s="19"/>
      <c r="E27" s="19"/>
      <c r="F27" s="19"/>
      <c r="G27" t="s">
        <v>1889</v>
      </c>
      <c r="H27" t="s">
        <v>1890</v>
      </c>
    </row>
    <row r="28" spans="1:8">
      <c r="A28" s="31" t="s">
        <v>1891</v>
      </c>
      <c r="B28" t="s">
        <v>1892</v>
      </c>
      <c r="C28" s="19">
        <v>27</v>
      </c>
      <c r="D28" s="19"/>
      <c r="E28" s="19"/>
      <c r="F28" s="19"/>
      <c r="G28" t="s">
        <v>1893</v>
      </c>
      <c r="H28" t="s">
        <v>1894</v>
      </c>
    </row>
    <row r="29" spans="1:8">
      <c r="A29" s="31" t="s">
        <v>1895</v>
      </c>
      <c r="B29" t="s">
        <v>1896</v>
      </c>
      <c r="C29" s="19">
        <v>28</v>
      </c>
      <c r="D29" s="19"/>
      <c r="E29" s="19"/>
      <c r="F29" s="19"/>
      <c r="G29" t="s">
        <v>1881</v>
      </c>
      <c r="H29" t="s">
        <v>1897</v>
      </c>
    </row>
    <row r="30" spans="1:8">
      <c r="A30" s="31" t="s">
        <v>1898</v>
      </c>
      <c r="B30" t="s">
        <v>1899</v>
      </c>
      <c r="C30" s="19">
        <v>29</v>
      </c>
      <c r="D30" s="19">
        <v>11</v>
      </c>
      <c r="E30" s="19"/>
      <c r="F30" s="19"/>
      <c r="G30" t="s">
        <v>1861</v>
      </c>
      <c r="H30" t="s">
        <v>1900</v>
      </c>
    </row>
    <row r="31" spans="1:8">
      <c r="A31" s="31" t="s">
        <v>1901</v>
      </c>
      <c r="B31" t="s">
        <v>1902</v>
      </c>
      <c r="C31" s="19">
        <v>30</v>
      </c>
      <c r="D31" s="19"/>
      <c r="E31" s="19"/>
      <c r="F31" s="19">
        <v>9</v>
      </c>
      <c r="G31" t="s">
        <v>1903</v>
      </c>
      <c r="H31" t="s">
        <v>1904</v>
      </c>
    </row>
    <row r="32" spans="1:8">
      <c r="A32" s="31" t="s">
        <v>1905</v>
      </c>
      <c r="B32" t="s">
        <v>1906</v>
      </c>
      <c r="C32" s="19">
        <v>31</v>
      </c>
      <c r="D32" s="19"/>
      <c r="E32" s="19"/>
      <c r="F32" s="19">
        <v>14</v>
      </c>
      <c r="G32" t="s">
        <v>1907</v>
      </c>
      <c r="H32" t="s">
        <v>1908</v>
      </c>
    </row>
    <row r="33" spans="1:8">
      <c r="A33" s="31" t="s">
        <v>1909</v>
      </c>
      <c r="B33" t="s">
        <v>1910</v>
      </c>
      <c r="C33" s="19">
        <v>32</v>
      </c>
      <c r="D33" s="19"/>
      <c r="E33" s="19"/>
      <c r="F33" s="19">
        <v>26</v>
      </c>
      <c r="G33" t="s">
        <v>1911</v>
      </c>
      <c r="H33" t="s">
        <v>1912</v>
      </c>
    </row>
    <row r="34" spans="1:8">
      <c r="A34" s="31" t="s">
        <v>1913</v>
      </c>
      <c r="B34" t="s">
        <v>1914</v>
      </c>
      <c r="C34" s="19">
        <v>33</v>
      </c>
      <c r="D34" s="19"/>
      <c r="E34" s="19">
        <v>17</v>
      </c>
      <c r="F34" s="19"/>
      <c r="G34" t="s">
        <v>1915</v>
      </c>
      <c r="H34" t="s">
        <v>1916</v>
      </c>
    </row>
  </sheetData>
  <hyperlinks>
    <hyperlink ref="H6" r:id="rId1"/>
  </hyperlinks>
  <pageMargins left="0.7" right="0.7" top="0.75" bottom="0.75" header="0.3" footer="0.3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/>
  <cols>
    <col min="1" max="1" width="25.85546875" bestFit="1" customWidth="1"/>
    <col min="2" max="2" width="47.140625" bestFit="1" customWidth="1"/>
    <col min="3" max="3" width="13.7109375" bestFit="1" customWidth="1"/>
    <col min="4" max="4" width="8.5703125" bestFit="1" customWidth="1"/>
    <col min="5" max="5" width="8.42578125" bestFit="1" customWidth="1"/>
    <col min="6" max="6" width="9.5703125" bestFit="1" customWidth="1"/>
    <col min="7" max="7" width="21.85546875" bestFit="1" customWidth="1"/>
    <col min="8" max="8" width="50.5703125" bestFit="1" customWidth="1"/>
  </cols>
  <sheetData>
    <row r="1" spans="1:8" ht="15.75" thickBot="1">
      <c r="B1" s="33" t="s">
        <v>1788</v>
      </c>
      <c r="C1" s="29" t="s">
        <v>1917</v>
      </c>
      <c r="D1" s="29" t="s">
        <v>1790</v>
      </c>
      <c r="E1" s="29" t="s">
        <v>1791</v>
      </c>
      <c r="F1" s="29" t="s">
        <v>1792</v>
      </c>
      <c r="G1" s="33" t="s">
        <v>1793</v>
      </c>
      <c r="H1" s="34" t="s">
        <v>1767</v>
      </c>
    </row>
    <row r="2" spans="1:8">
      <c r="A2" s="35" t="s">
        <v>1918</v>
      </c>
      <c r="B2" t="s">
        <v>1919</v>
      </c>
      <c r="C2" s="24">
        <v>1</v>
      </c>
      <c r="D2" s="24">
        <v>18</v>
      </c>
      <c r="E2" s="24">
        <v>6</v>
      </c>
      <c r="F2" s="24">
        <v>17</v>
      </c>
      <c r="G2" t="s">
        <v>1920</v>
      </c>
      <c r="H2" t="s">
        <v>1921</v>
      </c>
    </row>
    <row r="3" spans="1:8">
      <c r="A3" s="35" t="s">
        <v>1922</v>
      </c>
      <c r="B3" t="s">
        <v>1923</v>
      </c>
      <c r="C3" s="24">
        <v>2</v>
      </c>
      <c r="D3" s="24">
        <v>6</v>
      </c>
      <c r="E3" s="24">
        <v>2</v>
      </c>
      <c r="F3" s="24">
        <v>23</v>
      </c>
      <c r="G3" t="s">
        <v>1924</v>
      </c>
      <c r="H3" t="s">
        <v>1925</v>
      </c>
    </row>
    <row r="4" spans="1:8">
      <c r="A4" s="35" t="s">
        <v>1926</v>
      </c>
      <c r="B4" t="s">
        <v>1927</v>
      </c>
      <c r="C4" s="24">
        <v>3</v>
      </c>
      <c r="D4" s="24">
        <v>7</v>
      </c>
      <c r="E4" s="24">
        <v>4</v>
      </c>
      <c r="F4" s="24"/>
      <c r="G4" t="s">
        <v>1928</v>
      </c>
      <c r="H4" t="s">
        <v>1929</v>
      </c>
    </row>
    <row r="5" spans="1:8">
      <c r="A5" s="35" t="s">
        <v>1930</v>
      </c>
      <c r="B5" t="s">
        <v>1931</v>
      </c>
      <c r="C5" s="24">
        <v>4</v>
      </c>
      <c r="D5" s="24">
        <v>3</v>
      </c>
      <c r="E5" s="24">
        <v>9</v>
      </c>
      <c r="F5" s="24"/>
      <c r="G5" t="s">
        <v>1932</v>
      </c>
      <c r="H5" t="s">
        <v>1933</v>
      </c>
    </row>
    <row r="6" spans="1:8">
      <c r="A6" s="35" t="s">
        <v>1934</v>
      </c>
      <c r="B6" t="s">
        <v>1935</v>
      </c>
      <c r="C6" s="24">
        <v>5</v>
      </c>
      <c r="D6" s="24">
        <v>12</v>
      </c>
      <c r="E6" s="24">
        <v>14</v>
      </c>
      <c r="F6" s="24"/>
      <c r="G6" t="s">
        <v>1936</v>
      </c>
      <c r="H6" t="s">
        <v>1937</v>
      </c>
    </row>
    <row r="7" spans="1:8">
      <c r="A7" s="35" t="s">
        <v>1938</v>
      </c>
      <c r="B7" t="s">
        <v>1939</v>
      </c>
      <c r="C7" s="24">
        <v>6</v>
      </c>
      <c r="D7" s="24">
        <v>16</v>
      </c>
      <c r="E7" s="24">
        <v>5</v>
      </c>
      <c r="F7" s="24"/>
      <c r="G7" t="s">
        <v>1940</v>
      </c>
      <c r="H7" t="s">
        <v>1941</v>
      </c>
    </row>
    <row r="8" spans="1:8">
      <c r="A8" s="35" t="s">
        <v>1942</v>
      </c>
      <c r="B8" t="s">
        <v>1943</v>
      </c>
      <c r="C8" s="24">
        <v>7</v>
      </c>
      <c r="D8" s="24"/>
      <c r="E8" s="24">
        <v>16</v>
      </c>
      <c r="F8" s="24"/>
      <c r="G8" t="s">
        <v>1936</v>
      </c>
      <c r="H8" t="s">
        <v>1944</v>
      </c>
    </row>
    <row r="9" spans="1:8">
      <c r="A9" s="35" t="s">
        <v>1945</v>
      </c>
      <c r="B9" t="s">
        <v>1946</v>
      </c>
      <c r="C9" s="24">
        <v>8</v>
      </c>
      <c r="D9" s="24"/>
      <c r="E9" s="24">
        <v>10</v>
      </c>
      <c r="F9" s="24"/>
      <c r="G9" t="s">
        <v>1947</v>
      </c>
      <c r="H9" t="s">
        <v>1948</v>
      </c>
    </row>
    <row r="10" spans="1:8">
      <c r="A10" s="35" t="s">
        <v>1949</v>
      </c>
      <c r="B10" t="s">
        <v>1950</v>
      </c>
      <c r="C10" s="24">
        <v>9</v>
      </c>
      <c r="D10" s="24"/>
      <c r="E10" s="24"/>
      <c r="F10" s="24"/>
      <c r="G10" t="s">
        <v>1951</v>
      </c>
      <c r="H10" t="s">
        <v>1952</v>
      </c>
    </row>
    <row r="11" spans="1:8">
      <c r="A11" s="35" t="s">
        <v>1953</v>
      </c>
      <c r="B11" t="s">
        <v>1954</v>
      </c>
      <c r="C11" s="24">
        <v>10</v>
      </c>
      <c r="D11" s="24"/>
      <c r="E11" s="24">
        <v>18</v>
      </c>
      <c r="F11" s="24"/>
      <c r="G11" t="s">
        <v>1842</v>
      </c>
      <c r="H11" t="s">
        <v>1955</v>
      </c>
    </row>
    <row r="12" spans="1:8">
      <c r="A12" s="35" t="s">
        <v>1956</v>
      </c>
      <c r="B12" t="s">
        <v>1957</v>
      </c>
      <c r="C12" s="24">
        <v>11</v>
      </c>
      <c r="D12" s="24"/>
      <c r="E12" s="24"/>
      <c r="F12" s="24"/>
      <c r="G12" t="s">
        <v>1907</v>
      </c>
      <c r="H12" t="s">
        <v>1958</v>
      </c>
    </row>
    <row r="13" spans="1:8">
      <c r="A13" s="35" t="s">
        <v>1959</v>
      </c>
      <c r="B13" t="s">
        <v>1960</v>
      </c>
      <c r="C13" s="24">
        <v>12</v>
      </c>
      <c r="D13" s="24"/>
      <c r="E13" s="24"/>
      <c r="F13" s="24"/>
      <c r="G13" t="s">
        <v>1961</v>
      </c>
      <c r="H13" t="s">
        <v>1962</v>
      </c>
    </row>
    <row r="14" spans="1:8">
      <c r="A14" s="35" t="s">
        <v>1963</v>
      </c>
      <c r="B14" t="s">
        <v>1964</v>
      </c>
      <c r="C14" s="24">
        <v>13</v>
      </c>
      <c r="D14" s="24"/>
      <c r="E14" s="24"/>
      <c r="F14" s="24"/>
      <c r="G14" t="s">
        <v>1965</v>
      </c>
      <c r="H14" t="s">
        <v>1966</v>
      </c>
    </row>
    <row r="15" spans="1:8">
      <c r="A15" s="35" t="s">
        <v>1967</v>
      </c>
      <c r="B15" t="s">
        <v>1968</v>
      </c>
      <c r="C15" s="24">
        <v>14</v>
      </c>
      <c r="D15" s="24"/>
      <c r="E15" s="24"/>
      <c r="F15" s="24"/>
      <c r="G15" t="s">
        <v>1969</v>
      </c>
      <c r="H15" t="s">
        <v>1970</v>
      </c>
    </row>
    <row r="16" spans="1:8">
      <c r="A16" s="35" t="s">
        <v>1971</v>
      </c>
      <c r="B16" t="s">
        <v>1972</v>
      </c>
      <c r="C16" s="24">
        <v>15</v>
      </c>
      <c r="D16" s="24"/>
      <c r="E16" s="24"/>
      <c r="F16" s="24">
        <v>27</v>
      </c>
      <c r="G16" t="s">
        <v>1973</v>
      </c>
      <c r="H16" t="s">
        <v>1974</v>
      </c>
    </row>
    <row r="17" spans="1:8">
      <c r="A17" s="35" t="s">
        <v>1975</v>
      </c>
      <c r="B17" t="s">
        <v>1976</v>
      </c>
      <c r="C17" s="24">
        <v>16</v>
      </c>
      <c r="D17" s="24"/>
      <c r="E17" s="24"/>
      <c r="F17" s="24"/>
      <c r="G17" t="s">
        <v>1977</v>
      </c>
      <c r="H17" t="s">
        <v>1978</v>
      </c>
    </row>
    <row r="18" spans="1:8">
      <c r="A18" s="35" t="s">
        <v>1979</v>
      </c>
      <c r="B18" t="s">
        <v>1980</v>
      </c>
      <c r="C18" s="24">
        <v>17</v>
      </c>
      <c r="D18" s="24"/>
      <c r="E18" s="24"/>
      <c r="F18" s="24"/>
      <c r="G18" t="s">
        <v>1951</v>
      </c>
      <c r="H18" t="s">
        <v>1981</v>
      </c>
    </row>
    <row r="19" spans="1:8">
      <c r="A19" s="35" t="s">
        <v>1982</v>
      </c>
      <c r="B19" t="s">
        <v>1983</v>
      </c>
      <c r="C19" s="24">
        <v>18</v>
      </c>
      <c r="D19" s="24"/>
      <c r="E19" s="24"/>
      <c r="F19" s="24"/>
      <c r="G19" t="s">
        <v>1984</v>
      </c>
      <c r="H19" t="s">
        <v>1985</v>
      </c>
    </row>
    <row r="20" spans="1:8">
      <c r="A20" s="35" t="s">
        <v>1986</v>
      </c>
      <c r="B20" t="s">
        <v>1987</v>
      </c>
      <c r="C20" s="24">
        <v>19</v>
      </c>
      <c r="D20" s="24"/>
      <c r="E20" s="24"/>
      <c r="F20" s="24"/>
      <c r="G20" t="s">
        <v>1988</v>
      </c>
      <c r="H20" t="s">
        <v>1989</v>
      </c>
    </row>
    <row r="21" spans="1:8">
      <c r="A21" s="35" t="s">
        <v>1990</v>
      </c>
      <c r="B21" t="s">
        <v>1991</v>
      </c>
      <c r="C21" s="24">
        <v>20</v>
      </c>
      <c r="D21" s="24"/>
      <c r="E21" s="24"/>
      <c r="F21" s="24"/>
      <c r="G21" t="s">
        <v>1992</v>
      </c>
      <c r="H21" t="s">
        <v>1993</v>
      </c>
    </row>
  </sheetData>
  <hyperlinks>
    <hyperlink ref="A2" r:id="rId1" display="http://www.edude.net/gjpxdata/database_zdgx/"/>
    <hyperlink ref="H6" r:id="rId2"/>
    <hyperlink ref="H21" r:id="rId3"/>
    <hyperlink ref="H11" r:id="rId4"/>
  </hyperlinks>
  <pageMargins left="0.7" right="0.7" top="0.75" bottom="0.75" header="0.3" footer="0.3"/>
  <legacyDrawing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/>
  <cols>
    <col min="1" max="1" width="32.42578125" bestFit="1" customWidth="1"/>
    <col min="2" max="2" width="11.85546875" bestFit="1" customWidth="1"/>
  </cols>
  <sheetData>
    <row r="1" spans="1:2">
      <c r="A1" t="s">
        <v>1994</v>
      </c>
      <c r="B1" t="s">
        <v>1995</v>
      </c>
    </row>
    <row r="2" spans="1:2">
      <c r="A2" t="s">
        <v>1996</v>
      </c>
      <c r="B2" t="s">
        <v>1431</v>
      </c>
    </row>
    <row r="3" spans="1:2">
      <c r="A3" t="s">
        <v>1997</v>
      </c>
      <c r="B3" t="s">
        <v>1998</v>
      </c>
    </row>
    <row r="4" spans="1:2">
      <c r="A4" t="s">
        <v>1999</v>
      </c>
      <c r="B4" t="s">
        <v>2000</v>
      </c>
    </row>
    <row r="5" spans="1:2">
      <c r="A5" t="s">
        <v>2001</v>
      </c>
      <c r="B5" t="s">
        <v>1431</v>
      </c>
    </row>
    <row r="6" spans="1:2">
      <c r="A6" t="s">
        <v>2002</v>
      </c>
      <c r="B6" t="s">
        <v>1998</v>
      </c>
    </row>
    <row r="7" spans="1:2">
      <c r="A7" t="s">
        <v>2003</v>
      </c>
      <c r="B7" t="s">
        <v>2004</v>
      </c>
    </row>
    <row r="8" spans="1:2">
      <c r="A8" t="s">
        <v>2001</v>
      </c>
      <c r="B8" t="s">
        <v>1431</v>
      </c>
    </row>
    <row r="9" spans="1:2">
      <c r="A9" t="s">
        <v>2005</v>
      </c>
      <c r="B9" t="s">
        <v>2006</v>
      </c>
    </row>
    <row r="10" spans="1:2">
      <c r="A10" t="s">
        <v>2007</v>
      </c>
      <c r="B10" t="s">
        <v>2008</v>
      </c>
    </row>
    <row r="11" spans="1:2">
      <c r="A11" t="s">
        <v>2009</v>
      </c>
      <c r="B11" t="s">
        <v>1431</v>
      </c>
    </row>
    <row r="12" spans="1:2">
      <c r="A12" t="s">
        <v>2010</v>
      </c>
      <c r="B12" t="s">
        <v>1431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cols>
    <col min="1" max="4" width="55.7109375" customWidth="1"/>
  </cols>
  <sheetData>
    <row r="1" spans="1:4" ht="15.75" thickBot="1">
      <c r="A1" s="36" t="s">
        <v>2011</v>
      </c>
      <c r="B1" s="36" t="s">
        <v>2012</v>
      </c>
      <c r="C1" s="36" t="s">
        <v>2013</v>
      </c>
      <c r="D1" s="36" t="s">
        <v>1767</v>
      </c>
    </row>
    <row r="2" spans="1:4" ht="45">
      <c r="A2" s="17" t="s">
        <v>2014</v>
      </c>
      <c r="B2" t="s">
        <v>2015</v>
      </c>
      <c r="C2" s="17" t="s">
        <v>2016</v>
      </c>
      <c r="D2" s="25" t="s">
        <v>2017</v>
      </c>
    </row>
    <row r="3" spans="1:4" ht="30">
      <c r="A3" s="17" t="s">
        <v>2018</v>
      </c>
      <c r="B3" s="17" t="s">
        <v>2019</v>
      </c>
      <c r="C3" s="17" t="s">
        <v>2020</v>
      </c>
      <c r="D3" s="25" t="s">
        <v>2021</v>
      </c>
    </row>
    <row r="4" spans="1:4" ht="45">
      <c r="A4" s="17" t="s">
        <v>2022</v>
      </c>
      <c r="B4" s="17" t="s">
        <v>2023</v>
      </c>
      <c r="C4" s="17" t="s">
        <v>2024</v>
      </c>
      <c r="D4" s="25" t="s">
        <v>2025</v>
      </c>
    </row>
    <row r="5" spans="1:4" ht="45">
      <c r="A5" s="37" t="s">
        <v>2026</v>
      </c>
      <c r="B5" t="s">
        <v>2027</v>
      </c>
      <c r="C5" s="17" t="s">
        <v>2028</v>
      </c>
      <c r="D5" s="25" t="s">
        <v>2029</v>
      </c>
    </row>
    <row r="6" spans="1:4" ht="30">
      <c r="A6" s="37" t="s">
        <v>2030</v>
      </c>
      <c r="B6" t="s">
        <v>2031</v>
      </c>
      <c r="C6" s="17" t="s">
        <v>2032</v>
      </c>
      <c r="D6" s="25" t="s">
        <v>2033</v>
      </c>
    </row>
    <row r="7" spans="1:4" ht="30">
      <c r="A7" s="37" t="s">
        <v>2034</v>
      </c>
      <c r="B7" t="s">
        <v>2035</v>
      </c>
      <c r="C7" s="17" t="s">
        <v>2036</v>
      </c>
      <c r="D7" s="25" t="s">
        <v>2037</v>
      </c>
    </row>
    <row r="8" spans="1:4" ht="90">
      <c r="A8" s="37" t="s">
        <v>2038</v>
      </c>
      <c r="B8" t="s">
        <v>2039</v>
      </c>
      <c r="C8" s="17" t="s">
        <v>2040</v>
      </c>
      <c r="D8" s="25" t="s">
        <v>2041</v>
      </c>
    </row>
    <row r="9" spans="1:4">
      <c r="A9" s="37" t="s">
        <v>2042</v>
      </c>
      <c r="B9" t="s">
        <v>2043</v>
      </c>
      <c r="C9" s="17" t="s">
        <v>2044</v>
      </c>
      <c r="D9" s="25" t="s">
        <v>2045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/>
  </sheetViews>
  <sheetFormatPr defaultRowHeight="15"/>
  <cols>
    <col min="1" max="1" width="69" style="6" customWidth="1"/>
    <col min="2" max="2" width="20.140625" style="6" customWidth="1"/>
    <col min="3" max="3" width="16.5703125" style="6" customWidth="1"/>
    <col min="4" max="4" width="20.7109375" style="6" customWidth="1"/>
    <col min="5" max="5" width="19.42578125" style="6" customWidth="1"/>
    <col min="6" max="6" width="81.5703125" style="6" bestFit="1" customWidth="1"/>
    <col min="7" max="16384" width="9.140625" style="6"/>
  </cols>
  <sheetData>
    <row r="1" spans="1:6" ht="15.75" thickBot="1">
      <c r="A1" s="38" t="s">
        <v>2164</v>
      </c>
      <c r="B1" s="38" t="s">
        <v>2046</v>
      </c>
      <c r="C1" s="38" t="s">
        <v>2047</v>
      </c>
      <c r="D1" s="38" t="s">
        <v>2048</v>
      </c>
      <c r="E1" s="38" t="s">
        <v>2049</v>
      </c>
      <c r="F1" s="39" t="s">
        <v>1767</v>
      </c>
    </row>
    <row r="2" spans="1:6">
      <c r="A2" s="6" t="s">
        <v>2165</v>
      </c>
      <c r="B2" s="6" t="s">
        <v>781</v>
      </c>
      <c r="C2" s="6">
        <v>1</v>
      </c>
      <c r="D2" s="6">
        <v>1</v>
      </c>
      <c r="E2" s="6">
        <v>4</v>
      </c>
      <c r="F2" s="40" t="s">
        <v>2050</v>
      </c>
    </row>
    <row r="3" spans="1:6">
      <c r="A3" s="6" t="s">
        <v>2166</v>
      </c>
      <c r="B3" s="6" t="s">
        <v>789</v>
      </c>
      <c r="C3" s="6">
        <v>1</v>
      </c>
      <c r="D3" s="6">
        <v>2</v>
      </c>
      <c r="E3" s="6">
        <v>3</v>
      </c>
      <c r="F3" s="40" t="s">
        <v>2051</v>
      </c>
    </row>
    <row r="4" spans="1:6">
      <c r="A4" s="6" t="s">
        <v>2167</v>
      </c>
      <c r="B4" s="6" t="s">
        <v>2052</v>
      </c>
      <c r="C4" s="6">
        <v>2</v>
      </c>
      <c r="D4" s="6">
        <v>1</v>
      </c>
      <c r="E4" s="6">
        <v>2</v>
      </c>
      <c r="F4" s="40" t="s">
        <v>2053</v>
      </c>
    </row>
    <row r="5" spans="1:6">
      <c r="A5" s="6" t="s">
        <v>2168</v>
      </c>
      <c r="B5" s="6" t="s">
        <v>2054</v>
      </c>
      <c r="C5" s="6">
        <v>3</v>
      </c>
      <c r="D5" s="6">
        <v>3</v>
      </c>
      <c r="E5" s="6">
        <v>7</v>
      </c>
      <c r="F5" s="40" t="s">
        <v>2055</v>
      </c>
    </row>
    <row r="6" spans="1:6">
      <c r="A6" s="6" t="s">
        <v>2169</v>
      </c>
      <c r="B6" s="6" t="s">
        <v>767</v>
      </c>
      <c r="C6" s="6">
        <v>5</v>
      </c>
      <c r="D6" s="6">
        <v>4</v>
      </c>
      <c r="E6" s="6">
        <v>1</v>
      </c>
      <c r="F6" s="40" t="s">
        <v>2056</v>
      </c>
    </row>
    <row r="7" spans="1:6">
      <c r="A7" s="6" t="s">
        <v>2170</v>
      </c>
      <c r="B7" s="6" t="s">
        <v>2057</v>
      </c>
      <c r="C7" s="6">
        <v>6</v>
      </c>
      <c r="D7" s="6">
        <v>7</v>
      </c>
      <c r="E7" s="6">
        <v>5</v>
      </c>
      <c r="F7" s="40" t="s">
        <v>2058</v>
      </c>
    </row>
    <row r="8" spans="1:6">
      <c r="A8" s="6" t="s">
        <v>2171</v>
      </c>
      <c r="B8" s="6" t="s">
        <v>2059</v>
      </c>
      <c r="C8" s="6">
        <v>7</v>
      </c>
      <c r="D8" s="6">
        <v>5</v>
      </c>
      <c r="E8" s="6">
        <v>11</v>
      </c>
      <c r="F8" s="40" t="s">
        <v>2060</v>
      </c>
    </row>
    <row r="9" spans="1:6">
      <c r="A9" s="6" t="s">
        <v>2172</v>
      </c>
      <c r="B9" s="6" t="s">
        <v>2061</v>
      </c>
      <c r="C9" s="6">
        <v>8</v>
      </c>
      <c r="D9" s="6">
        <v>6</v>
      </c>
      <c r="E9" s="6" t="s">
        <v>2062</v>
      </c>
      <c r="F9" s="40" t="s">
        <v>2063</v>
      </c>
    </row>
    <row r="10" spans="1:6">
      <c r="A10" s="6" t="s">
        <v>2173</v>
      </c>
      <c r="B10" s="6" t="s">
        <v>789</v>
      </c>
      <c r="C10" s="6">
        <v>9</v>
      </c>
      <c r="D10" s="6">
        <v>11</v>
      </c>
      <c r="E10" s="6">
        <v>16</v>
      </c>
      <c r="F10" s="40" t="s">
        <v>2064</v>
      </c>
    </row>
    <row r="11" spans="1:6">
      <c r="A11" s="6" t="s">
        <v>2174</v>
      </c>
      <c r="B11" s="6" t="s">
        <v>2065</v>
      </c>
      <c r="C11" s="6">
        <v>9</v>
      </c>
      <c r="D11" s="6">
        <v>10</v>
      </c>
      <c r="E11" s="6">
        <v>8</v>
      </c>
      <c r="F11" s="40" t="s">
        <v>2066</v>
      </c>
    </row>
    <row r="12" spans="1:6">
      <c r="A12" s="6" t="s">
        <v>2175</v>
      </c>
      <c r="B12" s="6" t="s">
        <v>2067</v>
      </c>
      <c r="C12" s="6">
        <v>10</v>
      </c>
      <c r="D12" s="6">
        <v>9</v>
      </c>
      <c r="E12" s="6" t="s">
        <v>2062</v>
      </c>
      <c r="F12" s="40" t="s">
        <v>2068</v>
      </c>
    </row>
    <row r="13" spans="1:6">
      <c r="A13" s="6" t="s">
        <v>2176</v>
      </c>
      <c r="B13" s="6" t="s">
        <v>2069</v>
      </c>
      <c r="C13" s="6">
        <v>11</v>
      </c>
      <c r="D13" s="6">
        <v>12</v>
      </c>
      <c r="E13" s="6" t="s">
        <v>2062</v>
      </c>
      <c r="F13" s="40" t="s">
        <v>2070</v>
      </c>
    </row>
    <row r="14" spans="1:6">
      <c r="A14" s="6" t="s">
        <v>2177</v>
      </c>
      <c r="B14" s="6" t="s">
        <v>767</v>
      </c>
      <c r="C14" s="6">
        <v>12</v>
      </c>
      <c r="D14" s="6">
        <v>14</v>
      </c>
      <c r="E14" s="6" t="s">
        <v>2062</v>
      </c>
      <c r="F14" s="40" t="s">
        <v>2071</v>
      </c>
    </row>
    <row r="15" spans="1:6">
      <c r="A15" s="6" t="s">
        <v>2178</v>
      </c>
      <c r="B15" s="6" t="s">
        <v>2072</v>
      </c>
      <c r="C15" s="6">
        <v>13</v>
      </c>
      <c r="D15" s="6">
        <v>8</v>
      </c>
      <c r="E15" s="6">
        <v>12</v>
      </c>
      <c r="F15" s="40" t="s">
        <v>2073</v>
      </c>
    </row>
    <row r="16" spans="1:6">
      <c r="A16" s="6" t="s">
        <v>2179</v>
      </c>
      <c r="B16" s="6" t="s">
        <v>772</v>
      </c>
      <c r="C16" s="6">
        <v>14</v>
      </c>
      <c r="D16" s="6">
        <v>20</v>
      </c>
      <c r="E16" s="6">
        <v>3</v>
      </c>
      <c r="F16" s="40" t="s">
        <v>2074</v>
      </c>
    </row>
    <row r="17" spans="1:6">
      <c r="A17" s="6" t="s">
        <v>2180</v>
      </c>
      <c r="B17" s="6" t="s">
        <v>2075</v>
      </c>
      <c r="C17" s="6">
        <v>15</v>
      </c>
      <c r="D17" s="6">
        <v>16</v>
      </c>
      <c r="E17" s="6">
        <v>13</v>
      </c>
      <c r="F17" s="40" t="s">
        <v>2076</v>
      </c>
    </row>
    <row r="18" spans="1:6">
      <c r="A18" s="6" t="s">
        <v>2181</v>
      </c>
      <c r="B18" s="6" t="s">
        <v>2077</v>
      </c>
      <c r="C18" s="6">
        <v>16</v>
      </c>
      <c r="D18" s="6">
        <v>15</v>
      </c>
      <c r="E18" s="6" t="s">
        <v>2062</v>
      </c>
      <c r="F18" s="40" t="s">
        <v>2078</v>
      </c>
    </row>
    <row r="19" spans="1:6">
      <c r="A19" s="6" t="s">
        <v>2182</v>
      </c>
      <c r="B19" s="6" t="s">
        <v>789</v>
      </c>
      <c r="C19" s="6">
        <v>17</v>
      </c>
      <c r="D19" s="6">
        <v>17</v>
      </c>
      <c r="E19" s="6">
        <v>9</v>
      </c>
      <c r="F19" s="40" t="s">
        <v>2079</v>
      </c>
    </row>
    <row r="20" spans="1:6">
      <c r="A20" s="6" t="s">
        <v>2183</v>
      </c>
      <c r="B20" s="6" t="s">
        <v>1607</v>
      </c>
      <c r="C20" s="6">
        <v>18</v>
      </c>
      <c r="D20" s="6">
        <v>14</v>
      </c>
      <c r="E20" s="6" t="s">
        <v>2062</v>
      </c>
      <c r="F20" s="40" t="s">
        <v>2080</v>
      </c>
    </row>
    <row r="21" spans="1:6">
      <c r="A21" s="6" t="s">
        <v>2184</v>
      </c>
      <c r="B21" s="6" t="s">
        <v>2081</v>
      </c>
      <c r="C21" s="6">
        <v>19</v>
      </c>
      <c r="D21" s="6" t="s">
        <v>2062</v>
      </c>
      <c r="E21" s="6">
        <v>15</v>
      </c>
      <c r="F21" s="40" t="s">
        <v>2082</v>
      </c>
    </row>
    <row r="22" spans="1:6">
      <c r="A22" s="6" t="s">
        <v>2185</v>
      </c>
      <c r="B22" s="6" t="s">
        <v>2083</v>
      </c>
      <c r="C22" s="6">
        <v>20</v>
      </c>
      <c r="D22" s="6">
        <v>18</v>
      </c>
      <c r="E22" s="6" t="s">
        <v>2062</v>
      </c>
      <c r="F22" s="40" t="s">
        <v>2084</v>
      </c>
    </row>
    <row r="23" spans="1:6">
      <c r="A23" s="6" t="s">
        <v>2186</v>
      </c>
      <c r="B23" s="6" t="s">
        <v>2085</v>
      </c>
      <c r="C23" s="6">
        <v>21</v>
      </c>
      <c r="D23" s="6">
        <v>22</v>
      </c>
      <c r="E23" s="6">
        <v>24</v>
      </c>
      <c r="F23" s="40" t="s">
        <v>2086</v>
      </c>
    </row>
    <row r="24" spans="1:6">
      <c r="A24" s="6" t="s">
        <v>2187</v>
      </c>
      <c r="B24" s="6" t="s">
        <v>2087</v>
      </c>
      <c r="C24" s="6">
        <v>21</v>
      </c>
      <c r="D24" s="6" t="s">
        <v>2062</v>
      </c>
      <c r="E24" s="6">
        <v>38</v>
      </c>
      <c r="F24" s="40" t="s">
        <v>2088</v>
      </c>
    </row>
    <row r="25" spans="1:6">
      <c r="A25" s="6" t="s">
        <v>2188</v>
      </c>
      <c r="B25" s="6" t="s">
        <v>2089</v>
      </c>
      <c r="C25" s="6">
        <v>22</v>
      </c>
      <c r="D25" s="6">
        <v>19</v>
      </c>
      <c r="E25" s="6">
        <v>14</v>
      </c>
      <c r="F25" s="40" t="s">
        <v>2090</v>
      </c>
    </row>
    <row r="26" spans="1:6">
      <c r="A26" s="6" t="s">
        <v>2189</v>
      </c>
      <c r="B26" s="6" t="s">
        <v>2091</v>
      </c>
      <c r="C26" s="6">
        <v>23</v>
      </c>
      <c r="D26" s="6" t="s">
        <v>2062</v>
      </c>
      <c r="E26" s="6">
        <v>37</v>
      </c>
      <c r="F26" s="40" t="s">
        <v>2092</v>
      </c>
    </row>
    <row r="27" spans="1:6" ht="15.75">
      <c r="A27" s="6" t="s">
        <v>2190</v>
      </c>
      <c r="B27" s="6" t="s">
        <v>2052</v>
      </c>
      <c r="C27" s="6">
        <v>24</v>
      </c>
      <c r="D27" s="6" t="s">
        <v>2062</v>
      </c>
      <c r="E27" s="6">
        <v>48</v>
      </c>
      <c r="F27" s="41" t="s">
        <v>2093</v>
      </c>
    </row>
    <row r="28" spans="1:6">
      <c r="A28" s="6" t="s">
        <v>2191</v>
      </c>
      <c r="B28" s="6" t="s">
        <v>2094</v>
      </c>
      <c r="C28" s="6">
        <v>24</v>
      </c>
      <c r="D28" s="6" t="s">
        <v>2062</v>
      </c>
      <c r="E28" s="6" t="s">
        <v>2062</v>
      </c>
      <c r="F28" s="40" t="s">
        <v>2095</v>
      </c>
    </row>
    <row r="29" spans="1:6">
      <c r="A29" s="6" t="s">
        <v>2192</v>
      </c>
      <c r="B29" s="6" t="s">
        <v>2096</v>
      </c>
      <c r="C29" s="6">
        <v>25</v>
      </c>
      <c r="D29" s="6" t="s">
        <v>2062</v>
      </c>
      <c r="E29" s="6" t="s">
        <v>2062</v>
      </c>
      <c r="F29" s="40" t="s">
        <v>2097</v>
      </c>
    </row>
    <row r="30" spans="1:6">
      <c r="A30" s="6" t="s">
        <v>2193</v>
      </c>
      <c r="B30" s="6" t="s">
        <v>2098</v>
      </c>
      <c r="C30" s="6">
        <v>26</v>
      </c>
      <c r="D30" s="6" t="s">
        <v>2062</v>
      </c>
      <c r="E30" s="6">
        <v>18</v>
      </c>
      <c r="F30" s="40" t="s">
        <v>2099</v>
      </c>
    </row>
    <row r="31" spans="1:6">
      <c r="A31" s="6" t="s">
        <v>2194</v>
      </c>
      <c r="B31" s="6" t="s">
        <v>2083</v>
      </c>
      <c r="C31" s="6">
        <v>27</v>
      </c>
      <c r="D31" s="6" t="s">
        <v>2062</v>
      </c>
      <c r="E31" s="6" t="s">
        <v>2062</v>
      </c>
      <c r="F31" s="40" t="s">
        <v>2100</v>
      </c>
    </row>
    <row r="32" spans="1:6">
      <c r="A32" s="6" t="s">
        <v>2195</v>
      </c>
      <c r="B32" s="6" t="s">
        <v>2069</v>
      </c>
      <c r="C32" s="6">
        <v>28</v>
      </c>
      <c r="D32" s="6" t="s">
        <v>2062</v>
      </c>
      <c r="E32" s="6">
        <v>81</v>
      </c>
      <c r="F32" s="40" t="s">
        <v>2101</v>
      </c>
    </row>
    <row r="33" spans="1:6">
      <c r="A33" s="6" t="s">
        <v>2196</v>
      </c>
      <c r="B33" s="6" t="s">
        <v>2102</v>
      </c>
      <c r="C33" s="6">
        <v>29</v>
      </c>
      <c r="D33" s="6" t="s">
        <v>2062</v>
      </c>
      <c r="E33" s="6" t="s">
        <v>2062</v>
      </c>
      <c r="F33" s="40" t="s">
        <v>2103</v>
      </c>
    </row>
    <row r="34" spans="1:6">
      <c r="A34" s="6" t="s">
        <v>2197</v>
      </c>
      <c r="B34" s="6" t="s">
        <v>2087</v>
      </c>
      <c r="C34" s="6">
        <v>31</v>
      </c>
      <c r="D34" s="6" t="s">
        <v>2062</v>
      </c>
      <c r="E34" s="6" t="s">
        <v>2062</v>
      </c>
      <c r="F34" s="40" t="s">
        <v>2104</v>
      </c>
    </row>
    <row r="35" spans="1:6">
      <c r="A35" s="6" t="s">
        <v>2198</v>
      </c>
      <c r="B35" s="6" t="s">
        <v>781</v>
      </c>
      <c r="C35" s="6">
        <v>32</v>
      </c>
      <c r="D35" s="6">
        <v>22</v>
      </c>
      <c r="E35" s="6" t="s">
        <v>2062</v>
      </c>
      <c r="F35" s="40" t="s">
        <v>2105</v>
      </c>
    </row>
    <row r="36" spans="1:6">
      <c r="A36" s="6" t="s">
        <v>2199</v>
      </c>
      <c r="B36" s="6" t="s">
        <v>1594</v>
      </c>
      <c r="C36" s="6">
        <v>33</v>
      </c>
      <c r="D36" s="6" t="s">
        <v>2062</v>
      </c>
      <c r="E36" s="6" t="s">
        <v>2062</v>
      </c>
      <c r="F36" s="40" t="s">
        <v>2106</v>
      </c>
    </row>
    <row r="37" spans="1:6">
      <c r="A37" s="6" t="s">
        <v>2200</v>
      </c>
      <c r="B37" s="6" t="s">
        <v>759</v>
      </c>
      <c r="C37" s="6">
        <v>34</v>
      </c>
      <c r="D37" s="6" t="s">
        <v>2062</v>
      </c>
      <c r="E37" s="6">
        <v>17</v>
      </c>
      <c r="F37" s="40" t="s">
        <v>2107</v>
      </c>
    </row>
    <row r="38" spans="1:6">
      <c r="A38" s="6" t="s">
        <v>2201</v>
      </c>
      <c r="B38" s="6" t="s">
        <v>1594</v>
      </c>
      <c r="C38" s="6">
        <v>35</v>
      </c>
      <c r="D38" s="6" t="s">
        <v>2062</v>
      </c>
      <c r="E38" s="6" t="s">
        <v>2062</v>
      </c>
      <c r="F38" s="40" t="s">
        <v>2108</v>
      </c>
    </row>
    <row r="39" spans="1:6">
      <c r="A39" s="6" t="s">
        <v>2202</v>
      </c>
      <c r="B39" s="6" t="s">
        <v>2109</v>
      </c>
      <c r="C39" s="6">
        <v>36</v>
      </c>
      <c r="D39" s="6" t="s">
        <v>2062</v>
      </c>
      <c r="E39" s="6" t="s">
        <v>2062</v>
      </c>
      <c r="F39" s="40" t="s">
        <v>2110</v>
      </c>
    </row>
    <row r="40" spans="1:6">
      <c r="A40" s="6" t="s">
        <v>2203</v>
      </c>
      <c r="B40" s="6" t="s">
        <v>772</v>
      </c>
      <c r="C40" s="6">
        <v>37</v>
      </c>
      <c r="D40" s="6" t="s">
        <v>2062</v>
      </c>
      <c r="E40" s="6" t="s">
        <v>2062</v>
      </c>
      <c r="F40" s="40" t="s">
        <v>2111</v>
      </c>
    </row>
    <row r="41" spans="1:6">
      <c r="A41" s="6" t="s">
        <v>2204</v>
      </c>
      <c r="B41" s="6" t="s">
        <v>2112</v>
      </c>
      <c r="C41" s="6">
        <v>38</v>
      </c>
      <c r="D41" s="6" t="s">
        <v>2062</v>
      </c>
      <c r="E41" s="6" t="s">
        <v>2062</v>
      </c>
      <c r="F41" s="40" t="s">
        <v>2113</v>
      </c>
    </row>
    <row r="42" spans="1:6">
      <c r="A42" s="6" t="s">
        <v>2205</v>
      </c>
      <c r="B42" s="6" t="s">
        <v>767</v>
      </c>
      <c r="C42" s="6">
        <v>39</v>
      </c>
      <c r="D42" s="6" t="s">
        <v>2062</v>
      </c>
      <c r="E42" s="6" t="s">
        <v>2062</v>
      </c>
      <c r="F42" s="40" t="s">
        <v>2114</v>
      </c>
    </row>
    <row r="43" spans="1:6">
      <c r="A43" s="6" t="s">
        <v>2206</v>
      </c>
      <c r="B43" s="6" t="s">
        <v>2115</v>
      </c>
      <c r="C43" s="6">
        <v>40</v>
      </c>
      <c r="D43" s="6" t="s">
        <v>2062</v>
      </c>
      <c r="E43" s="6">
        <v>54</v>
      </c>
      <c r="F43" s="40" t="s">
        <v>2116</v>
      </c>
    </row>
    <row r="44" spans="1:6">
      <c r="A44" s="6" t="s">
        <v>1597</v>
      </c>
      <c r="B44" s="6" t="s">
        <v>1601</v>
      </c>
      <c r="C44" s="6">
        <v>40</v>
      </c>
      <c r="D44" s="6">
        <v>12</v>
      </c>
      <c r="E44" s="6" t="s">
        <v>2062</v>
      </c>
      <c r="F44" s="40" t="s">
        <v>2117</v>
      </c>
    </row>
    <row r="45" spans="1:6">
      <c r="A45" s="6" t="s">
        <v>2207</v>
      </c>
      <c r="B45" s="6" t="s">
        <v>772</v>
      </c>
      <c r="C45" s="6">
        <v>41</v>
      </c>
      <c r="D45" s="6" t="s">
        <v>2062</v>
      </c>
      <c r="E45" s="6" t="s">
        <v>2062</v>
      </c>
      <c r="F45" s="40" t="s">
        <v>2118</v>
      </c>
    </row>
    <row r="46" spans="1:6">
      <c r="A46" s="6" t="s">
        <v>2208</v>
      </c>
      <c r="B46" s="6" t="s">
        <v>2119</v>
      </c>
      <c r="C46" s="6">
        <v>42</v>
      </c>
      <c r="D46" s="6" t="s">
        <v>2062</v>
      </c>
      <c r="E46" s="6">
        <v>25</v>
      </c>
      <c r="F46" s="40" t="s">
        <v>2120</v>
      </c>
    </row>
    <row r="47" spans="1:6">
      <c r="A47" s="6" t="s">
        <v>2209</v>
      </c>
      <c r="B47" s="6" t="s">
        <v>2121</v>
      </c>
      <c r="C47" s="6">
        <v>43</v>
      </c>
      <c r="D47" s="6" t="s">
        <v>2062</v>
      </c>
      <c r="E47" s="6" t="s">
        <v>2062</v>
      </c>
      <c r="F47" s="40" t="s">
        <v>2122</v>
      </c>
    </row>
    <row r="48" spans="1:6">
      <c r="A48" s="6" t="s">
        <v>2210</v>
      </c>
      <c r="B48" s="6" t="s">
        <v>2123</v>
      </c>
      <c r="C48" s="6">
        <v>44</v>
      </c>
      <c r="D48" s="6" t="s">
        <v>2062</v>
      </c>
      <c r="E48" s="6" t="s">
        <v>2062</v>
      </c>
      <c r="F48" s="40" t="s">
        <v>2124</v>
      </c>
    </row>
    <row r="49" spans="1:6">
      <c r="A49" s="6" t="s">
        <v>2211</v>
      </c>
      <c r="B49" s="6" t="s">
        <v>2125</v>
      </c>
      <c r="C49" s="6">
        <v>45</v>
      </c>
      <c r="D49" s="6" t="s">
        <v>2062</v>
      </c>
      <c r="E49" s="6">
        <v>35</v>
      </c>
      <c r="F49" s="40" t="s">
        <v>2126</v>
      </c>
    </row>
    <row r="50" spans="1:6">
      <c r="A50" s="6" t="s">
        <v>2212</v>
      </c>
      <c r="B50" s="6" t="s">
        <v>781</v>
      </c>
      <c r="C50" s="6">
        <v>46</v>
      </c>
      <c r="D50" s="6" t="s">
        <v>2062</v>
      </c>
      <c r="E50" s="6" t="s">
        <v>2062</v>
      </c>
      <c r="F50" s="40" t="s">
        <v>2127</v>
      </c>
    </row>
    <row r="51" spans="1:6">
      <c r="A51" s="6" t="s">
        <v>2213</v>
      </c>
      <c r="B51" s="6" t="s">
        <v>1607</v>
      </c>
      <c r="C51" s="6">
        <v>47</v>
      </c>
      <c r="D51" s="6" t="s">
        <v>2062</v>
      </c>
      <c r="E51" s="6">
        <v>23</v>
      </c>
      <c r="F51" s="40" t="s">
        <v>2128</v>
      </c>
    </row>
    <row r="52" spans="1:6">
      <c r="A52" s="6" t="s">
        <v>2214</v>
      </c>
      <c r="B52" s="6" t="s">
        <v>2129</v>
      </c>
      <c r="C52" s="6">
        <v>48</v>
      </c>
      <c r="D52" s="6" t="s">
        <v>2062</v>
      </c>
      <c r="E52" s="6" t="s">
        <v>2062</v>
      </c>
      <c r="F52" s="40" t="s">
        <v>2130</v>
      </c>
    </row>
    <row r="53" spans="1:6">
      <c r="A53" s="6" t="s">
        <v>2215</v>
      </c>
      <c r="B53" s="6" t="s">
        <v>2131</v>
      </c>
      <c r="C53" s="6">
        <v>49</v>
      </c>
      <c r="D53" s="6" t="s">
        <v>2062</v>
      </c>
      <c r="E53" s="6" t="s">
        <v>2062</v>
      </c>
      <c r="F53" s="40" t="s">
        <v>2132</v>
      </c>
    </row>
    <row r="54" spans="1:6">
      <c r="A54" s="6" t="s">
        <v>2216</v>
      </c>
      <c r="B54" s="6" t="s">
        <v>2089</v>
      </c>
      <c r="C54" s="6">
        <v>50</v>
      </c>
      <c r="D54" s="6" t="s">
        <v>2062</v>
      </c>
      <c r="E54" s="6">
        <v>72</v>
      </c>
      <c r="F54" s="40" t="s">
        <v>2133</v>
      </c>
    </row>
    <row r="55" spans="1:6">
      <c r="A55" s="6" t="s">
        <v>2217</v>
      </c>
      <c r="B55" s="6" t="s">
        <v>2134</v>
      </c>
      <c r="C55" s="6">
        <v>58</v>
      </c>
      <c r="D55" s="6" t="s">
        <v>2062</v>
      </c>
      <c r="E55" s="6" t="s">
        <v>2062</v>
      </c>
      <c r="F55" s="40" t="s">
        <v>2135</v>
      </c>
    </row>
    <row r="56" spans="1:6">
      <c r="A56" s="6" t="s">
        <v>2218</v>
      </c>
      <c r="B56" s="6" t="s">
        <v>1594</v>
      </c>
      <c r="C56" s="6">
        <v>71</v>
      </c>
      <c r="D56" s="6" t="s">
        <v>2062</v>
      </c>
      <c r="E56" s="6">
        <v>27</v>
      </c>
      <c r="F56" s="40" t="s">
        <v>2136</v>
      </c>
    </row>
    <row r="57" spans="1:6">
      <c r="A57" s="6" t="s">
        <v>2219</v>
      </c>
      <c r="B57" s="6" t="s">
        <v>789</v>
      </c>
      <c r="C57" s="6">
        <v>72</v>
      </c>
      <c r="D57" s="6" t="s">
        <v>2062</v>
      </c>
      <c r="E57" s="6">
        <v>26</v>
      </c>
      <c r="F57" s="40" t="s">
        <v>2137</v>
      </c>
    </row>
    <row r="58" spans="1:6">
      <c r="A58" s="6" t="s">
        <v>2220</v>
      </c>
      <c r="B58" s="6" t="s">
        <v>1594</v>
      </c>
      <c r="C58" s="6">
        <v>78</v>
      </c>
      <c r="D58" s="6" t="s">
        <v>2062</v>
      </c>
      <c r="E58" s="6" t="s">
        <v>2062</v>
      </c>
      <c r="F58" s="40" t="s">
        <v>2138</v>
      </c>
    </row>
    <row r="59" spans="1:6">
      <c r="A59" s="6" t="s">
        <v>2221</v>
      </c>
      <c r="B59" s="6" t="s">
        <v>2139</v>
      </c>
      <c r="C59" s="6" t="s">
        <v>2062</v>
      </c>
      <c r="D59" s="6" t="s">
        <v>2062</v>
      </c>
      <c r="E59" s="6">
        <v>45</v>
      </c>
      <c r="F59" s="40" t="s">
        <v>2140</v>
      </c>
    </row>
    <row r="60" spans="1:6">
      <c r="A60" s="6" t="s">
        <v>2222</v>
      </c>
      <c r="B60" s="6" t="s">
        <v>2141</v>
      </c>
      <c r="C60" s="6" t="s">
        <v>2062</v>
      </c>
      <c r="D60" s="6" t="s">
        <v>2062</v>
      </c>
      <c r="E60" s="6">
        <v>10</v>
      </c>
      <c r="F60" s="40" t="s">
        <v>2142</v>
      </c>
    </row>
    <row r="61" spans="1:6">
      <c r="A61" s="6" t="s">
        <v>2223</v>
      </c>
      <c r="B61" s="6" t="s">
        <v>789</v>
      </c>
      <c r="C61" s="6" t="s">
        <v>2062</v>
      </c>
      <c r="D61" s="6">
        <v>21</v>
      </c>
      <c r="E61" s="6" t="s">
        <v>2062</v>
      </c>
      <c r="F61" s="40" t="s">
        <v>2143</v>
      </c>
    </row>
    <row r="62" spans="1:6">
      <c r="A62" s="6" t="s">
        <v>2224</v>
      </c>
      <c r="B62" s="6" t="s">
        <v>2144</v>
      </c>
      <c r="C62" s="6" t="s">
        <v>2062</v>
      </c>
      <c r="D62" s="6" t="s">
        <v>2062</v>
      </c>
      <c r="E62" s="6">
        <v>24</v>
      </c>
      <c r="F62" s="40" t="s">
        <v>2145</v>
      </c>
    </row>
    <row r="63" spans="1:6">
      <c r="A63" s="6" t="s">
        <v>2225</v>
      </c>
      <c r="B63" s="6" t="s">
        <v>2146</v>
      </c>
      <c r="C63" s="6" t="s">
        <v>2062</v>
      </c>
      <c r="D63" s="6">
        <v>25</v>
      </c>
      <c r="E63" s="6" t="s">
        <v>2062</v>
      </c>
      <c r="F63" s="40" t="s">
        <v>2147</v>
      </c>
    </row>
    <row r="64" spans="1:6">
      <c r="A64" s="6" t="s">
        <v>2226</v>
      </c>
      <c r="B64" s="6" t="s">
        <v>781</v>
      </c>
      <c r="C64" s="6" t="s">
        <v>2062</v>
      </c>
      <c r="D64" s="6">
        <v>23</v>
      </c>
      <c r="E64" s="6">
        <v>9</v>
      </c>
      <c r="F64" s="40" t="s">
        <v>2148</v>
      </c>
    </row>
    <row r="65" spans="1:6">
      <c r="A65" s="6" t="s">
        <v>2227</v>
      </c>
      <c r="B65" s="6" t="s">
        <v>2149</v>
      </c>
      <c r="C65" s="6" t="s">
        <v>2062</v>
      </c>
      <c r="D65" s="6" t="s">
        <v>2062</v>
      </c>
      <c r="E65" s="6">
        <v>39</v>
      </c>
      <c r="F65" s="40" t="s">
        <v>2150</v>
      </c>
    </row>
    <row r="66" spans="1:6">
      <c r="A66" s="6" t="s">
        <v>2228</v>
      </c>
      <c r="B66" s="6" t="s">
        <v>789</v>
      </c>
      <c r="C66" s="6" t="s">
        <v>2062</v>
      </c>
      <c r="D66" s="6" t="s">
        <v>2062</v>
      </c>
      <c r="E66" s="6">
        <v>21</v>
      </c>
      <c r="F66" s="40" t="s">
        <v>2151</v>
      </c>
    </row>
    <row r="67" spans="1:6">
      <c r="A67" s="6" t="s">
        <v>2229</v>
      </c>
      <c r="B67" s="6" t="s">
        <v>2152</v>
      </c>
      <c r="C67" s="6" t="s">
        <v>2062</v>
      </c>
      <c r="D67" s="6">
        <v>13</v>
      </c>
      <c r="E67" s="6">
        <v>15</v>
      </c>
      <c r="F67" s="40" t="s">
        <v>2153</v>
      </c>
    </row>
    <row r="68" spans="1:6">
      <c r="A68" s="6" t="s">
        <v>2230</v>
      </c>
      <c r="B68" s="6" t="s">
        <v>2154</v>
      </c>
      <c r="C68" s="6" t="s">
        <v>2062</v>
      </c>
      <c r="D68" s="6" t="s">
        <v>2062</v>
      </c>
      <c r="E68" s="6">
        <v>33</v>
      </c>
      <c r="F68" s="40" t="s">
        <v>2155</v>
      </c>
    </row>
    <row r="69" spans="1:6">
      <c r="A69" s="6" t="s">
        <v>2231</v>
      </c>
      <c r="B69" s="6" t="s">
        <v>2131</v>
      </c>
      <c r="C69" s="6" t="s">
        <v>2062</v>
      </c>
      <c r="D69" s="6" t="s">
        <v>2062</v>
      </c>
      <c r="E69" s="6">
        <v>53</v>
      </c>
      <c r="F69" s="40" t="s">
        <v>2156</v>
      </c>
    </row>
    <row r="70" spans="1:6">
      <c r="A70" s="6" t="s">
        <v>2232</v>
      </c>
      <c r="B70" s="6" t="s">
        <v>781</v>
      </c>
      <c r="C70" s="6" t="s">
        <v>2062</v>
      </c>
      <c r="D70" s="6">
        <v>24</v>
      </c>
      <c r="E70" s="6" t="s">
        <v>2062</v>
      </c>
      <c r="F70" s="40" t="s">
        <v>2157</v>
      </c>
    </row>
    <row r="71" spans="1:6">
      <c r="A71" s="6" t="s">
        <v>2233</v>
      </c>
      <c r="B71" s="6" t="s">
        <v>2158</v>
      </c>
      <c r="C71" s="6" t="s">
        <v>2062</v>
      </c>
      <c r="D71" s="6" t="s">
        <v>2062</v>
      </c>
      <c r="E71" s="6" t="s">
        <v>2062</v>
      </c>
      <c r="F71" s="40" t="s">
        <v>2159</v>
      </c>
    </row>
    <row r="72" spans="1:6">
      <c r="A72" s="6" t="s">
        <v>2234</v>
      </c>
      <c r="B72" s="6" t="s">
        <v>2085</v>
      </c>
      <c r="C72" s="6" t="s">
        <v>2062</v>
      </c>
      <c r="D72" s="6" t="s">
        <v>2062</v>
      </c>
      <c r="E72" s="6" t="s">
        <v>2062</v>
      </c>
      <c r="F72" s="40" t="s">
        <v>2160</v>
      </c>
    </row>
    <row r="73" spans="1:6">
      <c r="A73" s="6" t="s">
        <v>2191</v>
      </c>
      <c r="B73" s="6" t="s">
        <v>2094</v>
      </c>
      <c r="C73" s="6" t="s">
        <v>2062</v>
      </c>
      <c r="D73" s="6" t="s">
        <v>2062</v>
      </c>
      <c r="E73" s="6" t="s">
        <v>2062</v>
      </c>
      <c r="F73" s="40" t="s">
        <v>2095</v>
      </c>
    </row>
    <row r="74" spans="1:6">
      <c r="A74" s="6" t="s">
        <v>2235</v>
      </c>
      <c r="B74" s="6" t="s">
        <v>2161</v>
      </c>
      <c r="C74" s="6" t="s">
        <v>2062</v>
      </c>
      <c r="D74" s="6" t="s">
        <v>2062</v>
      </c>
      <c r="E74" s="6" t="s">
        <v>2062</v>
      </c>
      <c r="F74" s="40" t="s">
        <v>2162</v>
      </c>
    </row>
    <row r="75" spans="1:6">
      <c r="A75" s="6" t="s">
        <v>2193</v>
      </c>
      <c r="B75" s="6" t="s">
        <v>2087</v>
      </c>
      <c r="C75" s="6" t="s">
        <v>2062</v>
      </c>
      <c r="D75" s="6" t="s">
        <v>2062</v>
      </c>
      <c r="E75" s="6" t="s">
        <v>2062</v>
      </c>
      <c r="F75" s="40" t="s">
        <v>2099</v>
      </c>
    </row>
    <row r="76" spans="1:6">
      <c r="A76" s="6" t="s">
        <v>2236</v>
      </c>
      <c r="B76" s="6" t="s">
        <v>2087</v>
      </c>
      <c r="C76" s="6" t="s">
        <v>2062</v>
      </c>
      <c r="D76" s="6" t="s">
        <v>2062</v>
      </c>
      <c r="E76" s="6" t="s">
        <v>2062</v>
      </c>
      <c r="F76" s="40" t="s">
        <v>2163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9"/>
  <sheetViews>
    <sheetView workbookViewId="0">
      <selection sqref="A1:D1"/>
    </sheetView>
  </sheetViews>
  <sheetFormatPr defaultRowHeight="15"/>
  <cols>
    <col min="1" max="1" width="14.140625" bestFit="1" customWidth="1"/>
    <col min="2" max="2" width="6.85546875" bestFit="1" customWidth="1"/>
    <col min="3" max="3" width="31.5703125" bestFit="1" customWidth="1"/>
    <col min="4" max="4" width="18" bestFit="1" customWidth="1"/>
  </cols>
  <sheetData>
    <row r="1" spans="1:4">
      <c r="A1" s="1" t="s">
        <v>270</v>
      </c>
      <c r="B1" s="1" t="s">
        <v>0</v>
      </c>
      <c r="C1" s="1" t="s">
        <v>135</v>
      </c>
      <c r="D1" s="1" t="s">
        <v>98</v>
      </c>
    </row>
    <row r="2" spans="1:4">
      <c r="A2" s="2">
        <v>1985</v>
      </c>
      <c r="B2" s="2" t="s">
        <v>1</v>
      </c>
      <c r="C2" s="2" t="s">
        <v>107</v>
      </c>
      <c r="D2" s="2" t="s">
        <v>2</v>
      </c>
    </row>
    <row r="3" spans="1:4">
      <c r="A3" s="2">
        <v>1994</v>
      </c>
      <c r="B3" s="2" t="s">
        <v>3</v>
      </c>
      <c r="C3" s="2" t="s">
        <v>107</v>
      </c>
      <c r="D3" s="2" t="s">
        <v>2</v>
      </c>
    </row>
    <row r="4" spans="1:4">
      <c r="A4" s="2">
        <v>2002</v>
      </c>
      <c r="B4" s="2" t="s">
        <v>4</v>
      </c>
      <c r="C4" s="2" t="s">
        <v>109</v>
      </c>
      <c r="D4" s="2" t="s">
        <v>5</v>
      </c>
    </row>
    <row r="5" spans="1:4">
      <c r="A5" s="2">
        <v>2007</v>
      </c>
      <c r="B5" s="2" t="s">
        <v>6</v>
      </c>
      <c r="C5" s="2" t="s">
        <v>106</v>
      </c>
      <c r="D5" s="2" t="s">
        <v>5</v>
      </c>
    </row>
    <row r="6" spans="1:4">
      <c r="A6" s="2">
        <v>1995</v>
      </c>
      <c r="B6" s="2" t="s">
        <v>3</v>
      </c>
      <c r="C6" s="2" t="s">
        <v>111</v>
      </c>
      <c r="D6" s="2" t="s">
        <v>2</v>
      </c>
    </row>
    <row r="7" spans="1:4">
      <c r="A7" s="2">
        <v>1997</v>
      </c>
      <c r="B7" s="2" t="s">
        <v>3</v>
      </c>
      <c r="C7" s="2" t="s">
        <v>104</v>
      </c>
      <c r="D7" s="2" t="s">
        <v>2</v>
      </c>
    </row>
    <row r="8" spans="1:4">
      <c r="A8" s="2">
        <v>1984</v>
      </c>
      <c r="B8" s="2" t="s">
        <v>3</v>
      </c>
      <c r="C8" s="2" t="s">
        <v>104</v>
      </c>
      <c r="D8" s="2" t="s">
        <v>2</v>
      </c>
    </row>
    <row r="9" spans="1:4">
      <c r="A9" s="2">
        <v>1984</v>
      </c>
      <c r="B9" s="2" t="s">
        <v>3</v>
      </c>
      <c r="C9" s="2" t="s">
        <v>112</v>
      </c>
      <c r="D9" s="2" t="s">
        <v>2</v>
      </c>
    </row>
    <row r="10" spans="1:4">
      <c r="A10" s="2">
        <v>1995</v>
      </c>
      <c r="B10" s="2" t="s">
        <v>3</v>
      </c>
      <c r="C10" s="2" t="s">
        <v>104</v>
      </c>
      <c r="D10" s="2" t="s">
        <v>2</v>
      </c>
    </row>
    <row r="11" spans="1:4">
      <c r="A11" s="2">
        <v>1995</v>
      </c>
      <c r="B11" s="2" t="s">
        <v>3</v>
      </c>
      <c r="C11" s="2" t="s">
        <v>103</v>
      </c>
      <c r="D11" s="2" t="s">
        <v>2</v>
      </c>
    </row>
    <row r="12" spans="1:4">
      <c r="A12" s="2">
        <v>1986</v>
      </c>
      <c r="B12" s="2" t="s">
        <v>3</v>
      </c>
      <c r="C12" s="2" t="s">
        <v>109</v>
      </c>
      <c r="D12" s="2" t="s">
        <v>2</v>
      </c>
    </row>
    <row r="13" spans="1:4">
      <c r="A13" s="2">
        <v>1992</v>
      </c>
      <c r="B13" s="2" t="s">
        <v>3</v>
      </c>
      <c r="C13" s="2" t="s">
        <v>113</v>
      </c>
      <c r="D13" s="2" t="s">
        <v>2</v>
      </c>
    </row>
    <row r="14" spans="1:4">
      <c r="A14" s="2">
        <v>1997</v>
      </c>
      <c r="B14" s="2" t="s">
        <v>3</v>
      </c>
      <c r="C14" s="2" t="s">
        <v>114</v>
      </c>
      <c r="D14" s="2" t="s">
        <v>2</v>
      </c>
    </row>
    <row r="15" spans="1:4">
      <c r="A15" s="2">
        <v>1982</v>
      </c>
      <c r="B15" s="2" t="s">
        <v>1</v>
      </c>
      <c r="C15" s="2" t="s">
        <v>115</v>
      </c>
      <c r="D15" s="2" t="s">
        <v>7</v>
      </c>
    </row>
    <row r="16" spans="1:4">
      <c r="A16" s="2">
        <v>1989</v>
      </c>
      <c r="B16" s="2" t="s">
        <v>1</v>
      </c>
      <c r="C16" s="2" t="s">
        <v>104</v>
      </c>
      <c r="D16" s="2" t="s">
        <v>8</v>
      </c>
    </row>
    <row r="17" spans="1:4">
      <c r="A17" s="2">
        <v>1997</v>
      </c>
      <c r="B17" s="2" t="s">
        <v>1</v>
      </c>
      <c r="C17" s="2" t="s">
        <v>117</v>
      </c>
      <c r="D17" s="2" t="s">
        <v>9</v>
      </c>
    </row>
    <row r="18" spans="1:4">
      <c r="A18" s="2">
        <v>1988</v>
      </c>
      <c r="B18" s="2" t="s">
        <v>1</v>
      </c>
      <c r="C18" s="2" t="s">
        <v>111</v>
      </c>
      <c r="D18" s="2" t="s">
        <v>10</v>
      </c>
    </row>
    <row r="19" spans="1:4">
      <c r="A19" s="2">
        <v>1980</v>
      </c>
      <c r="B19" s="2" t="s">
        <v>3</v>
      </c>
      <c r="C19" s="2" t="s">
        <v>104</v>
      </c>
      <c r="D19" s="2" t="s">
        <v>11</v>
      </c>
    </row>
    <row r="20" spans="1:4">
      <c r="A20" s="2">
        <v>1984</v>
      </c>
      <c r="B20" s="2" t="s">
        <v>3</v>
      </c>
      <c r="C20" s="2" t="s">
        <v>107</v>
      </c>
      <c r="D20" s="2" t="s">
        <v>2</v>
      </c>
    </row>
    <row r="21" spans="1:4">
      <c r="A21" s="2">
        <v>1987</v>
      </c>
      <c r="B21" s="2" t="s">
        <v>1</v>
      </c>
      <c r="C21" s="2" t="s">
        <v>107</v>
      </c>
      <c r="D21" s="2" t="s">
        <v>2</v>
      </c>
    </row>
    <row r="22" spans="1:4">
      <c r="A22" s="2">
        <v>1984</v>
      </c>
      <c r="B22" s="2" t="s">
        <v>3</v>
      </c>
      <c r="C22" s="2" t="s">
        <v>104</v>
      </c>
      <c r="D22" s="2" t="s">
        <v>2</v>
      </c>
    </row>
    <row r="23" spans="1:4">
      <c r="A23" s="2">
        <v>1983</v>
      </c>
      <c r="B23" s="2" t="s">
        <v>3</v>
      </c>
      <c r="C23" s="2" t="s">
        <v>120</v>
      </c>
      <c r="D23" s="2" t="s">
        <v>2</v>
      </c>
    </row>
    <row r="24" spans="1:4">
      <c r="A24" s="2">
        <v>1987</v>
      </c>
      <c r="B24" s="2" t="s">
        <v>3</v>
      </c>
      <c r="C24" s="2" t="s">
        <v>104</v>
      </c>
      <c r="D24" s="2" t="s">
        <v>2</v>
      </c>
    </row>
    <row r="25" spans="1:4">
      <c r="A25" s="2">
        <v>1987</v>
      </c>
      <c r="B25" s="2" t="s">
        <v>3</v>
      </c>
      <c r="C25" s="2" t="s">
        <v>103</v>
      </c>
      <c r="D25" s="2" t="s">
        <v>2</v>
      </c>
    </row>
    <row r="26" spans="1:4">
      <c r="A26" s="2">
        <v>1981</v>
      </c>
      <c r="B26" s="2" t="s">
        <v>3</v>
      </c>
      <c r="C26" s="2" t="s">
        <v>107</v>
      </c>
      <c r="D26" s="2" t="s">
        <v>2</v>
      </c>
    </row>
    <row r="27" spans="1:4">
      <c r="A27" s="2">
        <v>1993</v>
      </c>
      <c r="B27" s="2" t="s">
        <v>3</v>
      </c>
      <c r="C27" s="2" t="s">
        <v>113</v>
      </c>
      <c r="D27" s="2" t="s">
        <v>12</v>
      </c>
    </row>
    <row r="28" spans="1:4">
      <c r="A28" s="2">
        <v>2010</v>
      </c>
      <c r="B28" s="2" t="s">
        <v>1</v>
      </c>
      <c r="C28" s="2" t="s">
        <v>106</v>
      </c>
      <c r="D28" s="2" t="s">
        <v>10</v>
      </c>
    </row>
    <row r="29" spans="1:4">
      <c r="A29" s="2">
        <v>1999</v>
      </c>
      <c r="B29" s="2" t="s">
        <v>3</v>
      </c>
      <c r="C29" s="2" t="s">
        <v>107</v>
      </c>
      <c r="D29" s="2" t="s">
        <v>13</v>
      </c>
    </row>
    <row r="30" spans="1:4">
      <c r="A30" s="2">
        <v>1983</v>
      </c>
      <c r="B30" s="2" t="s">
        <v>3</v>
      </c>
      <c r="C30" s="2" t="s">
        <v>104</v>
      </c>
      <c r="D30" s="2" t="s">
        <v>14</v>
      </c>
    </row>
    <row r="31" spans="1:4">
      <c r="A31" s="2">
        <v>2002</v>
      </c>
      <c r="B31" s="2" t="s">
        <v>3</v>
      </c>
      <c r="C31" s="2" t="s">
        <v>104</v>
      </c>
      <c r="D31" s="2" t="s">
        <v>15</v>
      </c>
    </row>
    <row r="32" spans="1:4">
      <c r="A32" s="2">
        <v>1987</v>
      </c>
      <c r="B32" s="2" t="s">
        <v>1</v>
      </c>
      <c r="C32" s="2" t="s">
        <v>117</v>
      </c>
      <c r="D32" s="2" t="s">
        <v>10</v>
      </c>
    </row>
    <row r="33" spans="1:4">
      <c r="A33" s="2">
        <v>2000</v>
      </c>
      <c r="B33" s="2" t="s">
        <v>1</v>
      </c>
      <c r="C33" s="2" t="s">
        <v>107</v>
      </c>
      <c r="D33" s="2" t="s">
        <v>16</v>
      </c>
    </row>
    <row r="34" spans="1:4">
      <c r="A34" s="2">
        <v>2007</v>
      </c>
      <c r="B34" s="2" t="s">
        <v>1</v>
      </c>
      <c r="C34" s="2" t="s">
        <v>107</v>
      </c>
      <c r="D34" s="2" t="s">
        <v>17</v>
      </c>
    </row>
    <row r="35" spans="1:4">
      <c r="A35" s="2">
        <v>1992</v>
      </c>
      <c r="B35" s="2" t="s">
        <v>1</v>
      </c>
      <c r="C35" s="2" t="s">
        <v>107</v>
      </c>
      <c r="D35" s="2" t="s">
        <v>16</v>
      </c>
    </row>
    <row r="36" spans="1:4">
      <c r="A36" s="2">
        <v>1992</v>
      </c>
      <c r="B36" s="2" t="s">
        <v>1</v>
      </c>
      <c r="C36" s="2" t="s">
        <v>104</v>
      </c>
      <c r="D36" s="2" t="s">
        <v>16</v>
      </c>
    </row>
    <row r="37" spans="1:4">
      <c r="A37" s="2">
        <v>2006</v>
      </c>
      <c r="B37" s="2" t="s">
        <v>3</v>
      </c>
      <c r="C37" s="2" t="s">
        <v>104</v>
      </c>
      <c r="D37" s="2" t="s">
        <v>18</v>
      </c>
    </row>
    <row r="38" spans="1:4">
      <c r="A38" s="2">
        <v>1983</v>
      </c>
      <c r="B38" s="2" t="s">
        <v>1</v>
      </c>
      <c r="C38" s="2" t="s">
        <v>107</v>
      </c>
      <c r="D38" s="2" t="s">
        <v>7</v>
      </c>
    </row>
    <row r="39" spans="1:4">
      <c r="A39" s="2">
        <v>1997</v>
      </c>
      <c r="B39" s="2" t="s">
        <v>3</v>
      </c>
      <c r="C39" s="2" t="s">
        <v>107</v>
      </c>
      <c r="D39" s="2" t="s">
        <v>2</v>
      </c>
    </row>
    <row r="40" spans="1:4">
      <c r="A40" s="2">
        <v>1986</v>
      </c>
      <c r="B40" s="2" t="s">
        <v>3</v>
      </c>
      <c r="C40" s="2" t="s">
        <v>104</v>
      </c>
      <c r="D40" s="2" t="s">
        <v>2</v>
      </c>
    </row>
    <row r="41" spans="1:4">
      <c r="A41" s="2">
        <v>1986</v>
      </c>
      <c r="B41" s="2" t="s">
        <v>3</v>
      </c>
      <c r="C41" s="2" t="s">
        <v>112</v>
      </c>
      <c r="D41" s="2" t="s">
        <v>2</v>
      </c>
    </row>
    <row r="42" spans="1:4">
      <c r="A42" s="2">
        <v>1992</v>
      </c>
      <c r="B42" s="2" t="s">
        <v>3</v>
      </c>
      <c r="C42" s="2" t="s">
        <v>113</v>
      </c>
      <c r="D42" s="2" t="s">
        <v>2</v>
      </c>
    </row>
    <row r="43" spans="1:4">
      <c r="A43" s="2">
        <v>2001</v>
      </c>
      <c r="B43" s="2" t="s">
        <v>4</v>
      </c>
      <c r="C43" s="2" t="s">
        <v>107</v>
      </c>
      <c r="D43" s="2" t="s">
        <v>19</v>
      </c>
    </row>
    <row r="44" spans="1:4">
      <c r="A44" s="2">
        <v>2004</v>
      </c>
      <c r="B44" s="2" t="s">
        <v>3</v>
      </c>
      <c r="C44" s="2" t="s">
        <v>109</v>
      </c>
      <c r="D44" s="2" t="s">
        <v>20</v>
      </c>
    </row>
    <row r="45" spans="1:4">
      <c r="A45" s="2">
        <v>2009</v>
      </c>
      <c r="B45" s="2" t="s">
        <v>3</v>
      </c>
      <c r="C45" s="2" t="s">
        <v>118</v>
      </c>
      <c r="D45" s="2" t="s">
        <v>21</v>
      </c>
    </row>
    <row r="46" spans="1:4">
      <c r="A46" s="2">
        <v>1988</v>
      </c>
      <c r="B46" s="2" t="s">
        <v>1</v>
      </c>
      <c r="C46" s="2" t="s">
        <v>122</v>
      </c>
      <c r="D46" s="2" t="s">
        <v>10</v>
      </c>
    </row>
    <row r="47" spans="1:4">
      <c r="A47" s="2">
        <v>1982</v>
      </c>
      <c r="B47" s="2" t="s">
        <v>1</v>
      </c>
      <c r="C47" s="2" t="s">
        <v>107</v>
      </c>
      <c r="D47" s="2" t="s">
        <v>22</v>
      </c>
    </row>
    <row r="48" spans="1:4">
      <c r="A48" s="2">
        <v>1985</v>
      </c>
      <c r="B48" s="2" t="s">
        <v>6</v>
      </c>
      <c r="C48" s="2" t="s">
        <v>107</v>
      </c>
      <c r="D48" s="2" t="s">
        <v>22</v>
      </c>
    </row>
    <row r="49" spans="1:4">
      <c r="A49" s="2">
        <v>1995</v>
      </c>
      <c r="B49" s="2" t="s">
        <v>1</v>
      </c>
      <c r="C49" s="2" t="s">
        <v>104</v>
      </c>
      <c r="D49" s="2" t="s">
        <v>23</v>
      </c>
    </row>
    <row r="50" spans="1:4">
      <c r="A50" s="2">
        <v>1992</v>
      </c>
      <c r="B50" s="2" t="s">
        <v>1</v>
      </c>
      <c r="C50" s="2" t="s">
        <v>109</v>
      </c>
      <c r="D50" s="2" t="s">
        <v>13</v>
      </c>
    </row>
    <row r="51" spans="1:4">
      <c r="A51" s="2">
        <v>1988</v>
      </c>
      <c r="B51" s="2" t="s">
        <v>1</v>
      </c>
      <c r="C51" s="2" t="s">
        <v>107</v>
      </c>
      <c r="D51" s="2" t="s">
        <v>24</v>
      </c>
    </row>
    <row r="52" spans="1:4">
      <c r="A52" s="2">
        <v>1982</v>
      </c>
      <c r="B52" s="2" t="s">
        <v>1</v>
      </c>
      <c r="C52" s="2" t="s">
        <v>109</v>
      </c>
      <c r="D52" s="2" t="s">
        <v>22</v>
      </c>
    </row>
    <row r="53" spans="1:4">
      <c r="A53" s="2">
        <v>1987</v>
      </c>
      <c r="B53" s="2" t="s">
        <v>6</v>
      </c>
      <c r="C53" s="2" t="s">
        <v>109</v>
      </c>
      <c r="D53" s="2" t="s">
        <v>22</v>
      </c>
    </row>
    <row r="54" spans="1:4">
      <c r="A54" s="2">
        <v>1983</v>
      </c>
      <c r="B54" s="2" t="s">
        <v>4</v>
      </c>
      <c r="C54" s="2" t="s">
        <v>109</v>
      </c>
      <c r="D54" s="2" t="s">
        <v>22</v>
      </c>
    </row>
    <row r="55" spans="1:4">
      <c r="A55" s="2">
        <v>1993</v>
      </c>
      <c r="B55" s="2" t="s">
        <v>6</v>
      </c>
      <c r="C55" s="2" t="s">
        <v>106</v>
      </c>
      <c r="D55" s="2" t="s">
        <v>22</v>
      </c>
    </row>
    <row r="56" spans="1:4">
      <c r="A56" s="2">
        <v>2010</v>
      </c>
      <c r="B56" s="2" t="s">
        <v>3</v>
      </c>
      <c r="C56" s="2" t="s">
        <v>107</v>
      </c>
      <c r="D56" s="2" t="s">
        <v>9</v>
      </c>
    </row>
    <row r="57" spans="1:4">
      <c r="A57" s="2">
        <v>1985</v>
      </c>
      <c r="B57" s="2" t="s">
        <v>1</v>
      </c>
      <c r="C57" s="2" t="s">
        <v>107</v>
      </c>
      <c r="D57" s="2" t="s">
        <v>2</v>
      </c>
    </row>
    <row r="58" spans="1:4">
      <c r="A58" s="2">
        <v>1983</v>
      </c>
      <c r="B58" s="2" t="s">
        <v>3</v>
      </c>
      <c r="C58" s="2" t="s">
        <v>104</v>
      </c>
      <c r="D58" s="2" t="s">
        <v>5</v>
      </c>
    </row>
    <row r="59" spans="1:4">
      <c r="A59" s="2">
        <v>1990</v>
      </c>
      <c r="B59" s="2" t="s">
        <v>3</v>
      </c>
      <c r="C59" s="2" t="s">
        <v>111</v>
      </c>
      <c r="D59" s="2" t="s">
        <v>25</v>
      </c>
    </row>
    <row r="60" spans="1:4">
      <c r="A60" s="2">
        <v>1996</v>
      </c>
      <c r="B60" s="2" t="s">
        <v>6</v>
      </c>
      <c r="C60" s="2" t="s">
        <v>106</v>
      </c>
      <c r="D60" s="2" t="s">
        <v>9</v>
      </c>
    </row>
    <row r="61" spans="1:4">
      <c r="A61" s="2">
        <v>1988</v>
      </c>
      <c r="B61" s="2" t="s">
        <v>1</v>
      </c>
      <c r="C61" s="2" t="s">
        <v>104</v>
      </c>
      <c r="D61" s="2" t="s">
        <v>26</v>
      </c>
    </row>
    <row r="62" spans="1:4">
      <c r="A62" s="2">
        <v>2005</v>
      </c>
      <c r="B62" s="2" t="s">
        <v>3</v>
      </c>
      <c r="C62" s="2" t="s">
        <v>104</v>
      </c>
      <c r="D62" s="2" t="s">
        <v>9</v>
      </c>
    </row>
    <row r="63" spans="1:4">
      <c r="A63" s="2">
        <v>2003</v>
      </c>
      <c r="B63" s="2" t="s">
        <v>3</v>
      </c>
      <c r="C63" s="2" t="s">
        <v>107</v>
      </c>
      <c r="D63" s="2" t="s">
        <v>9</v>
      </c>
    </row>
    <row r="64" spans="1:4">
      <c r="A64" s="2">
        <v>2000</v>
      </c>
      <c r="B64" s="2" t="s">
        <v>1</v>
      </c>
      <c r="C64" s="2" t="s">
        <v>107</v>
      </c>
      <c r="D64" s="2" t="s">
        <v>22</v>
      </c>
    </row>
    <row r="65" spans="1:4">
      <c r="A65" s="2">
        <v>2010</v>
      </c>
      <c r="B65" s="2" t="s">
        <v>3</v>
      </c>
      <c r="C65" s="2" t="s">
        <v>113</v>
      </c>
      <c r="D65" s="2" t="s">
        <v>9</v>
      </c>
    </row>
    <row r="66" spans="1:4">
      <c r="A66" s="2">
        <v>1990</v>
      </c>
      <c r="B66" s="2" t="s">
        <v>3</v>
      </c>
      <c r="C66" s="2" t="s">
        <v>103</v>
      </c>
      <c r="D66" s="2" t="s">
        <v>9</v>
      </c>
    </row>
    <row r="67" spans="1:4">
      <c r="A67" s="2">
        <v>1986</v>
      </c>
      <c r="B67" s="2" t="s">
        <v>1</v>
      </c>
      <c r="C67" s="2" t="s">
        <v>117</v>
      </c>
      <c r="D67" s="2" t="s">
        <v>9</v>
      </c>
    </row>
    <row r="68" spans="1:4">
      <c r="A68" s="2">
        <v>2003</v>
      </c>
      <c r="B68" s="2" t="s">
        <v>3</v>
      </c>
      <c r="C68" s="2" t="s">
        <v>113</v>
      </c>
      <c r="D68" s="2" t="s">
        <v>27</v>
      </c>
    </row>
    <row r="69" spans="1:4">
      <c r="A69" s="2">
        <v>1990</v>
      </c>
      <c r="B69" s="2" t="s">
        <v>3</v>
      </c>
      <c r="C69" s="2" t="s">
        <v>107</v>
      </c>
      <c r="D69" s="2" t="s">
        <v>2</v>
      </c>
    </row>
    <row r="70" spans="1:4">
      <c r="A70" s="2">
        <v>1986</v>
      </c>
      <c r="B70" s="2" t="s">
        <v>1</v>
      </c>
      <c r="C70" s="2" t="s">
        <v>107</v>
      </c>
      <c r="D70" s="2" t="s">
        <v>10</v>
      </c>
    </row>
    <row r="71" spans="1:4">
      <c r="A71" s="2">
        <v>1982</v>
      </c>
      <c r="B71" s="2" t="s">
        <v>3</v>
      </c>
      <c r="C71" s="2" t="s">
        <v>109</v>
      </c>
      <c r="D71" s="2" t="s">
        <v>8</v>
      </c>
    </row>
    <row r="72" spans="1:4">
      <c r="A72" s="2">
        <v>1998</v>
      </c>
      <c r="B72" s="2" t="s">
        <v>6</v>
      </c>
      <c r="C72" s="2" t="s">
        <v>123</v>
      </c>
      <c r="D72" s="2" t="s">
        <v>28</v>
      </c>
    </row>
    <row r="73" spans="1:4">
      <c r="A73" s="2">
        <v>1990</v>
      </c>
      <c r="B73" s="2" t="s">
        <v>1</v>
      </c>
      <c r="C73" s="2" t="s">
        <v>104</v>
      </c>
      <c r="D73" s="2" t="s">
        <v>29</v>
      </c>
    </row>
    <row r="74" spans="1:4">
      <c r="A74" s="2">
        <v>1981</v>
      </c>
      <c r="B74" s="2" t="s">
        <v>6</v>
      </c>
      <c r="C74" s="2" t="s">
        <v>117</v>
      </c>
      <c r="D74" s="2" t="s">
        <v>22</v>
      </c>
    </row>
    <row r="75" spans="1:4">
      <c r="A75" s="2">
        <v>1984</v>
      </c>
      <c r="B75" s="2" t="s">
        <v>3</v>
      </c>
      <c r="C75" s="2" t="s">
        <v>104</v>
      </c>
      <c r="D75" s="2" t="s">
        <v>2</v>
      </c>
    </row>
    <row r="76" spans="1:4">
      <c r="A76" s="2">
        <v>1986</v>
      </c>
      <c r="B76" s="2" t="s">
        <v>3</v>
      </c>
      <c r="C76" s="2" t="s">
        <v>112</v>
      </c>
      <c r="D76" s="2" t="s">
        <v>22</v>
      </c>
    </row>
    <row r="77" spans="1:4">
      <c r="A77" s="2">
        <v>2005</v>
      </c>
      <c r="B77" s="2" t="s">
        <v>3</v>
      </c>
      <c r="C77" s="2" t="s">
        <v>104</v>
      </c>
      <c r="D77" s="2" t="s">
        <v>13</v>
      </c>
    </row>
    <row r="78" spans="1:4">
      <c r="A78" s="2">
        <v>1997</v>
      </c>
      <c r="B78" s="2" t="s">
        <v>3</v>
      </c>
      <c r="C78" s="2" t="s">
        <v>114</v>
      </c>
      <c r="D78" s="2" t="s">
        <v>2</v>
      </c>
    </row>
    <row r="79" spans="1:4">
      <c r="A79" s="2">
        <v>1995</v>
      </c>
      <c r="B79" s="2" t="s">
        <v>3</v>
      </c>
      <c r="C79" s="2" t="s">
        <v>107</v>
      </c>
      <c r="D79" s="2" t="s">
        <v>2</v>
      </c>
    </row>
    <row r="80" spans="1:4">
      <c r="A80" s="2">
        <v>1995</v>
      </c>
      <c r="B80" s="2" t="s">
        <v>3</v>
      </c>
      <c r="C80" s="2" t="s">
        <v>107</v>
      </c>
      <c r="D80" s="2" t="s">
        <v>2</v>
      </c>
    </row>
    <row r="81" spans="1:4">
      <c r="A81" s="2">
        <v>1996</v>
      </c>
      <c r="B81" s="2" t="s">
        <v>3</v>
      </c>
      <c r="C81" s="2" t="s">
        <v>115</v>
      </c>
      <c r="D81" s="2" t="s">
        <v>30</v>
      </c>
    </row>
    <row r="82" spans="1:4">
      <c r="A82" s="2">
        <v>2004</v>
      </c>
      <c r="B82" s="2" t="s">
        <v>1</v>
      </c>
      <c r="C82" s="2" t="s">
        <v>107</v>
      </c>
      <c r="D82" s="2" t="s">
        <v>10</v>
      </c>
    </row>
    <row r="83" spans="1:4">
      <c r="A83" s="2">
        <v>2004</v>
      </c>
      <c r="B83" s="2" t="s">
        <v>1</v>
      </c>
      <c r="C83" s="2" t="s">
        <v>117</v>
      </c>
      <c r="D83" s="2" t="s">
        <v>13</v>
      </c>
    </row>
    <row r="84" spans="1:4">
      <c r="A84" s="2">
        <v>1984</v>
      </c>
      <c r="B84" s="2" t="s">
        <v>1</v>
      </c>
      <c r="C84" s="2" t="s">
        <v>107</v>
      </c>
      <c r="D84" s="2" t="s">
        <v>10</v>
      </c>
    </row>
    <row r="85" spans="1:4">
      <c r="A85" s="2">
        <v>2001</v>
      </c>
      <c r="B85" s="2" t="s">
        <v>4</v>
      </c>
      <c r="C85" s="2" t="s">
        <v>107</v>
      </c>
      <c r="D85" s="2" t="s">
        <v>5</v>
      </c>
    </row>
    <row r="86" spans="1:4">
      <c r="A86" s="2">
        <v>2002</v>
      </c>
      <c r="B86" s="2" t="s">
        <v>3</v>
      </c>
      <c r="C86" s="2" t="s">
        <v>105</v>
      </c>
      <c r="D86" s="2" t="s">
        <v>22</v>
      </c>
    </row>
    <row r="87" spans="1:4">
      <c r="A87" s="2">
        <v>1984</v>
      </c>
      <c r="B87" s="2" t="s">
        <v>3</v>
      </c>
      <c r="C87" s="2" t="s">
        <v>111</v>
      </c>
      <c r="D87" s="2" t="s">
        <v>8</v>
      </c>
    </row>
    <row r="88" spans="1:4">
      <c r="A88" s="2">
        <v>1997</v>
      </c>
      <c r="B88" s="2" t="s">
        <v>6</v>
      </c>
      <c r="C88" s="2" t="s">
        <v>123</v>
      </c>
      <c r="D88" s="2" t="s">
        <v>31</v>
      </c>
    </row>
    <row r="89" spans="1:4">
      <c r="A89" s="2">
        <v>1994</v>
      </c>
      <c r="B89" s="2" t="s">
        <v>3</v>
      </c>
      <c r="C89" s="2" t="s">
        <v>107</v>
      </c>
      <c r="D89" s="2" t="s">
        <v>2</v>
      </c>
    </row>
    <row r="90" spans="1:4">
      <c r="A90" s="2">
        <v>1981</v>
      </c>
      <c r="B90" s="2" t="s">
        <v>1</v>
      </c>
      <c r="C90" s="2" t="s">
        <v>109</v>
      </c>
      <c r="D90" s="2" t="s">
        <v>7</v>
      </c>
    </row>
    <row r="91" spans="1:4">
      <c r="A91" s="2">
        <v>1986</v>
      </c>
      <c r="B91" s="2" t="s">
        <v>6</v>
      </c>
      <c r="C91" s="2" t="s">
        <v>107</v>
      </c>
      <c r="D91" s="2" t="s">
        <v>22</v>
      </c>
    </row>
    <row r="92" spans="1:4">
      <c r="A92" s="2">
        <v>1990</v>
      </c>
      <c r="B92" s="2" t="s">
        <v>3</v>
      </c>
      <c r="C92" s="2" t="s">
        <v>121</v>
      </c>
      <c r="D92" s="2" t="s">
        <v>2</v>
      </c>
    </row>
    <row r="93" spans="1:4">
      <c r="A93" s="2">
        <v>1990</v>
      </c>
      <c r="B93" s="2" t="s">
        <v>3</v>
      </c>
      <c r="C93" s="2" t="s">
        <v>107</v>
      </c>
      <c r="D93" s="2" t="s">
        <v>2</v>
      </c>
    </row>
    <row r="94" spans="1:4">
      <c r="A94" s="2">
        <v>1997</v>
      </c>
      <c r="B94" s="2" t="s">
        <v>3</v>
      </c>
      <c r="C94" s="2" t="s">
        <v>107</v>
      </c>
      <c r="D94" s="2" t="s">
        <v>2</v>
      </c>
    </row>
    <row r="95" spans="1:4">
      <c r="A95" s="2">
        <v>2008</v>
      </c>
      <c r="B95" s="2" t="s">
        <v>3</v>
      </c>
      <c r="C95" s="2" t="s">
        <v>104</v>
      </c>
      <c r="D95" s="2" t="s">
        <v>8</v>
      </c>
    </row>
    <row r="96" spans="1:4">
      <c r="A96" s="2">
        <v>2009</v>
      </c>
      <c r="B96" s="2" t="s">
        <v>3</v>
      </c>
      <c r="C96" s="2" t="s">
        <v>109</v>
      </c>
      <c r="D96" s="2" t="s">
        <v>20</v>
      </c>
    </row>
    <row r="97" spans="1:4">
      <c r="A97" s="2">
        <v>2001</v>
      </c>
      <c r="B97" s="2" t="s">
        <v>1</v>
      </c>
      <c r="C97" s="2" t="s">
        <v>107</v>
      </c>
      <c r="D97" s="2" t="s">
        <v>10</v>
      </c>
    </row>
    <row r="98" spans="1:4">
      <c r="A98" s="2">
        <v>1997</v>
      </c>
      <c r="B98" s="2" t="s">
        <v>3</v>
      </c>
      <c r="C98" s="2" t="s">
        <v>107</v>
      </c>
      <c r="D98" s="2" t="s">
        <v>2</v>
      </c>
    </row>
    <row r="99" spans="1:4">
      <c r="A99" s="2">
        <v>1988</v>
      </c>
      <c r="B99" s="2" t="s">
        <v>3</v>
      </c>
      <c r="C99" s="2" t="s">
        <v>111</v>
      </c>
      <c r="D99" s="2" t="s">
        <v>2</v>
      </c>
    </row>
    <row r="100" spans="1:4">
      <c r="A100" s="2">
        <v>1997</v>
      </c>
      <c r="B100" s="2" t="s">
        <v>3</v>
      </c>
      <c r="C100" s="2" t="s">
        <v>104</v>
      </c>
      <c r="D100" s="2" t="s">
        <v>2</v>
      </c>
    </row>
    <row r="101" spans="1:4">
      <c r="A101" s="2">
        <v>1990</v>
      </c>
      <c r="B101" s="2" t="s">
        <v>3</v>
      </c>
      <c r="C101" s="2" t="s">
        <v>107</v>
      </c>
      <c r="D101" s="2" t="s">
        <v>22</v>
      </c>
    </row>
    <row r="102" spans="1:4">
      <c r="A102" s="2">
        <v>1992</v>
      </c>
      <c r="B102" s="2" t="s">
        <v>3</v>
      </c>
      <c r="C102" s="2" t="s">
        <v>121</v>
      </c>
      <c r="D102" s="2" t="s">
        <v>10</v>
      </c>
    </row>
    <row r="103" spans="1:4">
      <c r="A103" s="2">
        <v>1992</v>
      </c>
      <c r="B103" s="2" t="s">
        <v>3</v>
      </c>
      <c r="C103" s="2" t="s">
        <v>107</v>
      </c>
      <c r="D103" s="2" t="s">
        <v>10</v>
      </c>
    </row>
    <row r="104" spans="1:4">
      <c r="A104" s="2">
        <v>2000</v>
      </c>
      <c r="B104" s="2" t="s">
        <v>1</v>
      </c>
      <c r="C104" s="2" t="s">
        <v>106</v>
      </c>
      <c r="D104" s="2" t="s">
        <v>10</v>
      </c>
    </row>
    <row r="105" spans="1:4">
      <c r="A105" s="2">
        <v>1988</v>
      </c>
      <c r="B105" s="2" t="s">
        <v>1</v>
      </c>
      <c r="C105" s="2" t="s">
        <v>109</v>
      </c>
      <c r="D105" s="2" t="s">
        <v>13</v>
      </c>
    </row>
    <row r="106" spans="1:4">
      <c r="A106" s="2">
        <v>1995</v>
      </c>
      <c r="B106" s="2" t="s">
        <v>1</v>
      </c>
      <c r="C106" s="2" t="s">
        <v>104</v>
      </c>
      <c r="D106" s="2" t="s">
        <v>10</v>
      </c>
    </row>
    <row r="107" spans="1:4">
      <c r="A107" s="2">
        <v>2009</v>
      </c>
      <c r="B107" s="2" t="s">
        <v>1</v>
      </c>
      <c r="C107" s="2" t="s">
        <v>107</v>
      </c>
      <c r="D107" s="2" t="s">
        <v>10</v>
      </c>
    </row>
    <row r="108" spans="1:4">
      <c r="A108" s="2">
        <v>1999</v>
      </c>
      <c r="B108" s="2" t="s">
        <v>3</v>
      </c>
      <c r="C108" s="2" t="s">
        <v>107</v>
      </c>
      <c r="D108" s="2" t="s">
        <v>30</v>
      </c>
    </row>
    <row r="109" spans="1:4">
      <c r="A109" s="2">
        <v>2010</v>
      </c>
      <c r="B109" s="2" t="s">
        <v>1</v>
      </c>
      <c r="C109" s="2" t="s">
        <v>124</v>
      </c>
      <c r="D109" s="2" t="s">
        <v>32</v>
      </c>
    </row>
    <row r="110" spans="1:4">
      <c r="A110" s="2">
        <v>1983</v>
      </c>
      <c r="B110" s="2" t="s">
        <v>1</v>
      </c>
      <c r="C110" s="2" t="s">
        <v>107</v>
      </c>
      <c r="D110" s="2" t="s">
        <v>24</v>
      </c>
    </row>
    <row r="111" spans="1:4">
      <c r="A111" s="2">
        <v>2003</v>
      </c>
      <c r="B111" s="2" t="s">
        <v>1</v>
      </c>
      <c r="C111" s="2" t="s">
        <v>107</v>
      </c>
      <c r="D111" s="2" t="s">
        <v>33</v>
      </c>
    </row>
    <row r="112" spans="1:4">
      <c r="A112" s="2">
        <v>1982</v>
      </c>
      <c r="B112" s="2" t="s">
        <v>3</v>
      </c>
      <c r="C112" s="2" t="s">
        <v>104</v>
      </c>
      <c r="D112" s="2" t="s">
        <v>34</v>
      </c>
    </row>
    <row r="113" spans="1:4">
      <c r="A113" s="2">
        <v>1986</v>
      </c>
      <c r="B113" s="2" t="s">
        <v>3</v>
      </c>
      <c r="C113" s="2" t="s">
        <v>107</v>
      </c>
      <c r="D113" s="2" t="s">
        <v>25</v>
      </c>
    </row>
    <row r="114" spans="1:4">
      <c r="A114" s="2">
        <v>1984</v>
      </c>
      <c r="B114" s="2" t="s">
        <v>3</v>
      </c>
      <c r="C114" s="2" t="s">
        <v>104</v>
      </c>
      <c r="D114" s="2" t="s">
        <v>35</v>
      </c>
    </row>
    <row r="115" spans="1:4">
      <c r="A115" s="2">
        <v>1987</v>
      </c>
      <c r="B115" s="2" t="s">
        <v>3</v>
      </c>
      <c r="C115" s="2" t="s">
        <v>107</v>
      </c>
      <c r="D115" s="2" t="s">
        <v>36</v>
      </c>
    </row>
    <row r="116" spans="1:4">
      <c r="A116" s="2">
        <v>1987</v>
      </c>
      <c r="B116" s="2" t="s">
        <v>3</v>
      </c>
      <c r="C116" s="2" t="s">
        <v>104</v>
      </c>
      <c r="D116" s="2" t="s">
        <v>36</v>
      </c>
    </row>
    <row r="117" spans="1:4">
      <c r="A117" s="2">
        <v>1996</v>
      </c>
      <c r="B117" s="2" t="s">
        <v>1</v>
      </c>
      <c r="C117" s="2" t="s">
        <v>117</v>
      </c>
      <c r="D117" s="2" t="s">
        <v>26</v>
      </c>
    </row>
    <row r="118" spans="1:4">
      <c r="A118" s="2">
        <v>1986</v>
      </c>
      <c r="B118" s="2" t="s">
        <v>1</v>
      </c>
      <c r="C118" s="2" t="s">
        <v>103</v>
      </c>
      <c r="D118" s="2" t="s">
        <v>37</v>
      </c>
    </row>
    <row r="119" spans="1:4">
      <c r="A119" s="2">
        <v>2011</v>
      </c>
      <c r="B119" s="2" t="s">
        <v>4</v>
      </c>
      <c r="C119" s="2" t="s">
        <v>131</v>
      </c>
      <c r="D119" s="2" t="s">
        <v>27</v>
      </c>
    </row>
    <row r="120" spans="1:4">
      <c r="A120" s="2">
        <v>1984</v>
      </c>
      <c r="B120" s="2" t="s">
        <v>4</v>
      </c>
      <c r="C120" s="2" t="s">
        <v>109</v>
      </c>
      <c r="D120" s="2" t="s">
        <v>38</v>
      </c>
    </row>
    <row r="121" spans="1:4">
      <c r="A121" s="2">
        <v>1984</v>
      </c>
      <c r="B121" s="2" t="s">
        <v>1</v>
      </c>
      <c r="C121" s="2" t="s">
        <v>117</v>
      </c>
      <c r="D121" s="2" t="s">
        <v>24</v>
      </c>
    </row>
    <row r="122" spans="1:4">
      <c r="A122" s="2">
        <v>1983</v>
      </c>
      <c r="B122" s="2" t="s">
        <v>3</v>
      </c>
      <c r="C122" s="2" t="s">
        <v>111</v>
      </c>
      <c r="D122" s="2" t="s">
        <v>12</v>
      </c>
    </row>
    <row r="123" spans="1:4">
      <c r="A123" s="2">
        <v>1980</v>
      </c>
      <c r="B123" s="2" t="s">
        <v>1</v>
      </c>
      <c r="C123" s="2" t="s">
        <v>107</v>
      </c>
      <c r="D123" s="2" t="s">
        <v>32</v>
      </c>
    </row>
    <row r="124" spans="1:4">
      <c r="A124" s="2">
        <v>2010</v>
      </c>
      <c r="B124" s="2" t="s">
        <v>3</v>
      </c>
      <c r="C124" s="2" t="s">
        <v>113</v>
      </c>
      <c r="D124" s="2" t="s">
        <v>32</v>
      </c>
    </row>
    <row r="125" spans="1:4">
      <c r="A125" s="2">
        <v>1986</v>
      </c>
      <c r="B125" s="2" t="s">
        <v>3</v>
      </c>
      <c r="C125" s="2" t="s">
        <v>107</v>
      </c>
      <c r="D125" s="2" t="s">
        <v>39</v>
      </c>
    </row>
    <row r="126" spans="1:4">
      <c r="A126" s="2">
        <v>1986</v>
      </c>
      <c r="B126" s="2" t="s">
        <v>3</v>
      </c>
      <c r="C126" s="2" t="s">
        <v>111</v>
      </c>
      <c r="D126" s="2" t="s">
        <v>39</v>
      </c>
    </row>
    <row r="127" spans="1:4">
      <c r="A127" s="2">
        <v>1989</v>
      </c>
      <c r="B127" s="2" t="s">
        <v>1</v>
      </c>
      <c r="C127" s="2" t="s">
        <v>107</v>
      </c>
      <c r="D127" s="2" t="s">
        <v>40</v>
      </c>
    </row>
    <row r="128" spans="1:4">
      <c r="A128" s="2">
        <v>2008</v>
      </c>
      <c r="B128" s="2" t="s">
        <v>3</v>
      </c>
      <c r="C128" s="2" t="s">
        <v>107</v>
      </c>
      <c r="D128" s="2" t="s">
        <v>8</v>
      </c>
    </row>
    <row r="129" spans="1:4">
      <c r="A129" s="2">
        <v>1991</v>
      </c>
      <c r="B129" s="2" t="s">
        <v>3</v>
      </c>
      <c r="C129" s="2" t="s">
        <v>106</v>
      </c>
      <c r="D129" s="2" t="s">
        <v>41</v>
      </c>
    </row>
    <row r="130" spans="1:4">
      <c r="A130" s="2">
        <v>1992</v>
      </c>
      <c r="B130" s="2" t="s">
        <v>1</v>
      </c>
      <c r="C130" s="2" t="s">
        <v>117</v>
      </c>
      <c r="D130" s="2" t="s">
        <v>24</v>
      </c>
    </row>
    <row r="131" spans="1:4">
      <c r="A131" s="2">
        <v>2010</v>
      </c>
      <c r="B131" s="2" t="s">
        <v>3</v>
      </c>
      <c r="C131" s="2" t="s">
        <v>107</v>
      </c>
      <c r="D131" s="2" t="s">
        <v>22</v>
      </c>
    </row>
    <row r="132" spans="1:4">
      <c r="A132" s="2">
        <v>1987</v>
      </c>
      <c r="B132" s="2" t="s">
        <v>3</v>
      </c>
      <c r="C132" s="2" t="s">
        <v>107</v>
      </c>
      <c r="D132" s="2" t="s">
        <v>42</v>
      </c>
    </row>
    <row r="133" spans="1:4">
      <c r="A133" s="2">
        <v>2010</v>
      </c>
      <c r="B133" s="2" t="s">
        <v>1</v>
      </c>
      <c r="C133" s="2" t="s">
        <v>124</v>
      </c>
      <c r="D133" s="2" t="s">
        <v>8</v>
      </c>
    </row>
    <row r="134" spans="1:4">
      <c r="A134" s="2">
        <v>1999</v>
      </c>
      <c r="B134" s="2" t="s">
        <v>3</v>
      </c>
      <c r="C134" s="2" t="s">
        <v>107</v>
      </c>
      <c r="D134" s="2" t="s">
        <v>25</v>
      </c>
    </row>
    <row r="135" spans="1:4">
      <c r="A135" s="2">
        <v>1995</v>
      </c>
      <c r="B135" s="2" t="s">
        <v>3</v>
      </c>
      <c r="C135" s="2" t="s">
        <v>107</v>
      </c>
      <c r="D135" s="2" t="s">
        <v>43</v>
      </c>
    </row>
    <row r="136" spans="1:4">
      <c r="A136" s="2">
        <v>1995</v>
      </c>
      <c r="B136" s="2" t="s">
        <v>3</v>
      </c>
      <c r="C136" s="2" t="s">
        <v>104</v>
      </c>
      <c r="D136" s="2" t="s">
        <v>43</v>
      </c>
    </row>
    <row r="137" spans="1:4">
      <c r="A137" s="2">
        <v>1997</v>
      </c>
      <c r="B137" s="2" t="s">
        <v>3</v>
      </c>
      <c r="C137" s="2" t="s">
        <v>114</v>
      </c>
      <c r="D137" s="2" t="s">
        <v>2</v>
      </c>
    </row>
    <row r="138" spans="1:4">
      <c r="A138" s="2">
        <v>2009</v>
      </c>
      <c r="B138" s="2" t="s">
        <v>1</v>
      </c>
      <c r="C138" s="2" t="s">
        <v>107</v>
      </c>
      <c r="D138" s="2" t="s">
        <v>24</v>
      </c>
    </row>
    <row r="139" spans="1:4">
      <c r="A139" s="2">
        <v>2002</v>
      </c>
      <c r="B139" s="2" t="s">
        <v>3</v>
      </c>
      <c r="C139" s="2" t="s">
        <v>108</v>
      </c>
      <c r="D139" s="2" t="s">
        <v>24</v>
      </c>
    </row>
    <row r="140" spans="1:4">
      <c r="A140" s="2">
        <v>2009</v>
      </c>
      <c r="B140" s="2" t="s">
        <v>1</v>
      </c>
      <c r="C140" s="2" t="s">
        <v>107</v>
      </c>
      <c r="D140" s="2" t="s">
        <v>24</v>
      </c>
    </row>
    <row r="141" spans="1:4">
      <c r="A141" s="2">
        <v>2002</v>
      </c>
      <c r="B141" s="2" t="s">
        <v>3</v>
      </c>
      <c r="C141" s="2" t="s">
        <v>104</v>
      </c>
      <c r="D141" s="2" t="s">
        <v>24</v>
      </c>
    </row>
    <row r="142" spans="1:4">
      <c r="A142" s="2">
        <v>1987</v>
      </c>
      <c r="B142" s="2" t="s">
        <v>3</v>
      </c>
      <c r="C142" s="2" t="s">
        <v>104</v>
      </c>
      <c r="D142" s="2" t="s">
        <v>44</v>
      </c>
    </row>
    <row r="143" spans="1:4">
      <c r="A143" s="2">
        <v>2001</v>
      </c>
      <c r="B143" s="2" t="s">
        <v>1</v>
      </c>
      <c r="C143" s="2" t="s">
        <v>117</v>
      </c>
      <c r="D143" s="2" t="s">
        <v>8</v>
      </c>
    </row>
    <row r="144" spans="1:4">
      <c r="A144" s="2">
        <v>2001</v>
      </c>
      <c r="B144" s="2" t="s">
        <v>3</v>
      </c>
      <c r="C144" s="2" t="s">
        <v>104</v>
      </c>
      <c r="D144" s="2" t="s">
        <v>37</v>
      </c>
    </row>
    <row r="145" spans="1:4">
      <c r="A145" s="2">
        <v>1997</v>
      </c>
      <c r="B145" s="2" t="s">
        <v>1</v>
      </c>
      <c r="C145" s="2" t="s">
        <v>123</v>
      </c>
      <c r="D145" s="2" t="s">
        <v>8</v>
      </c>
    </row>
    <row r="146" spans="1:4">
      <c r="A146" s="2">
        <v>2002</v>
      </c>
      <c r="B146" s="2" t="s">
        <v>1</v>
      </c>
      <c r="C146" s="2" t="s">
        <v>104</v>
      </c>
      <c r="D146" s="2" t="s">
        <v>20</v>
      </c>
    </row>
    <row r="147" spans="1:4">
      <c r="A147" s="2">
        <v>2011</v>
      </c>
      <c r="B147" s="2" t="s">
        <v>4</v>
      </c>
      <c r="C147" s="2" t="s">
        <v>107</v>
      </c>
      <c r="D147" s="2" t="s">
        <v>27</v>
      </c>
    </row>
    <row r="148" spans="1:4">
      <c r="A148" s="2">
        <v>1988</v>
      </c>
      <c r="B148" s="2" t="s">
        <v>1</v>
      </c>
      <c r="C148" s="2" t="s">
        <v>107</v>
      </c>
      <c r="D148" s="2" t="s">
        <v>8</v>
      </c>
    </row>
    <row r="149" spans="1:4">
      <c r="A149" s="2">
        <v>1989</v>
      </c>
      <c r="B149" s="2" t="s">
        <v>3</v>
      </c>
      <c r="C149" s="2" t="s">
        <v>104</v>
      </c>
      <c r="D149" s="2" t="s">
        <v>45</v>
      </c>
    </row>
    <row r="150" spans="1:4">
      <c r="A150" s="2">
        <v>1983</v>
      </c>
      <c r="B150" s="2" t="s">
        <v>1</v>
      </c>
      <c r="C150" s="2" t="s">
        <v>117</v>
      </c>
      <c r="D150" s="2" t="s">
        <v>46</v>
      </c>
    </row>
    <row r="151" spans="1:4">
      <c r="A151" s="2">
        <v>1986</v>
      </c>
      <c r="B151" s="2" t="s">
        <v>3</v>
      </c>
      <c r="C151" s="2" t="s">
        <v>107</v>
      </c>
      <c r="D151" s="2" t="s">
        <v>47</v>
      </c>
    </row>
    <row r="152" spans="1:4">
      <c r="A152" s="2">
        <v>1986</v>
      </c>
      <c r="B152" s="2" t="s">
        <v>3</v>
      </c>
      <c r="C152" s="2" t="s">
        <v>104</v>
      </c>
      <c r="D152" s="2" t="s">
        <v>47</v>
      </c>
    </row>
    <row r="153" spans="1:4">
      <c r="A153" s="2">
        <v>1986</v>
      </c>
      <c r="B153" s="2" t="s">
        <v>1</v>
      </c>
      <c r="C153" s="2" t="s">
        <v>107</v>
      </c>
      <c r="D153" s="2" t="s">
        <v>46</v>
      </c>
    </row>
    <row r="154" spans="1:4">
      <c r="A154" s="2">
        <v>1988</v>
      </c>
      <c r="B154" s="2" t="s">
        <v>3</v>
      </c>
      <c r="C154" s="2" t="s">
        <v>107</v>
      </c>
      <c r="D154" s="2" t="s">
        <v>48</v>
      </c>
    </row>
    <row r="155" spans="1:4">
      <c r="A155" s="2">
        <v>1990</v>
      </c>
      <c r="B155" s="2" t="s">
        <v>1</v>
      </c>
      <c r="C155" s="2" t="s">
        <v>107</v>
      </c>
      <c r="D155" s="2" t="s">
        <v>48</v>
      </c>
    </row>
    <row r="156" spans="1:4">
      <c r="A156" s="2">
        <v>1988</v>
      </c>
      <c r="B156" s="2" t="s">
        <v>3</v>
      </c>
      <c r="C156" s="2" t="s">
        <v>104</v>
      </c>
      <c r="D156" s="2" t="s">
        <v>48</v>
      </c>
    </row>
    <row r="157" spans="1:4">
      <c r="A157" s="2">
        <v>2006</v>
      </c>
      <c r="B157" s="2" t="s">
        <v>3</v>
      </c>
      <c r="C157" s="2" t="s">
        <v>107</v>
      </c>
      <c r="D157" s="2" t="s">
        <v>33</v>
      </c>
    </row>
    <row r="158" spans="1:4">
      <c r="A158" s="2">
        <v>1982</v>
      </c>
      <c r="B158" s="2" t="s">
        <v>1</v>
      </c>
      <c r="C158" s="2" t="s">
        <v>107</v>
      </c>
      <c r="D158" s="2" t="s">
        <v>18</v>
      </c>
    </row>
    <row r="159" spans="1:4">
      <c r="A159" s="2">
        <v>1995</v>
      </c>
      <c r="B159" s="2" t="s">
        <v>3</v>
      </c>
      <c r="C159" s="2" t="s">
        <v>107</v>
      </c>
      <c r="D159" s="2" t="s">
        <v>49</v>
      </c>
    </row>
    <row r="160" spans="1:4">
      <c r="A160" s="2">
        <v>1980</v>
      </c>
      <c r="B160" s="2" t="s">
        <v>1</v>
      </c>
      <c r="C160" s="2" t="s">
        <v>107</v>
      </c>
      <c r="D160" s="2" t="s">
        <v>22</v>
      </c>
    </row>
    <row r="161" spans="1:4">
      <c r="A161" s="2">
        <v>2008</v>
      </c>
      <c r="B161" s="2" t="s">
        <v>3</v>
      </c>
      <c r="C161" s="2" t="s">
        <v>107</v>
      </c>
      <c r="D161" s="2" t="s">
        <v>15</v>
      </c>
    </row>
    <row r="162" spans="1:4">
      <c r="A162" s="2">
        <v>2009</v>
      </c>
      <c r="B162" s="2" t="s">
        <v>3</v>
      </c>
      <c r="C162" s="2" t="s">
        <v>104</v>
      </c>
      <c r="D162" s="2" t="s">
        <v>15</v>
      </c>
    </row>
    <row r="163" spans="1:4">
      <c r="A163" s="2">
        <v>1989</v>
      </c>
      <c r="B163" s="2" t="s">
        <v>1</v>
      </c>
      <c r="C163" s="2" t="s">
        <v>107</v>
      </c>
      <c r="D163" s="2" t="s">
        <v>2</v>
      </c>
    </row>
    <row r="164" spans="1:4">
      <c r="A164" s="2">
        <v>2010</v>
      </c>
      <c r="B164" s="2" t="s">
        <v>3</v>
      </c>
      <c r="C164" s="2" t="s">
        <v>104</v>
      </c>
      <c r="D164" s="2" t="s">
        <v>10</v>
      </c>
    </row>
    <row r="165" spans="1:4">
      <c r="A165" s="2">
        <v>1994</v>
      </c>
      <c r="B165" s="2" t="s">
        <v>1</v>
      </c>
      <c r="C165" s="2" t="s">
        <v>107</v>
      </c>
      <c r="D165" s="2" t="s">
        <v>50</v>
      </c>
    </row>
    <row r="166" spans="1:4">
      <c r="A166" s="2">
        <v>1985</v>
      </c>
      <c r="B166" s="2" t="s">
        <v>1</v>
      </c>
      <c r="C166" s="2" t="s">
        <v>107</v>
      </c>
      <c r="D166" s="2" t="s">
        <v>20</v>
      </c>
    </row>
    <row r="167" spans="1:4">
      <c r="A167" s="2">
        <v>2007</v>
      </c>
      <c r="B167" s="2" t="s">
        <v>1</v>
      </c>
      <c r="C167" s="2" t="s">
        <v>109</v>
      </c>
      <c r="D167" s="2" t="s">
        <v>50</v>
      </c>
    </row>
    <row r="168" spans="1:4">
      <c r="A168" s="2">
        <v>1990</v>
      </c>
      <c r="B168" s="2" t="s">
        <v>1</v>
      </c>
      <c r="C168" s="2" t="s">
        <v>107</v>
      </c>
      <c r="D168" s="2" t="s">
        <v>50</v>
      </c>
    </row>
    <row r="169" spans="1:4">
      <c r="A169" s="2">
        <v>2002</v>
      </c>
      <c r="B169" s="2" t="s">
        <v>4</v>
      </c>
      <c r="C169" s="2" t="s">
        <v>107</v>
      </c>
      <c r="D169" s="2" t="s">
        <v>50</v>
      </c>
    </row>
    <row r="170" spans="1:4">
      <c r="A170" s="2">
        <v>1997</v>
      </c>
      <c r="B170" s="2" t="s">
        <v>1</v>
      </c>
      <c r="C170" s="2" t="s">
        <v>123</v>
      </c>
      <c r="D170" s="2" t="s">
        <v>50</v>
      </c>
    </row>
    <row r="171" spans="1:4">
      <c r="A171" s="2">
        <v>1994</v>
      </c>
      <c r="B171" s="2" t="s">
        <v>1</v>
      </c>
      <c r="C171" s="2" t="s">
        <v>117</v>
      </c>
      <c r="D171" s="2" t="s">
        <v>50</v>
      </c>
    </row>
    <row r="172" spans="1:4">
      <c r="A172" s="2">
        <v>2008</v>
      </c>
      <c r="B172" s="2" t="s">
        <v>3</v>
      </c>
      <c r="C172" s="2" t="s">
        <v>104</v>
      </c>
      <c r="D172" s="2" t="s">
        <v>50</v>
      </c>
    </row>
    <row r="173" spans="1:4">
      <c r="A173" s="2">
        <v>1998</v>
      </c>
      <c r="B173" s="2" t="s">
        <v>4</v>
      </c>
      <c r="C173" s="2" t="s">
        <v>123</v>
      </c>
      <c r="D173" s="2" t="s">
        <v>50</v>
      </c>
    </row>
    <row r="174" spans="1:4">
      <c r="A174" s="2">
        <v>2000</v>
      </c>
      <c r="B174" s="2" t="s">
        <v>3</v>
      </c>
      <c r="C174" s="2" t="s">
        <v>107</v>
      </c>
      <c r="D174" s="2" t="s">
        <v>50</v>
      </c>
    </row>
    <row r="175" spans="1:4">
      <c r="A175" s="2">
        <v>1999</v>
      </c>
      <c r="B175" s="2" t="s">
        <v>1</v>
      </c>
      <c r="C175" s="2" t="s">
        <v>109</v>
      </c>
      <c r="D175" s="2" t="s">
        <v>10</v>
      </c>
    </row>
    <row r="176" spans="1:4">
      <c r="A176" s="2">
        <v>2010</v>
      </c>
      <c r="B176" s="2" t="s">
        <v>3</v>
      </c>
      <c r="C176" s="2" t="s">
        <v>107</v>
      </c>
      <c r="D176" s="2" t="s">
        <v>10</v>
      </c>
    </row>
    <row r="177" spans="1:4">
      <c r="A177" s="2">
        <v>1997</v>
      </c>
      <c r="B177" s="2" t="s">
        <v>3</v>
      </c>
      <c r="C177" s="2" t="s">
        <v>107</v>
      </c>
      <c r="D177" s="2" t="s">
        <v>2</v>
      </c>
    </row>
    <row r="178" spans="1:4">
      <c r="A178" s="2">
        <v>1985</v>
      </c>
      <c r="B178" s="2" t="s">
        <v>1</v>
      </c>
      <c r="C178" s="2" t="s">
        <v>107</v>
      </c>
      <c r="D178" s="2" t="s">
        <v>2</v>
      </c>
    </row>
    <row r="179" spans="1:4">
      <c r="A179" s="2">
        <v>1994</v>
      </c>
      <c r="B179" s="2" t="s">
        <v>1</v>
      </c>
      <c r="C179" s="2" t="s">
        <v>107</v>
      </c>
      <c r="D179" s="2" t="s">
        <v>50</v>
      </c>
    </row>
    <row r="180" spans="1:4">
      <c r="A180" s="2">
        <v>1995</v>
      </c>
      <c r="B180" s="2" t="s">
        <v>4</v>
      </c>
      <c r="C180" s="2" t="s">
        <v>109</v>
      </c>
      <c r="D180" s="2" t="s">
        <v>50</v>
      </c>
    </row>
    <row r="181" spans="1:4">
      <c r="A181" s="2">
        <v>1994</v>
      </c>
      <c r="B181" s="2" t="s">
        <v>1</v>
      </c>
      <c r="C181" s="2" t="s">
        <v>103</v>
      </c>
      <c r="D181" s="2" t="s">
        <v>50</v>
      </c>
    </row>
    <row r="182" spans="1:4">
      <c r="A182" s="2">
        <v>2001</v>
      </c>
      <c r="B182" s="2" t="s">
        <v>1</v>
      </c>
      <c r="C182" s="2" t="s">
        <v>107</v>
      </c>
      <c r="D182" s="2" t="s">
        <v>50</v>
      </c>
    </row>
    <row r="183" spans="1:4">
      <c r="A183" s="2">
        <v>2003</v>
      </c>
      <c r="B183" s="2" t="s">
        <v>1</v>
      </c>
      <c r="C183" s="2" t="s">
        <v>107</v>
      </c>
      <c r="D183" s="2" t="s">
        <v>27</v>
      </c>
    </row>
    <row r="184" spans="1:4">
      <c r="A184" s="2">
        <v>2001</v>
      </c>
      <c r="B184" s="2" t="s">
        <v>6</v>
      </c>
      <c r="C184" s="2" t="s">
        <v>106</v>
      </c>
      <c r="D184" s="2" t="s">
        <v>50</v>
      </c>
    </row>
    <row r="185" spans="1:4">
      <c r="A185" s="2">
        <v>2010</v>
      </c>
      <c r="B185" s="2" t="s">
        <v>3</v>
      </c>
      <c r="C185" s="2" t="s">
        <v>107</v>
      </c>
      <c r="D185" s="2" t="s">
        <v>27</v>
      </c>
    </row>
    <row r="186" spans="1:4">
      <c r="A186" s="2">
        <v>2011</v>
      </c>
      <c r="B186" s="2" t="s">
        <v>4</v>
      </c>
      <c r="C186" s="2" t="s">
        <v>107</v>
      </c>
      <c r="D186" s="2" t="s">
        <v>27</v>
      </c>
    </row>
    <row r="187" spans="1:4">
      <c r="A187" s="2">
        <v>2000</v>
      </c>
      <c r="B187" s="2" t="s">
        <v>1</v>
      </c>
      <c r="C187" s="2" t="s">
        <v>106</v>
      </c>
      <c r="D187" s="2" t="s">
        <v>50</v>
      </c>
    </row>
    <row r="188" spans="1:4">
      <c r="A188" s="2">
        <v>2000</v>
      </c>
      <c r="B188" s="2" t="s">
        <v>1</v>
      </c>
      <c r="C188" s="2" t="s">
        <v>107</v>
      </c>
      <c r="D188" s="2" t="s">
        <v>8</v>
      </c>
    </row>
    <row r="189" spans="1:4">
      <c r="A189" s="2">
        <v>1990</v>
      </c>
      <c r="B189" s="2" t="s">
        <v>1</v>
      </c>
      <c r="C189" s="2" t="s">
        <v>107</v>
      </c>
      <c r="D189" s="2" t="s">
        <v>50</v>
      </c>
    </row>
    <row r="190" spans="1:4">
      <c r="A190" s="2">
        <v>1991</v>
      </c>
      <c r="B190" s="2" t="s">
        <v>1</v>
      </c>
      <c r="C190" s="2" t="s">
        <v>107</v>
      </c>
      <c r="D190" s="2" t="s">
        <v>50</v>
      </c>
    </row>
    <row r="191" spans="1:4">
      <c r="A191" s="2">
        <v>1994</v>
      </c>
      <c r="B191" s="2" t="s">
        <v>1</v>
      </c>
      <c r="C191" s="2" t="s">
        <v>104</v>
      </c>
      <c r="D191" s="2" t="s">
        <v>50</v>
      </c>
    </row>
    <row r="192" spans="1:4">
      <c r="A192" s="2">
        <v>2005</v>
      </c>
      <c r="B192" s="2" t="s">
        <v>3</v>
      </c>
      <c r="C192" s="2" t="s">
        <v>113</v>
      </c>
      <c r="D192" s="2" t="s">
        <v>50</v>
      </c>
    </row>
    <row r="193" spans="1:4">
      <c r="A193" s="2">
        <v>2002</v>
      </c>
      <c r="B193" s="2" t="s">
        <v>1</v>
      </c>
      <c r="C193" s="2" t="s">
        <v>104</v>
      </c>
      <c r="D193" s="2" t="s">
        <v>50</v>
      </c>
    </row>
    <row r="194" spans="1:4">
      <c r="A194" s="2">
        <v>1998</v>
      </c>
      <c r="B194" s="2" t="s">
        <v>1</v>
      </c>
      <c r="C194" s="2" t="s">
        <v>123</v>
      </c>
      <c r="D194" s="2" t="s">
        <v>50</v>
      </c>
    </row>
    <row r="195" spans="1:4">
      <c r="A195" s="2">
        <v>2002</v>
      </c>
      <c r="B195" s="2" t="s">
        <v>4</v>
      </c>
      <c r="C195" s="2" t="s">
        <v>107</v>
      </c>
      <c r="D195" s="2" t="s">
        <v>50</v>
      </c>
    </row>
    <row r="196" spans="1:4">
      <c r="A196" s="2">
        <v>2006</v>
      </c>
      <c r="B196" s="2" t="s">
        <v>1</v>
      </c>
      <c r="C196" s="2" t="s">
        <v>107</v>
      </c>
      <c r="D196" s="2" t="s">
        <v>50</v>
      </c>
    </row>
    <row r="197" spans="1:4">
      <c r="A197" s="2">
        <v>1989</v>
      </c>
      <c r="B197" s="2" t="s">
        <v>1</v>
      </c>
      <c r="C197" s="2" t="s">
        <v>107</v>
      </c>
      <c r="D197" s="2" t="s">
        <v>50</v>
      </c>
    </row>
    <row r="198" spans="1:4">
      <c r="A198" s="2">
        <v>1998</v>
      </c>
      <c r="B198" s="2" t="s">
        <v>1</v>
      </c>
      <c r="C198" s="2" t="s">
        <v>123</v>
      </c>
      <c r="D198" s="2" t="s">
        <v>50</v>
      </c>
    </row>
    <row r="199" spans="1:4">
      <c r="A199" s="2">
        <v>1995</v>
      </c>
      <c r="B199" s="2" t="s">
        <v>1</v>
      </c>
      <c r="C199" s="2" t="s">
        <v>104</v>
      </c>
      <c r="D199" s="2" t="s">
        <v>50</v>
      </c>
    </row>
    <row r="200" spans="1:4">
      <c r="A200" s="2">
        <v>2003</v>
      </c>
      <c r="B200" s="2" t="s">
        <v>4</v>
      </c>
      <c r="C200" s="2" t="s">
        <v>107</v>
      </c>
      <c r="D200" s="2" t="s">
        <v>50</v>
      </c>
    </row>
    <row r="201" spans="1:4">
      <c r="A201" s="2">
        <v>1997</v>
      </c>
      <c r="B201" s="2" t="s">
        <v>3</v>
      </c>
      <c r="C201" s="2" t="s">
        <v>104</v>
      </c>
      <c r="D201" s="2" t="s">
        <v>50</v>
      </c>
    </row>
    <row r="202" spans="1:4">
      <c r="A202" s="2">
        <v>1996</v>
      </c>
      <c r="B202" s="2" t="s">
        <v>1</v>
      </c>
      <c r="C202" s="2" t="s">
        <v>107</v>
      </c>
      <c r="D202" s="2" t="s">
        <v>50</v>
      </c>
    </row>
    <row r="203" spans="1:4">
      <c r="A203" s="2">
        <v>2009</v>
      </c>
      <c r="B203" s="2" t="s">
        <v>3</v>
      </c>
      <c r="C203" s="2" t="s">
        <v>119</v>
      </c>
      <c r="D203" s="2" t="s">
        <v>50</v>
      </c>
    </row>
    <row r="204" spans="1:4">
      <c r="A204" s="2">
        <v>2001</v>
      </c>
      <c r="B204" s="2" t="s">
        <v>3</v>
      </c>
      <c r="C204" s="2" t="s">
        <v>107</v>
      </c>
      <c r="D204" s="2" t="s">
        <v>50</v>
      </c>
    </row>
    <row r="205" spans="1:4">
      <c r="A205" s="2">
        <v>2002</v>
      </c>
      <c r="B205" s="2" t="s">
        <v>4</v>
      </c>
      <c r="C205" s="2" t="s">
        <v>107</v>
      </c>
      <c r="D205" s="2" t="s">
        <v>50</v>
      </c>
    </row>
    <row r="206" spans="1:4">
      <c r="A206" s="2">
        <v>1997</v>
      </c>
      <c r="B206" s="2" t="s">
        <v>1</v>
      </c>
      <c r="C206" s="2" t="s">
        <v>107</v>
      </c>
      <c r="D206" s="2" t="s">
        <v>50</v>
      </c>
    </row>
    <row r="207" spans="1:4">
      <c r="A207" s="2">
        <v>2006</v>
      </c>
      <c r="B207" s="2" t="s">
        <v>1</v>
      </c>
      <c r="C207" s="2" t="s">
        <v>107</v>
      </c>
      <c r="D207" s="2" t="s">
        <v>50</v>
      </c>
    </row>
    <row r="208" spans="1:4">
      <c r="A208" s="2">
        <v>2001</v>
      </c>
      <c r="B208" s="2" t="s">
        <v>6</v>
      </c>
      <c r="C208" s="2" t="s">
        <v>106</v>
      </c>
      <c r="D208" s="2" t="s">
        <v>50</v>
      </c>
    </row>
    <row r="209" spans="1:4">
      <c r="A209" s="2">
        <v>1997</v>
      </c>
      <c r="B209" s="2" t="s">
        <v>4</v>
      </c>
      <c r="C209" s="2" t="s">
        <v>107</v>
      </c>
      <c r="D209" s="2" t="s">
        <v>50</v>
      </c>
    </row>
    <row r="210" spans="1:4">
      <c r="A210" s="2">
        <v>1994</v>
      </c>
      <c r="B210" s="2" t="s">
        <v>3</v>
      </c>
      <c r="C210" s="2" t="s">
        <v>108</v>
      </c>
      <c r="D210" s="2" t="s">
        <v>50</v>
      </c>
    </row>
    <row r="211" spans="1:4">
      <c r="A211" s="2">
        <v>2011</v>
      </c>
      <c r="B211" s="2" t="s">
        <v>4</v>
      </c>
      <c r="C211" s="2" t="s">
        <v>107</v>
      </c>
      <c r="D211" s="2" t="s">
        <v>27</v>
      </c>
    </row>
    <row r="212" spans="1:4">
      <c r="A212" s="2">
        <v>1997</v>
      </c>
      <c r="B212" s="2" t="s">
        <v>1</v>
      </c>
      <c r="C212" s="2" t="s">
        <v>123</v>
      </c>
      <c r="D212" s="2" t="s">
        <v>50</v>
      </c>
    </row>
    <row r="213" spans="1:4">
      <c r="A213" s="2">
        <v>2007</v>
      </c>
      <c r="B213" s="2" t="s">
        <v>1</v>
      </c>
      <c r="C213" s="2" t="s">
        <v>104</v>
      </c>
      <c r="D213" s="2" t="s">
        <v>27</v>
      </c>
    </row>
    <row r="214" spans="1:4">
      <c r="A214" s="2">
        <v>2005</v>
      </c>
      <c r="B214" s="2" t="s">
        <v>1</v>
      </c>
      <c r="C214" s="2" t="s">
        <v>107</v>
      </c>
      <c r="D214" s="2" t="s">
        <v>50</v>
      </c>
    </row>
    <row r="215" spans="1:4">
      <c r="A215" s="2">
        <v>1997</v>
      </c>
      <c r="B215" s="2" t="s">
        <v>3</v>
      </c>
      <c r="C215" s="2" t="s">
        <v>107</v>
      </c>
      <c r="D215" s="2" t="s">
        <v>15</v>
      </c>
    </row>
    <row r="216" spans="1:4">
      <c r="A216" s="2">
        <v>1997</v>
      </c>
      <c r="B216" s="2" t="s">
        <v>4</v>
      </c>
      <c r="C216" s="2" t="s">
        <v>107</v>
      </c>
      <c r="D216" s="2" t="s">
        <v>50</v>
      </c>
    </row>
    <row r="217" spans="1:4">
      <c r="A217" s="2">
        <v>2006</v>
      </c>
      <c r="B217" s="2" t="s">
        <v>1</v>
      </c>
      <c r="C217" s="2" t="s">
        <v>107</v>
      </c>
      <c r="D217" s="2" t="s">
        <v>50</v>
      </c>
    </row>
    <row r="218" spans="1:4">
      <c r="A218" s="2">
        <v>2009</v>
      </c>
      <c r="B218" s="2" t="s">
        <v>3</v>
      </c>
      <c r="C218" s="2" t="s">
        <v>104</v>
      </c>
      <c r="D218" s="2" t="s">
        <v>20</v>
      </c>
    </row>
    <row r="219" spans="1:4">
      <c r="A219" s="2">
        <v>1995</v>
      </c>
      <c r="B219" s="2" t="s">
        <v>1</v>
      </c>
      <c r="C219" s="2" t="s">
        <v>117</v>
      </c>
      <c r="D219" s="2" t="s">
        <v>51</v>
      </c>
    </row>
    <row r="220" spans="1:4">
      <c r="A220" s="2">
        <v>1986</v>
      </c>
      <c r="B220" s="2" t="s">
        <v>1</v>
      </c>
      <c r="C220" s="2" t="s">
        <v>109</v>
      </c>
      <c r="D220" s="2" t="s">
        <v>2</v>
      </c>
    </row>
    <row r="221" spans="1:4">
      <c r="A221" s="2">
        <v>1985</v>
      </c>
      <c r="B221" s="2" t="s">
        <v>1</v>
      </c>
      <c r="C221" s="2" t="s">
        <v>109</v>
      </c>
      <c r="D221" s="2" t="s">
        <v>52</v>
      </c>
    </row>
    <row r="222" spans="1:4">
      <c r="A222" s="2">
        <v>1988</v>
      </c>
      <c r="B222" s="2" t="s">
        <v>1</v>
      </c>
      <c r="C222" s="2" t="s">
        <v>104</v>
      </c>
      <c r="D222" s="2" t="s">
        <v>51</v>
      </c>
    </row>
    <row r="223" spans="1:4">
      <c r="A223" s="2">
        <v>1997</v>
      </c>
      <c r="B223" s="2" t="s">
        <v>6</v>
      </c>
      <c r="C223" s="2" t="s">
        <v>106</v>
      </c>
      <c r="D223" s="2" t="s">
        <v>50</v>
      </c>
    </row>
    <row r="224" spans="1:4">
      <c r="A224" s="2">
        <v>2005</v>
      </c>
      <c r="B224" s="2" t="s">
        <v>1</v>
      </c>
      <c r="C224" s="2" t="s">
        <v>106</v>
      </c>
      <c r="D224" s="2" t="s">
        <v>50</v>
      </c>
    </row>
    <row r="225" spans="1:4">
      <c r="A225" s="2">
        <v>1995</v>
      </c>
      <c r="B225" s="2" t="s">
        <v>1</v>
      </c>
      <c r="C225" s="2" t="s">
        <v>107</v>
      </c>
      <c r="D225" s="2" t="s">
        <v>50</v>
      </c>
    </row>
    <row r="226" spans="1:4">
      <c r="A226" s="2">
        <v>2006</v>
      </c>
      <c r="B226" s="2" t="s">
        <v>1</v>
      </c>
      <c r="C226" s="2" t="s">
        <v>109</v>
      </c>
      <c r="D226" s="2" t="s">
        <v>10</v>
      </c>
    </row>
    <row r="227" spans="1:4">
      <c r="A227" s="2">
        <v>2006</v>
      </c>
      <c r="B227" s="2" t="s">
        <v>1</v>
      </c>
      <c r="C227" s="2" t="s">
        <v>107</v>
      </c>
      <c r="D227" s="2" t="s">
        <v>50</v>
      </c>
    </row>
    <row r="228" spans="1:4">
      <c r="A228" s="2">
        <v>1989</v>
      </c>
      <c r="B228" s="2" t="s">
        <v>1</v>
      </c>
      <c r="C228" s="2" t="s">
        <v>117</v>
      </c>
      <c r="D228" s="2" t="s">
        <v>50</v>
      </c>
    </row>
    <row r="229" spans="1:4">
      <c r="A229" s="2">
        <v>1990</v>
      </c>
      <c r="B229" s="2" t="s">
        <v>3</v>
      </c>
      <c r="C229" s="2" t="s">
        <v>111</v>
      </c>
      <c r="D229" s="2" t="s">
        <v>37</v>
      </c>
    </row>
    <row r="230" spans="1:4">
      <c r="A230" s="2">
        <v>1987</v>
      </c>
      <c r="B230" s="2" t="s">
        <v>3</v>
      </c>
      <c r="C230" s="2" t="s">
        <v>112</v>
      </c>
      <c r="D230" s="2" t="s">
        <v>15</v>
      </c>
    </row>
    <row r="231" spans="1:4">
      <c r="A231" s="2">
        <v>1995</v>
      </c>
      <c r="B231" s="2" t="s">
        <v>3</v>
      </c>
      <c r="C231" s="2" t="s">
        <v>113</v>
      </c>
      <c r="D231" s="2" t="s">
        <v>13</v>
      </c>
    </row>
    <row r="232" spans="1:4">
      <c r="A232" s="2">
        <v>2004</v>
      </c>
      <c r="B232" s="2" t="s">
        <v>3</v>
      </c>
      <c r="C232" s="2" t="s">
        <v>104</v>
      </c>
      <c r="D232" s="2" t="s">
        <v>20</v>
      </c>
    </row>
    <row r="233" spans="1:4">
      <c r="A233" s="2">
        <v>2005</v>
      </c>
      <c r="B233" s="2" t="s">
        <v>1</v>
      </c>
      <c r="C233" s="2" t="s">
        <v>107</v>
      </c>
      <c r="D233" s="2" t="s">
        <v>20</v>
      </c>
    </row>
    <row r="234" spans="1:4">
      <c r="A234" s="2">
        <v>2009</v>
      </c>
      <c r="B234" s="2" t="s">
        <v>3</v>
      </c>
      <c r="C234" s="2" t="s">
        <v>104</v>
      </c>
      <c r="D234" s="2" t="s">
        <v>20</v>
      </c>
    </row>
    <row r="235" spans="1:4">
      <c r="A235" s="2">
        <v>1996</v>
      </c>
      <c r="B235" s="2" t="s">
        <v>1</v>
      </c>
      <c r="C235" s="2" t="s">
        <v>104</v>
      </c>
      <c r="D235" s="2" t="s">
        <v>20</v>
      </c>
    </row>
    <row r="236" spans="1:4">
      <c r="A236" s="2">
        <v>2004</v>
      </c>
      <c r="B236" s="2" t="s">
        <v>1</v>
      </c>
      <c r="C236" s="2" t="s">
        <v>104</v>
      </c>
      <c r="D236" s="2" t="s">
        <v>20</v>
      </c>
    </row>
    <row r="237" spans="1:4">
      <c r="A237" s="2">
        <v>2003</v>
      </c>
      <c r="B237" s="2" t="s">
        <v>1</v>
      </c>
      <c r="C237" s="2" t="s">
        <v>104</v>
      </c>
      <c r="D237" s="2" t="s">
        <v>20</v>
      </c>
    </row>
    <row r="238" spans="1:4">
      <c r="A238" s="2">
        <v>1999</v>
      </c>
      <c r="B238" s="2" t="s">
        <v>1</v>
      </c>
      <c r="C238" s="2" t="s">
        <v>109</v>
      </c>
      <c r="D238" s="2" t="s">
        <v>20</v>
      </c>
    </row>
    <row r="239" spans="1:4">
      <c r="A239" s="2">
        <v>2000</v>
      </c>
      <c r="B239" s="2" t="s">
        <v>4</v>
      </c>
      <c r="C239" s="2" t="s">
        <v>109</v>
      </c>
      <c r="D239" s="2" t="s">
        <v>20</v>
      </c>
    </row>
    <row r="240" spans="1:4">
      <c r="A240" s="2">
        <v>2005</v>
      </c>
      <c r="B240" s="2" t="s">
        <v>1</v>
      </c>
      <c r="C240" s="2" t="s">
        <v>107</v>
      </c>
      <c r="D240" s="2" t="s">
        <v>20</v>
      </c>
    </row>
    <row r="241" spans="1:4">
      <c r="A241" s="2">
        <v>2009</v>
      </c>
      <c r="B241" s="2" t="s">
        <v>3</v>
      </c>
      <c r="C241" s="2" t="s">
        <v>118</v>
      </c>
      <c r="D241" s="2" t="s">
        <v>15</v>
      </c>
    </row>
    <row r="242" spans="1:4">
      <c r="A242" s="2">
        <v>1994</v>
      </c>
      <c r="B242" s="2" t="s">
        <v>1</v>
      </c>
      <c r="C242" s="2" t="s">
        <v>107</v>
      </c>
      <c r="D242" s="2" t="s">
        <v>20</v>
      </c>
    </row>
    <row r="243" spans="1:4">
      <c r="A243" s="2">
        <v>2010</v>
      </c>
      <c r="B243" s="2" t="s">
        <v>3</v>
      </c>
      <c r="C243" s="2" t="s">
        <v>109</v>
      </c>
      <c r="D243" s="2" t="s">
        <v>20</v>
      </c>
    </row>
    <row r="244" spans="1:4">
      <c r="A244" s="2">
        <v>1991</v>
      </c>
      <c r="B244" s="2" t="s">
        <v>6</v>
      </c>
      <c r="C244" s="2" t="s">
        <v>109</v>
      </c>
      <c r="D244" s="2" t="s">
        <v>20</v>
      </c>
    </row>
    <row r="245" spans="1:4">
      <c r="A245" s="2">
        <v>2005</v>
      </c>
      <c r="B245" s="2" t="s">
        <v>1</v>
      </c>
      <c r="C245" s="2" t="s">
        <v>104</v>
      </c>
      <c r="D245" s="2" t="s">
        <v>20</v>
      </c>
    </row>
    <row r="246" spans="1:4">
      <c r="A246" s="2">
        <v>2001</v>
      </c>
      <c r="B246" s="2" t="s">
        <v>3</v>
      </c>
      <c r="C246" s="2" t="s">
        <v>107</v>
      </c>
      <c r="D246" s="2" t="s">
        <v>20</v>
      </c>
    </row>
    <row r="247" spans="1:4">
      <c r="A247" s="2">
        <v>1997</v>
      </c>
      <c r="B247" s="2" t="s">
        <v>3</v>
      </c>
      <c r="C247" s="2" t="s">
        <v>104</v>
      </c>
      <c r="D247" s="2" t="s">
        <v>2</v>
      </c>
    </row>
    <row r="248" spans="1:4">
      <c r="A248" s="2">
        <v>2005</v>
      </c>
      <c r="B248" s="2" t="s">
        <v>3</v>
      </c>
      <c r="C248" s="2" t="s">
        <v>105</v>
      </c>
      <c r="D248" s="2" t="s">
        <v>51</v>
      </c>
    </row>
    <row r="249" spans="1:4">
      <c r="A249" s="2">
        <v>2005</v>
      </c>
      <c r="B249" s="2" t="s">
        <v>1</v>
      </c>
      <c r="C249" s="2" t="s">
        <v>107</v>
      </c>
      <c r="D249" s="2" t="s">
        <v>10</v>
      </c>
    </row>
    <row r="250" spans="1:4">
      <c r="A250" s="2">
        <v>1988</v>
      </c>
      <c r="B250" s="2" t="s">
        <v>3</v>
      </c>
      <c r="C250" s="2" t="s">
        <v>109</v>
      </c>
      <c r="D250" s="2" t="s">
        <v>46</v>
      </c>
    </row>
    <row r="251" spans="1:4">
      <c r="A251" s="2">
        <v>2003</v>
      </c>
      <c r="B251" s="2" t="s">
        <v>3</v>
      </c>
      <c r="C251" s="2" t="s">
        <v>113</v>
      </c>
      <c r="D251" s="2" t="s">
        <v>51</v>
      </c>
    </row>
    <row r="252" spans="1:4">
      <c r="A252" s="2">
        <v>2001</v>
      </c>
      <c r="B252" s="2" t="s">
        <v>4</v>
      </c>
      <c r="C252" s="2" t="s">
        <v>107</v>
      </c>
      <c r="D252" s="2" t="s">
        <v>50</v>
      </c>
    </row>
    <row r="253" spans="1:4">
      <c r="A253" s="2">
        <v>2006</v>
      </c>
      <c r="B253" s="2" t="s">
        <v>3</v>
      </c>
      <c r="C253" s="2" t="s">
        <v>107</v>
      </c>
      <c r="D253" s="2" t="s">
        <v>15</v>
      </c>
    </row>
    <row r="254" spans="1:4">
      <c r="A254" s="2">
        <v>2010</v>
      </c>
      <c r="B254" s="2" t="s">
        <v>3</v>
      </c>
      <c r="C254" s="2" t="s">
        <v>107</v>
      </c>
      <c r="D254" s="2" t="s">
        <v>15</v>
      </c>
    </row>
    <row r="255" spans="1:4">
      <c r="A255" s="2">
        <v>2011</v>
      </c>
      <c r="B255" s="2" t="s">
        <v>4</v>
      </c>
      <c r="C255" s="2" t="s">
        <v>109</v>
      </c>
      <c r="D255" s="2" t="s">
        <v>15</v>
      </c>
    </row>
    <row r="256" spans="1:4">
      <c r="A256" s="2">
        <v>2000</v>
      </c>
      <c r="B256" s="2" t="s">
        <v>3</v>
      </c>
      <c r="C256" s="2" t="s">
        <v>107</v>
      </c>
      <c r="D256" s="2" t="s">
        <v>50</v>
      </c>
    </row>
    <row r="257" spans="1:4">
      <c r="A257" s="2">
        <v>2003</v>
      </c>
      <c r="B257" s="2" t="s">
        <v>3</v>
      </c>
      <c r="C257" s="2" t="s">
        <v>104</v>
      </c>
      <c r="D257" s="2" t="s">
        <v>37</v>
      </c>
    </row>
    <row r="258" spans="1:4">
      <c r="A258" s="2">
        <v>2004</v>
      </c>
      <c r="B258" s="2" t="s">
        <v>3</v>
      </c>
      <c r="C258" s="2" t="s">
        <v>107</v>
      </c>
      <c r="D258" s="2" t="s">
        <v>37</v>
      </c>
    </row>
    <row r="259" spans="1:4">
      <c r="A259" s="2">
        <v>2005</v>
      </c>
      <c r="B259" s="2" t="s">
        <v>3</v>
      </c>
      <c r="C259" s="2" t="s">
        <v>107</v>
      </c>
      <c r="D259" s="2" t="s">
        <v>20</v>
      </c>
    </row>
    <row r="260" spans="1:4">
      <c r="A260" s="2">
        <v>2011</v>
      </c>
      <c r="B260" s="2" t="s">
        <v>3</v>
      </c>
      <c r="C260" s="2" t="s">
        <v>113</v>
      </c>
      <c r="D260" s="2" t="s">
        <v>20</v>
      </c>
    </row>
    <row r="261" spans="1:4">
      <c r="A261" s="2">
        <v>2010</v>
      </c>
      <c r="B261" s="2" t="s">
        <v>3</v>
      </c>
      <c r="C261" s="2" t="s">
        <v>104</v>
      </c>
      <c r="D261" s="2" t="s">
        <v>20</v>
      </c>
    </row>
    <row r="262" spans="1:4">
      <c r="A262" s="2">
        <v>1993</v>
      </c>
      <c r="B262" s="2" t="s">
        <v>1</v>
      </c>
      <c r="C262" s="2" t="s">
        <v>107</v>
      </c>
      <c r="D262" s="2" t="s">
        <v>50</v>
      </c>
    </row>
    <row r="263" spans="1:4">
      <c r="A263" s="2">
        <v>1997</v>
      </c>
      <c r="B263" s="2" t="s">
        <v>1</v>
      </c>
      <c r="C263" s="2" t="s">
        <v>107</v>
      </c>
      <c r="D263" s="2" t="s">
        <v>20</v>
      </c>
    </row>
    <row r="264" spans="1:4">
      <c r="A264" s="2">
        <v>2008</v>
      </c>
      <c r="B264" s="2" t="s">
        <v>6</v>
      </c>
      <c r="C264" s="2" t="s">
        <v>106</v>
      </c>
      <c r="D264" s="2" t="s">
        <v>20</v>
      </c>
    </row>
    <row r="265" spans="1:4">
      <c r="A265" s="2">
        <v>1998</v>
      </c>
      <c r="B265" s="2" t="s">
        <v>3</v>
      </c>
      <c r="C265" s="2" t="s">
        <v>104</v>
      </c>
      <c r="D265" s="2" t="s">
        <v>8</v>
      </c>
    </row>
    <row r="266" spans="1:4">
      <c r="A266" s="2">
        <v>1995</v>
      </c>
      <c r="B266" s="2" t="s">
        <v>3</v>
      </c>
      <c r="C266" s="2" t="s">
        <v>104</v>
      </c>
      <c r="D266" s="2" t="s">
        <v>20</v>
      </c>
    </row>
    <row r="267" spans="1:4">
      <c r="A267" s="2">
        <v>2006</v>
      </c>
      <c r="B267" s="2" t="s">
        <v>3</v>
      </c>
      <c r="C267" s="2" t="s">
        <v>104</v>
      </c>
      <c r="D267" s="2" t="s">
        <v>8</v>
      </c>
    </row>
    <row r="268" spans="1:4">
      <c r="A268" s="2">
        <v>1985</v>
      </c>
      <c r="B268" s="2" t="s">
        <v>3</v>
      </c>
      <c r="C268" s="2" t="s">
        <v>111</v>
      </c>
      <c r="D268" s="2" t="s">
        <v>20</v>
      </c>
    </row>
    <row r="269" spans="1:4">
      <c r="A269" s="2">
        <v>2010</v>
      </c>
      <c r="B269" s="2" t="s">
        <v>1</v>
      </c>
      <c r="C269" s="2" t="s">
        <v>104</v>
      </c>
      <c r="D269" s="2" t="s">
        <v>20</v>
      </c>
    </row>
    <row r="270" spans="1:4">
      <c r="A270" s="2">
        <v>2000</v>
      </c>
      <c r="B270" s="2" t="s">
        <v>1</v>
      </c>
      <c r="C270" s="2" t="s">
        <v>106</v>
      </c>
      <c r="D270" s="2" t="s">
        <v>37</v>
      </c>
    </row>
    <row r="271" spans="1:4">
      <c r="A271" s="2">
        <v>1988</v>
      </c>
      <c r="B271" s="2" t="s">
        <v>101</v>
      </c>
      <c r="C271" s="2" t="s">
        <v>117</v>
      </c>
      <c r="D271" s="2" t="s">
        <v>8</v>
      </c>
    </row>
    <row r="272" spans="1:4">
      <c r="A272" s="2">
        <v>1987</v>
      </c>
      <c r="B272" s="2" t="s">
        <v>1</v>
      </c>
      <c r="C272" s="2" t="s">
        <v>107</v>
      </c>
      <c r="D272" s="2" t="s">
        <v>47</v>
      </c>
    </row>
    <row r="273" spans="1:4">
      <c r="A273" s="2">
        <v>1995</v>
      </c>
      <c r="B273" s="2" t="s">
        <v>3</v>
      </c>
      <c r="C273" s="2" t="s">
        <v>107</v>
      </c>
      <c r="D273" s="2" t="s">
        <v>8</v>
      </c>
    </row>
    <row r="274" spans="1:4">
      <c r="A274" s="2">
        <v>1992</v>
      </c>
      <c r="B274" s="2" t="s">
        <v>3</v>
      </c>
      <c r="C274" s="2" t="s">
        <v>104</v>
      </c>
      <c r="D274" s="2" t="s">
        <v>8</v>
      </c>
    </row>
    <row r="275" spans="1:4">
      <c r="A275" s="2">
        <v>1994</v>
      </c>
      <c r="B275" s="2" t="s">
        <v>3</v>
      </c>
      <c r="C275" s="2" t="s">
        <v>114</v>
      </c>
      <c r="D275" s="2" t="s">
        <v>24</v>
      </c>
    </row>
    <row r="276" spans="1:4">
      <c r="A276" s="2">
        <v>1994</v>
      </c>
      <c r="B276" s="2" t="s">
        <v>3</v>
      </c>
      <c r="C276" s="2" t="s">
        <v>116</v>
      </c>
      <c r="D276" s="2" t="s">
        <v>24</v>
      </c>
    </row>
    <row r="277" spans="1:4">
      <c r="A277" s="2">
        <v>1987</v>
      </c>
      <c r="B277" s="2" t="s">
        <v>3</v>
      </c>
      <c r="C277" s="2" t="s">
        <v>104</v>
      </c>
      <c r="D277" s="2" t="s">
        <v>47</v>
      </c>
    </row>
    <row r="278" spans="1:4">
      <c r="A278" s="2">
        <v>1982</v>
      </c>
      <c r="B278" s="2" t="s">
        <v>1</v>
      </c>
      <c r="C278" s="2" t="s">
        <v>117</v>
      </c>
      <c r="D278" s="2" t="s">
        <v>24</v>
      </c>
    </row>
    <row r="279" spans="1:4">
      <c r="A279" s="2">
        <v>2005</v>
      </c>
      <c r="B279" s="2" t="s">
        <v>1</v>
      </c>
      <c r="C279" s="2" t="s">
        <v>117</v>
      </c>
      <c r="D279" s="2" t="s">
        <v>49</v>
      </c>
    </row>
    <row r="280" spans="1:4">
      <c r="A280" s="2">
        <v>1981</v>
      </c>
      <c r="B280" s="2" t="s">
        <v>3</v>
      </c>
      <c r="C280" s="2" t="s">
        <v>104</v>
      </c>
      <c r="D280" s="2" t="s">
        <v>53</v>
      </c>
    </row>
    <row r="281" spans="1:4">
      <c r="A281" s="2">
        <v>1988</v>
      </c>
      <c r="B281" s="2" t="s">
        <v>3</v>
      </c>
      <c r="C281" s="2" t="s">
        <v>113</v>
      </c>
      <c r="D281" s="2" t="s">
        <v>54</v>
      </c>
    </row>
    <row r="282" spans="1:4">
      <c r="A282" s="2">
        <v>1987</v>
      </c>
      <c r="B282" s="2" t="s">
        <v>3</v>
      </c>
      <c r="C282" s="2" t="s">
        <v>104</v>
      </c>
      <c r="D282" s="2" t="s">
        <v>22</v>
      </c>
    </row>
    <row r="283" spans="1:4">
      <c r="A283" s="2">
        <v>1996</v>
      </c>
      <c r="B283" s="2" t="s">
        <v>1</v>
      </c>
      <c r="C283" s="2" t="s">
        <v>117</v>
      </c>
      <c r="D283" s="2" t="s">
        <v>41</v>
      </c>
    </row>
    <row r="284" spans="1:4">
      <c r="A284" s="2">
        <v>1988</v>
      </c>
      <c r="B284" s="2" t="s">
        <v>3</v>
      </c>
      <c r="C284" s="2" t="s">
        <v>107</v>
      </c>
      <c r="D284" s="2" t="s">
        <v>12</v>
      </c>
    </row>
    <row r="285" spans="1:4">
      <c r="A285" s="2">
        <v>1992</v>
      </c>
      <c r="B285" s="2" t="s">
        <v>3</v>
      </c>
      <c r="C285" s="2" t="s">
        <v>121</v>
      </c>
      <c r="D285" s="2" t="s">
        <v>18</v>
      </c>
    </row>
    <row r="286" spans="1:4">
      <c r="A286" s="2">
        <v>1992</v>
      </c>
      <c r="B286" s="2" t="s">
        <v>3</v>
      </c>
      <c r="C286" s="2" t="s">
        <v>107</v>
      </c>
      <c r="D286" s="2" t="s">
        <v>18</v>
      </c>
    </row>
    <row r="287" spans="1:4">
      <c r="A287" s="2">
        <v>1998</v>
      </c>
      <c r="B287" s="2" t="s">
        <v>4</v>
      </c>
      <c r="C287" s="2" t="s">
        <v>107</v>
      </c>
      <c r="D287" s="2" t="s">
        <v>10</v>
      </c>
    </row>
    <row r="288" spans="1:4">
      <c r="A288" s="2">
        <v>2003</v>
      </c>
      <c r="B288" s="2" t="s">
        <v>3</v>
      </c>
      <c r="C288" s="2" t="s">
        <v>118</v>
      </c>
      <c r="D288" s="2" t="s">
        <v>8</v>
      </c>
    </row>
    <row r="289" spans="1:4">
      <c r="A289" s="2">
        <v>1990</v>
      </c>
      <c r="B289" s="2" t="s">
        <v>3</v>
      </c>
      <c r="C289" s="2" t="s">
        <v>108</v>
      </c>
      <c r="D289" s="2" t="s">
        <v>2</v>
      </c>
    </row>
    <row r="290" spans="1:4">
      <c r="A290" s="2">
        <v>2003</v>
      </c>
      <c r="B290" s="2" t="s">
        <v>1</v>
      </c>
      <c r="C290" s="2" t="s">
        <v>104</v>
      </c>
      <c r="D290" s="2" t="s">
        <v>19</v>
      </c>
    </row>
    <row r="291" spans="1:4">
      <c r="A291" s="2">
        <v>1985</v>
      </c>
      <c r="B291" s="2" t="s">
        <v>1</v>
      </c>
      <c r="C291" s="2" t="s">
        <v>122</v>
      </c>
      <c r="D291" s="2" t="s">
        <v>38</v>
      </c>
    </row>
    <row r="292" spans="1:4">
      <c r="A292" s="2">
        <v>2002</v>
      </c>
      <c r="B292" s="2" t="s">
        <v>3</v>
      </c>
      <c r="C292" s="2" t="s">
        <v>109</v>
      </c>
      <c r="D292" s="2" t="s">
        <v>24</v>
      </c>
    </row>
    <row r="293" spans="1:4">
      <c r="A293" s="2">
        <v>1990</v>
      </c>
      <c r="B293" s="2" t="s">
        <v>1</v>
      </c>
      <c r="C293" s="2" t="s">
        <v>128</v>
      </c>
      <c r="D293" s="2" t="s">
        <v>34</v>
      </c>
    </row>
    <row r="294" spans="1:4">
      <c r="A294" s="2">
        <v>1989</v>
      </c>
      <c r="B294" s="2" t="s">
        <v>3</v>
      </c>
      <c r="C294" s="2" t="s">
        <v>107</v>
      </c>
      <c r="D294" s="2" t="s">
        <v>34</v>
      </c>
    </row>
    <row r="295" spans="1:4">
      <c r="A295" s="2">
        <v>1989</v>
      </c>
      <c r="B295" s="2" t="s">
        <v>1</v>
      </c>
      <c r="C295" s="2" t="s">
        <v>117</v>
      </c>
      <c r="D295" s="2" t="s">
        <v>54</v>
      </c>
    </row>
    <row r="296" spans="1:4">
      <c r="A296" s="2">
        <v>2010</v>
      </c>
      <c r="B296" s="2" t="s">
        <v>1</v>
      </c>
      <c r="C296" s="2" t="s">
        <v>104</v>
      </c>
      <c r="D296" s="2" t="s">
        <v>8</v>
      </c>
    </row>
    <row r="297" spans="1:4">
      <c r="A297" s="2">
        <v>2006</v>
      </c>
      <c r="B297" s="2" t="s">
        <v>3</v>
      </c>
      <c r="C297" s="2" t="s">
        <v>105</v>
      </c>
      <c r="D297" s="2" t="s">
        <v>22</v>
      </c>
    </row>
    <row r="298" spans="1:4">
      <c r="A298" s="2">
        <v>2011</v>
      </c>
      <c r="B298" s="2" t="s">
        <v>1</v>
      </c>
      <c r="C298" s="2" t="s">
        <v>104</v>
      </c>
      <c r="D298" s="2" t="s">
        <v>10</v>
      </c>
    </row>
    <row r="299" spans="1:4">
      <c r="A299" s="2">
        <v>1986</v>
      </c>
      <c r="B299" s="2" t="s">
        <v>1</v>
      </c>
      <c r="C299" s="2" t="s">
        <v>117</v>
      </c>
      <c r="D299" s="2" t="s">
        <v>16</v>
      </c>
    </row>
    <row r="300" spans="1:4">
      <c r="A300" s="2">
        <v>2004</v>
      </c>
      <c r="B300" s="2" t="s">
        <v>1</v>
      </c>
      <c r="C300" s="2" t="s">
        <v>107</v>
      </c>
      <c r="D300" s="2" t="s">
        <v>10</v>
      </c>
    </row>
    <row r="301" spans="1:4">
      <c r="A301" s="2">
        <v>1994</v>
      </c>
      <c r="B301" s="2" t="s">
        <v>1</v>
      </c>
      <c r="C301" s="2" t="s">
        <v>117</v>
      </c>
      <c r="D301" s="2" t="s">
        <v>8</v>
      </c>
    </row>
    <row r="302" spans="1:4">
      <c r="A302" s="2">
        <v>2003</v>
      </c>
      <c r="B302" s="2" t="s">
        <v>4</v>
      </c>
      <c r="C302" s="2" t="s">
        <v>107</v>
      </c>
      <c r="D302" s="2" t="s">
        <v>55</v>
      </c>
    </row>
    <row r="303" spans="1:4">
      <c r="A303" s="2">
        <v>1990</v>
      </c>
      <c r="B303" s="2" t="s">
        <v>1</v>
      </c>
      <c r="C303" s="2" t="s">
        <v>115</v>
      </c>
      <c r="D303" s="2" t="s">
        <v>22</v>
      </c>
    </row>
    <row r="304" spans="1:4">
      <c r="A304" s="2">
        <v>1985</v>
      </c>
      <c r="B304" s="2" t="s">
        <v>3</v>
      </c>
      <c r="C304" s="2" t="s">
        <v>107</v>
      </c>
      <c r="D304" s="2" t="s">
        <v>15</v>
      </c>
    </row>
    <row r="305" spans="1:4">
      <c r="A305" s="2">
        <v>1987</v>
      </c>
      <c r="B305" s="2" t="s">
        <v>3</v>
      </c>
      <c r="C305" s="2" t="s">
        <v>108</v>
      </c>
      <c r="D305" s="2" t="s">
        <v>47</v>
      </c>
    </row>
    <row r="306" spans="1:4">
      <c r="A306" s="2">
        <v>1984</v>
      </c>
      <c r="B306" s="2" t="s">
        <v>3</v>
      </c>
      <c r="C306" s="2" t="s">
        <v>107</v>
      </c>
      <c r="D306" s="2" t="s">
        <v>45</v>
      </c>
    </row>
    <row r="307" spans="1:4">
      <c r="A307" s="2">
        <v>2003</v>
      </c>
      <c r="B307" s="2" t="s">
        <v>1</v>
      </c>
      <c r="C307" s="2" t="s">
        <v>117</v>
      </c>
      <c r="D307" s="2" t="s">
        <v>33</v>
      </c>
    </row>
    <row r="308" spans="1:4">
      <c r="A308" s="2">
        <v>2011</v>
      </c>
      <c r="B308" s="2" t="s">
        <v>1</v>
      </c>
      <c r="C308" s="2" t="s">
        <v>106</v>
      </c>
      <c r="D308" s="2" t="s">
        <v>10</v>
      </c>
    </row>
    <row r="309" spans="1:4">
      <c r="A309" s="2">
        <v>2010</v>
      </c>
      <c r="B309" s="2" t="s">
        <v>4</v>
      </c>
      <c r="C309" s="2" t="s">
        <v>107</v>
      </c>
      <c r="D309" s="2" t="s">
        <v>27</v>
      </c>
    </row>
    <row r="310" spans="1:4">
      <c r="A310" s="2">
        <v>1984</v>
      </c>
      <c r="B310" s="2" t="s">
        <v>3</v>
      </c>
      <c r="C310" s="2" t="s">
        <v>107</v>
      </c>
      <c r="D310" s="2" t="s">
        <v>22</v>
      </c>
    </row>
    <row r="311" spans="1:4">
      <c r="A311" s="2">
        <v>1991</v>
      </c>
      <c r="B311" s="2" t="s">
        <v>1</v>
      </c>
      <c r="C311" s="2" t="s">
        <v>122</v>
      </c>
      <c r="D311" s="2" t="s">
        <v>8</v>
      </c>
    </row>
    <row r="312" spans="1:4">
      <c r="A312" s="2">
        <v>2005</v>
      </c>
      <c r="B312" s="2" t="s">
        <v>1</v>
      </c>
      <c r="C312" s="2" t="s">
        <v>107</v>
      </c>
      <c r="D312" s="2" t="s">
        <v>56</v>
      </c>
    </row>
    <row r="313" spans="1:4">
      <c r="A313" s="2">
        <v>2000</v>
      </c>
      <c r="B313" s="2" t="s">
        <v>3</v>
      </c>
      <c r="C313" s="2" t="s">
        <v>113</v>
      </c>
      <c r="D313" s="2" t="s">
        <v>13</v>
      </c>
    </row>
    <row r="314" spans="1:4">
      <c r="A314" s="2">
        <v>1998</v>
      </c>
      <c r="B314" s="2" t="s">
        <v>3</v>
      </c>
      <c r="C314" s="2" t="s">
        <v>107</v>
      </c>
      <c r="D314" s="2" t="s">
        <v>2</v>
      </c>
    </row>
    <row r="315" spans="1:4">
      <c r="A315" s="2">
        <v>1996</v>
      </c>
      <c r="B315" s="2" t="s">
        <v>3</v>
      </c>
      <c r="C315" s="2" t="s">
        <v>109</v>
      </c>
      <c r="D315" s="2" t="s">
        <v>57</v>
      </c>
    </row>
    <row r="316" spans="1:4">
      <c r="A316" s="2">
        <v>2005</v>
      </c>
      <c r="B316" s="2" t="s">
        <v>1</v>
      </c>
      <c r="C316" s="2" t="s">
        <v>106</v>
      </c>
      <c r="D316" s="2" t="s">
        <v>57</v>
      </c>
    </row>
    <row r="317" spans="1:4">
      <c r="A317" s="2">
        <v>1981</v>
      </c>
      <c r="B317" s="2" t="s">
        <v>1</v>
      </c>
      <c r="C317" s="2" t="s">
        <v>125</v>
      </c>
      <c r="D317" s="2" t="s">
        <v>5</v>
      </c>
    </row>
    <row r="318" spans="1:4">
      <c r="A318" s="2">
        <v>1989</v>
      </c>
      <c r="B318" s="2" t="s">
        <v>1</v>
      </c>
      <c r="C318" s="2" t="s">
        <v>117</v>
      </c>
      <c r="D318" s="2" t="s">
        <v>5</v>
      </c>
    </row>
    <row r="319" spans="1:4">
      <c r="A319" s="2">
        <v>1988</v>
      </c>
      <c r="B319" s="2" t="s">
        <v>3</v>
      </c>
      <c r="C319" s="2" t="s">
        <v>107</v>
      </c>
      <c r="D319" s="2" t="s">
        <v>48</v>
      </c>
    </row>
    <row r="320" spans="1:4">
      <c r="A320" s="2">
        <v>2001</v>
      </c>
      <c r="B320" s="2" t="s">
        <v>3</v>
      </c>
      <c r="C320" s="2" t="s">
        <v>107</v>
      </c>
      <c r="D320" s="2" t="s">
        <v>22</v>
      </c>
    </row>
    <row r="321" spans="1:4">
      <c r="A321" s="2">
        <v>1999</v>
      </c>
      <c r="B321" s="2" t="s">
        <v>3</v>
      </c>
      <c r="C321" s="2" t="s">
        <v>104</v>
      </c>
      <c r="D321" s="2" t="s">
        <v>25</v>
      </c>
    </row>
    <row r="322" spans="1:4">
      <c r="A322" s="2">
        <v>2004</v>
      </c>
      <c r="B322" s="2" t="s">
        <v>1</v>
      </c>
      <c r="C322" s="2" t="s">
        <v>104</v>
      </c>
      <c r="D322" s="2" t="s">
        <v>25</v>
      </c>
    </row>
    <row r="323" spans="1:4">
      <c r="A323" s="2">
        <v>1982</v>
      </c>
      <c r="B323" s="2" t="s">
        <v>1</v>
      </c>
      <c r="C323" s="2" t="s">
        <v>117</v>
      </c>
      <c r="D323" s="2" t="s">
        <v>13</v>
      </c>
    </row>
    <row r="324" spans="1:4">
      <c r="A324" s="2">
        <v>2011</v>
      </c>
      <c r="B324" s="2" t="s">
        <v>1</v>
      </c>
      <c r="C324" s="2" t="s">
        <v>124</v>
      </c>
      <c r="D324" s="2" t="s">
        <v>13</v>
      </c>
    </row>
    <row r="325" spans="1:4">
      <c r="A325" s="2">
        <v>2002</v>
      </c>
      <c r="B325" s="2" t="s">
        <v>3</v>
      </c>
      <c r="C325" s="2" t="s">
        <v>107</v>
      </c>
      <c r="D325" s="2" t="s">
        <v>22</v>
      </c>
    </row>
    <row r="326" spans="1:4">
      <c r="A326" s="2">
        <v>1999</v>
      </c>
      <c r="B326" s="2" t="s">
        <v>3</v>
      </c>
      <c r="C326" s="2" t="s">
        <v>107</v>
      </c>
      <c r="D326" s="2" t="s">
        <v>58</v>
      </c>
    </row>
    <row r="327" spans="1:4">
      <c r="A327" s="2">
        <v>2003</v>
      </c>
      <c r="B327" s="2" t="s">
        <v>1</v>
      </c>
      <c r="C327" s="2" t="s">
        <v>132</v>
      </c>
      <c r="D327" s="2" t="s">
        <v>48</v>
      </c>
    </row>
    <row r="328" spans="1:4">
      <c r="A328" s="2">
        <v>1995</v>
      </c>
      <c r="B328" s="2" t="s">
        <v>1</v>
      </c>
      <c r="C328" s="2" t="s">
        <v>110</v>
      </c>
      <c r="D328" s="2" t="s">
        <v>8</v>
      </c>
    </row>
    <row r="329" spans="1:4">
      <c r="A329" s="2">
        <v>1987</v>
      </c>
      <c r="B329" s="2" t="s">
        <v>3</v>
      </c>
      <c r="C329" s="2" t="s">
        <v>108</v>
      </c>
      <c r="D329" s="2" t="s">
        <v>13</v>
      </c>
    </row>
    <row r="330" spans="1:4">
      <c r="A330" s="2">
        <v>1988</v>
      </c>
      <c r="B330" s="2" t="s">
        <v>1</v>
      </c>
      <c r="C330" s="2" t="s">
        <v>111</v>
      </c>
      <c r="D330" s="2" t="s">
        <v>45</v>
      </c>
    </row>
    <row r="331" spans="1:4">
      <c r="A331" s="2">
        <v>1998</v>
      </c>
      <c r="B331" s="2" t="s">
        <v>3</v>
      </c>
      <c r="C331" s="2" t="s">
        <v>116</v>
      </c>
      <c r="D331" s="2" t="s">
        <v>35</v>
      </c>
    </row>
    <row r="332" spans="1:4">
      <c r="A332" s="2">
        <v>1985</v>
      </c>
      <c r="B332" s="2" t="s">
        <v>3</v>
      </c>
      <c r="C332" s="2" t="s">
        <v>104</v>
      </c>
      <c r="D332" s="2" t="s">
        <v>37</v>
      </c>
    </row>
    <row r="333" spans="1:4">
      <c r="A333" s="2">
        <v>1985</v>
      </c>
      <c r="B333" s="2" t="s">
        <v>3</v>
      </c>
      <c r="C333" s="2" t="s">
        <v>115</v>
      </c>
      <c r="D333" s="2" t="s">
        <v>37</v>
      </c>
    </row>
    <row r="334" spans="1:4">
      <c r="A334" s="2">
        <v>1981</v>
      </c>
      <c r="B334" s="2" t="s">
        <v>1</v>
      </c>
      <c r="C334" s="2" t="s">
        <v>107</v>
      </c>
      <c r="D334" s="2" t="s">
        <v>5</v>
      </c>
    </row>
    <row r="335" spans="1:4">
      <c r="A335" s="2">
        <v>2010</v>
      </c>
      <c r="B335" s="2" t="s">
        <v>3</v>
      </c>
      <c r="C335" s="2" t="s">
        <v>113</v>
      </c>
      <c r="D335" s="2" t="s">
        <v>27</v>
      </c>
    </row>
    <row r="336" spans="1:4">
      <c r="A336" s="2">
        <v>2002</v>
      </c>
      <c r="B336" s="2" t="s">
        <v>4</v>
      </c>
      <c r="C336" s="2" t="s">
        <v>107</v>
      </c>
      <c r="D336" s="2" t="s">
        <v>51</v>
      </c>
    </row>
    <row r="337" spans="1:4">
      <c r="A337" s="2">
        <v>1997</v>
      </c>
      <c r="B337" s="2" t="s">
        <v>1</v>
      </c>
      <c r="C337" s="2" t="s">
        <v>122</v>
      </c>
      <c r="D337" s="2" t="s">
        <v>51</v>
      </c>
    </row>
    <row r="338" spans="1:4">
      <c r="A338" s="2">
        <v>2002</v>
      </c>
      <c r="B338" s="2" t="s">
        <v>1</v>
      </c>
      <c r="C338" s="2" t="s">
        <v>107</v>
      </c>
      <c r="D338" s="2" t="s">
        <v>50</v>
      </c>
    </row>
    <row r="339" spans="1:4">
      <c r="A339" s="2">
        <v>1995</v>
      </c>
      <c r="B339" s="2" t="s">
        <v>1</v>
      </c>
      <c r="C339" s="2" t="s">
        <v>104</v>
      </c>
      <c r="D339" s="2" t="s">
        <v>38</v>
      </c>
    </row>
    <row r="340" spans="1:4">
      <c r="A340" s="2">
        <v>1985</v>
      </c>
      <c r="B340" s="2" t="s">
        <v>3</v>
      </c>
      <c r="C340" s="2" t="s">
        <v>111</v>
      </c>
      <c r="D340" s="2" t="s">
        <v>38</v>
      </c>
    </row>
    <row r="341" spans="1:4">
      <c r="A341" s="2">
        <v>1985</v>
      </c>
      <c r="B341" s="2" t="s">
        <v>3</v>
      </c>
      <c r="C341" s="2" t="s">
        <v>104</v>
      </c>
      <c r="D341" s="2" t="s">
        <v>38</v>
      </c>
    </row>
    <row r="342" spans="1:4">
      <c r="A342" s="2">
        <v>1984</v>
      </c>
      <c r="B342" s="2" t="s">
        <v>1</v>
      </c>
      <c r="C342" s="2" t="s">
        <v>111</v>
      </c>
      <c r="D342" s="2" t="s">
        <v>59</v>
      </c>
    </row>
    <row r="343" spans="1:4">
      <c r="A343" s="2">
        <v>2006</v>
      </c>
      <c r="B343" s="2" t="s">
        <v>3</v>
      </c>
      <c r="C343" s="2" t="s">
        <v>107</v>
      </c>
      <c r="D343" s="2" t="s">
        <v>60</v>
      </c>
    </row>
    <row r="344" spans="1:4">
      <c r="A344" s="2">
        <v>2005</v>
      </c>
      <c r="B344" s="2" t="s">
        <v>3</v>
      </c>
      <c r="C344" s="2" t="s">
        <v>113</v>
      </c>
      <c r="D344" s="2" t="s">
        <v>8</v>
      </c>
    </row>
    <row r="345" spans="1:4">
      <c r="A345" s="2">
        <v>2005</v>
      </c>
      <c r="B345" s="2" t="s">
        <v>1</v>
      </c>
      <c r="C345" s="2" t="s">
        <v>106</v>
      </c>
      <c r="D345" s="2" t="s">
        <v>50</v>
      </c>
    </row>
    <row r="346" spans="1:4">
      <c r="A346" s="2">
        <v>2009</v>
      </c>
      <c r="B346" s="2" t="s">
        <v>1</v>
      </c>
      <c r="C346" s="2" t="s">
        <v>106</v>
      </c>
      <c r="D346" s="2" t="s">
        <v>8</v>
      </c>
    </row>
    <row r="347" spans="1:4">
      <c r="A347" s="2">
        <v>1996</v>
      </c>
      <c r="B347" s="2" t="s">
        <v>1</v>
      </c>
      <c r="C347" s="2" t="s">
        <v>107</v>
      </c>
      <c r="D347" s="2" t="s">
        <v>38</v>
      </c>
    </row>
    <row r="348" spans="1:4">
      <c r="A348" s="2">
        <v>2000</v>
      </c>
      <c r="B348" s="2" t="s">
        <v>3</v>
      </c>
      <c r="C348" s="2" t="s">
        <v>104</v>
      </c>
      <c r="D348" s="2" t="s">
        <v>16</v>
      </c>
    </row>
    <row r="349" spans="1:4">
      <c r="A349" s="2">
        <v>1983</v>
      </c>
      <c r="B349" s="2" t="s">
        <v>1</v>
      </c>
      <c r="C349" s="2" t="s">
        <v>107</v>
      </c>
      <c r="D349" s="2" t="s">
        <v>38</v>
      </c>
    </row>
    <row r="350" spans="1:4">
      <c r="A350" s="2">
        <v>2003</v>
      </c>
      <c r="B350" s="2" t="s">
        <v>1</v>
      </c>
      <c r="C350" s="2" t="s">
        <v>117</v>
      </c>
      <c r="D350" s="2" t="s">
        <v>8</v>
      </c>
    </row>
    <row r="351" spans="1:4">
      <c r="A351" s="2">
        <v>2005</v>
      </c>
      <c r="B351" s="2" t="s">
        <v>3</v>
      </c>
      <c r="C351" s="2" t="s">
        <v>104</v>
      </c>
      <c r="D351" s="2" t="s">
        <v>8</v>
      </c>
    </row>
    <row r="352" spans="1:4">
      <c r="A352" s="2">
        <v>1988</v>
      </c>
      <c r="B352" s="2" t="s">
        <v>1</v>
      </c>
      <c r="C352" s="2" t="s">
        <v>117</v>
      </c>
      <c r="D352" s="2" t="s">
        <v>8</v>
      </c>
    </row>
    <row r="353" spans="1:4">
      <c r="A353" s="2">
        <v>1990</v>
      </c>
      <c r="B353" s="2" t="s">
        <v>3</v>
      </c>
      <c r="C353" s="2" t="s">
        <v>107</v>
      </c>
      <c r="D353" s="2" t="s">
        <v>11</v>
      </c>
    </row>
    <row r="354" spans="1:4">
      <c r="A354" s="2">
        <v>1990</v>
      </c>
      <c r="B354" s="2" t="s">
        <v>3</v>
      </c>
      <c r="C354" s="2" t="s">
        <v>111</v>
      </c>
      <c r="D354" s="2" t="s">
        <v>11</v>
      </c>
    </row>
    <row r="355" spans="1:4">
      <c r="A355" s="2">
        <v>2011</v>
      </c>
      <c r="B355" s="2" t="s">
        <v>3</v>
      </c>
      <c r="C355" s="2" t="s">
        <v>118</v>
      </c>
      <c r="D355" s="2" t="s">
        <v>38</v>
      </c>
    </row>
    <row r="356" spans="1:4">
      <c r="A356" s="2">
        <v>1995</v>
      </c>
      <c r="B356" s="2" t="s">
        <v>3</v>
      </c>
      <c r="C356" s="2" t="s">
        <v>104</v>
      </c>
      <c r="D356" s="2" t="s">
        <v>2</v>
      </c>
    </row>
    <row r="357" spans="1:4">
      <c r="A357" s="2">
        <v>2004</v>
      </c>
      <c r="B357" s="2" t="s">
        <v>3</v>
      </c>
      <c r="C357" s="2" t="s">
        <v>107</v>
      </c>
      <c r="D357" s="2" t="s">
        <v>11</v>
      </c>
    </row>
    <row r="358" spans="1:4">
      <c r="A358" s="2">
        <v>2010</v>
      </c>
      <c r="B358" s="2" t="s">
        <v>1</v>
      </c>
      <c r="C358" s="2" t="s">
        <v>106</v>
      </c>
      <c r="D358" s="2" t="s">
        <v>61</v>
      </c>
    </row>
    <row r="359" spans="1:4">
      <c r="A359" s="2">
        <v>1988</v>
      </c>
      <c r="B359" s="2" t="s">
        <v>1</v>
      </c>
      <c r="C359" s="2" t="s">
        <v>107</v>
      </c>
      <c r="D359" s="2" t="s">
        <v>50</v>
      </c>
    </row>
    <row r="360" spans="1:4">
      <c r="A360" s="2">
        <v>1992</v>
      </c>
      <c r="B360" s="2" t="s">
        <v>1</v>
      </c>
      <c r="C360" s="2" t="s">
        <v>104</v>
      </c>
      <c r="D360" s="2" t="s">
        <v>46</v>
      </c>
    </row>
    <row r="361" spans="1:4">
      <c r="A361" s="2">
        <v>2007</v>
      </c>
      <c r="B361" s="2" t="s">
        <v>1</v>
      </c>
      <c r="C361" s="2" t="s">
        <v>107</v>
      </c>
      <c r="D361" s="2" t="s">
        <v>50</v>
      </c>
    </row>
    <row r="362" spans="1:4">
      <c r="A362" s="2">
        <v>1995</v>
      </c>
      <c r="B362" s="2" t="s">
        <v>1</v>
      </c>
      <c r="C362" s="2" t="s">
        <v>117</v>
      </c>
      <c r="D362" s="2" t="s">
        <v>62</v>
      </c>
    </row>
    <row r="363" spans="1:4">
      <c r="A363" s="2">
        <v>2004</v>
      </c>
      <c r="B363" s="2" t="s">
        <v>4</v>
      </c>
      <c r="C363" s="2" t="s">
        <v>109</v>
      </c>
      <c r="D363" s="2" t="s">
        <v>51</v>
      </c>
    </row>
    <row r="364" spans="1:4">
      <c r="A364" s="2">
        <v>2010</v>
      </c>
      <c r="B364" s="2" t="s">
        <v>3</v>
      </c>
      <c r="C364" s="2" t="s">
        <v>107</v>
      </c>
      <c r="D364" s="2" t="s">
        <v>27</v>
      </c>
    </row>
    <row r="365" spans="1:4">
      <c r="A365" s="2">
        <v>2010</v>
      </c>
      <c r="B365" s="2" t="s">
        <v>1</v>
      </c>
      <c r="C365" s="2" t="s">
        <v>107</v>
      </c>
      <c r="D365" s="2" t="s">
        <v>10</v>
      </c>
    </row>
    <row r="366" spans="1:4">
      <c r="A366" s="2">
        <v>1982</v>
      </c>
      <c r="B366" s="2" t="s">
        <v>3</v>
      </c>
      <c r="C366" s="2" t="s">
        <v>107</v>
      </c>
      <c r="D366" s="2" t="s">
        <v>24</v>
      </c>
    </row>
    <row r="367" spans="1:4">
      <c r="A367" s="2">
        <v>1997</v>
      </c>
      <c r="B367" s="2" t="s">
        <v>1</v>
      </c>
      <c r="C367" s="2" t="s">
        <v>107</v>
      </c>
      <c r="D367" s="2" t="s">
        <v>47</v>
      </c>
    </row>
    <row r="368" spans="1:4">
      <c r="A368" s="2">
        <v>1982</v>
      </c>
      <c r="B368" s="2" t="s">
        <v>3</v>
      </c>
      <c r="C368" s="2" t="s">
        <v>107</v>
      </c>
      <c r="D368" s="2" t="s">
        <v>31</v>
      </c>
    </row>
    <row r="369" spans="1:4">
      <c r="A369" s="2">
        <v>2008</v>
      </c>
      <c r="B369" s="2" t="s">
        <v>3</v>
      </c>
      <c r="C369" s="2" t="s">
        <v>105</v>
      </c>
      <c r="D369" s="2" t="s">
        <v>22</v>
      </c>
    </row>
    <row r="370" spans="1:4">
      <c r="A370" s="2">
        <v>1987</v>
      </c>
      <c r="B370" s="2" t="s">
        <v>1</v>
      </c>
      <c r="C370" s="2" t="s">
        <v>111</v>
      </c>
      <c r="D370" s="2" t="s">
        <v>58</v>
      </c>
    </row>
    <row r="371" spans="1:4">
      <c r="A371" s="2">
        <v>2010</v>
      </c>
      <c r="B371" s="2" t="s">
        <v>1</v>
      </c>
      <c r="C371" s="2" t="s">
        <v>107</v>
      </c>
      <c r="D371" s="2" t="s">
        <v>63</v>
      </c>
    </row>
    <row r="372" spans="1:4">
      <c r="A372" s="2">
        <v>1984</v>
      </c>
      <c r="B372" s="2" t="s">
        <v>3</v>
      </c>
      <c r="C372" s="2" t="s">
        <v>107</v>
      </c>
      <c r="D372" s="2" t="s">
        <v>64</v>
      </c>
    </row>
    <row r="373" spans="1:4">
      <c r="A373" s="2">
        <v>1982</v>
      </c>
      <c r="B373" s="2" t="s">
        <v>3</v>
      </c>
      <c r="C373" s="2" t="s">
        <v>104</v>
      </c>
      <c r="D373" s="2" t="s">
        <v>24</v>
      </c>
    </row>
    <row r="374" spans="1:4">
      <c r="A374" s="2">
        <v>1981</v>
      </c>
      <c r="B374" s="2" t="s">
        <v>3</v>
      </c>
      <c r="C374" s="2" t="s">
        <v>107</v>
      </c>
      <c r="D374" s="2" t="s">
        <v>9</v>
      </c>
    </row>
    <row r="375" spans="1:4">
      <c r="A375" s="2">
        <v>1988</v>
      </c>
      <c r="B375" s="2" t="s">
        <v>1</v>
      </c>
      <c r="C375" s="2" t="s">
        <v>111</v>
      </c>
      <c r="D375" s="2" t="s">
        <v>8</v>
      </c>
    </row>
    <row r="376" spans="1:4">
      <c r="A376" s="2">
        <v>2010</v>
      </c>
      <c r="B376" s="2" t="s">
        <v>3</v>
      </c>
      <c r="C376" s="2" t="s">
        <v>109</v>
      </c>
      <c r="D376" s="2" t="s">
        <v>2</v>
      </c>
    </row>
    <row r="377" spans="1:4">
      <c r="A377" s="2">
        <v>2003</v>
      </c>
      <c r="B377" s="2" t="s">
        <v>1</v>
      </c>
      <c r="C377" s="2" t="s">
        <v>124</v>
      </c>
      <c r="D377" s="2" t="s">
        <v>8</v>
      </c>
    </row>
    <row r="378" spans="1:4">
      <c r="A378" s="2">
        <v>1986</v>
      </c>
      <c r="B378" s="2" t="s">
        <v>3</v>
      </c>
      <c r="C378" s="2" t="s">
        <v>104</v>
      </c>
      <c r="D378" s="2" t="s">
        <v>2</v>
      </c>
    </row>
    <row r="379" spans="1:4">
      <c r="A379" s="2">
        <v>2011</v>
      </c>
      <c r="B379" s="2" t="s">
        <v>4</v>
      </c>
      <c r="C379" s="2" t="s">
        <v>109</v>
      </c>
      <c r="D379" s="2" t="s">
        <v>27</v>
      </c>
    </row>
    <row r="380" spans="1:4">
      <c r="A380" s="2">
        <v>1986</v>
      </c>
      <c r="B380" s="2" t="s">
        <v>3</v>
      </c>
      <c r="C380" s="2" t="s">
        <v>104</v>
      </c>
      <c r="D380" s="2" t="s">
        <v>65</v>
      </c>
    </row>
    <row r="381" spans="1:4">
      <c r="A381" s="2">
        <v>1987</v>
      </c>
      <c r="B381" s="2" t="s">
        <v>3</v>
      </c>
      <c r="C381" s="2" t="s">
        <v>107</v>
      </c>
      <c r="D381" s="2" t="s">
        <v>45</v>
      </c>
    </row>
    <row r="382" spans="1:4">
      <c r="A382" s="2">
        <v>1987</v>
      </c>
      <c r="B382" s="2" t="s">
        <v>3</v>
      </c>
      <c r="C382" s="2" t="s">
        <v>104</v>
      </c>
      <c r="D382" s="2" t="s">
        <v>45</v>
      </c>
    </row>
    <row r="383" spans="1:4">
      <c r="A383" s="2">
        <v>1984</v>
      </c>
      <c r="B383" s="2" t="s">
        <v>3</v>
      </c>
      <c r="C383" s="2" t="s">
        <v>107</v>
      </c>
      <c r="D383" s="2" t="s">
        <v>8</v>
      </c>
    </row>
    <row r="384" spans="1:4">
      <c r="A384" s="2">
        <v>1989</v>
      </c>
      <c r="B384" s="2" t="s">
        <v>3</v>
      </c>
      <c r="C384" s="2" t="s">
        <v>104</v>
      </c>
      <c r="D384" s="2" t="s">
        <v>22</v>
      </c>
    </row>
    <row r="385" spans="1:4">
      <c r="A385" s="2">
        <v>2001</v>
      </c>
      <c r="B385" s="2" t="s">
        <v>3</v>
      </c>
      <c r="C385" s="2" t="s">
        <v>104</v>
      </c>
      <c r="D385" s="2" t="s">
        <v>29</v>
      </c>
    </row>
    <row r="386" spans="1:4">
      <c r="A386" s="2">
        <v>1988</v>
      </c>
      <c r="B386" s="2" t="s">
        <v>1</v>
      </c>
      <c r="C386" s="2" t="s">
        <v>117</v>
      </c>
      <c r="D386" s="2" t="s">
        <v>8</v>
      </c>
    </row>
    <row r="387" spans="1:4">
      <c r="A387" s="2">
        <v>1988</v>
      </c>
      <c r="B387" s="2" t="s">
        <v>3</v>
      </c>
      <c r="C387" s="2" t="s">
        <v>107</v>
      </c>
      <c r="D387" s="2" t="s">
        <v>51</v>
      </c>
    </row>
    <row r="388" spans="1:4">
      <c r="A388" s="2">
        <v>2006</v>
      </c>
      <c r="B388" s="2" t="s">
        <v>1</v>
      </c>
      <c r="C388" s="2" t="s">
        <v>107</v>
      </c>
      <c r="D388" s="2" t="s">
        <v>66</v>
      </c>
    </row>
    <row r="389" spans="1:4">
      <c r="A389" s="2">
        <v>2002</v>
      </c>
      <c r="B389" s="2" t="s">
        <v>1</v>
      </c>
      <c r="C389" s="2" t="s">
        <v>117</v>
      </c>
      <c r="D389" s="2" t="s">
        <v>8</v>
      </c>
    </row>
    <row r="390" spans="1:4">
      <c r="A390" s="2">
        <v>2010</v>
      </c>
      <c r="B390" s="2" t="s">
        <v>3</v>
      </c>
      <c r="C390" s="2" t="s">
        <v>104</v>
      </c>
      <c r="D390" s="2" t="s">
        <v>15</v>
      </c>
    </row>
    <row r="391" spans="1:4">
      <c r="A391" s="2">
        <v>2002</v>
      </c>
      <c r="B391" s="2" t="s">
        <v>1</v>
      </c>
      <c r="C391" s="2" t="s">
        <v>107</v>
      </c>
      <c r="D391" s="2" t="s">
        <v>22</v>
      </c>
    </row>
    <row r="392" spans="1:4">
      <c r="A392" s="2">
        <v>1994</v>
      </c>
      <c r="B392" s="2" t="s">
        <v>3</v>
      </c>
      <c r="C392" s="2" t="s">
        <v>107</v>
      </c>
      <c r="D392" s="2" t="s">
        <v>22</v>
      </c>
    </row>
    <row r="393" spans="1:4">
      <c r="A393" s="2">
        <v>1987</v>
      </c>
      <c r="B393" s="2" t="s">
        <v>6</v>
      </c>
      <c r="C393" s="2" t="s">
        <v>115</v>
      </c>
      <c r="D393" s="2" t="s">
        <v>22</v>
      </c>
    </row>
    <row r="394" spans="1:4">
      <c r="A394" s="2">
        <v>2005</v>
      </c>
      <c r="B394" s="2" t="s">
        <v>3</v>
      </c>
      <c r="C394" s="2" t="s">
        <v>104</v>
      </c>
      <c r="D394" s="2" t="s">
        <v>27</v>
      </c>
    </row>
    <row r="395" spans="1:4">
      <c r="A395" s="2">
        <v>1982</v>
      </c>
      <c r="B395" s="2" t="s">
        <v>1</v>
      </c>
      <c r="C395" s="2" t="s">
        <v>117</v>
      </c>
      <c r="D395" s="2" t="s">
        <v>10</v>
      </c>
    </row>
    <row r="396" spans="1:4">
      <c r="A396" s="2">
        <v>2008</v>
      </c>
      <c r="B396" s="2" t="s">
        <v>1</v>
      </c>
      <c r="C396" s="2" t="s">
        <v>106</v>
      </c>
      <c r="D396" s="2" t="s">
        <v>10</v>
      </c>
    </row>
    <row r="397" spans="1:4">
      <c r="A397" s="2">
        <v>1986</v>
      </c>
      <c r="B397" s="2" t="s">
        <v>1</v>
      </c>
      <c r="C397" s="2" t="s">
        <v>107</v>
      </c>
      <c r="D397" s="2" t="s">
        <v>22</v>
      </c>
    </row>
    <row r="398" spans="1:4">
      <c r="A398" s="2">
        <v>1980</v>
      </c>
      <c r="B398" s="2" t="s">
        <v>3</v>
      </c>
      <c r="C398" s="2" t="s">
        <v>107</v>
      </c>
      <c r="D398" s="2" t="s">
        <v>14</v>
      </c>
    </row>
    <row r="399" spans="1:4">
      <c r="A399" s="2">
        <v>1989</v>
      </c>
      <c r="B399" s="2" t="s">
        <v>1</v>
      </c>
      <c r="C399" s="2" t="s">
        <v>117</v>
      </c>
      <c r="D399" s="2" t="s">
        <v>51</v>
      </c>
    </row>
    <row r="400" spans="1:4">
      <c r="A400" s="2">
        <v>2000</v>
      </c>
      <c r="B400" s="2" t="s">
        <v>3</v>
      </c>
      <c r="C400" s="2" t="s">
        <v>107</v>
      </c>
      <c r="D400" s="2" t="s">
        <v>20</v>
      </c>
    </row>
    <row r="401" spans="1:4">
      <c r="A401" s="2">
        <v>1983</v>
      </c>
      <c r="B401" s="2" t="s">
        <v>1</v>
      </c>
      <c r="C401" s="2" t="s">
        <v>107</v>
      </c>
      <c r="D401" s="2" t="s">
        <v>20</v>
      </c>
    </row>
    <row r="402" spans="1:4">
      <c r="A402" s="2">
        <v>1988</v>
      </c>
      <c r="B402" s="2" t="s">
        <v>3</v>
      </c>
      <c r="C402" s="2" t="s">
        <v>107</v>
      </c>
      <c r="D402" s="2" t="s">
        <v>16</v>
      </c>
    </row>
    <row r="403" spans="1:4">
      <c r="A403" s="2">
        <v>1998</v>
      </c>
      <c r="B403" s="2" t="s">
        <v>3</v>
      </c>
      <c r="C403" s="2" t="s">
        <v>107</v>
      </c>
      <c r="D403" s="2" t="s">
        <v>2</v>
      </c>
    </row>
    <row r="404" spans="1:4">
      <c r="A404" s="2">
        <v>2009</v>
      </c>
      <c r="B404" s="2" t="s">
        <v>3</v>
      </c>
      <c r="C404" s="2" t="s">
        <v>107</v>
      </c>
      <c r="D404" s="2" t="s">
        <v>8</v>
      </c>
    </row>
    <row r="405" spans="1:4">
      <c r="A405" s="2">
        <v>1993</v>
      </c>
      <c r="B405" s="2" t="s">
        <v>3</v>
      </c>
      <c r="C405" s="2" t="s">
        <v>107</v>
      </c>
      <c r="D405" s="2" t="s">
        <v>20</v>
      </c>
    </row>
    <row r="406" spans="1:4">
      <c r="A406" s="2">
        <v>1999</v>
      </c>
      <c r="B406" s="2" t="s">
        <v>1</v>
      </c>
      <c r="C406" s="2" t="s">
        <v>104</v>
      </c>
      <c r="D406" s="2" t="s">
        <v>13</v>
      </c>
    </row>
    <row r="407" spans="1:4">
      <c r="A407" s="2">
        <v>1991</v>
      </c>
      <c r="B407" s="2" t="s">
        <v>1</v>
      </c>
      <c r="C407" s="2" t="s">
        <v>117</v>
      </c>
      <c r="D407" s="2" t="s">
        <v>34</v>
      </c>
    </row>
    <row r="408" spans="1:4">
      <c r="A408" s="2">
        <v>1999</v>
      </c>
      <c r="B408" s="2" t="s">
        <v>1</v>
      </c>
      <c r="C408" s="2" t="s">
        <v>107</v>
      </c>
      <c r="D408" s="2" t="s">
        <v>20</v>
      </c>
    </row>
    <row r="409" spans="1:4">
      <c r="A409" s="2">
        <v>2006</v>
      </c>
      <c r="B409" s="2" t="s">
        <v>3</v>
      </c>
      <c r="C409" s="2" t="s">
        <v>105</v>
      </c>
      <c r="D409" s="2" t="s">
        <v>20</v>
      </c>
    </row>
    <row r="410" spans="1:4">
      <c r="A410" s="2">
        <v>2010</v>
      </c>
      <c r="B410" s="2" t="s">
        <v>4</v>
      </c>
      <c r="C410" s="2" t="s">
        <v>107</v>
      </c>
      <c r="D410" s="2" t="s">
        <v>20</v>
      </c>
    </row>
    <row r="411" spans="1:4">
      <c r="A411" s="2">
        <v>1987</v>
      </c>
      <c r="B411" s="2" t="s">
        <v>1</v>
      </c>
      <c r="C411" s="2" t="s">
        <v>115</v>
      </c>
      <c r="D411" s="2" t="s">
        <v>67</v>
      </c>
    </row>
    <row r="412" spans="1:4">
      <c r="A412" s="2">
        <v>1998</v>
      </c>
      <c r="B412" s="2" t="s">
        <v>3</v>
      </c>
      <c r="C412" s="2" t="s">
        <v>113</v>
      </c>
      <c r="D412" s="2" t="s">
        <v>2</v>
      </c>
    </row>
    <row r="413" spans="1:4">
      <c r="A413" s="2">
        <v>1992</v>
      </c>
      <c r="B413" s="2" t="s">
        <v>3</v>
      </c>
      <c r="C413" s="2" t="s">
        <v>107</v>
      </c>
      <c r="D413" s="2" t="s">
        <v>9</v>
      </c>
    </row>
    <row r="414" spans="1:4">
      <c r="A414" s="2">
        <v>1994</v>
      </c>
      <c r="B414" s="2" t="s">
        <v>3</v>
      </c>
      <c r="C414" s="2" t="s">
        <v>107</v>
      </c>
      <c r="D414" s="2" t="s">
        <v>14</v>
      </c>
    </row>
    <row r="415" spans="1:4">
      <c r="A415" s="2">
        <v>1994</v>
      </c>
      <c r="B415" s="2" t="s">
        <v>3</v>
      </c>
      <c r="C415" s="2" t="s">
        <v>111</v>
      </c>
      <c r="D415" s="2" t="s">
        <v>14</v>
      </c>
    </row>
    <row r="416" spans="1:4">
      <c r="A416" s="2">
        <v>1985</v>
      </c>
      <c r="B416" s="2" t="s">
        <v>3</v>
      </c>
      <c r="C416" s="2" t="s">
        <v>109</v>
      </c>
      <c r="D416" s="2" t="s">
        <v>24</v>
      </c>
    </row>
    <row r="417" spans="1:4">
      <c r="A417" s="2">
        <v>2003</v>
      </c>
      <c r="B417" s="2" t="s">
        <v>1</v>
      </c>
      <c r="C417" s="2" t="s">
        <v>117</v>
      </c>
      <c r="D417" s="2" t="s">
        <v>13</v>
      </c>
    </row>
    <row r="418" spans="1:4">
      <c r="A418" s="2">
        <v>2000</v>
      </c>
      <c r="B418" s="2" t="s">
        <v>1</v>
      </c>
      <c r="C418" s="2" t="s">
        <v>117</v>
      </c>
      <c r="D418" s="2" t="s">
        <v>68</v>
      </c>
    </row>
    <row r="419" spans="1:4">
      <c r="A419" s="2">
        <v>1997</v>
      </c>
      <c r="B419" s="2" t="s">
        <v>3</v>
      </c>
      <c r="C419" s="2" t="s">
        <v>107</v>
      </c>
      <c r="D419" s="2" t="s">
        <v>2</v>
      </c>
    </row>
    <row r="420" spans="1:4">
      <c r="A420" s="2">
        <v>1991</v>
      </c>
      <c r="B420" s="2" t="s">
        <v>3</v>
      </c>
      <c r="C420" s="2" t="s">
        <v>107</v>
      </c>
      <c r="D420" s="2" t="s">
        <v>24</v>
      </c>
    </row>
    <row r="421" spans="1:4">
      <c r="A421" s="2">
        <v>2004</v>
      </c>
      <c r="B421" s="2" t="s">
        <v>3</v>
      </c>
      <c r="C421" s="2" t="s">
        <v>119</v>
      </c>
      <c r="D421" s="2" t="s">
        <v>8</v>
      </c>
    </row>
    <row r="422" spans="1:4">
      <c r="A422" s="2">
        <v>1984</v>
      </c>
      <c r="B422" s="2" t="s">
        <v>3</v>
      </c>
      <c r="C422" s="2" t="s">
        <v>107</v>
      </c>
      <c r="D422" s="2" t="s">
        <v>2</v>
      </c>
    </row>
    <row r="423" spans="1:4">
      <c r="A423" s="2">
        <v>1983</v>
      </c>
      <c r="B423" s="2" t="s">
        <v>3</v>
      </c>
      <c r="C423" s="2" t="s">
        <v>107</v>
      </c>
      <c r="D423" s="2" t="s">
        <v>2</v>
      </c>
    </row>
    <row r="424" spans="1:4">
      <c r="A424" s="2">
        <v>1998</v>
      </c>
      <c r="B424" s="2" t="s">
        <v>3</v>
      </c>
      <c r="C424" s="2" t="s">
        <v>104</v>
      </c>
      <c r="D424" s="2" t="s">
        <v>13</v>
      </c>
    </row>
    <row r="425" spans="1:4">
      <c r="A425" s="2">
        <v>2004</v>
      </c>
      <c r="B425" s="2" t="s">
        <v>3</v>
      </c>
      <c r="C425" s="2" t="s">
        <v>121</v>
      </c>
      <c r="D425" s="2" t="s">
        <v>13</v>
      </c>
    </row>
    <row r="426" spans="1:4">
      <c r="A426" s="2">
        <v>1997</v>
      </c>
      <c r="B426" s="2" t="s">
        <v>3</v>
      </c>
      <c r="C426" s="2" t="s">
        <v>107</v>
      </c>
      <c r="D426" s="2" t="s">
        <v>2</v>
      </c>
    </row>
    <row r="427" spans="1:4">
      <c r="A427" s="2">
        <v>1990</v>
      </c>
      <c r="B427" s="2" t="s">
        <v>3</v>
      </c>
      <c r="C427" s="2" t="s">
        <v>107</v>
      </c>
      <c r="D427" s="2" t="s">
        <v>2</v>
      </c>
    </row>
    <row r="428" spans="1:4">
      <c r="A428" s="2">
        <v>2002</v>
      </c>
      <c r="B428" s="2" t="s">
        <v>3</v>
      </c>
      <c r="C428" s="2" t="s">
        <v>118</v>
      </c>
      <c r="D428" s="2" t="s">
        <v>13</v>
      </c>
    </row>
    <row r="429" spans="1:4">
      <c r="A429" s="2">
        <v>2005</v>
      </c>
      <c r="B429" s="2" t="s">
        <v>1</v>
      </c>
      <c r="C429" s="2" t="s">
        <v>104</v>
      </c>
      <c r="D429" s="2" t="s">
        <v>13</v>
      </c>
    </row>
    <row r="430" spans="1:4">
      <c r="A430" s="2">
        <v>2001</v>
      </c>
      <c r="B430" s="2" t="s">
        <v>3</v>
      </c>
      <c r="C430" s="2" t="s">
        <v>107</v>
      </c>
      <c r="D430" s="2" t="s">
        <v>13</v>
      </c>
    </row>
    <row r="431" spans="1:4">
      <c r="A431" s="2">
        <v>2003</v>
      </c>
      <c r="B431" s="2" t="s">
        <v>6</v>
      </c>
      <c r="C431" s="2" t="s">
        <v>106</v>
      </c>
      <c r="D431" s="2" t="s">
        <v>27</v>
      </c>
    </row>
    <row r="432" spans="1:4">
      <c r="A432" s="2">
        <v>1980</v>
      </c>
      <c r="B432" s="2" t="s">
        <v>1</v>
      </c>
      <c r="C432" s="2" t="s">
        <v>117</v>
      </c>
      <c r="D432" s="2" t="s">
        <v>18</v>
      </c>
    </row>
    <row r="433" spans="1:4">
      <c r="A433" s="2">
        <v>2002</v>
      </c>
      <c r="B433" s="2" t="s">
        <v>3</v>
      </c>
      <c r="C433" s="2" t="s">
        <v>104</v>
      </c>
      <c r="D433" s="2" t="s">
        <v>18</v>
      </c>
    </row>
    <row r="434" spans="1:4">
      <c r="A434" s="2">
        <v>1996</v>
      </c>
      <c r="B434" s="2" t="s">
        <v>1</v>
      </c>
      <c r="C434" s="2" t="s">
        <v>107</v>
      </c>
      <c r="D434" s="2" t="s">
        <v>16</v>
      </c>
    </row>
    <row r="435" spans="1:4">
      <c r="A435" s="2">
        <v>2006</v>
      </c>
      <c r="B435" s="2" t="s">
        <v>1</v>
      </c>
      <c r="C435" s="2" t="s">
        <v>104</v>
      </c>
      <c r="D435" s="2" t="s">
        <v>13</v>
      </c>
    </row>
    <row r="436" spans="1:4">
      <c r="A436" s="2">
        <v>1984</v>
      </c>
      <c r="B436" s="2" t="s">
        <v>3</v>
      </c>
      <c r="C436" s="2" t="s">
        <v>125</v>
      </c>
      <c r="D436" s="2" t="s">
        <v>13</v>
      </c>
    </row>
    <row r="437" spans="1:4">
      <c r="A437" s="2">
        <v>1984</v>
      </c>
      <c r="B437" s="2" t="s">
        <v>3</v>
      </c>
      <c r="C437" s="2" t="s">
        <v>127</v>
      </c>
      <c r="D437" s="2" t="s">
        <v>13</v>
      </c>
    </row>
    <row r="438" spans="1:4">
      <c r="A438" s="2">
        <v>1981</v>
      </c>
      <c r="B438" s="2" t="s">
        <v>3</v>
      </c>
      <c r="C438" s="2" t="s">
        <v>109</v>
      </c>
      <c r="D438" s="2" t="s">
        <v>8</v>
      </c>
    </row>
    <row r="439" spans="1:4">
      <c r="A439" s="2">
        <v>1989</v>
      </c>
      <c r="B439" s="2" t="s">
        <v>3</v>
      </c>
      <c r="C439" s="2" t="s">
        <v>107</v>
      </c>
      <c r="D439" s="2" t="s">
        <v>16</v>
      </c>
    </row>
    <row r="440" spans="1:4">
      <c r="A440" s="2">
        <v>2000</v>
      </c>
      <c r="B440" s="2" t="s">
        <v>3</v>
      </c>
      <c r="C440" s="2" t="s">
        <v>104</v>
      </c>
      <c r="D440" s="2" t="s">
        <v>51</v>
      </c>
    </row>
    <row r="441" spans="1:4">
      <c r="A441" s="2">
        <v>2010</v>
      </c>
      <c r="B441" s="2" t="s">
        <v>3</v>
      </c>
      <c r="C441" s="2" t="s">
        <v>109</v>
      </c>
      <c r="D441" s="2" t="s">
        <v>50</v>
      </c>
    </row>
    <row r="442" spans="1:4">
      <c r="A442" s="2">
        <v>1981</v>
      </c>
      <c r="B442" s="2" t="s">
        <v>3</v>
      </c>
      <c r="C442" s="2" t="s">
        <v>109</v>
      </c>
      <c r="D442" s="2" t="s">
        <v>50</v>
      </c>
    </row>
    <row r="443" spans="1:4">
      <c r="A443" s="2">
        <v>1996</v>
      </c>
      <c r="B443" s="2" t="s">
        <v>3</v>
      </c>
      <c r="C443" s="2" t="s">
        <v>108</v>
      </c>
      <c r="D443" s="2" t="s">
        <v>11</v>
      </c>
    </row>
    <row r="444" spans="1:4">
      <c r="A444" s="2">
        <v>2005</v>
      </c>
      <c r="B444" s="2" t="s">
        <v>1</v>
      </c>
      <c r="C444" s="2" t="s">
        <v>124</v>
      </c>
      <c r="D444" s="2" t="s">
        <v>25</v>
      </c>
    </row>
    <row r="445" spans="1:4">
      <c r="A445" s="2">
        <v>1989</v>
      </c>
      <c r="B445" s="2" t="s">
        <v>3</v>
      </c>
      <c r="C445" s="2" t="s">
        <v>104</v>
      </c>
      <c r="D445" s="2" t="s">
        <v>24</v>
      </c>
    </row>
    <row r="446" spans="1:4">
      <c r="A446" s="2">
        <v>1982</v>
      </c>
      <c r="B446" s="2" t="s">
        <v>3</v>
      </c>
      <c r="C446" s="2" t="s">
        <v>104</v>
      </c>
      <c r="D446" s="2" t="s">
        <v>24</v>
      </c>
    </row>
    <row r="447" spans="1:4">
      <c r="A447" s="2">
        <v>1989</v>
      </c>
      <c r="B447" s="2" t="s">
        <v>3</v>
      </c>
      <c r="C447" s="2" t="s">
        <v>104</v>
      </c>
      <c r="D447" s="2" t="s">
        <v>64</v>
      </c>
    </row>
    <row r="448" spans="1:4">
      <c r="A448" s="2">
        <v>1994</v>
      </c>
      <c r="B448" s="2" t="s">
        <v>1</v>
      </c>
      <c r="C448" s="2" t="s">
        <v>111</v>
      </c>
      <c r="D448" s="2" t="s">
        <v>20</v>
      </c>
    </row>
    <row r="449" spans="1:4">
      <c r="A449" s="2">
        <v>1993</v>
      </c>
      <c r="B449" s="2" t="s">
        <v>1</v>
      </c>
      <c r="C449" s="2" t="s">
        <v>107</v>
      </c>
      <c r="D449" s="2" t="s">
        <v>20</v>
      </c>
    </row>
    <row r="450" spans="1:4">
      <c r="A450" s="2">
        <v>2011</v>
      </c>
      <c r="B450" s="2" t="s">
        <v>3</v>
      </c>
      <c r="C450" s="2" t="s">
        <v>113</v>
      </c>
      <c r="D450" s="2" t="s">
        <v>20</v>
      </c>
    </row>
    <row r="451" spans="1:4">
      <c r="A451" s="2">
        <v>2011</v>
      </c>
      <c r="B451" s="2" t="s">
        <v>3</v>
      </c>
      <c r="C451" s="2" t="s">
        <v>133</v>
      </c>
      <c r="D451" s="2" t="s">
        <v>20</v>
      </c>
    </row>
    <row r="452" spans="1:4">
      <c r="A452" s="2">
        <v>1999</v>
      </c>
      <c r="B452" s="2" t="s">
        <v>3</v>
      </c>
      <c r="C452" s="2" t="s">
        <v>107</v>
      </c>
      <c r="D452" s="2" t="s">
        <v>48</v>
      </c>
    </row>
    <row r="453" spans="1:4">
      <c r="A453" s="2">
        <v>1993</v>
      </c>
      <c r="B453" s="2" t="s">
        <v>3</v>
      </c>
      <c r="C453" s="2" t="s">
        <v>113</v>
      </c>
      <c r="D453" s="2" t="s">
        <v>13</v>
      </c>
    </row>
    <row r="454" spans="1:4">
      <c r="A454" s="2">
        <v>1991</v>
      </c>
      <c r="B454" s="2" t="s">
        <v>1</v>
      </c>
      <c r="C454" s="2" t="s">
        <v>107</v>
      </c>
      <c r="D454" s="2" t="s">
        <v>50</v>
      </c>
    </row>
    <row r="455" spans="1:4">
      <c r="A455" s="2">
        <v>1998</v>
      </c>
      <c r="B455" s="2" t="s">
        <v>3</v>
      </c>
      <c r="C455" s="2" t="s">
        <v>106</v>
      </c>
      <c r="D455" s="2" t="s">
        <v>8</v>
      </c>
    </row>
    <row r="456" spans="1:4">
      <c r="A456" s="2">
        <v>2010</v>
      </c>
      <c r="B456" s="2" t="s">
        <v>1</v>
      </c>
      <c r="C456" s="2" t="s">
        <v>124</v>
      </c>
      <c r="D456" s="2" t="s">
        <v>8</v>
      </c>
    </row>
    <row r="457" spans="1:4">
      <c r="A457" s="2">
        <v>2010</v>
      </c>
      <c r="B457" s="2" t="s">
        <v>4</v>
      </c>
      <c r="C457" s="2" t="s">
        <v>107</v>
      </c>
      <c r="D457" s="2" t="s">
        <v>50</v>
      </c>
    </row>
    <row r="458" spans="1:4">
      <c r="A458" s="2">
        <v>1990</v>
      </c>
      <c r="B458" s="2" t="s">
        <v>1</v>
      </c>
      <c r="C458" s="2" t="s">
        <v>107</v>
      </c>
      <c r="D458" s="2" t="s">
        <v>50</v>
      </c>
    </row>
    <row r="459" spans="1:4">
      <c r="A459" s="2">
        <v>1992</v>
      </c>
      <c r="B459" s="2" t="s">
        <v>1</v>
      </c>
      <c r="C459" s="2" t="s">
        <v>107</v>
      </c>
      <c r="D459" s="2" t="s">
        <v>50</v>
      </c>
    </row>
    <row r="460" spans="1:4">
      <c r="A460" s="2">
        <v>1999</v>
      </c>
      <c r="B460" s="2" t="s">
        <v>1</v>
      </c>
      <c r="C460" s="2" t="s">
        <v>104</v>
      </c>
      <c r="D460" s="2" t="s">
        <v>50</v>
      </c>
    </row>
    <row r="461" spans="1:4">
      <c r="A461" s="2">
        <v>2011</v>
      </c>
      <c r="B461" s="2" t="s">
        <v>3</v>
      </c>
      <c r="C461" s="2" t="s">
        <v>118</v>
      </c>
      <c r="D461" s="2" t="s">
        <v>50</v>
      </c>
    </row>
    <row r="462" spans="1:4">
      <c r="A462" s="2">
        <v>1997</v>
      </c>
      <c r="B462" s="2" t="s">
        <v>4</v>
      </c>
      <c r="C462" s="2" t="s">
        <v>107</v>
      </c>
      <c r="D462" s="2" t="s">
        <v>50</v>
      </c>
    </row>
    <row r="463" spans="1:4">
      <c r="A463" s="2">
        <v>1997</v>
      </c>
      <c r="B463" s="2" t="s">
        <v>4</v>
      </c>
      <c r="C463" s="2" t="s">
        <v>107</v>
      </c>
      <c r="D463" s="2" t="s">
        <v>50</v>
      </c>
    </row>
    <row r="464" spans="1:4">
      <c r="A464" s="2">
        <v>1994</v>
      </c>
      <c r="B464" s="2" t="s">
        <v>6</v>
      </c>
      <c r="C464" s="2" t="s">
        <v>106</v>
      </c>
      <c r="D464" s="2" t="s">
        <v>50</v>
      </c>
    </row>
    <row r="465" spans="1:4">
      <c r="A465" s="2">
        <v>1987</v>
      </c>
      <c r="B465" s="2" t="s">
        <v>3</v>
      </c>
      <c r="C465" s="2" t="s">
        <v>107</v>
      </c>
      <c r="D465" s="2" t="s">
        <v>24</v>
      </c>
    </row>
    <row r="466" spans="1:4">
      <c r="A466" s="2">
        <v>1987</v>
      </c>
      <c r="B466" s="2" t="s">
        <v>3</v>
      </c>
      <c r="C466" s="2" t="s">
        <v>104</v>
      </c>
      <c r="D466" s="2" t="s">
        <v>24</v>
      </c>
    </row>
    <row r="467" spans="1:4">
      <c r="A467" s="2">
        <v>2011</v>
      </c>
      <c r="B467" s="2" t="s">
        <v>4</v>
      </c>
      <c r="C467" s="2" t="s">
        <v>107</v>
      </c>
      <c r="D467" s="2" t="s">
        <v>27</v>
      </c>
    </row>
    <row r="468" spans="1:4">
      <c r="A468" s="2">
        <v>2010</v>
      </c>
      <c r="B468" s="2" t="s">
        <v>4</v>
      </c>
      <c r="C468" s="2" t="s">
        <v>107</v>
      </c>
      <c r="D468" s="2" t="s">
        <v>27</v>
      </c>
    </row>
    <row r="469" spans="1:4">
      <c r="A469" s="2">
        <v>2011</v>
      </c>
      <c r="B469" s="2" t="s">
        <v>3</v>
      </c>
      <c r="C469" s="2" t="s">
        <v>113</v>
      </c>
      <c r="D469" s="2" t="s">
        <v>27</v>
      </c>
    </row>
    <row r="470" spans="1:4">
      <c r="A470" s="2">
        <v>1992</v>
      </c>
      <c r="B470" s="2" t="s">
        <v>1</v>
      </c>
      <c r="C470" s="2" t="s">
        <v>117</v>
      </c>
      <c r="D470" s="2" t="s">
        <v>50</v>
      </c>
    </row>
    <row r="471" spans="1:4">
      <c r="A471" s="2">
        <v>2001</v>
      </c>
      <c r="B471" s="2" t="s">
        <v>1</v>
      </c>
      <c r="C471" s="2" t="s">
        <v>107</v>
      </c>
      <c r="D471" s="2" t="s">
        <v>50</v>
      </c>
    </row>
    <row r="472" spans="1:4">
      <c r="A472" s="2">
        <v>2002</v>
      </c>
      <c r="B472" s="2" t="s">
        <v>4</v>
      </c>
      <c r="C472" s="2" t="s">
        <v>107</v>
      </c>
      <c r="D472" s="2" t="s">
        <v>50</v>
      </c>
    </row>
    <row r="473" spans="1:4">
      <c r="A473" s="2">
        <v>1994</v>
      </c>
      <c r="B473" s="2" t="s">
        <v>1</v>
      </c>
      <c r="C473" s="2" t="s">
        <v>107</v>
      </c>
      <c r="D473" s="2" t="s">
        <v>50</v>
      </c>
    </row>
    <row r="474" spans="1:4">
      <c r="A474" s="2">
        <v>1998</v>
      </c>
      <c r="B474" s="2" t="s">
        <v>4</v>
      </c>
      <c r="C474" s="2" t="s">
        <v>123</v>
      </c>
      <c r="D474" s="2" t="s">
        <v>50</v>
      </c>
    </row>
    <row r="475" spans="1:4">
      <c r="A475" s="2">
        <v>2000</v>
      </c>
      <c r="B475" s="2" t="s">
        <v>3</v>
      </c>
      <c r="C475" s="2" t="s">
        <v>108</v>
      </c>
      <c r="D475" s="2" t="s">
        <v>50</v>
      </c>
    </row>
    <row r="476" spans="1:4">
      <c r="A476" s="2">
        <v>2007</v>
      </c>
      <c r="B476" s="2" t="s">
        <v>6</v>
      </c>
      <c r="C476" s="2" t="s">
        <v>106</v>
      </c>
      <c r="D476" s="2" t="s">
        <v>50</v>
      </c>
    </row>
    <row r="477" spans="1:4">
      <c r="A477" s="2">
        <v>1998</v>
      </c>
      <c r="B477" s="2" t="s">
        <v>4</v>
      </c>
      <c r="C477" s="2" t="s">
        <v>107</v>
      </c>
      <c r="D477" s="2" t="s">
        <v>50</v>
      </c>
    </row>
    <row r="478" spans="1:4">
      <c r="A478" s="2">
        <v>1997</v>
      </c>
      <c r="B478" s="2" t="s">
        <v>1</v>
      </c>
      <c r="C478" s="2" t="s">
        <v>107</v>
      </c>
      <c r="D478" s="2" t="s">
        <v>50</v>
      </c>
    </row>
    <row r="479" spans="1:4">
      <c r="A479" s="2">
        <v>2002</v>
      </c>
      <c r="B479" s="2" t="s">
        <v>4</v>
      </c>
      <c r="C479" s="2" t="s">
        <v>107</v>
      </c>
      <c r="D479" s="2" t="s">
        <v>27</v>
      </c>
    </row>
    <row r="480" spans="1:4">
      <c r="A480" s="2">
        <v>2001</v>
      </c>
      <c r="B480" s="2" t="s">
        <v>4</v>
      </c>
      <c r="C480" s="2" t="s">
        <v>107</v>
      </c>
      <c r="D480" s="2" t="s">
        <v>50</v>
      </c>
    </row>
    <row r="481" spans="1:4">
      <c r="A481" s="2">
        <v>1993</v>
      </c>
      <c r="B481" s="2" t="s">
        <v>1</v>
      </c>
      <c r="C481" s="2" t="s">
        <v>107</v>
      </c>
      <c r="D481" s="2" t="s">
        <v>50</v>
      </c>
    </row>
    <row r="482" spans="1:4">
      <c r="A482" s="2">
        <v>1997</v>
      </c>
      <c r="B482" s="2" t="s">
        <v>4</v>
      </c>
      <c r="C482" s="2" t="s">
        <v>107</v>
      </c>
      <c r="D482" s="2" t="s">
        <v>50</v>
      </c>
    </row>
    <row r="483" spans="1:4">
      <c r="A483" s="2">
        <v>2007</v>
      </c>
      <c r="B483" s="2" t="s">
        <v>3</v>
      </c>
      <c r="C483" s="2" t="s">
        <v>118</v>
      </c>
      <c r="D483" s="2" t="s">
        <v>50</v>
      </c>
    </row>
    <row r="484" spans="1:4">
      <c r="A484" s="2">
        <v>1982</v>
      </c>
      <c r="B484" s="2" t="s">
        <v>1</v>
      </c>
      <c r="C484" s="2" t="s">
        <v>117</v>
      </c>
      <c r="D484" s="2" t="s">
        <v>13</v>
      </c>
    </row>
    <row r="485" spans="1:4">
      <c r="A485" s="2">
        <v>1988</v>
      </c>
      <c r="B485" s="2" t="s">
        <v>1</v>
      </c>
      <c r="C485" s="2" t="s">
        <v>117</v>
      </c>
      <c r="D485" s="2" t="s">
        <v>8</v>
      </c>
    </row>
    <row r="486" spans="1:4">
      <c r="A486" s="2">
        <v>1996</v>
      </c>
      <c r="B486" s="2" t="s">
        <v>1</v>
      </c>
      <c r="C486" s="2" t="s">
        <v>104</v>
      </c>
      <c r="D486" s="2" t="s">
        <v>20</v>
      </c>
    </row>
    <row r="487" spans="1:4">
      <c r="A487" s="2">
        <v>2002</v>
      </c>
      <c r="B487" s="2" t="s">
        <v>3</v>
      </c>
      <c r="C487" s="2" t="s">
        <v>107</v>
      </c>
      <c r="D487" s="2" t="s">
        <v>20</v>
      </c>
    </row>
    <row r="488" spans="1:4">
      <c r="A488" s="2">
        <v>1996</v>
      </c>
      <c r="B488" s="2" t="s">
        <v>6</v>
      </c>
      <c r="C488" s="2" t="s">
        <v>106</v>
      </c>
      <c r="D488" s="2" t="s">
        <v>20</v>
      </c>
    </row>
    <row r="489" spans="1:4">
      <c r="A489" s="2">
        <v>2002</v>
      </c>
      <c r="B489" s="2" t="s">
        <v>1</v>
      </c>
      <c r="C489" s="2" t="s">
        <v>107</v>
      </c>
      <c r="D489" s="2" t="s">
        <v>20</v>
      </c>
    </row>
    <row r="490" spans="1:4">
      <c r="A490" s="2">
        <v>1985</v>
      </c>
      <c r="B490" s="2" t="s">
        <v>1</v>
      </c>
      <c r="C490" s="2" t="s">
        <v>117</v>
      </c>
      <c r="D490" s="2" t="s">
        <v>8</v>
      </c>
    </row>
    <row r="491" spans="1:4">
      <c r="A491" s="2">
        <v>1998</v>
      </c>
      <c r="B491" s="2" t="s">
        <v>4</v>
      </c>
      <c r="C491" s="2" t="s">
        <v>109</v>
      </c>
      <c r="D491" s="2" t="s">
        <v>24</v>
      </c>
    </row>
    <row r="492" spans="1:4">
      <c r="A492" s="2">
        <v>1993</v>
      </c>
      <c r="B492" s="2" t="s">
        <v>1</v>
      </c>
      <c r="C492" s="2" t="s">
        <v>104</v>
      </c>
      <c r="D492" s="2" t="s">
        <v>13</v>
      </c>
    </row>
    <row r="493" spans="1:4">
      <c r="A493" s="2">
        <v>1984</v>
      </c>
      <c r="B493" s="2" t="s">
        <v>3</v>
      </c>
      <c r="C493" s="2" t="s">
        <v>112</v>
      </c>
      <c r="D493" s="2" t="s">
        <v>36</v>
      </c>
    </row>
    <row r="494" spans="1:4">
      <c r="A494" s="2">
        <v>1997</v>
      </c>
      <c r="B494" s="2" t="s">
        <v>3</v>
      </c>
      <c r="C494" s="2" t="s">
        <v>111</v>
      </c>
      <c r="D494" s="2" t="s">
        <v>2</v>
      </c>
    </row>
    <row r="495" spans="1:4">
      <c r="A495" s="2">
        <v>1992</v>
      </c>
      <c r="B495" s="2" t="s">
        <v>1</v>
      </c>
      <c r="C495" s="2" t="s">
        <v>109</v>
      </c>
      <c r="D495" s="2" t="s">
        <v>13</v>
      </c>
    </row>
    <row r="496" spans="1:4">
      <c r="A496" s="2">
        <v>1980</v>
      </c>
      <c r="B496" s="2" t="s">
        <v>3</v>
      </c>
      <c r="C496" s="2" t="s">
        <v>104</v>
      </c>
      <c r="D496" s="2" t="s">
        <v>54</v>
      </c>
    </row>
    <row r="497" spans="1:4">
      <c r="A497" s="2">
        <v>1982</v>
      </c>
      <c r="B497" s="2" t="s">
        <v>1</v>
      </c>
      <c r="C497" s="2" t="s">
        <v>117</v>
      </c>
      <c r="D497" s="2" t="s">
        <v>54</v>
      </c>
    </row>
    <row r="498" spans="1:4">
      <c r="A498" s="2">
        <v>1988</v>
      </c>
      <c r="B498" s="2" t="s">
        <v>1</v>
      </c>
      <c r="C498" s="2" t="s">
        <v>107</v>
      </c>
      <c r="D498" s="2" t="s">
        <v>2</v>
      </c>
    </row>
    <row r="499" spans="1:4">
      <c r="A499" s="2">
        <v>1989</v>
      </c>
      <c r="B499" s="2" t="s">
        <v>1</v>
      </c>
      <c r="C499" s="2" t="s">
        <v>112</v>
      </c>
      <c r="D499" s="2" t="s">
        <v>13</v>
      </c>
    </row>
    <row r="500" spans="1:4">
      <c r="A500" s="2">
        <v>2005</v>
      </c>
      <c r="B500" s="2" t="s">
        <v>3</v>
      </c>
      <c r="C500" s="2" t="s">
        <v>107</v>
      </c>
      <c r="D500" s="2" t="s">
        <v>16</v>
      </c>
    </row>
    <row r="501" spans="1:4">
      <c r="A501" s="2">
        <v>1989</v>
      </c>
      <c r="B501" s="2" t="s">
        <v>3</v>
      </c>
      <c r="C501" s="2" t="s">
        <v>113</v>
      </c>
      <c r="D501" s="2" t="s">
        <v>2</v>
      </c>
    </row>
    <row r="502" spans="1:4">
      <c r="A502" s="2">
        <v>1987</v>
      </c>
      <c r="B502" s="2" t="s">
        <v>3</v>
      </c>
      <c r="C502" s="2" t="s">
        <v>107</v>
      </c>
      <c r="D502" s="2" t="s">
        <v>2</v>
      </c>
    </row>
    <row r="503" spans="1:4">
      <c r="A503" s="2">
        <v>1984</v>
      </c>
      <c r="B503" s="2" t="s">
        <v>3</v>
      </c>
      <c r="C503" s="2" t="s">
        <v>111</v>
      </c>
      <c r="D503" s="2" t="s">
        <v>2</v>
      </c>
    </row>
    <row r="504" spans="1:4">
      <c r="A504" s="2">
        <v>1987</v>
      </c>
      <c r="B504" s="2" t="s">
        <v>1</v>
      </c>
      <c r="C504" s="2" t="s">
        <v>111</v>
      </c>
      <c r="D504" s="2" t="s">
        <v>2</v>
      </c>
    </row>
    <row r="505" spans="1:4">
      <c r="A505" s="2">
        <v>1996</v>
      </c>
      <c r="B505" s="2" t="s">
        <v>3</v>
      </c>
      <c r="C505" s="2" t="s">
        <v>107</v>
      </c>
      <c r="D505" s="2" t="s">
        <v>2</v>
      </c>
    </row>
    <row r="506" spans="1:4">
      <c r="A506" s="2">
        <v>2001</v>
      </c>
      <c r="B506" s="2" t="s">
        <v>3</v>
      </c>
      <c r="C506" s="2" t="s">
        <v>107</v>
      </c>
      <c r="D506" s="2" t="s">
        <v>13</v>
      </c>
    </row>
    <row r="507" spans="1:4">
      <c r="A507" s="2">
        <v>2011</v>
      </c>
      <c r="B507" s="2" t="s">
        <v>1</v>
      </c>
      <c r="C507" s="2" t="s">
        <v>107</v>
      </c>
      <c r="D507" s="2" t="s">
        <v>10</v>
      </c>
    </row>
    <row r="508" spans="1:4">
      <c r="A508" s="2">
        <v>2008</v>
      </c>
      <c r="B508" s="2" t="s">
        <v>1</v>
      </c>
      <c r="C508" s="2" t="s">
        <v>107</v>
      </c>
      <c r="D508" s="2" t="s">
        <v>10</v>
      </c>
    </row>
    <row r="509" spans="1:4">
      <c r="A509" s="2">
        <v>2011</v>
      </c>
      <c r="B509" s="2" t="s">
        <v>1</v>
      </c>
      <c r="C509" s="2" t="s">
        <v>107</v>
      </c>
      <c r="D509" s="2" t="s">
        <v>10</v>
      </c>
    </row>
    <row r="510" spans="1:4">
      <c r="A510" s="2">
        <v>1986</v>
      </c>
      <c r="B510" s="2" t="s">
        <v>1</v>
      </c>
      <c r="C510" s="2" t="s">
        <v>104</v>
      </c>
      <c r="D510" s="2" t="s">
        <v>8</v>
      </c>
    </row>
    <row r="511" spans="1:4">
      <c r="A511" s="2">
        <v>1982</v>
      </c>
      <c r="B511" s="2" t="s">
        <v>3</v>
      </c>
      <c r="C511" s="2" t="s">
        <v>104</v>
      </c>
      <c r="D511" s="2" t="s">
        <v>2</v>
      </c>
    </row>
    <row r="512" spans="1:4">
      <c r="A512" s="2">
        <v>2011</v>
      </c>
      <c r="B512" s="2" t="s">
        <v>1</v>
      </c>
      <c r="C512" s="2" t="s">
        <v>104</v>
      </c>
      <c r="D512" s="2" t="s">
        <v>10</v>
      </c>
    </row>
    <row r="513" spans="1:4">
      <c r="A513" s="2">
        <v>1999</v>
      </c>
      <c r="B513" s="2" t="s">
        <v>1</v>
      </c>
      <c r="C513" s="2" t="s">
        <v>117</v>
      </c>
      <c r="D513" s="2" t="s">
        <v>20</v>
      </c>
    </row>
    <row r="514" spans="1:4">
      <c r="A514" s="2">
        <v>1992</v>
      </c>
      <c r="B514" s="2" t="s">
        <v>1</v>
      </c>
      <c r="C514" s="2" t="s">
        <v>107</v>
      </c>
      <c r="D514" s="2" t="s">
        <v>50</v>
      </c>
    </row>
    <row r="515" spans="1:4">
      <c r="A515" s="2">
        <v>1994</v>
      </c>
      <c r="B515" s="2" t="s">
        <v>3</v>
      </c>
      <c r="C515" s="2" t="s">
        <v>111</v>
      </c>
      <c r="D515" s="2" t="s">
        <v>16</v>
      </c>
    </row>
    <row r="516" spans="1:4">
      <c r="A516" s="2">
        <v>2011</v>
      </c>
      <c r="B516" s="2" t="s">
        <v>3</v>
      </c>
      <c r="C516" s="2" t="s">
        <v>104</v>
      </c>
      <c r="D516" s="2" t="s">
        <v>20</v>
      </c>
    </row>
    <row r="517" spans="1:4">
      <c r="A517" s="2">
        <v>2010</v>
      </c>
      <c r="B517" s="2" t="s">
        <v>3</v>
      </c>
      <c r="C517" s="2" t="s">
        <v>109</v>
      </c>
      <c r="D517" s="2" t="s">
        <v>20</v>
      </c>
    </row>
    <row r="518" spans="1:4">
      <c r="A518" s="2">
        <v>1981</v>
      </c>
      <c r="B518" s="2" t="s">
        <v>3</v>
      </c>
      <c r="C518" s="2" t="s">
        <v>103</v>
      </c>
      <c r="D518" s="2" t="s">
        <v>30</v>
      </c>
    </row>
    <row r="519" spans="1:4">
      <c r="A519" s="2">
        <v>2007</v>
      </c>
      <c r="B519" s="2" t="s">
        <v>6</v>
      </c>
      <c r="C519" s="2" t="s">
        <v>106</v>
      </c>
      <c r="D519" s="2" t="s">
        <v>10</v>
      </c>
    </row>
    <row r="520" spans="1:4">
      <c r="A520" s="2">
        <v>1988</v>
      </c>
      <c r="B520" s="2" t="s">
        <v>1</v>
      </c>
      <c r="C520" s="2" t="s">
        <v>104</v>
      </c>
      <c r="D520" s="2" t="s">
        <v>10</v>
      </c>
    </row>
    <row r="521" spans="1:4">
      <c r="A521" s="2">
        <v>1989</v>
      </c>
      <c r="B521" s="2" t="s">
        <v>1</v>
      </c>
      <c r="C521" s="2" t="s">
        <v>107</v>
      </c>
      <c r="D521" s="2" t="s">
        <v>10</v>
      </c>
    </row>
    <row r="522" spans="1:4">
      <c r="A522" s="2">
        <v>2004</v>
      </c>
      <c r="B522" s="2" t="s">
        <v>1</v>
      </c>
      <c r="C522" s="2" t="s">
        <v>107</v>
      </c>
      <c r="D522" s="2" t="s">
        <v>27</v>
      </c>
    </row>
    <row r="523" spans="1:4">
      <c r="A523" s="2">
        <v>1990</v>
      </c>
      <c r="B523" s="2" t="s">
        <v>1</v>
      </c>
      <c r="C523" s="2" t="s">
        <v>107</v>
      </c>
      <c r="D523" s="2" t="s">
        <v>50</v>
      </c>
    </row>
    <row r="524" spans="1:4">
      <c r="A524" s="2">
        <v>2011</v>
      </c>
      <c r="B524" s="2" t="s">
        <v>3</v>
      </c>
      <c r="C524" s="2" t="s">
        <v>107</v>
      </c>
      <c r="D524" s="2" t="s">
        <v>27</v>
      </c>
    </row>
    <row r="525" spans="1:4">
      <c r="A525" s="2">
        <v>1993</v>
      </c>
      <c r="B525" s="2" t="s">
        <v>1</v>
      </c>
      <c r="C525" s="2" t="s">
        <v>117</v>
      </c>
      <c r="D525" s="2" t="s">
        <v>50</v>
      </c>
    </row>
    <row r="526" spans="1:4">
      <c r="A526" s="2">
        <v>2011</v>
      </c>
      <c r="B526" s="2" t="s">
        <v>3</v>
      </c>
      <c r="C526" s="2" t="s">
        <v>107</v>
      </c>
      <c r="D526" s="2" t="s">
        <v>27</v>
      </c>
    </row>
    <row r="527" spans="1:4">
      <c r="A527" s="2">
        <v>1995</v>
      </c>
      <c r="B527" s="2" t="s">
        <v>1</v>
      </c>
      <c r="C527" s="2" t="s">
        <v>104</v>
      </c>
      <c r="D527" s="2" t="s">
        <v>10</v>
      </c>
    </row>
    <row r="528" spans="1:4">
      <c r="A528" s="2">
        <v>1996</v>
      </c>
      <c r="B528" s="2" t="s">
        <v>1</v>
      </c>
      <c r="C528" s="2" t="s">
        <v>123</v>
      </c>
      <c r="D528" s="2" t="s">
        <v>37</v>
      </c>
    </row>
    <row r="529" spans="1:4">
      <c r="A529" s="2">
        <v>1994</v>
      </c>
      <c r="B529" s="2" t="s">
        <v>1</v>
      </c>
      <c r="C529" s="2" t="s">
        <v>104</v>
      </c>
      <c r="D529" s="2" t="s">
        <v>20</v>
      </c>
    </row>
    <row r="530" spans="1:4">
      <c r="A530" s="2">
        <v>2003</v>
      </c>
      <c r="B530" s="2" t="s">
        <v>1</v>
      </c>
      <c r="C530" s="2" t="s">
        <v>104</v>
      </c>
      <c r="D530" s="2" t="s">
        <v>20</v>
      </c>
    </row>
    <row r="531" spans="1:4">
      <c r="A531" s="2">
        <v>1984</v>
      </c>
      <c r="B531" s="2" t="s">
        <v>3</v>
      </c>
      <c r="C531" s="2" t="s">
        <v>104</v>
      </c>
      <c r="D531" s="2" t="s">
        <v>34</v>
      </c>
    </row>
    <row r="532" spans="1:4">
      <c r="A532" s="2">
        <v>1984</v>
      </c>
      <c r="B532" s="2" t="s">
        <v>3</v>
      </c>
      <c r="C532" s="2" t="s">
        <v>115</v>
      </c>
      <c r="D532" s="2" t="s">
        <v>34</v>
      </c>
    </row>
    <row r="533" spans="1:4">
      <c r="A533" s="2">
        <v>1995</v>
      </c>
      <c r="B533" s="2" t="s">
        <v>1</v>
      </c>
      <c r="C533" s="2" t="s">
        <v>104</v>
      </c>
      <c r="D533" s="2" t="s">
        <v>50</v>
      </c>
    </row>
    <row r="534" spans="1:4">
      <c r="A534" s="2">
        <v>2004</v>
      </c>
      <c r="B534" s="2" t="s">
        <v>3</v>
      </c>
      <c r="C534" s="2" t="s">
        <v>113</v>
      </c>
      <c r="D534" s="2" t="s">
        <v>69</v>
      </c>
    </row>
    <row r="535" spans="1:4">
      <c r="A535" s="2">
        <v>2007</v>
      </c>
      <c r="B535" s="2" t="s">
        <v>3</v>
      </c>
      <c r="C535" s="2" t="s">
        <v>113</v>
      </c>
      <c r="D535" s="2" t="s">
        <v>20</v>
      </c>
    </row>
    <row r="536" spans="1:4">
      <c r="A536" s="2">
        <v>2009</v>
      </c>
      <c r="B536" s="2" t="s">
        <v>3</v>
      </c>
      <c r="C536" s="2" t="s">
        <v>104</v>
      </c>
      <c r="D536" s="2" t="s">
        <v>21</v>
      </c>
    </row>
    <row r="537" spans="1:4">
      <c r="A537" s="2">
        <v>2009</v>
      </c>
      <c r="B537" s="2" t="s">
        <v>1</v>
      </c>
      <c r="C537" s="2" t="s">
        <v>106</v>
      </c>
      <c r="D537" s="2" t="s">
        <v>19</v>
      </c>
    </row>
    <row r="538" spans="1:4">
      <c r="A538" s="2">
        <v>1989</v>
      </c>
      <c r="B538" s="2" t="s">
        <v>1</v>
      </c>
      <c r="C538" s="2" t="s">
        <v>117</v>
      </c>
      <c r="D538" s="2" t="s">
        <v>8</v>
      </c>
    </row>
    <row r="539" spans="1:4">
      <c r="A539" s="2">
        <v>1992</v>
      </c>
      <c r="B539" s="2" t="s">
        <v>1</v>
      </c>
      <c r="C539" s="2" t="s">
        <v>109</v>
      </c>
      <c r="D539" s="2" t="s">
        <v>13</v>
      </c>
    </row>
    <row r="540" spans="1:4">
      <c r="A540" s="2">
        <v>1998</v>
      </c>
      <c r="B540" s="2" t="s">
        <v>3</v>
      </c>
      <c r="C540" s="2" t="s">
        <v>104</v>
      </c>
      <c r="D540" s="2" t="s">
        <v>70</v>
      </c>
    </row>
    <row r="541" spans="1:4">
      <c r="A541" s="2">
        <v>2005</v>
      </c>
      <c r="B541" s="2" t="s">
        <v>1</v>
      </c>
      <c r="C541" s="2" t="s">
        <v>106</v>
      </c>
      <c r="D541" s="2" t="s">
        <v>10</v>
      </c>
    </row>
    <row r="542" spans="1:4">
      <c r="A542" s="2">
        <v>2010</v>
      </c>
      <c r="B542" s="2" t="s">
        <v>3</v>
      </c>
      <c r="C542" s="2" t="s">
        <v>113</v>
      </c>
      <c r="D542" s="2" t="s">
        <v>15</v>
      </c>
    </row>
    <row r="543" spans="1:4">
      <c r="A543" s="2">
        <v>1997</v>
      </c>
      <c r="B543" s="2" t="s">
        <v>3</v>
      </c>
      <c r="C543" s="2" t="s">
        <v>107</v>
      </c>
      <c r="D543" s="2" t="s">
        <v>2</v>
      </c>
    </row>
    <row r="544" spans="1:4">
      <c r="A544" s="2">
        <v>1985</v>
      </c>
      <c r="B544" s="2" t="s">
        <v>3</v>
      </c>
      <c r="C544" s="2" t="s">
        <v>104</v>
      </c>
      <c r="D544" s="2" t="s">
        <v>71</v>
      </c>
    </row>
    <row r="545" spans="1:4">
      <c r="A545" s="2">
        <v>2007</v>
      </c>
      <c r="B545" s="2" t="s">
        <v>1</v>
      </c>
      <c r="C545" s="2" t="s">
        <v>106</v>
      </c>
      <c r="D545" s="2" t="s">
        <v>20</v>
      </c>
    </row>
    <row r="546" spans="1:4">
      <c r="A546" s="2">
        <v>2005</v>
      </c>
      <c r="B546" s="2" t="s">
        <v>1</v>
      </c>
      <c r="C546" s="2" t="s">
        <v>107</v>
      </c>
      <c r="D546" s="2" t="s">
        <v>50</v>
      </c>
    </row>
    <row r="547" spans="1:4">
      <c r="A547" s="2">
        <v>2001</v>
      </c>
      <c r="B547" s="2" t="s">
        <v>1</v>
      </c>
      <c r="C547" s="2" t="s">
        <v>104</v>
      </c>
      <c r="D547" s="2" t="s">
        <v>20</v>
      </c>
    </row>
    <row r="548" spans="1:4">
      <c r="A548" s="2">
        <v>1997</v>
      </c>
      <c r="B548" s="2" t="s">
        <v>3</v>
      </c>
      <c r="C548" s="2" t="s">
        <v>104</v>
      </c>
      <c r="D548" s="2" t="s">
        <v>20</v>
      </c>
    </row>
    <row r="549" spans="1:4">
      <c r="A549" s="2">
        <v>1993</v>
      </c>
      <c r="B549" s="2" t="s">
        <v>1</v>
      </c>
      <c r="C549" s="2" t="s">
        <v>111</v>
      </c>
      <c r="D549" s="2" t="s">
        <v>20</v>
      </c>
    </row>
    <row r="550" spans="1:4">
      <c r="A550" s="2">
        <v>2005</v>
      </c>
      <c r="B550" s="2" t="s">
        <v>1</v>
      </c>
      <c r="C550" s="2" t="s">
        <v>104</v>
      </c>
      <c r="D550" s="2" t="s">
        <v>50</v>
      </c>
    </row>
    <row r="551" spans="1:4">
      <c r="A551" s="2">
        <v>2011</v>
      </c>
      <c r="B551" s="2" t="s">
        <v>1</v>
      </c>
      <c r="C551" s="2" t="s">
        <v>104</v>
      </c>
      <c r="D551" s="2" t="s">
        <v>10</v>
      </c>
    </row>
    <row r="552" spans="1:4">
      <c r="A552" s="2">
        <v>2000</v>
      </c>
      <c r="B552" s="2" t="s">
        <v>4</v>
      </c>
      <c r="C552" s="2" t="s">
        <v>107</v>
      </c>
      <c r="D552" s="2" t="s">
        <v>10</v>
      </c>
    </row>
    <row r="553" spans="1:4">
      <c r="A553" s="2">
        <v>2008</v>
      </c>
      <c r="B553" s="2" t="s">
        <v>4</v>
      </c>
      <c r="C553" s="2" t="s">
        <v>107</v>
      </c>
      <c r="D553" s="2" t="s">
        <v>22</v>
      </c>
    </row>
    <row r="554" spans="1:4">
      <c r="A554" s="2">
        <v>2009</v>
      </c>
      <c r="B554" s="2" t="s">
        <v>1</v>
      </c>
      <c r="C554" s="2" t="s">
        <v>106</v>
      </c>
      <c r="D554" s="2" t="s">
        <v>10</v>
      </c>
    </row>
    <row r="555" spans="1:4">
      <c r="A555" s="2">
        <v>2010</v>
      </c>
      <c r="B555" s="2" t="s">
        <v>1</v>
      </c>
      <c r="C555" s="2" t="s">
        <v>107</v>
      </c>
      <c r="D555" s="2" t="s">
        <v>10</v>
      </c>
    </row>
    <row r="556" spans="1:4">
      <c r="A556" s="2">
        <v>2005</v>
      </c>
      <c r="B556" s="2" t="s">
        <v>1</v>
      </c>
      <c r="C556" s="2" t="s">
        <v>104</v>
      </c>
      <c r="D556" s="2" t="s">
        <v>37</v>
      </c>
    </row>
    <row r="557" spans="1:4">
      <c r="A557" s="2">
        <v>2003</v>
      </c>
      <c r="B557" s="2" t="s">
        <v>1</v>
      </c>
      <c r="C557" s="2" t="s">
        <v>104</v>
      </c>
      <c r="D557" s="2" t="s">
        <v>10</v>
      </c>
    </row>
    <row r="558" spans="1:4">
      <c r="A558" s="2">
        <v>1990</v>
      </c>
      <c r="B558" s="2" t="s">
        <v>3</v>
      </c>
      <c r="C558" s="2" t="s">
        <v>121</v>
      </c>
      <c r="D558" s="2" t="s">
        <v>16</v>
      </c>
    </row>
    <row r="559" spans="1:4">
      <c r="A559" s="2">
        <v>1990</v>
      </c>
      <c r="B559" s="2" t="s">
        <v>3</v>
      </c>
      <c r="C559" s="2" t="s">
        <v>107</v>
      </c>
      <c r="D559" s="2" t="s">
        <v>16</v>
      </c>
    </row>
    <row r="560" spans="1:4">
      <c r="A560" s="2">
        <v>2009</v>
      </c>
      <c r="B560" s="2" t="s">
        <v>1</v>
      </c>
      <c r="C560" s="2" t="s">
        <v>107</v>
      </c>
      <c r="D560" s="2" t="s">
        <v>10</v>
      </c>
    </row>
    <row r="561" spans="1:4">
      <c r="A561" s="2">
        <v>1980</v>
      </c>
      <c r="B561" s="2" t="s">
        <v>1</v>
      </c>
      <c r="C561" s="2" t="s">
        <v>109</v>
      </c>
      <c r="D561" s="2" t="s">
        <v>10</v>
      </c>
    </row>
    <row r="562" spans="1:4">
      <c r="A562" s="2">
        <v>2005</v>
      </c>
      <c r="B562" s="2" t="s">
        <v>102</v>
      </c>
      <c r="C562" s="2" t="s">
        <v>119</v>
      </c>
      <c r="D562" s="2" t="s">
        <v>13</v>
      </c>
    </row>
    <row r="563" spans="1:4">
      <c r="A563" s="2">
        <v>1991</v>
      </c>
      <c r="B563" s="2" t="s">
        <v>1</v>
      </c>
      <c r="C563" s="2" t="s">
        <v>122</v>
      </c>
      <c r="D563" s="2" t="s">
        <v>22</v>
      </c>
    </row>
    <row r="564" spans="1:4">
      <c r="A564" s="2">
        <v>1982</v>
      </c>
      <c r="B564" s="2" t="s">
        <v>3</v>
      </c>
      <c r="C564" s="2" t="s">
        <v>103</v>
      </c>
      <c r="D564" s="2" t="s">
        <v>72</v>
      </c>
    </row>
    <row r="565" spans="1:4">
      <c r="A565" s="2">
        <v>1994</v>
      </c>
      <c r="B565" s="2" t="s">
        <v>1</v>
      </c>
      <c r="C565" s="2" t="s">
        <v>104</v>
      </c>
      <c r="D565" s="2" t="s">
        <v>20</v>
      </c>
    </row>
    <row r="566" spans="1:4">
      <c r="A566" s="2">
        <v>1988</v>
      </c>
      <c r="B566" s="2" t="s">
        <v>3</v>
      </c>
      <c r="C566" s="2" t="s">
        <v>104</v>
      </c>
      <c r="D566" s="2" t="s">
        <v>38</v>
      </c>
    </row>
    <row r="567" spans="1:4">
      <c r="A567" s="2">
        <v>1982</v>
      </c>
      <c r="B567" s="2" t="s">
        <v>3</v>
      </c>
      <c r="C567" s="2" t="s">
        <v>104</v>
      </c>
      <c r="D567" s="2" t="s">
        <v>38</v>
      </c>
    </row>
    <row r="568" spans="1:4">
      <c r="A568" s="2">
        <v>2006</v>
      </c>
      <c r="B568" s="2" t="s">
        <v>1</v>
      </c>
      <c r="C568" s="2" t="s">
        <v>106</v>
      </c>
      <c r="D568" s="2" t="s">
        <v>10</v>
      </c>
    </row>
    <row r="569" spans="1:4">
      <c r="A569" s="2">
        <v>1992</v>
      </c>
      <c r="B569" s="2" t="s">
        <v>1</v>
      </c>
      <c r="C569" s="2" t="s">
        <v>117</v>
      </c>
      <c r="D569" s="2" t="s">
        <v>8</v>
      </c>
    </row>
    <row r="570" spans="1:4">
      <c r="A570" s="2">
        <v>2011</v>
      </c>
      <c r="B570" s="2" t="s">
        <v>1</v>
      </c>
      <c r="C570" s="2" t="s">
        <v>107</v>
      </c>
      <c r="D570" s="2" t="s">
        <v>10</v>
      </c>
    </row>
    <row r="571" spans="1:4">
      <c r="A571" s="2">
        <v>2004</v>
      </c>
      <c r="B571" s="2" t="s">
        <v>3</v>
      </c>
      <c r="C571" s="2" t="s">
        <v>113</v>
      </c>
      <c r="D571" s="2" t="s">
        <v>15</v>
      </c>
    </row>
    <row r="572" spans="1:4">
      <c r="A572" s="2">
        <v>1994</v>
      </c>
      <c r="B572" s="2" t="s">
        <v>3</v>
      </c>
      <c r="C572" s="2" t="s">
        <v>107</v>
      </c>
      <c r="D572" s="2" t="s">
        <v>2</v>
      </c>
    </row>
    <row r="573" spans="1:4">
      <c r="A573" s="2">
        <v>1997</v>
      </c>
      <c r="B573" s="2" t="s">
        <v>3</v>
      </c>
      <c r="C573" s="2" t="s">
        <v>111</v>
      </c>
      <c r="D573" s="2" t="s">
        <v>14</v>
      </c>
    </row>
    <row r="574" spans="1:4">
      <c r="A574" s="2">
        <v>1984</v>
      </c>
      <c r="B574" s="2" t="s">
        <v>3</v>
      </c>
      <c r="C574" s="2" t="s">
        <v>107</v>
      </c>
      <c r="D574" s="2" t="s">
        <v>8</v>
      </c>
    </row>
    <row r="575" spans="1:4">
      <c r="A575" s="2">
        <v>1984</v>
      </c>
      <c r="B575" s="2" t="s">
        <v>3</v>
      </c>
      <c r="C575" s="2" t="s">
        <v>104</v>
      </c>
      <c r="D575" s="2" t="s">
        <v>8</v>
      </c>
    </row>
    <row r="576" spans="1:4">
      <c r="A576" s="2">
        <v>1983</v>
      </c>
      <c r="B576" s="2" t="s">
        <v>3</v>
      </c>
      <c r="C576" s="2" t="s">
        <v>109</v>
      </c>
      <c r="D576" s="2" t="s">
        <v>14</v>
      </c>
    </row>
    <row r="577" spans="1:4">
      <c r="A577" s="2">
        <v>1992</v>
      </c>
      <c r="B577" s="2" t="s">
        <v>1</v>
      </c>
      <c r="C577" s="2" t="s">
        <v>104</v>
      </c>
      <c r="D577" s="2" t="s">
        <v>10</v>
      </c>
    </row>
    <row r="578" spans="1:4">
      <c r="A578" s="2">
        <v>1981</v>
      </c>
      <c r="B578" s="2" t="s">
        <v>3</v>
      </c>
      <c r="C578" s="2" t="s">
        <v>107</v>
      </c>
      <c r="D578" s="2" t="s">
        <v>73</v>
      </c>
    </row>
    <row r="579" spans="1:4">
      <c r="A579" s="2">
        <v>2003</v>
      </c>
      <c r="B579" s="2" t="s">
        <v>4</v>
      </c>
      <c r="C579" s="2" t="s">
        <v>134</v>
      </c>
      <c r="D579" s="2" t="s">
        <v>10</v>
      </c>
    </row>
    <row r="580" spans="1:4">
      <c r="A580" s="2">
        <v>2002</v>
      </c>
      <c r="B580" s="2" t="s">
        <v>3</v>
      </c>
      <c r="C580" s="2" t="s">
        <v>104</v>
      </c>
      <c r="D580" s="2" t="s">
        <v>10</v>
      </c>
    </row>
    <row r="581" spans="1:4">
      <c r="A581" s="2">
        <v>2000</v>
      </c>
      <c r="B581" s="2" t="s">
        <v>3</v>
      </c>
      <c r="C581" s="2" t="s">
        <v>104</v>
      </c>
      <c r="D581" s="2" t="s">
        <v>26</v>
      </c>
    </row>
    <row r="582" spans="1:4">
      <c r="A582" s="2">
        <v>2010</v>
      </c>
      <c r="B582" s="2" t="s">
        <v>1</v>
      </c>
      <c r="C582" s="2" t="s">
        <v>106</v>
      </c>
      <c r="D582" s="2" t="s">
        <v>10</v>
      </c>
    </row>
    <row r="583" spans="1:4">
      <c r="A583" s="2">
        <v>2000</v>
      </c>
      <c r="B583" s="2" t="s">
        <v>1</v>
      </c>
      <c r="C583" s="2" t="s">
        <v>107</v>
      </c>
      <c r="D583" s="2" t="s">
        <v>10</v>
      </c>
    </row>
    <row r="584" spans="1:4">
      <c r="A584" s="2">
        <v>1999</v>
      </c>
      <c r="B584" s="2" t="s">
        <v>3</v>
      </c>
      <c r="C584" s="2" t="s">
        <v>107</v>
      </c>
      <c r="D584" s="2" t="s">
        <v>13</v>
      </c>
    </row>
    <row r="585" spans="1:4">
      <c r="A585" s="2">
        <v>2007</v>
      </c>
      <c r="B585" s="2" t="s">
        <v>3</v>
      </c>
      <c r="C585" s="2" t="s">
        <v>107</v>
      </c>
      <c r="D585" s="2" t="s">
        <v>20</v>
      </c>
    </row>
    <row r="586" spans="1:4">
      <c r="A586" s="2">
        <v>1988</v>
      </c>
      <c r="B586" s="2" t="s">
        <v>1</v>
      </c>
      <c r="C586" s="2" t="s">
        <v>107</v>
      </c>
      <c r="D586" s="2" t="s">
        <v>20</v>
      </c>
    </row>
    <row r="587" spans="1:4">
      <c r="A587" s="2">
        <v>1996</v>
      </c>
      <c r="B587" s="2" t="s">
        <v>3</v>
      </c>
      <c r="C587" s="2" t="s">
        <v>104</v>
      </c>
      <c r="D587" s="2" t="s">
        <v>15</v>
      </c>
    </row>
    <row r="588" spans="1:4">
      <c r="A588" s="2">
        <v>1994</v>
      </c>
      <c r="B588" s="2" t="s">
        <v>1</v>
      </c>
      <c r="C588" s="2" t="s">
        <v>107</v>
      </c>
      <c r="D588" s="2" t="s">
        <v>20</v>
      </c>
    </row>
    <row r="589" spans="1:4">
      <c r="A589" s="2">
        <v>1992</v>
      </c>
      <c r="B589" s="2" t="s">
        <v>1</v>
      </c>
      <c r="C589" s="2" t="s">
        <v>107</v>
      </c>
      <c r="D589" s="2" t="s">
        <v>20</v>
      </c>
    </row>
    <row r="590" spans="1:4">
      <c r="A590" s="2">
        <v>2011</v>
      </c>
      <c r="B590" s="2" t="s">
        <v>3</v>
      </c>
      <c r="C590" s="2" t="s">
        <v>113</v>
      </c>
      <c r="D590" s="2" t="s">
        <v>20</v>
      </c>
    </row>
    <row r="591" spans="1:4">
      <c r="A591" s="2">
        <v>2004</v>
      </c>
      <c r="B591" s="2" t="s">
        <v>1</v>
      </c>
      <c r="C591" s="2" t="s">
        <v>104</v>
      </c>
      <c r="D591" s="2" t="s">
        <v>20</v>
      </c>
    </row>
    <row r="592" spans="1:4">
      <c r="A592" s="2">
        <v>2008</v>
      </c>
      <c r="B592" s="2" t="s">
        <v>4</v>
      </c>
      <c r="C592" s="2" t="s">
        <v>107</v>
      </c>
      <c r="D592" s="2" t="s">
        <v>20</v>
      </c>
    </row>
    <row r="593" spans="1:4">
      <c r="A593" s="2">
        <v>1990</v>
      </c>
      <c r="B593" s="2" t="s">
        <v>1</v>
      </c>
      <c r="C593" s="2" t="s">
        <v>107</v>
      </c>
      <c r="D593" s="2" t="s">
        <v>20</v>
      </c>
    </row>
    <row r="594" spans="1:4">
      <c r="A594" s="2">
        <v>2008</v>
      </c>
      <c r="B594" s="2" t="s">
        <v>3</v>
      </c>
      <c r="C594" s="2" t="s">
        <v>104</v>
      </c>
      <c r="D594" s="2" t="s">
        <v>20</v>
      </c>
    </row>
    <row r="595" spans="1:4">
      <c r="A595" s="2">
        <v>2011</v>
      </c>
      <c r="B595" s="2" t="s">
        <v>3</v>
      </c>
      <c r="C595" s="2" t="s">
        <v>113</v>
      </c>
      <c r="D595" s="2" t="s">
        <v>20</v>
      </c>
    </row>
    <row r="596" spans="1:4">
      <c r="A596" s="2">
        <v>1992</v>
      </c>
      <c r="B596" s="2" t="s">
        <v>1</v>
      </c>
      <c r="C596" s="2" t="s">
        <v>107</v>
      </c>
      <c r="D596" s="2" t="s">
        <v>20</v>
      </c>
    </row>
    <row r="597" spans="1:4">
      <c r="A597" s="2">
        <v>2011</v>
      </c>
      <c r="B597" s="2" t="s">
        <v>1</v>
      </c>
      <c r="C597" s="2" t="s">
        <v>104</v>
      </c>
      <c r="D597" s="2" t="s">
        <v>20</v>
      </c>
    </row>
    <row r="598" spans="1:4">
      <c r="A598" s="2">
        <v>2006</v>
      </c>
      <c r="B598" s="2" t="s">
        <v>1</v>
      </c>
      <c r="C598" s="2" t="s">
        <v>107</v>
      </c>
      <c r="D598" s="2" t="s">
        <v>20</v>
      </c>
    </row>
    <row r="599" spans="1:4">
      <c r="A599" s="2">
        <v>2010</v>
      </c>
      <c r="B599" s="2" t="s">
        <v>3</v>
      </c>
      <c r="C599" s="2" t="s">
        <v>107</v>
      </c>
      <c r="D599" s="2" t="s">
        <v>20</v>
      </c>
    </row>
    <row r="600" spans="1:4">
      <c r="A600" s="2">
        <v>2009</v>
      </c>
      <c r="B600" s="2" t="s">
        <v>3</v>
      </c>
      <c r="C600" s="2" t="s">
        <v>104</v>
      </c>
      <c r="D600" s="2" t="s">
        <v>20</v>
      </c>
    </row>
    <row r="601" spans="1:4">
      <c r="A601" s="2">
        <v>2002</v>
      </c>
      <c r="B601" s="2" t="s">
        <v>3</v>
      </c>
      <c r="C601" s="2" t="s">
        <v>107</v>
      </c>
      <c r="D601" s="2" t="s">
        <v>20</v>
      </c>
    </row>
    <row r="602" spans="1:4">
      <c r="A602" s="2">
        <v>2007</v>
      </c>
      <c r="B602" s="2" t="s">
        <v>1</v>
      </c>
      <c r="C602" s="2" t="s">
        <v>124</v>
      </c>
      <c r="D602" s="2" t="s">
        <v>20</v>
      </c>
    </row>
    <row r="603" spans="1:4">
      <c r="A603" s="2">
        <v>2004</v>
      </c>
      <c r="B603" s="2" t="s">
        <v>1</v>
      </c>
      <c r="C603" s="2" t="s">
        <v>107</v>
      </c>
      <c r="D603" s="2" t="s">
        <v>20</v>
      </c>
    </row>
    <row r="604" spans="1:4">
      <c r="A604" s="2">
        <v>2004</v>
      </c>
      <c r="B604" s="2" t="s">
        <v>3</v>
      </c>
      <c r="C604" s="2" t="s">
        <v>107</v>
      </c>
      <c r="D604" s="2" t="s">
        <v>20</v>
      </c>
    </row>
    <row r="605" spans="1:4">
      <c r="A605" s="2">
        <v>2005</v>
      </c>
      <c r="B605" s="2" t="s">
        <v>1</v>
      </c>
      <c r="C605" s="2" t="s">
        <v>107</v>
      </c>
      <c r="D605" s="2" t="s">
        <v>20</v>
      </c>
    </row>
    <row r="606" spans="1:4">
      <c r="A606" s="2">
        <v>2006</v>
      </c>
      <c r="B606" s="2" t="s">
        <v>3</v>
      </c>
      <c r="C606" s="2" t="s">
        <v>109</v>
      </c>
      <c r="D606" s="2" t="s">
        <v>20</v>
      </c>
    </row>
    <row r="607" spans="1:4">
      <c r="A607" s="2">
        <v>2007</v>
      </c>
      <c r="B607" s="2" t="s">
        <v>3</v>
      </c>
      <c r="C607" s="2" t="s">
        <v>104</v>
      </c>
      <c r="D607" s="2" t="s">
        <v>20</v>
      </c>
    </row>
    <row r="608" spans="1:4">
      <c r="A608" s="2">
        <v>2011</v>
      </c>
      <c r="B608" s="2" t="s">
        <v>3</v>
      </c>
      <c r="C608" s="2" t="s">
        <v>113</v>
      </c>
      <c r="D608" s="2" t="s">
        <v>20</v>
      </c>
    </row>
    <row r="609" spans="1:4">
      <c r="A609" s="2">
        <v>2009</v>
      </c>
      <c r="B609" s="2" t="s">
        <v>3</v>
      </c>
      <c r="C609" s="2" t="s">
        <v>107</v>
      </c>
      <c r="D609" s="2" t="s">
        <v>20</v>
      </c>
    </row>
    <row r="610" spans="1:4">
      <c r="A610" s="2">
        <v>1996</v>
      </c>
      <c r="B610" s="2" t="s">
        <v>1</v>
      </c>
      <c r="C610" s="2" t="s">
        <v>111</v>
      </c>
      <c r="D610" s="2" t="s">
        <v>20</v>
      </c>
    </row>
    <row r="611" spans="1:4">
      <c r="A611" s="2">
        <v>2002</v>
      </c>
      <c r="B611" s="2" t="s">
        <v>3</v>
      </c>
      <c r="C611" s="2" t="s">
        <v>107</v>
      </c>
      <c r="D611" s="2" t="s">
        <v>20</v>
      </c>
    </row>
    <row r="612" spans="1:4">
      <c r="A612" s="2">
        <v>2005</v>
      </c>
      <c r="B612" s="2" t="s">
        <v>1</v>
      </c>
      <c r="C612" s="2" t="s">
        <v>106</v>
      </c>
      <c r="D612" s="2" t="s">
        <v>20</v>
      </c>
    </row>
    <row r="613" spans="1:4">
      <c r="A613" s="2">
        <v>2008</v>
      </c>
      <c r="B613" s="2" t="s">
        <v>3</v>
      </c>
      <c r="C613" s="2" t="s">
        <v>107</v>
      </c>
      <c r="D613" s="2" t="s">
        <v>20</v>
      </c>
    </row>
    <row r="614" spans="1:4">
      <c r="A614" s="2">
        <v>1993</v>
      </c>
      <c r="B614" s="2" t="s">
        <v>1</v>
      </c>
      <c r="C614" s="2" t="s">
        <v>107</v>
      </c>
      <c r="D614" s="2" t="s">
        <v>20</v>
      </c>
    </row>
    <row r="615" spans="1:4">
      <c r="A615" s="2">
        <v>2007</v>
      </c>
      <c r="B615" s="2" t="s">
        <v>3</v>
      </c>
      <c r="C615" s="2" t="s">
        <v>104</v>
      </c>
      <c r="D615" s="2" t="s">
        <v>43</v>
      </c>
    </row>
    <row r="616" spans="1:4">
      <c r="A616" s="2">
        <v>2010</v>
      </c>
      <c r="B616" s="2" t="s">
        <v>1</v>
      </c>
      <c r="C616" s="2" t="s">
        <v>106</v>
      </c>
      <c r="D616" s="2" t="s">
        <v>43</v>
      </c>
    </row>
    <row r="617" spans="1:4">
      <c r="A617" s="2">
        <v>1994</v>
      </c>
      <c r="B617" s="2" t="s">
        <v>3</v>
      </c>
      <c r="C617" s="2" t="s">
        <v>104</v>
      </c>
      <c r="D617" s="2" t="s">
        <v>13</v>
      </c>
    </row>
    <row r="618" spans="1:4">
      <c r="A618" s="2">
        <v>1994</v>
      </c>
      <c r="B618" s="2" t="s">
        <v>3</v>
      </c>
      <c r="C618" s="2" t="s">
        <v>109</v>
      </c>
      <c r="D618" s="2" t="s">
        <v>64</v>
      </c>
    </row>
    <row r="619" spans="1:4">
      <c r="A619" s="2">
        <v>1994</v>
      </c>
      <c r="B619" s="2" t="s">
        <v>3</v>
      </c>
      <c r="C619" s="2" t="s">
        <v>107</v>
      </c>
      <c r="D619" s="2" t="s">
        <v>64</v>
      </c>
    </row>
    <row r="620" spans="1:4">
      <c r="A620" s="2">
        <v>1999</v>
      </c>
      <c r="B620" s="2" t="s">
        <v>3</v>
      </c>
      <c r="C620" s="2" t="s">
        <v>118</v>
      </c>
      <c r="D620" s="2" t="s">
        <v>38</v>
      </c>
    </row>
    <row r="621" spans="1:4">
      <c r="A621" s="2">
        <v>1991</v>
      </c>
      <c r="B621" s="2" t="s">
        <v>4</v>
      </c>
      <c r="C621" s="2" t="s">
        <v>109</v>
      </c>
      <c r="D621" s="2" t="s">
        <v>47</v>
      </c>
    </row>
    <row r="622" spans="1:4">
      <c r="A622" s="2">
        <v>1990</v>
      </c>
      <c r="B622" s="2" t="s">
        <v>3</v>
      </c>
      <c r="C622" s="2" t="s">
        <v>113</v>
      </c>
      <c r="D622" s="2" t="s">
        <v>47</v>
      </c>
    </row>
    <row r="623" spans="1:4">
      <c r="A623" s="2">
        <v>1990</v>
      </c>
      <c r="B623" s="2" t="s">
        <v>1</v>
      </c>
      <c r="C623" s="2" t="s">
        <v>111</v>
      </c>
      <c r="D623" s="2" t="s">
        <v>24</v>
      </c>
    </row>
    <row r="624" spans="1:4">
      <c r="A624" s="2">
        <v>1990</v>
      </c>
      <c r="B624" s="2" t="s">
        <v>3</v>
      </c>
      <c r="C624" s="2" t="s">
        <v>107</v>
      </c>
      <c r="D624" s="2" t="s">
        <v>22</v>
      </c>
    </row>
    <row r="625" spans="1:4">
      <c r="A625" s="2">
        <v>2002</v>
      </c>
      <c r="B625" s="2" t="s">
        <v>1</v>
      </c>
      <c r="C625" s="2" t="s">
        <v>132</v>
      </c>
      <c r="D625" s="2" t="s">
        <v>60</v>
      </c>
    </row>
    <row r="626" spans="1:4">
      <c r="A626" s="2">
        <v>1989</v>
      </c>
      <c r="B626" s="2" t="s">
        <v>3</v>
      </c>
      <c r="C626" s="2" t="s">
        <v>107</v>
      </c>
      <c r="D626" s="2" t="s">
        <v>74</v>
      </c>
    </row>
    <row r="627" spans="1:4">
      <c r="A627" s="2">
        <v>1989</v>
      </c>
      <c r="B627" s="2" t="s">
        <v>3</v>
      </c>
      <c r="C627" s="2" t="s">
        <v>113</v>
      </c>
      <c r="D627" s="2" t="s">
        <v>75</v>
      </c>
    </row>
    <row r="628" spans="1:4">
      <c r="A628" s="2">
        <v>1996</v>
      </c>
      <c r="B628" s="2" t="s">
        <v>1</v>
      </c>
      <c r="C628" s="2" t="s">
        <v>104</v>
      </c>
      <c r="D628" s="2" t="s">
        <v>20</v>
      </c>
    </row>
    <row r="629" spans="1:4">
      <c r="A629" s="2">
        <v>1994</v>
      </c>
      <c r="B629" s="2" t="s">
        <v>1</v>
      </c>
      <c r="C629" s="2" t="s">
        <v>104</v>
      </c>
      <c r="D629" s="2" t="s">
        <v>13</v>
      </c>
    </row>
    <row r="630" spans="1:4">
      <c r="A630" s="2">
        <v>2002</v>
      </c>
      <c r="B630" s="2" t="s">
        <v>1</v>
      </c>
      <c r="C630" s="2" t="s">
        <v>117</v>
      </c>
      <c r="D630" s="2" t="s">
        <v>8</v>
      </c>
    </row>
    <row r="631" spans="1:4">
      <c r="A631" s="2">
        <v>1987</v>
      </c>
      <c r="B631" s="2" t="s">
        <v>1</v>
      </c>
      <c r="C631" s="2" t="s">
        <v>107</v>
      </c>
      <c r="D631" s="2" t="s">
        <v>34</v>
      </c>
    </row>
    <row r="632" spans="1:4">
      <c r="A632" s="2">
        <v>1991</v>
      </c>
      <c r="B632" s="2" t="s">
        <v>3</v>
      </c>
      <c r="C632" s="2" t="s">
        <v>111</v>
      </c>
      <c r="D632" s="2" t="s">
        <v>13</v>
      </c>
    </row>
    <row r="633" spans="1:4">
      <c r="A633" s="2">
        <v>2004</v>
      </c>
      <c r="B633" s="2" t="s">
        <v>1</v>
      </c>
      <c r="C633" s="2" t="s">
        <v>104</v>
      </c>
      <c r="D633" s="2" t="s">
        <v>10</v>
      </c>
    </row>
    <row r="634" spans="1:4">
      <c r="A634" s="2">
        <v>2002</v>
      </c>
      <c r="B634" s="2" t="s">
        <v>4</v>
      </c>
      <c r="C634" s="2" t="s">
        <v>107</v>
      </c>
      <c r="D634" s="2" t="s">
        <v>10</v>
      </c>
    </row>
    <row r="635" spans="1:4">
      <c r="A635" s="2">
        <v>1982</v>
      </c>
      <c r="B635" s="2" t="s">
        <v>1</v>
      </c>
      <c r="C635" s="2" t="s">
        <v>104</v>
      </c>
      <c r="D635" s="2" t="s">
        <v>10</v>
      </c>
    </row>
    <row r="636" spans="1:4">
      <c r="A636" s="2">
        <v>2006</v>
      </c>
      <c r="B636" s="2" t="s">
        <v>1</v>
      </c>
      <c r="C636" s="2" t="s">
        <v>104</v>
      </c>
      <c r="D636" s="2" t="s">
        <v>13</v>
      </c>
    </row>
    <row r="637" spans="1:4">
      <c r="A637" s="2">
        <v>2006</v>
      </c>
      <c r="B637" s="2" t="s">
        <v>1</v>
      </c>
      <c r="C637" s="2" t="s">
        <v>107</v>
      </c>
      <c r="D637" s="2" t="s">
        <v>75</v>
      </c>
    </row>
    <row r="638" spans="1:4">
      <c r="A638" s="2">
        <v>1997</v>
      </c>
      <c r="B638" s="2" t="s">
        <v>4</v>
      </c>
      <c r="C638" s="2" t="s">
        <v>123</v>
      </c>
      <c r="D638" s="2" t="s">
        <v>10</v>
      </c>
    </row>
    <row r="639" spans="1:4">
      <c r="A639" s="2">
        <v>2003</v>
      </c>
      <c r="B639" s="2" t="s">
        <v>1</v>
      </c>
      <c r="C639" s="2" t="s">
        <v>110</v>
      </c>
      <c r="D639" s="2" t="s">
        <v>38</v>
      </c>
    </row>
    <row r="640" spans="1:4">
      <c r="A640" s="2">
        <v>2011</v>
      </c>
      <c r="B640" s="2" t="s">
        <v>1</v>
      </c>
      <c r="C640" s="2" t="s">
        <v>107</v>
      </c>
      <c r="D640" s="2" t="s">
        <v>10</v>
      </c>
    </row>
    <row r="641" spans="1:4">
      <c r="A641" s="2">
        <v>2001</v>
      </c>
      <c r="B641" s="2" t="s">
        <v>3</v>
      </c>
      <c r="C641" s="2" t="s">
        <v>104</v>
      </c>
      <c r="D641" s="2" t="s">
        <v>22</v>
      </c>
    </row>
    <row r="642" spans="1:4">
      <c r="A642" s="2">
        <v>2006</v>
      </c>
      <c r="B642" s="2" t="s">
        <v>1</v>
      </c>
      <c r="C642" s="2" t="s">
        <v>104</v>
      </c>
      <c r="D642" s="2" t="s">
        <v>50</v>
      </c>
    </row>
    <row r="643" spans="1:4">
      <c r="A643" s="2">
        <v>2000</v>
      </c>
      <c r="B643" s="2" t="s">
        <v>3</v>
      </c>
      <c r="C643" s="2" t="s">
        <v>107</v>
      </c>
      <c r="D643" s="2" t="s">
        <v>50</v>
      </c>
    </row>
    <row r="644" spans="1:4">
      <c r="A644" s="2">
        <v>1992</v>
      </c>
      <c r="B644" s="2" t="s">
        <v>1</v>
      </c>
      <c r="C644" s="2" t="s">
        <v>117</v>
      </c>
      <c r="D644" s="2" t="s">
        <v>8</v>
      </c>
    </row>
    <row r="645" spans="1:4">
      <c r="A645" s="2">
        <v>1992</v>
      </c>
      <c r="B645" s="2" t="s">
        <v>3</v>
      </c>
      <c r="C645" s="2" t="s">
        <v>104</v>
      </c>
      <c r="D645" s="2" t="s">
        <v>53</v>
      </c>
    </row>
    <row r="646" spans="1:4">
      <c r="A646" s="2">
        <v>1992</v>
      </c>
      <c r="B646" s="2" t="s">
        <v>3</v>
      </c>
      <c r="C646" s="2" t="s">
        <v>112</v>
      </c>
      <c r="D646" s="2" t="s">
        <v>53</v>
      </c>
    </row>
    <row r="647" spans="1:4">
      <c r="A647" s="2">
        <v>1986</v>
      </c>
      <c r="B647" s="2" t="s">
        <v>1</v>
      </c>
      <c r="C647" s="2" t="s">
        <v>115</v>
      </c>
      <c r="D647" s="2" t="s">
        <v>16</v>
      </c>
    </row>
    <row r="648" spans="1:4">
      <c r="A648" s="2">
        <v>2004</v>
      </c>
      <c r="B648" s="2" t="s">
        <v>3</v>
      </c>
      <c r="C648" s="2" t="s">
        <v>107</v>
      </c>
      <c r="D648" s="2" t="s">
        <v>22</v>
      </c>
    </row>
    <row r="649" spans="1:4">
      <c r="A649" s="2">
        <v>1997</v>
      </c>
      <c r="B649" s="2" t="s">
        <v>1</v>
      </c>
      <c r="C649" s="2" t="s">
        <v>107</v>
      </c>
      <c r="D649" s="2" t="s">
        <v>20</v>
      </c>
    </row>
    <row r="650" spans="1:4">
      <c r="A650" s="2">
        <v>1993</v>
      </c>
      <c r="B650" s="2" t="s">
        <v>3</v>
      </c>
      <c r="C650" s="2" t="s">
        <v>103</v>
      </c>
      <c r="D650" s="2" t="s">
        <v>51</v>
      </c>
    </row>
    <row r="651" spans="1:4">
      <c r="A651" s="2">
        <v>2009</v>
      </c>
      <c r="B651" s="2" t="s">
        <v>1</v>
      </c>
      <c r="C651" s="2" t="s">
        <v>106</v>
      </c>
      <c r="D651" s="2" t="s">
        <v>10</v>
      </c>
    </row>
    <row r="652" spans="1:4">
      <c r="A652" s="2">
        <v>1998</v>
      </c>
      <c r="B652" s="2" t="s">
        <v>4</v>
      </c>
      <c r="C652" s="2" t="s">
        <v>123</v>
      </c>
      <c r="D652" s="2" t="s">
        <v>50</v>
      </c>
    </row>
    <row r="653" spans="1:4">
      <c r="A653" s="2">
        <v>2002</v>
      </c>
      <c r="B653" s="2" t="s">
        <v>1</v>
      </c>
      <c r="C653" s="2" t="s">
        <v>107</v>
      </c>
      <c r="D653" s="2" t="s">
        <v>50</v>
      </c>
    </row>
    <row r="654" spans="1:4">
      <c r="A654" s="2">
        <v>2000</v>
      </c>
      <c r="B654" s="2" t="s">
        <v>1</v>
      </c>
      <c r="C654" s="2" t="s">
        <v>107</v>
      </c>
      <c r="D654" s="2" t="s">
        <v>50</v>
      </c>
    </row>
    <row r="655" spans="1:4">
      <c r="A655" s="2">
        <v>2000</v>
      </c>
      <c r="B655" s="2" t="s">
        <v>3</v>
      </c>
      <c r="C655" s="2" t="s">
        <v>107</v>
      </c>
      <c r="D655" s="2" t="s">
        <v>51</v>
      </c>
    </row>
    <row r="656" spans="1:4">
      <c r="A656" s="2">
        <v>1982</v>
      </c>
      <c r="B656" s="2" t="s">
        <v>1</v>
      </c>
      <c r="C656" s="2" t="s">
        <v>104</v>
      </c>
      <c r="D656" s="2" t="s">
        <v>10</v>
      </c>
    </row>
    <row r="657" spans="1:4">
      <c r="A657" s="2">
        <v>1982</v>
      </c>
      <c r="B657" s="2" t="s">
        <v>3</v>
      </c>
      <c r="C657" s="2" t="s">
        <v>104</v>
      </c>
      <c r="D657" s="2" t="s">
        <v>11</v>
      </c>
    </row>
    <row r="658" spans="1:4">
      <c r="A658" s="2">
        <v>2008</v>
      </c>
      <c r="B658" s="2" t="s">
        <v>3</v>
      </c>
      <c r="C658" s="2" t="s">
        <v>107</v>
      </c>
      <c r="D658" s="2" t="s">
        <v>15</v>
      </c>
    </row>
    <row r="659" spans="1:4">
      <c r="A659" s="2">
        <v>1999</v>
      </c>
      <c r="B659" s="2" t="s">
        <v>3</v>
      </c>
      <c r="C659" s="2" t="s">
        <v>107</v>
      </c>
      <c r="D659" s="2" t="s">
        <v>15</v>
      </c>
    </row>
    <row r="660" spans="1:4">
      <c r="A660" s="2">
        <v>1982</v>
      </c>
      <c r="B660" s="2" t="s">
        <v>6</v>
      </c>
      <c r="C660" s="2" t="s">
        <v>109</v>
      </c>
      <c r="D660" s="2" t="s">
        <v>8</v>
      </c>
    </row>
    <row r="661" spans="1:4">
      <c r="A661" s="2">
        <v>1990</v>
      </c>
      <c r="B661" s="2" t="s">
        <v>3</v>
      </c>
      <c r="C661" s="2" t="s">
        <v>108</v>
      </c>
      <c r="D661" s="2" t="s">
        <v>8</v>
      </c>
    </row>
    <row r="662" spans="1:4">
      <c r="A662" s="2">
        <v>1987</v>
      </c>
      <c r="B662" s="2" t="s">
        <v>1</v>
      </c>
      <c r="C662" s="2" t="s">
        <v>111</v>
      </c>
      <c r="D662" s="2" t="s">
        <v>76</v>
      </c>
    </row>
    <row r="663" spans="1:4">
      <c r="A663" s="2">
        <v>1988</v>
      </c>
      <c r="B663" s="2" t="s">
        <v>3</v>
      </c>
      <c r="C663" s="2" t="s">
        <v>111</v>
      </c>
      <c r="D663" s="2" t="s">
        <v>2</v>
      </c>
    </row>
    <row r="664" spans="1:4">
      <c r="A664" s="2">
        <v>2009</v>
      </c>
      <c r="B664" s="2" t="s">
        <v>3</v>
      </c>
      <c r="C664" s="2" t="s">
        <v>104</v>
      </c>
      <c r="D664" s="2" t="s">
        <v>20</v>
      </c>
    </row>
    <row r="665" spans="1:4">
      <c r="A665" s="2">
        <v>2002</v>
      </c>
      <c r="B665" s="2" t="s">
        <v>1</v>
      </c>
      <c r="C665" s="2" t="s">
        <v>107</v>
      </c>
      <c r="D665" s="2" t="s">
        <v>50</v>
      </c>
    </row>
    <row r="666" spans="1:4">
      <c r="A666" s="2">
        <v>2006</v>
      </c>
      <c r="B666" s="2" t="s">
        <v>1</v>
      </c>
      <c r="C666" s="2" t="s">
        <v>107</v>
      </c>
      <c r="D666" s="2" t="s">
        <v>50</v>
      </c>
    </row>
    <row r="667" spans="1:4">
      <c r="A667" s="2">
        <v>2000</v>
      </c>
      <c r="B667" s="2" t="s">
        <v>1</v>
      </c>
      <c r="C667" s="2" t="s">
        <v>104</v>
      </c>
      <c r="D667" s="2" t="s">
        <v>50</v>
      </c>
    </row>
    <row r="668" spans="1:4">
      <c r="A668" s="2">
        <v>1999</v>
      </c>
      <c r="B668" s="2" t="s">
        <v>1</v>
      </c>
      <c r="C668" s="2" t="s">
        <v>107</v>
      </c>
      <c r="D668" s="2" t="s">
        <v>20</v>
      </c>
    </row>
    <row r="669" spans="1:4">
      <c r="A669" s="2">
        <v>1990</v>
      </c>
      <c r="B669" s="2" t="s">
        <v>1</v>
      </c>
      <c r="C669" s="2" t="s">
        <v>107</v>
      </c>
      <c r="D669" s="2" t="s">
        <v>50</v>
      </c>
    </row>
    <row r="670" spans="1:4">
      <c r="A670" s="2">
        <v>2004</v>
      </c>
      <c r="B670" s="2" t="s">
        <v>3</v>
      </c>
      <c r="C670" s="2" t="s">
        <v>104</v>
      </c>
      <c r="D670" s="2" t="s">
        <v>20</v>
      </c>
    </row>
    <row r="671" spans="1:4">
      <c r="A671" s="2">
        <v>2004</v>
      </c>
      <c r="B671" s="2" t="s">
        <v>3</v>
      </c>
      <c r="C671" s="2" t="s">
        <v>107</v>
      </c>
      <c r="D671" s="2" t="s">
        <v>20</v>
      </c>
    </row>
    <row r="672" spans="1:4">
      <c r="A672" s="2">
        <v>2001</v>
      </c>
      <c r="B672" s="2" t="s">
        <v>1</v>
      </c>
      <c r="C672" s="2" t="s">
        <v>104</v>
      </c>
      <c r="D672" s="2" t="s">
        <v>20</v>
      </c>
    </row>
    <row r="673" spans="1:4">
      <c r="A673" s="2">
        <v>2010</v>
      </c>
      <c r="B673" s="2" t="s">
        <v>3</v>
      </c>
      <c r="C673" s="2" t="s">
        <v>104</v>
      </c>
      <c r="D673" s="2" t="s">
        <v>20</v>
      </c>
    </row>
    <row r="674" spans="1:4">
      <c r="A674" s="2">
        <v>1996</v>
      </c>
      <c r="B674" s="2" t="s">
        <v>1</v>
      </c>
      <c r="C674" s="2" t="s">
        <v>107</v>
      </c>
      <c r="D674" s="2" t="s">
        <v>20</v>
      </c>
    </row>
    <row r="675" spans="1:4">
      <c r="A675" s="2">
        <v>2010</v>
      </c>
      <c r="B675" s="2" t="s">
        <v>3</v>
      </c>
      <c r="C675" s="2" t="s">
        <v>113</v>
      </c>
      <c r="D675" s="2" t="s">
        <v>20</v>
      </c>
    </row>
    <row r="676" spans="1:4">
      <c r="A676" s="2">
        <v>2006</v>
      </c>
      <c r="B676" s="2" t="s">
        <v>3</v>
      </c>
      <c r="C676" s="2" t="s">
        <v>107</v>
      </c>
      <c r="D676" s="2" t="s">
        <v>20</v>
      </c>
    </row>
    <row r="677" spans="1:4">
      <c r="A677" s="2">
        <v>1989</v>
      </c>
      <c r="B677" s="2" t="s">
        <v>1</v>
      </c>
      <c r="C677" s="2" t="s">
        <v>104</v>
      </c>
      <c r="D677" s="2" t="s">
        <v>20</v>
      </c>
    </row>
    <row r="678" spans="1:4">
      <c r="A678" s="2">
        <v>2002</v>
      </c>
      <c r="B678" s="2" t="s">
        <v>3</v>
      </c>
      <c r="C678" s="2" t="s">
        <v>107</v>
      </c>
      <c r="D678" s="2" t="s">
        <v>20</v>
      </c>
    </row>
    <row r="679" spans="1:4">
      <c r="A679" s="2">
        <v>1985</v>
      </c>
      <c r="B679" s="2" t="s">
        <v>1</v>
      </c>
      <c r="C679" s="2" t="s">
        <v>117</v>
      </c>
      <c r="D679" s="2" t="s">
        <v>20</v>
      </c>
    </row>
    <row r="680" spans="1:4">
      <c r="A680" s="2">
        <v>2011</v>
      </c>
      <c r="B680" s="2" t="s">
        <v>1</v>
      </c>
      <c r="C680" s="2" t="s">
        <v>109</v>
      </c>
      <c r="D680" s="2" t="s">
        <v>50</v>
      </c>
    </row>
    <row r="681" spans="1:4">
      <c r="A681" s="2">
        <v>2006</v>
      </c>
      <c r="B681" s="2" t="s">
        <v>1</v>
      </c>
      <c r="C681" s="2" t="s">
        <v>104</v>
      </c>
      <c r="D681" s="2" t="s">
        <v>20</v>
      </c>
    </row>
    <row r="682" spans="1:4">
      <c r="A682" s="2">
        <v>2005</v>
      </c>
      <c r="B682" s="2" t="s">
        <v>3</v>
      </c>
      <c r="C682" s="2" t="s">
        <v>107</v>
      </c>
      <c r="D682" s="2" t="s">
        <v>20</v>
      </c>
    </row>
    <row r="683" spans="1:4">
      <c r="A683" s="2">
        <v>1996</v>
      </c>
      <c r="B683" s="2" t="s">
        <v>1</v>
      </c>
      <c r="C683" s="2" t="s">
        <v>104</v>
      </c>
      <c r="D683" s="2" t="s">
        <v>20</v>
      </c>
    </row>
    <row r="684" spans="1:4">
      <c r="A684" s="2">
        <v>2011</v>
      </c>
      <c r="B684" s="2" t="s">
        <v>3</v>
      </c>
      <c r="C684" s="2" t="s">
        <v>113</v>
      </c>
      <c r="D684" s="2" t="s">
        <v>20</v>
      </c>
    </row>
    <row r="685" spans="1:4">
      <c r="A685" s="2">
        <v>2008</v>
      </c>
      <c r="B685" s="2" t="s">
        <v>3</v>
      </c>
      <c r="C685" s="2" t="s">
        <v>113</v>
      </c>
      <c r="D685" s="2" t="s">
        <v>20</v>
      </c>
    </row>
    <row r="686" spans="1:4">
      <c r="A686" s="2">
        <v>2007</v>
      </c>
      <c r="B686" s="2" t="s">
        <v>3</v>
      </c>
      <c r="C686" s="2" t="s">
        <v>105</v>
      </c>
      <c r="D686" s="2" t="s">
        <v>20</v>
      </c>
    </row>
    <row r="687" spans="1:4">
      <c r="A687" s="2">
        <v>2011</v>
      </c>
      <c r="B687" s="2" t="s">
        <v>3</v>
      </c>
      <c r="C687" s="2" t="s">
        <v>107</v>
      </c>
      <c r="D687" s="2" t="s">
        <v>20</v>
      </c>
    </row>
    <row r="688" spans="1:4">
      <c r="A688" s="2">
        <v>2008</v>
      </c>
      <c r="B688" s="2" t="s">
        <v>3</v>
      </c>
      <c r="C688" s="2" t="s">
        <v>107</v>
      </c>
      <c r="D688" s="2" t="s">
        <v>20</v>
      </c>
    </row>
    <row r="689" spans="1:4">
      <c r="A689" s="2">
        <v>2004</v>
      </c>
      <c r="B689" s="2" t="s">
        <v>3</v>
      </c>
      <c r="C689" s="2" t="s">
        <v>109</v>
      </c>
      <c r="D689" s="2" t="s">
        <v>20</v>
      </c>
    </row>
    <row r="690" spans="1:4">
      <c r="A690" s="2">
        <v>1997</v>
      </c>
      <c r="B690" s="2" t="s">
        <v>1</v>
      </c>
      <c r="C690" s="2" t="s">
        <v>123</v>
      </c>
      <c r="D690" s="2" t="s">
        <v>20</v>
      </c>
    </row>
    <row r="691" spans="1:4">
      <c r="A691" s="2">
        <v>2011</v>
      </c>
      <c r="B691" s="2" t="s">
        <v>3</v>
      </c>
      <c r="C691" s="2" t="s">
        <v>107</v>
      </c>
      <c r="D691" s="2" t="s">
        <v>20</v>
      </c>
    </row>
    <row r="692" spans="1:4">
      <c r="A692" s="2">
        <v>1989</v>
      </c>
      <c r="B692" s="2" t="s">
        <v>3</v>
      </c>
      <c r="C692" s="2" t="s">
        <v>107</v>
      </c>
      <c r="D692" s="2" t="s">
        <v>20</v>
      </c>
    </row>
    <row r="693" spans="1:4">
      <c r="A693" s="2">
        <v>1984</v>
      </c>
      <c r="B693" s="2" t="s">
        <v>4</v>
      </c>
      <c r="C693" s="2" t="s">
        <v>109</v>
      </c>
      <c r="D693" s="2" t="s">
        <v>20</v>
      </c>
    </row>
    <row r="694" spans="1:4">
      <c r="A694" s="2">
        <v>1996</v>
      </c>
      <c r="B694" s="2" t="s">
        <v>1</v>
      </c>
      <c r="C694" s="2" t="s">
        <v>104</v>
      </c>
      <c r="D694" s="2" t="s">
        <v>20</v>
      </c>
    </row>
    <row r="695" spans="1:4">
      <c r="A695" s="2">
        <v>1997</v>
      </c>
      <c r="B695" s="2" t="s">
        <v>4</v>
      </c>
      <c r="C695" s="2" t="s">
        <v>123</v>
      </c>
      <c r="D695" s="2" t="s">
        <v>50</v>
      </c>
    </row>
    <row r="696" spans="1:4">
      <c r="A696" s="2">
        <v>2011</v>
      </c>
      <c r="B696" s="2" t="s">
        <v>1</v>
      </c>
      <c r="C696" s="2" t="s">
        <v>107</v>
      </c>
      <c r="D696" s="2" t="s">
        <v>50</v>
      </c>
    </row>
    <row r="697" spans="1:4">
      <c r="A697" s="2">
        <v>1996</v>
      </c>
      <c r="B697" s="2" t="s">
        <v>3</v>
      </c>
      <c r="C697" s="2" t="s">
        <v>104</v>
      </c>
      <c r="D697" s="2" t="s">
        <v>20</v>
      </c>
    </row>
    <row r="698" spans="1:4">
      <c r="A698" s="2">
        <v>1991</v>
      </c>
      <c r="B698" s="2" t="s">
        <v>1</v>
      </c>
      <c r="C698" s="2" t="s">
        <v>107</v>
      </c>
      <c r="D698" s="2" t="s">
        <v>20</v>
      </c>
    </row>
    <row r="699" spans="1:4">
      <c r="A699" s="2">
        <v>1996</v>
      </c>
      <c r="B699" s="2" t="s">
        <v>1</v>
      </c>
      <c r="C699" s="2" t="s">
        <v>104</v>
      </c>
      <c r="D699" s="2" t="s">
        <v>20</v>
      </c>
    </row>
    <row r="700" spans="1:4">
      <c r="A700" s="2">
        <v>2000</v>
      </c>
      <c r="B700" s="2" t="s">
        <v>4</v>
      </c>
      <c r="C700" s="2" t="s">
        <v>109</v>
      </c>
      <c r="D700" s="2" t="s">
        <v>20</v>
      </c>
    </row>
    <row r="701" spans="1:4">
      <c r="A701" s="2">
        <v>2008</v>
      </c>
      <c r="B701" s="2" t="s">
        <v>3</v>
      </c>
      <c r="C701" s="2" t="s">
        <v>107</v>
      </c>
      <c r="D701" s="2" t="s">
        <v>20</v>
      </c>
    </row>
    <row r="702" spans="1:4">
      <c r="A702" s="2">
        <v>1986</v>
      </c>
      <c r="B702" s="2" t="s">
        <v>1</v>
      </c>
      <c r="C702" s="2" t="s">
        <v>107</v>
      </c>
      <c r="D702" s="2" t="s">
        <v>20</v>
      </c>
    </row>
    <row r="703" spans="1:4">
      <c r="A703" s="2">
        <v>1990</v>
      </c>
      <c r="B703" s="2" t="s">
        <v>6</v>
      </c>
      <c r="C703" s="2" t="s">
        <v>107</v>
      </c>
      <c r="D703" s="2" t="s">
        <v>20</v>
      </c>
    </row>
    <row r="704" spans="1:4">
      <c r="A704" s="2">
        <v>2011</v>
      </c>
      <c r="B704" s="2" t="s">
        <v>3</v>
      </c>
      <c r="C704" s="2" t="s">
        <v>109</v>
      </c>
      <c r="D704" s="2" t="s">
        <v>20</v>
      </c>
    </row>
    <row r="705" spans="1:4">
      <c r="A705" s="2">
        <v>2011</v>
      </c>
      <c r="B705" s="2" t="s">
        <v>3</v>
      </c>
      <c r="C705" s="2" t="s">
        <v>104</v>
      </c>
      <c r="D705" s="2" t="s">
        <v>20</v>
      </c>
    </row>
    <row r="706" spans="1:4">
      <c r="A706" s="2">
        <v>2008</v>
      </c>
      <c r="B706" s="2" t="s">
        <v>1</v>
      </c>
      <c r="C706" s="2" t="s">
        <v>107</v>
      </c>
      <c r="D706" s="2" t="s">
        <v>20</v>
      </c>
    </row>
    <row r="707" spans="1:4">
      <c r="A707" s="2">
        <v>2004</v>
      </c>
      <c r="B707" s="2" t="s">
        <v>1</v>
      </c>
      <c r="C707" s="2" t="s">
        <v>107</v>
      </c>
      <c r="D707" s="2" t="s">
        <v>20</v>
      </c>
    </row>
    <row r="708" spans="1:4">
      <c r="A708" s="2">
        <v>1995</v>
      </c>
      <c r="B708" s="2" t="s">
        <v>1</v>
      </c>
      <c r="C708" s="2" t="s">
        <v>104</v>
      </c>
      <c r="D708" s="2" t="s">
        <v>20</v>
      </c>
    </row>
    <row r="709" spans="1:4">
      <c r="A709" s="2">
        <v>2006</v>
      </c>
      <c r="B709" s="2" t="s">
        <v>1</v>
      </c>
      <c r="C709" s="2" t="s">
        <v>107</v>
      </c>
      <c r="D709" s="2" t="s">
        <v>20</v>
      </c>
    </row>
    <row r="710" spans="1:4">
      <c r="A710" s="2">
        <v>1995</v>
      </c>
      <c r="B710" s="2" t="s">
        <v>1</v>
      </c>
      <c r="C710" s="2" t="s">
        <v>111</v>
      </c>
      <c r="D710" s="2" t="s">
        <v>20</v>
      </c>
    </row>
    <row r="711" spans="1:4">
      <c r="A711" s="2">
        <v>2003</v>
      </c>
      <c r="B711" s="2" t="s">
        <v>1</v>
      </c>
      <c r="C711" s="2" t="s">
        <v>107</v>
      </c>
      <c r="D711" s="2" t="s">
        <v>20</v>
      </c>
    </row>
    <row r="712" spans="1:4">
      <c r="A712" s="2">
        <v>2000</v>
      </c>
      <c r="B712" s="2" t="s">
        <v>3</v>
      </c>
      <c r="C712" s="2" t="s">
        <v>104</v>
      </c>
      <c r="D712" s="2" t="s">
        <v>20</v>
      </c>
    </row>
    <row r="713" spans="1:4">
      <c r="A713" s="2">
        <v>1990</v>
      </c>
      <c r="B713" s="2" t="s">
        <v>1</v>
      </c>
      <c r="C713" s="2" t="s">
        <v>117</v>
      </c>
      <c r="D713" s="2" t="s">
        <v>54</v>
      </c>
    </row>
    <row r="714" spans="1:4">
      <c r="A714" s="2">
        <v>2011</v>
      </c>
      <c r="B714" s="2" t="s">
        <v>3</v>
      </c>
      <c r="C714" s="2" t="s">
        <v>107</v>
      </c>
      <c r="D714" s="2" t="s">
        <v>8</v>
      </c>
    </row>
    <row r="715" spans="1:4">
      <c r="A715" s="2">
        <v>1992</v>
      </c>
      <c r="B715" s="2" t="s">
        <v>3</v>
      </c>
      <c r="C715" s="2" t="s">
        <v>111</v>
      </c>
      <c r="D715" s="2" t="s">
        <v>16</v>
      </c>
    </row>
    <row r="716" spans="1:4">
      <c r="A716" s="2">
        <v>1990</v>
      </c>
      <c r="B716" s="2" t="s">
        <v>3</v>
      </c>
      <c r="C716" s="2" t="s">
        <v>107</v>
      </c>
      <c r="D716" s="2" t="s">
        <v>51</v>
      </c>
    </row>
    <row r="717" spans="1:4">
      <c r="A717" s="2">
        <v>1990</v>
      </c>
      <c r="B717" s="2" t="s">
        <v>3</v>
      </c>
      <c r="C717" s="2" t="s">
        <v>104</v>
      </c>
      <c r="D717" s="2" t="s">
        <v>51</v>
      </c>
    </row>
    <row r="718" spans="1:4">
      <c r="A718" s="2">
        <v>1992</v>
      </c>
      <c r="B718" s="2" t="s">
        <v>1</v>
      </c>
      <c r="C718" s="2" t="s">
        <v>104</v>
      </c>
      <c r="D718" s="2" t="s">
        <v>51</v>
      </c>
    </row>
    <row r="719" spans="1:4">
      <c r="A719" s="2">
        <v>2006</v>
      </c>
      <c r="B719" s="2" t="s">
        <v>3</v>
      </c>
      <c r="C719" s="2" t="s">
        <v>107</v>
      </c>
      <c r="D719" s="2" t="s">
        <v>2</v>
      </c>
    </row>
    <row r="720" spans="1:4">
      <c r="A720" s="2">
        <v>2001</v>
      </c>
      <c r="B720" s="2" t="s">
        <v>3</v>
      </c>
      <c r="C720" s="2" t="s">
        <v>107</v>
      </c>
      <c r="D720" s="2" t="s">
        <v>51</v>
      </c>
    </row>
    <row r="721" spans="1:4">
      <c r="A721" s="2">
        <v>1983</v>
      </c>
      <c r="B721" s="2" t="s">
        <v>3</v>
      </c>
      <c r="C721" s="2" t="s">
        <v>115</v>
      </c>
      <c r="D721" s="2" t="s">
        <v>25</v>
      </c>
    </row>
    <row r="722" spans="1:4">
      <c r="A722" s="2">
        <v>2006</v>
      </c>
      <c r="B722" s="2" t="s">
        <v>3</v>
      </c>
      <c r="C722" s="2" t="s">
        <v>104</v>
      </c>
      <c r="D722" s="2" t="s">
        <v>15</v>
      </c>
    </row>
    <row r="723" spans="1:4">
      <c r="A723" s="2">
        <v>2005</v>
      </c>
      <c r="B723" s="2" t="s">
        <v>3</v>
      </c>
      <c r="C723" s="2" t="s">
        <v>107</v>
      </c>
      <c r="D723" s="2" t="s">
        <v>50</v>
      </c>
    </row>
    <row r="724" spans="1:4">
      <c r="A724" s="2">
        <v>1987</v>
      </c>
      <c r="B724" s="2" t="s">
        <v>1</v>
      </c>
      <c r="C724" s="2" t="s">
        <v>117</v>
      </c>
      <c r="D724" s="2" t="s">
        <v>8</v>
      </c>
    </row>
    <row r="725" spans="1:4">
      <c r="A725" s="2">
        <v>2003</v>
      </c>
      <c r="B725" s="2" t="s">
        <v>3</v>
      </c>
      <c r="C725" s="2" t="s">
        <v>107</v>
      </c>
      <c r="D725" s="2" t="s">
        <v>49</v>
      </c>
    </row>
    <row r="726" spans="1:4">
      <c r="A726" s="2">
        <v>2001</v>
      </c>
      <c r="B726" s="2" t="s">
        <v>3</v>
      </c>
      <c r="C726" s="2" t="s">
        <v>104</v>
      </c>
      <c r="D726" s="2" t="s">
        <v>38</v>
      </c>
    </row>
    <row r="727" spans="1:4">
      <c r="A727" s="2">
        <v>1989</v>
      </c>
      <c r="B727" s="2" t="s">
        <v>1</v>
      </c>
      <c r="C727" s="2" t="s">
        <v>117</v>
      </c>
      <c r="D727" s="2" t="s">
        <v>25</v>
      </c>
    </row>
    <row r="728" spans="1:4">
      <c r="A728" s="2">
        <v>1989</v>
      </c>
      <c r="B728" s="2" t="s">
        <v>3</v>
      </c>
      <c r="C728" s="2" t="s">
        <v>104</v>
      </c>
      <c r="D728" s="2" t="s">
        <v>24</v>
      </c>
    </row>
    <row r="729" spans="1:4">
      <c r="A729" s="2">
        <v>1993</v>
      </c>
      <c r="B729" s="2" t="s">
        <v>1</v>
      </c>
      <c r="C729" s="2" t="s">
        <v>109</v>
      </c>
      <c r="D729" s="2" t="s">
        <v>50</v>
      </c>
    </row>
    <row r="730" spans="1:4">
      <c r="A730" s="2">
        <v>2000</v>
      </c>
      <c r="B730" s="2" t="s">
        <v>4</v>
      </c>
      <c r="C730" s="2" t="s">
        <v>109</v>
      </c>
      <c r="D730" s="2" t="s">
        <v>50</v>
      </c>
    </row>
    <row r="731" spans="1:4">
      <c r="A731" s="2">
        <v>1994</v>
      </c>
      <c r="B731" s="2" t="s">
        <v>1</v>
      </c>
      <c r="C731" s="2" t="s">
        <v>107</v>
      </c>
      <c r="D731" s="2" t="s">
        <v>50</v>
      </c>
    </row>
    <row r="732" spans="1:4">
      <c r="A732" s="2">
        <v>2009</v>
      </c>
      <c r="B732" s="2" t="s">
        <v>1</v>
      </c>
      <c r="C732" s="2" t="s">
        <v>104</v>
      </c>
      <c r="D732" s="2" t="s">
        <v>27</v>
      </c>
    </row>
    <row r="733" spans="1:4">
      <c r="A733" s="2">
        <v>2011</v>
      </c>
      <c r="B733" s="2" t="s">
        <v>4</v>
      </c>
      <c r="C733" s="2" t="s">
        <v>109</v>
      </c>
      <c r="D733" s="2" t="s">
        <v>27</v>
      </c>
    </row>
    <row r="734" spans="1:4">
      <c r="A734" s="2">
        <v>2011</v>
      </c>
      <c r="B734" s="2" t="s">
        <v>4</v>
      </c>
      <c r="C734" s="2" t="s">
        <v>107</v>
      </c>
      <c r="D734" s="2" t="s">
        <v>27</v>
      </c>
    </row>
    <row r="735" spans="1:4">
      <c r="A735" s="2">
        <v>2011</v>
      </c>
      <c r="B735" s="2" t="s">
        <v>4</v>
      </c>
      <c r="C735" s="2" t="s">
        <v>107</v>
      </c>
      <c r="D735" s="2" t="s">
        <v>27</v>
      </c>
    </row>
    <row r="736" spans="1:4">
      <c r="A736" s="2">
        <v>2001</v>
      </c>
      <c r="B736" s="2" t="s">
        <v>3</v>
      </c>
      <c r="C736" s="2" t="s">
        <v>104</v>
      </c>
      <c r="D736" s="2" t="s">
        <v>15</v>
      </c>
    </row>
    <row r="737" spans="1:4">
      <c r="A737" s="2">
        <v>2009</v>
      </c>
      <c r="B737" s="2" t="s">
        <v>4</v>
      </c>
      <c r="C737" s="2" t="s">
        <v>107</v>
      </c>
      <c r="D737" s="2" t="s">
        <v>27</v>
      </c>
    </row>
    <row r="738" spans="1:4">
      <c r="A738" s="2">
        <v>2009</v>
      </c>
      <c r="B738" s="2" t="s">
        <v>3</v>
      </c>
      <c r="C738" s="2" t="s">
        <v>113</v>
      </c>
      <c r="D738" s="2" t="s">
        <v>27</v>
      </c>
    </row>
    <row r="739" spans="1:4">
      <c r="A739" s="2">
        <v>2006</v>
      </c>
      <c r="B739" s="2" t="s">
        <v>1</v>
      </c>
      <c r="C739" s="2" t="s">
        <v>107</v>
      </c>
      <c r="D739" s="2" t="s">
        <v>50</v>
      </c>
    </row>
    <row r="740" spans="1:4">
      <c r="A740" s="2">
        <v>2006</v>
      </c>
      <c r="B740" s="2" t="s">
        <v>1</v>
      </c>
      <c r="C740" s="2" t="s">
        <v>107</v>
      </c>
      <c r="D740" s="2" t="s">
        <v>27</v>
      </c>
    </row>
    <row r="741" spans="1:4">
      <c r="A741" s="2">
        <v>2010</v>
      </c>
      <c r="B741" s="2" t="s">
        <v>3</v>
      </c>
      <c r="C741" s="2" t="s">
        <v>107</v>
      </c>
      <c r="D741" s="2" t="s">
        <v>50</v>
      </c>
    </row>
    <row r="742" spans="1:4">
      <c r="A742" s="2">
        <v>1995</v>
      </c>
      <c r="B742" s="2" t="s">
        <v>1</v>
      </c>
      <c r="C742" s="2" t="s">
        <v>107</v>
      </c>
      <c r="D742" s="2" t="s">
        <v>50</v>
      </c>
    </row>
    <row r="743" spans="1:4">
      <c r="A743" s="2">
        <v>1987</v>
      </c>
      <c r="B743" s="2" t="s">
        <v>3</v>
      </c>
      <c r="C743" s="2" t="s">
        <v>104</v>
      </c>
      <c r="D743" s="2" t="s">
        <v>25</v>
      </c>
    </row>
    <row r="744" spans="1:4">
      <c r="A744" s="2">
        <v>2002</v>
      </c>
      <c r="B744" s="2" t="s">
        <v>1</v>
      </c>
      <c r="C744" s="2" t="s">
        <v>107</v>
      </c>
      <c r="D744" s="2" t="s">
        <v>51</v>
      </c>
    </row>
    <row r="745" spans="1:4">
      <c r="A745" s="2">
        <v>2007</v>
      </c>
      <c r="B745" s="2" t="s">
        <v>3</v>
      </c>
      <c r="C745" s="2" t="s">
        <v>104</v>
      </c>
      <c r="D745" s="2" t="s">
        <v>20</v>
      </c>
    </row>
    <row r="746" spans="1:4">
      <c r="A746" s="2">
        <v>2006</v>
      </c>
      <c r="B746" s="2" t="s">
        <v>4</v>
      </c>
      <c r="C746" s="2" t="s">
        <v>107</v>
      </c>
      <c r="D746" s="2" t="s">
        <v>50</v>
      </c>
    </row>
    <row r="747" spans="1:4">
      <c r="A747" s="2">
        <v>1990</v>
      </c>
      <c r="B747" s="2" t="s">
        <v>1</v>
      </c>
      <c r="C747" s="2" t="s">
        <v>107</v>
      </c>
      <c r="D747" s="2" t="s">
        <v>50</v>
      </c>
    </row>
    <row r="748" spans="1:4">
      <c r="A748" s="2">
        <v>2008</v>
      </c>
      <c r="B748" s="2" t="s">
        <v>3</v>
      </c>
      <c r="C748" s="2" t="s">
        <v>109</v>
      </c>
      <c r="D748" s="2" t="s">
        <v>27</v>
      </c>
    </row>
    <row r="749" spans="1:4">
      <c r="A749" s="2">
        <v>1993</v>
      </c>
      <c r="B749" s="2" t="s">
        <v>1</v>
      </c>
      <c r="C749" s="2" t="s">
        <v>117</v>
      </c>
      <c r="D749" s="2" t="s">
        <v>50</v>
      </c>
    </row>
    <row r="750" spans="1:4">
      <c r="A750" s="2">
        <v>2000</v>
      </c>
      <c r="B750" s="2" t="s">
        <v>1</v>
      </c>
      <c r="C750" s="2" t="s">
        <v>104</v>
      </c>
      <c r="D750" s="2" t="s">
        <v>50</v>
      </c>
    </row>
    <row r="751" spans="1:4">
      <c r="A751" s="2">
        <v>2000</v>
      </c>
      <c r="B751" s="2" t="s">
        <v>1</v>
      </c>
      <c r="C751" s="2" t="s">
        <v>104</v>
      </c>
      <c r="D751" s="2" t="s">
        <v>50</v>
      </c>
    </row>
    <row r="752" spans="1:4">
      <c r="A752" s="2">
        <v>1992</v>
      </c>
      <c r="B752" s="2" t="s">
        <v>3</v>
      </c>
      <c r="C752" s="2" t="s">
        <v>113</v>
      </c>
      <c r="D752" s="2" t="s">
        <v>13</v>
      </c>
    </row>
    <row r="753" spans="1:4">
      <c r="A753" s="2">
        <v>1997</v>
      </c>
      <c r="B753" s="2" t="s">
        <v>1</v>
      </c>
      <c r="C753" s="2" t="s">
        <v>104</v>
      </c>
      <c r="D753" s="2" t="s">
        <v>50</v>
      </c>
    </row>
    <row r="754" spans="1:4">
      <c r="A754" s="2">
        <v>2005</v>
      </c>
      <c r="B754" s="2" t="s">
        <v>1</v>
      </c>
      <c r="C754" s="2" t="s">
        <v>107</v>
      </c>
      <c r="D754" s="2" t="s">
        <v>50</v>
      </c>
    </row>
    <row r="755" spans="1:4">
      <c r="A755" s="2">
        <v>1991</v>
      </c>
      <c r="B755" s="2" t="s">
        <v>1</v>
      </c>
      <c r="C755" s="2" t="s">
        <v>109</v>
      </c>
      <c r="D755" s="2" t="s">
        <v>50</v>
      </c>
    </row>
    <row r="756" spans="1:4">
      <c r="A756" s="2">
        <v>2001</v>
      </c>
      <c r="B756" s="2" t="s">
        <v>1</v>
      </c>
      <c r="C756" s="2" t="s">
        <v>107</v>
      </c>
      <c r="D756" s="2" t="s">
        <v>50</v>
      </c>
    </row>
    <row r="757" spans="1:4">
      <c r="A757" s="2">
        <v>1997</v>
      </c>
      <c r="B757" s="2" t="s">
        <v>4</v>
      </c>
      <c r="C757" s="2" t="s">
        <v>107</v>
      </c>
      <c r="D757" s="2" t="s">
        <v>50</v>
      </c>
    </row>
    <row r="758" spans="1:4">
      <c r="A758" s="2">
        <v>2003</v>
      </c>
      <c r="B758" s="2" t="s">
        <v>1</v>
      </c>
      <c r="C758" s="2" t="s">
        <v>109</v>
      </c>
      <c r="D758" s="2" t="s">
        <v>50</v>
      </c>
    </row>
    <row r="759" spans="1:4">
      <c r="A759" s="2">
        <v>2006</v>
      </c>
      <c r="B759" s="2" t="s">
        <v>1</v>
      </c>
      <c r="C759" s="2" t="s">
        <v>104</v>
      </c>
      <c r="D759" s="2" t="s">
        <v>50</v>
      </c>
    </row>
    <row r="760" spans="1:4">
      <c r="A760" s="2">
        <v>2011</v>
      </c>
      <c r="B760" s="2" t="s">
        <v>3</v>
      </c>
      <c r="C760" s="2" t="s">
        <v>113</v>
      </c>
      <c r="D760" s="2" t="s">
        <v>27</v>
      </c>
    </row>
    <row r="761" spans="1:4">
      <c r="A761" s="2">
        <v>1992</v>
      </c>
      <c r="B761" s="2" t="s">
        <v>1</v>
      </c>
      <c r="C761" s="2" t="s">
        <v>109</v>
      </c>
      <c r="D761" s="2" t="s">
        <v>50</v>
      </c>
    </row>
    <row r="762" spans="1:4">
      <c r="A762" s="2">
        <v>1993</v>
      </c>
      <c r="B762" s="2" t="s">
        <v>1</v>
      </c>
      <c r="C762" s="2" t="s">
        <v>107</v>
      </c>
      <c r="D762" s="2" t="s">
        <v>50</v>
      </c>
    </row>
    <row r="763" spans="1:4">
      <c r="A763" s="2">
        <v>1992</v>
      </c>
      <c r="B763" s="2" t="s">
        <v>1</v>
      </c>
      <c r="C763" s="2" t="s">
        <v>109</v>
      </c>
      <c r="D763" s="2" t="s">
        <v>50</v>
      </c>
    </row>
    <row r="764" spans="1:4">
      <c r="A764" s="2">
        <v>1997</v>
      </c>
      <c r="B764" s="2" t="s">
        <v>1</v>
      </c>
      <c r="C764" s="2" t="s">
        <v>123</v>
      </c>
      <c r="D764" s="2" t="s">
        <v>50</v>
      </c>
    </row>
    <row r="765" spans="1:4">
      <c r="A765" s="2">
        <v>2008</v>
      </c>
      <c r="B765" s="2" t="s">
        <v>1</v>
      </c>
      <c r="C765" s="2" t="s">
        <v>107</v>
      </c>
      <c r="D765" s="2" t="s">
        <v>50</v>
      </c>
    </row>
    <row r="766" spans="1:4">
      <c r="A766" s="2">
        <v>2005</v>
      </c>
      <c r="B766" s="2" t="s">
        <v>3</v>
      </c>
      <c r="C766" s="2" t="s">
        <v>129</v>
      </c>
      <c r="D766" s="2" t="s">
        <v>50</v>
      </c>
    </row>
    <row r="767" spans="1:4">
      <c r="A767" s="2">
        <v>1992</v>
      </c>
      <c r="B767" s="2" t="s">
        <v>1</v>
      </c>
      <c r="C767" s="2" t="s">
        <v>107</v>
      </c>
      <c r="D767" s="2" t="s">
        <v>50</v>
      </c>
    </row>
    <row r="768" spans="1:4">
      <c r="A768" s="2">
        <v>2011</v>
      </c>
      <c r="B768" s="2" t="s">
        <v>4</v>
      </c>
      <c r="C768" s="2" t="s">
        <v>109</v>
      </c>
      <c r="D768" s="2" t="s">
        <v>27</v>
      </c>
    </row>
    <row r="769" spans="1:4">
      <c r="A769" s="2">
        <v>2009</v>
      </c>
      <c r="B769" s="2" t="s">
        <v>3</v>
      </c>
      <c r="C769" s="2" t="s">
        <v>126</v>
      </c>
      <c r="D769" s="2" t="s">
        <v>77</v>
      </c>
    </row>
    <row r="770" spans="1:4">
      <c r="A770" s="2">
        <v>1994</v>
      </c>
      <c r="B770" s="2" t="s">
        <v>1</v>
      </c>
      <c r="C770" s="2" t="s">
        <v>107</v>
      </c>
      <c r="D770" s="2" t="s">
        <v>78</v>
      </c>
    </row>
    <row r="771" spans="1:4">
      <c r="A771" s="2">
        <v>2011</v>
      </c>
      <c r="B771" s="2" t="s">
        <v>4</v>
      </c>
      <c r="C771" s="2" t="s">
        <v>107</v>
      </c>
      <c r="D771" s="2" t="s">
        <v>27</v>
      </c>
    </row>
    <row r="772" spans="1:4">
      <c r="A772" s="2">
        <v>1996</v>
      </c>
      <c r="B772" s="2" t="s">
        <v>1</v>
      </c>
      <c r="C772" s="2" t="s">
        <v>104</v>
      </c>
      <c r="D772" s="2" t="s">
        <v>50</v>
      </c>
    </row>
    <row r="773" spans="1:4">
      <c r="A773" s="2">
        <v>2001</v>
      </c>
      <c r="B773" s="2" t="s">
        <v>1</v>
      </c>
      <c r="C773" s="2" t="s">
        <v>104</v>
      </c>
      <c r="D773" s="2" t="s">
        <v>50</v>
      </c>
    </row>
    <row r="774" spans="1:4">
      <c r="A774" s="2">
        <v>2004</v>
      </c>
      <c r="B774" s="2" t="s">
        <v>1</v>
      </c>
      <c r="C774" s="2" t="s">
        <v>107</v>
      </c>
      <c r="D774" s="2" t="s">
        <v>50</v>
      </c>
    </row>
    <row r="775" spans="1:4">
      <c r="A775" s="2">
        <v>2001</v>
      </c>
      <c r="B775" s="2" t="s">
        <v>1</v>
      </c>
      <c r="C775" s="2" t="s">
        <v>106</v>
      </c>
      <c r="D775" s="2" t="s">
        <v>50</v>
      </c>
    </row>
    <row r="776" spans="1:4">
      <c r="A776" s="2">
        <v>1998</v>
      </c>
      <c r="B776" s="2" t="s">
        <v>1</v>
      </c>
      <c r="C776" s="2" t="s">
        <v>107</v>
      </c>
      <c r="D776" s="2" t="s">
        <v>27</v>
      </c>
    </row>
    <row r="777" spans="1:4">
      <c r="A777" s="2">
        <v>1997</v>
      </c>
      <c r="B777" s="2" t="s">
        <v>4</v>
      </c>
      <c r="C777" s="2" t="s">
        <v>123</v>
      </c>
      <c r="D777" s="2" t="s">
        <v>50</v>
      </c>
    </row>
    <row r="778" spans="1:4">
      <c r="A778" s="2">
        <v>2009</v>
      </c>
      <c r="B778" s="2" t="s">
        <v>1</v>
      </c>
      <c r="C778" s="2" t="s">
        <v>106</v>
      </c>
      <c r="D778" s="2" t="s">
        <v>27</v>
      </c>
    </row>
    <row r="779" spans="1:4">
      <c r="A779" s="2">
        <v>2002</v>
      </c>
      <c r="B779" s="2" t="s">
        <v>3</v>
      </c>
      <c r="C779" s="2" t="s">
        <v>104</v>
      </c>
      <c r="D779" s="2" t="s">
        <v>15</v>
      </c>
    </row>
    <row r="780" spans="1:4">
      <c r="A780" s="2">
        <v>2009</v>
      </c>
      <c r="B780" s="2" t="s">
        <v>3</v>
      </c>
      <c r="C780" s="2" t="s">
        <v>107</v>
      </c>
      <c r="D780" s="2" t="s">
        <v>50</v>
      </c>
    </row>
    <row r="781" spans="1:4">
      <c r="A781" s="2">
        <v>2010</v>
      </c>
      <c r="B781" s="2" t="s">
        <v>4</v>
      </c>
      <c r="C781" s="2" t="s">
        <v>107</v>
      </c>
      <c r="D781" s="2" t="s">
        <v>27</v>
      </c>
    </row>
    <row r="782" spans="1:4">
      <c r="A782" s="2">
        <v>2011</v>
      </c>
      <c r="B782" s="2" t="s">
        <v>4</v>
      </c>
      <c r="C782" s="2" t="s">
        <v>107</v>
      </c>
      <c r="D782" s="2" t="s">
        <v>27</v>
      </c>
    </row>
    <row r="783" spans="1:4">
      <c r="A783" s="2">
        <v>2011</v>
      </c>
      <c r="B783" s="2" t="s">
        <v>1</v>
      </c>
      <c r="C783" s="2" t="s">
        <v>106</v>
      </c>
      <c r="D783" s="2" t="s">
        <v>27</v>
      </c>
    </row>
    <row r="784" spans="1:4">
      <c r="A784" s="2">
        <v>2011</v>
      </c>
      <c r="B784" s="2" t="s">
        <v>100</v>
      </c>
      <c r="C784" s="2" t="s">
        <v>130</v>
      </c>
      <c r="D784" s="2" t="s">
        <v>27</v>
      </c>
    </row>
    <row r="785" spans="1:4">
      <c r="A785" s="2">
        <v>1994</v>
      </c>
      <c r="B785" s="2" t="s">
        <v>1</v>
      </c>
      <c r="C785" s="2" t="s">
        <v>104</v>
      </c>
      <c r="D785" s="2" t="s">
        <v>50</v>
      </c>
    </row>
    <row r="786" spans="1:4">
      <c r="A786" s="2">
        <v>1997</v>
      </c>
      <c r="B786" s="2" t="s">
        <v>4</v>
      </c>
      <c r="C786" s="2" t="s">
        <v>107</v>
      </c>
      <c r="D786" s="2" t="s">
        <v>50</v>
      </c>
    </row>
    <row r="787" spans="1:4">
      <c r="A787" s="2">
        <v>1993</v>
      </c>
      <c r="B787" s="2" t="s">
        <v>1</v>
      </c>
      <c r="C787" s="2" t="s">
        <v>122</v>
      </c>
      <c r="D787" s="2" t="s">
        <v>24</v>
      </c>
    </row>
    <row r="788" spans="1:4">
      <c r="A788" s="2">
        <v>2011</v>
      </c>
      <c r="B788" s="2" t="s">
        <v>3</v>
      </c>
      <c r="C788" s="2" t="s">
        <v>107</v>
      </c>
      <c r="D788" s="2" t="s">
        <v>60</v>
      </c>
    </row>
    <row r="789" spans="1:4">
      <c r="A789" s="2">
        <v>1984</v>
      </c>
      <c r="B789" s="2" t="s">
        <v>3</v>
      </c>
      <c r="C789" s="2" t="s">
        <v>104</v>
      </c>
      <c r="D789" s="2" t="s">
        <v>45</v>
      </c>
    </row>
    <row r="790" spans="1:4">
      <c r="A790" s="2">
        <v>1988</v>
      </c>
      <c r="B790" s="2" t="s">
        <v>1</v>
      </c>
      <c r="C790" s="2" t="s">
        <v>107</v>
      </c>
      <c r="D790" s="2" t="s">
        <v>15</v>
      </c>
    </row>
    <row r="791" spans="1:4">
      <c r="A791" s="2">
        <v>1987</v>
      </c>
      <c r="B791" s="2" t="s">
        <v>3</v>
      </c>
      <c r="C791" s="2" t="s">
        <v>111</v>
      </c>
      <c r="D791" s="2" t="s">
        <v>15</v>
      </c>
    </row>
    <row r="792" spans="1:4">
      <c r="A792" s="2">
        <v>1987</v>
      </c>
      <c r="B792" s="2" t="s">
        <v>3</v>
      </c>
      <c r="C792" s="2" t="s">
        <v>115</v>
      </c>
      <c r="D792" s="2" t="s">
        <v>15</v>
      </c>
    </row>
    <row r="793" spans="1:4">
      <c r="A793" s="2">
        <v>2002</v>
      </c>
      <c r="B793" s="2" t="s">
        <v>1</v>
      </c>
      <c r="C793" s="2" t="s">
        <v>107</v>
      </c>
      <c r="D793" s="2" t="s">
        <v>24</v>
      </c>
    </row>
    <row r="794" spans="1:4">
      <c r="A794" s="2">
        <v>2011</v>
      </c>
      <c r="B794" s="2" t="s">
        <v>4</v>
      </c>
      <c r="C794" s="2" t="s">
        <v>107</v>
      </c>
      <c r="D794" s="2" t="s">
        <v>27</v>
      </c>
    </row>
    <row r="795" spans="1:4">
      <c r="A795" s="2">
        <v>2011</v>
      </c>
      <c r="B795" s="2" t="s">
        <v>1</v>
      </c>
      <c r="C795" s="2" t="s">
        <v>104</v>
      </c>
      <c r="D795" s="2" t="s">
        <v>27</v>
      </c>
    </row>
    <row r="796" spans="1:4">
      <c r="A796" s="2">
        <v>2002</v>
      </c>
      <c r="B796" s="2" t="s">
        <v>3</v>
      </c>
      <c r="C796" s="2" t="s">
        <v>113</v>
      </c>
      <c r="D796" s="2" t="s">
        <v>50</v>
      </c>
    </row>
    <row r="797" spans="1:4">
      <c r="A797" s="2">
        <v>2000</v>
      </c>
      <c r="B797" s="2" t="s">
        <v>1</v>
      </c>
      <c r="C797" s="2" t="s">
        <v>106</v>
      </c>
      <c r="D797" s="2" t="s">
        <v>38</v>
      </c>
    </row>
    <row r="798" spans="1:4">
      <c r="A798" s="2">
        <v>1987</v>
      </c>
      <c r="B798" s="2" t="s">
        <v>1</v>
      </c>
      <c r="C798" s="2" t="s">
        <v>117</v>
      </c>
      <c r="D798" s="2" t="s">
        <v>8</v>
      </c>
    </row>
    <row r="799" spans="1:4">
      <c r="A799" s="2">
        <v>2011</v>
      </c>
      <c r="B799" s="2" t="s">
        <v>4</v>
      </c>
      <c r="C799" s="2" t="s">
        <v>107</v>
      </c>
      <c r="D799" s="2" t="s">
        <v>27</v>
      </c>
    </row>
    <row r="800" spans="1:4">
      <c r="A800" s="2">
        <v>1996</v>
      </c>
      <c r="B800" s="2" t="s">
        <v>1</v>
      </c>
      <c r="C800" s="2" t="s">
        <v>117</v>
      </c>
      <c r="D800" s="2" t="s">
        <v>8</v>
      </c>
    </row>
    <row r="801" spans="1:4">
      <c r="A801" s="2">
        <v>2002</v>
      </c>
      <c r="B801" s="2" t="s">
        <v>1</v>
      </c>
      <c r="C801" s="2" t="s">
        <v>117</v>
      </c>
      <c r="D801" s="2" t="s">
        <v>35</v>
      </c>
    </row>
    <row r="802" spans="1:4">
      <c r="A802" s="2">
        <v>1991</v>
      </c>
      <c r="B802" s="2" t="s">
        <v>3</v>
      </c>
      <c r="C802" s="2" t="s">
        <v>107</v>
      </c>
      <c r="D802" s="2" t="s">
        <v>24</v>
      </c>
    </row>
    <row r="803" spans="1:4">
      <c r="A803" s="2">
        <v>1991</v>
      </c>
      <c r="B803" s="2" t="s">
        <v>3</v>
      </c>
      <c r="C803" s="2" t="s">
        <v>104</v>
      </c>
      <c r="D803" s="2" t="s">
        <v>24</v>
      </c>
    </row>
    <row r="804" spans="1:4">
      <c r="A804" s="2">
        <v>1998</v>
      </c>
      <c r="B804" s="2" t="s">
        <v>3</v>
      </c>
      <c r="C804" s="2" t="s">
        <v>111</v>
      </c>
      <c r="D804" s="2" t="s">
        <v>15</v>
      </c>
    </row>
    <row r="805" spans="1:4">
      <c r="A805" s="2">
        <v>2010</v>
      </c>
      <c r="B805" s="2" t="s">
        <v>4</v>
      </c>
      <c r="C805" s="2" t="s">
        <v>107</v>
      </c>
      <c r="D805" s="2" t="s">
        <v>27</v>
      </c>
    </row>
    <row r="806" spans="1:4">
      <c r="A806" s="2">
        <v>2010</v>
      </c>
      <c r="B806" s="2" t="s">
        <v>3</v>
      </c>
      <c r="C806" s="2" t="s">
        <v>107</v>
      </c>
      <c r="D806" s="2" t="s">
        <v>8</v>
      </c>
    </row>
    <row r="807" spans="1:4">
      <c r="A807" s="2">
        <v>1986</v>
      </c>
      <c r="B807" s="2" t="s">
        <v>3</v>
      </c>
      <c r="C807" s="2" t="s">
        <v>106</v>
      </c>
      <c r="D807" s="2" t="s">
        <v>8</v>
      </c>
    </row>
    <row r="808" spans="1:4">
      <c r="A808" s="2">
        <v>1986</v>
      </c>
      <c r="B808" s="2" t="s">
        <v>1</v>
      </c>
      <c r="C808" s="2" t="s">
        <v>117</v>
      </c>
      <c r="D808" s="2" t="s">
        <v>8</v>
      </c>
    </row>
    <row r="809" spans="1:4">
      <c r="A809" s="2">
        <v>1992</v>
      </c>
      <c r="B809" s="2" t="s">
        <v>1</v>
      </c>
      <c r="C809" s="2" t="s">
        <v>117</v>
      </c>
      <c r="D809" s="2" t="s">
        <v>34</v>
      </c>
    </row>
    <row r="810" spans="1:4">
      <c r="A810" s="2">
        <v>1994</v>
      </c>
      <c r="B810" s="2" t="s">
        <v>3</v>
      </c>
      <c r="C810" s="2" t="s">
        <v>108</v>
      </c>
      <c r="D810" s="2" t="s">
        <v>25</v>
      </c>
    </row>
    <row r="811" spans="1:4">
      <c r="A811" s="2">
        <v>2001</v>
      </c>
      <c r="B811" s="2" t="s">
        <v>3</v>
      </c>
      <c r="C811" s="2" t="s">
        <v>104</v>
      </c>
      <c r="D811" s="2" t="s">
        <v>37</v>
      </c>
    </row>
    <row r="812" spans="1:4">
      <c r="A812" s="2">
        <v>1999</v>
      </c>
      <c r="B812" s="2" t="s">
        <v>1</v>
      </c>
      <c r="C812" s="2" t="s">
        <v>107</v>
      </c>
      <c r="D812" s="2" t="s">
        <v>60</v>
      </c>
    </row>
    <row r="813" spans="1:4">
      <c r="A813" s="2">
        <v>1981</v>
      </c>
      <c r="B813" s="2" t="s">
        <v>3</v>
      </c>
      <c r="C813" s="2" t="s">
        <v>107</v>
      </c>
      <c r="D813" s="2" t="s">
        <v>8</v>
      </c>
    </row>
    <row r="814" spans="1:4">
      <c r="A814" s="2">
        <v>1985</v>
      </c>
      <c r="B814" s="2" t="s">
        <v>1</v>
      </c>
      <c r="C814" s="2" t="s">
        <v>107</v>
      </c>
      <c r="D814" s="2" t="s">
        <v>37</v>
      </c>
    </row>
    <row r="815" spans="1:4">
      <c r="A815" s="2">
        <v>1991</v>
      </c>
      <c r="B815" s="2" t="s">
        <v>1</v>
      </c>
      <c r="C815" s="2" t="s">
        <v>115</v>
      </c>
      <c r="D815" s="2" t="s">
        <v>14</v>
      </c>
    </row>
    <row r="816" spans="1:4">
      <c r="A816" s="2">
        <v>1985</v>
      </c>
      <c r="B816" s="2" t="s">
        <v>3</v>
      </c>
      <c r="C816" s="2" t="s">
        <v>107</v>
      </c>
      <c r="D816" s="2" t="s">
        <v>2</v>
      </c>
    </row>
    <row r="817" spans="1:4">
      <c r="A817" s="2">
        <v>1997</v>
      </c>
      <c r="B817" s="2" t="s">
        <v>3</v>
      </c>
      <c r="C817" s="2" t="s">
        <v>107</v>
      </c>
      <c r="D817" s="2" t="s">
        <v>37</v>
      </c>
    </row>
    <row r="818" spans="1:4">
      <c r="A818" s="2">
        <v>1994</v>
      </c>
      <c r="B818" s="2" t="s">
        <v>1</v>
      </c>
      <c r="C818" s="2" t="s">
        <v>117</v>
      </c>
      <c r="D818" s="2" t="s">
        <v>8</v>
      </c>
    </row>
    <row r="819" spans="1:4">
      <c r="A819" s="2">
        <v>1989</v>
      </c>
      <c r="B819" s="2" t="s">
        <v>3</v>
      </c>
      <c r="C819" s="2" t="s">
        <v>111</v>
      </c>
      <c r="D819" s="2" t="s">
        <v>37</v>
      </c>
    </row>
    <row r="820" spans="1:4">
      <c r="A820" s="2">
        <v>2009</v>
      </c>
      <c r="B820" s="2" t="s">
        <v>1</v>
      </c>
      <c r="C820" s="2" t="s">
        <v>104</v>
      </c>
      <c r="D820" s="2" t="s">
        <v>50</v>
      </c>
    </row>
    <row r="821" spans="1:4">
      <c r="A821" s="2">
        <v>1987</v>
      </c>
      <c r="B821" s="2" t="s">
        <v>3</v>
      </c>
      <c r="C821" s="2" t="s">
        <v>107</v>
      </c>
      <c r="D821" s="2" t="s">
        <v>14</v>
      </c>
    </row>
    <row r="822" spans="1:4">
      <c r="A822" s="2">
        <v>1987</v>
      </c>
      <c r="B822" s="2" t="s">
        <v>3</v>
      </c>
      <c r="C822" s="2" t="s">
        <v>104</v>
      </c>
      <c r="D822" s="2" t="s">
        <v>14</v>
      </c>
    </row>
    <row r="823" spans="1:4">
      <c r="A823" s="2">
        <v>1997</v>
      </c>
      <c r="B823" s="2" t="s">
        <v>3</v>
      </c>
      <c r="C823" s="2" t="s">
        <v>111</v>
      </c>
      <c r="D823" s="2" t="s">
        <v>2</v>
      </c>
    </row>
    <row r="824" spans="1:4">
      <c r="A824" s="2">
        <v>1988</v>
      </c>
      <c r="B824" s="2" t="s">
        <v>1</v>
      </c>
      <c r="C824" s="2" t="s">
        <v>103</v>
      </c>
      <c r="D824" s="2" t="s">
        <v>30</v>
      </c>
    </row>
    <row r="825" spans="1:4">
      <c r="A825" s="2">
        <v>1998</v>
      </c>
      <c r="B825" s="2" t="s">
        <v>4</v>
      </c>
      <c r="C825" s="2" t="s">
        <v>107</v>
      </c>
      <c r="D825" s="2" t="s">
        <v>24</v>
      </c>
    </row>
    <row r="826" spans="1:4">
      <c r="A826" s="2">
        <v>1989</v>
      </c>
      <c r="B826" s="2" t="s">
        <v>3</v>
      </c>
      <c r="C826" s="2" t="s">
        <v>104</v>
      </c>
      <c r="D826" s="2" t="s">
        <v>79</v>
      </c>
    </row>
    <row r="827" spans="1:4">
      <c r="A827" s="2">
        <v>2011</v>
      </c>
      <c r="B827" s="2" t="s">
        <v>3</v>
      </c>
      <c r="C827" s="2" t="s">
        <v>107</v>
      </c>
      <c r="D827" s="2" t="s">
        <v>35</v>
      </c>
    </row>
    <row r="828" spans="1:4">
      <c r="A828" s="2">
        <v>1992</v>
      </c>
      <c r="B828" s="2" t="s">
        <v>3</v>
      </c>
      <c r="C828" s="2" t="s">
        <v>115</v>
      </c>
      <c r="D828" s="2" t="s">
        <v>47</v>
      </c>
    </row>
    <row r="829" spans="1:4">
      <c r="A829" s="2">
        <v>1997</v>
      </c>
      <c r="B829" s="2" t="s">
        <v>3</v>
      </c>
      <c r="C829" s="2" t="s">
        <v>107</v>
      </c>
      <c r="D829" s="2" t="s">
        <v>2</v>
      </c>
    </row>
    <row r="830" spans="1:4">
      <c r="A830" s="2">
        <v>1987</v>
      </c>
      <c r="B830" s="2" t="s">
        <v>1</v>
      </c>
      <c r="C830" s="2" t="s">
        <v>107</v>
      </c>
      <c r="D830" s="2" t="s">
        <v>80</v>
      </c>
    </row>
    <row r="831" spans="1:4">
      <c r="A831" s="2">
        <v>2006</v>
      </c>
      <c r="B831" s="2" t="s">
        <v>1</v>
      </c>
      <c r="C831" s="2" t="s">
        <v>107</v>
      </c>
      <c r="D831" s="2" t="s">
        <v>8</v>
      </c>
    </row>
    <row r="832" spans="1:4">
      <c r="A832" s="2">
        <v>1992</v>
      </c>
      <c r="B832" s="2" t="s">
        <v>3</v>
      </c>
      <c r="C832" s="2" t="s">
        <v>104</v>
      </c>
      <c r="D832" s="2" t="s">
        <v>13</v>
      </c>
    </row>
    <row r="833" spans="1:4">
      <c r="A833" s="2">
        <v>1995</v>
      </c>
      <c r="B833" s="2" t="s">
        <v>3</v>
      </c>
      <c r="C833" s="2" t="s">
        <v>113</v>
      </c>
      <c r="D833" s="2" t="s">
        <v>24</v>
      </c>
    </row>
    <row r="834" spans="1:4">
      <c r="A834" s="2">
        <v>1992</v>
      </c>
      <c r="B834" s="2" t="s">
        <v>1</v>
      </c>
      <c r="C834" s="2" t="s">
        <v>117</v>
      </c>
      <c r="D834" s="2" t="s">
        <v>8</v>
      </c>
    </row>
    <row r="835" spans="1:4">
      <c r="A835" s="2">
        <v>1991</v>
      </c>
      <c r="B835" s="2" t="s">
        <v>1</v>
      </c>
      <c r="C835" s="2" t="s">
        <v>122</v>
      </c>
      <c r="D835" s="2" t="s">
        <v>8</v>
      </c>
    </row>
    <row r="836" spans="1:4">
      <c r="A836" s="2">
        <v>1997</v>
      </c>
      <c r="B836" s="2" t="s">
        <v>1</v>
      </c>
      <c r="C836" s="2" t="s">
        <v>123</v>
      </c>
      <c r="D836" s="2" t="s">
        <v>8</v>
      </c>
    </row>
    <row r="837" spans="1:4">
      <c r="A837" s="2">
        <v>1995</v>
      </c>
      <c r="B837" s="2" t="s">
        <v>3</v>
      </c>
      <c r="C837" s="2" t="s">
        <v>107</v>
      </c>
      <c r="D837" s="2" t="s">
        <v>24</v>
      </c>
    </row>
    <row r="838" spans="1:4">
      <c r="A838" s="2">
        <v>1987</v>
      </c>
      <c r="B838" s="2" t="s">
        <v>3</v>
      </c>
      <c r="C838" s="2" t="s">
        <v>103</v>
      </c>
      <c r="D838" s="2" t="s">
        <v>27</v>
      </c>
    </row>
    <row r="839" spans="1:4">
      <c r="A839" s="2">
        <v>1987</v>
      </c>
      <c r="B839" s="2" t="s">
        <v>1</v>
      </c>
      <c r="C839" s="2" t="s">
        <v>104</v>
      </c>
      <c r="D839" s="2" t="s">
        <v>24</v>
      </c>
    </row>
    <row r="840" spans="1:4">
      <c r="A840" s="2">
        <v>1984</v>
      </c>
      <c r="B840" s="2" t="s">
        <v>1</v>
      </c>
      <c r="C840" s="2" t="s">
        <v>117</v>
      </c>
      <c r="D840" s="2" t="s">
        <v>33</v>
      </c>
    </row>
    <row r="841" spans="1:4">
      <c r="A841" s="2">
        <v>1991</v>
      </c>
      <c r="B841" s="2" t="s">
        <v>1</v>
      </c>
      <c r="C841" s="2" t="s">
        <v>117</v>
      </c>
      <c r="D841" s="2" t="s">
        <v>43</v>
      </c>
    </row>
    <row r="842" spans="1:4">
      <c r="A842" s="2">
        <v>1983</v>
      </c>
      <c r="B842" s="2" t="s">
        <v>3</v>
      </c>
      <c r="C842" s="2" t="s">
        <v>123</v>
      </c>
      <c r="D842" s="2" t="s">
        <v>8</v>
      </c>
    </row>
    <row r="843" spans="1:4">
      <c r="A843" s="2">
        <v>1994</v>
      </c>
      <c r="B843" s="2" t="s">
        <v>3</v>
      </c>
      <c r="C843" s="2" t="s">
        <v>113</v>
      </c>
      <c r="D843" s="2" t="s">
        <v>8</v>
      </c>
    </row>
    <row r="844" spans="1:4">
      <c r="A844" s="2">
        <v>2011</v>
      </c>
      <c r="B844" s="2" t="s">
        <v>4</v>
      </c>
      <c r="C844" s="2" t="s">
        <v>107</v>
      </c>
      <c r="D844" s="2" t="s">
        <v>81</v>
      </c>
    </row>
    <row r="845" spans="1:4">
      <c r="A845" s="2">
        <v>1986</v>
      </c>
      <c r="B845" s="2" t="s">
        <v>3</v>
      </c>
      <c r="C845" s="2" t="s">
        <v>104</v>
      </c>
      <c r="D845" s="2" t="s">
        <v>8</v>
      </c>
    </row>
    <row r="846" spans="1:4">
      <c r="A846" s="2">
        <v>1998</v>
      </c>
      <c r="B846" s="2" t="s">
        <v>3</v>
      </c>
      <c r="C846" s="2" t="s">
        <v>104</v>
      </c>
      <c r="D846" s="2" t="s">
        <v>2</v>
      </c>
    </row>
    <row r="847" spans="1:4">
      <c r="A847" s="2">
        <v>1987</v>
      </c>
      <c r="B847" s="2" t="s">
        <v>3</v>
      </c>
      <c r="C847" s="2" t="s">
        <v>107</v>
      </c>
      <c r="D847" s="2" t="s">
        <v>2</v>
      </c>
    </row>
    <row r="848" spans="1:4">
      <c r="A848" s="2">
        <v>2011</v>
      </c>
      <c r="B848" s="2" t="s">
        <v>1</v>
      </c>
      <c r="C848" s="2" t="s">
        <v>106</v>
      </c>
      <c r="D848" s="2" t="s">
        <v>10</v>
      </c>
    </row>
    <row r="849" spans="1:4">
      <c r="A849" s="2">
        <v>1988</v>
      </c>
      <c r="B849" s="2" t="s">
        <v>1</v>
      </c>
      <c r="C849" s="2" t="s">
        <v>107</v>
      </c>
      <c r="D849" s="2" t="s">
        <v>10</v>
      </c>
    </row>
    <row r="850" spans="1:4">
      <c r="A850" s="2">
        <v>2004</v>
      </c>
      <c r="B850" s="2" t="s">
        <v>3</v>
      </c>
      <c r="C850" s="2" t="s">
        <v>107</v>
      </c>
      <c r="D850" s="2" t="s">
        <v>35</v>
      </c>
    </row>
    <row r="851" spans="1:4">
      <c r="A851" s="2">
        <v>1997</v>
      </c>
      <c r="B851" s="2" t="s">
        <v>3</v>
      </c>
      <c r="C851" s="2" t="s">
        <v>114</v>
      </c>
      <c r="D851" s="2" t="s">
        <v>49</v>
      </c>
    </row>
    <row r="852" spans="1:4">
      <c r="A852" s="2">
        <v>1989</v>
      </c>
      <c r="B852" s="2" t="s">
        <v>3</v>
      </c>
      <c r="C852" s="2" t="s">
        <v>104</v>
      </c>
      <c r="D852" s="2" t="s">
        <v>8</v>
      </c>
    </row>
    <row r="853" spans="1:4">
      <c r="A853" s="2">
        <v>2006</v>
      </c>
      <c r="B853" s="2" t="s">
        <v>3</v>
      </c>
      <c r="C853" s="2" t="s">
        <v>118</v>
      </c>
      <c r="D853" s="2" t="s">
        <v>8</v>
      </c>
    </row>
    <row r="854" spans="1:4">
      <c r="A854" s="2">
        <v>1992</v>
      </c>
      <c r="B854" s="2" t="s">
        <v>3</v>
      </c>
      <c r="C854" s="2" t="s">
        <v>111</v>
      </c>
      <c r="D854" s="2" t="s">
        <v>25</v>
      </c>
    </row>
    <row r="855" spans="1:4">
      <c r="A855" s="2">
        <v>1982</v>
      </c>
      <c r="B855" s="2" t="s">
        <v>3</v>
      </c>
      <c r="C855" s="2" t="s">
        <v>109</v>
      </c>
      <c r="D855" s="2" t="s">
        <v>82</v>
      </c>
    </row>
    <row r="856" spans="1:4">
      <c r="A856" s="2">
        <v>2010</v>
      </c>
      <c r="B856" s="2" t="s">
        <v>4</v>
      </c>
      <c r="C856" s="2" t="s">
        <v>107</v>
      </c>
      <c r="D856" s="2" t="s">
        <v>27</v>
      </c>
    </row>
    <row r="857" spans="1:4">
      <c r="A857" s="2">
        <v>2004</v>
      </c>
      <c r="B857" s="2" t="s">
        <v>3</v>
      </c>
      <c r="C857" s="2" t="s">
        <v>107</v>
      </c>
      <c r="D857" s="2" t="s">
        <v>20</v>
      </c>
    </row>
    <row r="858" spans="1:4">
      <c r="A858" s="2">
        <v>1993</v>
      </c>
      <c r="B858" s="2" t="s">
        <v>3</v>
      </c>
      <c r="C858" s="2" t="s">
        <v>104</v>
      </c>
      <c r="D858" s="2" t="s">
        <v>20</v>
      </c>
    </row>
    <row r="859" spans="1:4">
      <c r="A859" s="2">
        <v>1984</v>
      </c>
      <c r="B859" s="2" t="s">
        <v>3</v>
      </c>
      <c r="C859" s="2" t="s">
        <v>115</v>
      </c>
      <c r="D859" s="2" t="s">
        <v>10</v>
      </c>
    </row>
    <row r="860" spans="1:4">
      <c r="A860" s="2">
        <v>2004</v>
      </c>
      <c r="B860" s="2" t="s">
        <v>3</v>
      </c>
      <c r="C860" s="2" t="s">
        <v>121</v>
      </c>
      <c r="D860" s="2" t="s">
        <v>13</v>
      </c>
    </row>
    <row r="861" spans="1:4">
      <c r="A861" s="2">
        <v>2006</v>
      </c>
      <c r="B861" s="2" t="s">
        <v>6</v>
      </c>
      <c r="C861" s="2" t="s">
        <v>106</v>
      </c>
      <c r="D861" s="2" t="s">
        <v>10</v>
      </c>
    </row>
    <row r="862" spans="1:4">
      <c r="A862" s="2">
        <v>2006</v>
      </c>
      <c r="B862" s="2" t="s">
        <v>1</v>
      </c>
      <c r="C862" s="2" t="s">
        <v>104</v>
      </c>
      <c r="D862" s="2" t="s">
        <v>13</v>
      </c>
    </row>
    <row r="863" spans="1:4">
      <c r="A863" s="2">
        <v>1999</v>
      </c>
      <c r="B863" s="2" t="s">
        <v>3</v>
      </c>
      <c r="C863" s="2" t="s">
        <v>113</v>
      </c>
      <c r="D863" s="2" t="s">
        <v>13</v>
      </c>
    </row>
    <row r="864" spans="1:4">
      <c r="A864" s="2">
        <v>1980</v>
      </c>
      <c r="B864" s="2" t="s">
        <v>3</v>
      </c>
      <c r="C864" s="2" t="s">
        <v>109</v>
      </c>
      <c r="D864" s="2" t="s">
        <v>72</v>
      </c>
    </row>
    <row r="865" spans="1:4">
      <c r="A865" s="2">
        <v>2011</v>
      </c>
      <c r="B865" s="2" t="s">
        <v>3</v>
      </c>
      <c r="C865" s="2" t="s">
        <v>104</v>
      </c>
      <c r="D865" s="2" t="s">
        <v>15</v>
      </c>
    </row>
    <row r="866" spans="1:4">
      <c r="A866" s="2">
        <v>1997</v>
      </c>
      <c r="B866" s="2" t="s">
        <v>3</v>
      </c>
      <c r="C866" s="2" t="s">
        <v>104</v>
      </c>
      <c r="D866" s="2" t="s">
        <v>2</v>
      </c>
    </row>
    <row r="867" spans="1:4">
      <c r="A867" s="2">
        <v>1995</v>
      </c>
      <c r="B867" s="2" t="s">
        <v>3</v>
      </c>
      <c r="C867" s="2" t="s">
        <v>107</v>
      </c>
      <c r="D867" s="2" t="s">
        <v>2</v>
      </c>
    </row>
    <row r="868" spans="1:4">
      <c r="A868" s="2">
        <v>1998</v>
      </c>
      <c r="B868" s="2" t="s">
        <v>3</v>
      </c>
      <c r="C868" s="2" t="s">
        <v>114</v>
      </c>
      <c r="D868" s="2" t="s">
        <v>2</v>
      </c>
    </row>
    <row r="869" spans="1:4">
      <c r="A869" s="2">
        <v>1998</v>
      </c>
      <c r="B869" s="2" t="s">
        <v>3</v>
      </c>
      <c r="C869" s="2" t="s">
        <v>107</v>
      </c>
      <c r="D869" s="2" t="s">
        <v>2</v>
      </c>
    </row>
    <row r="870" spans="1:4">
      <c r="A870" s="2">
        <v>1990</v>
      </c>
      <c r="B870" s="2" t="s">
        <v>3</v>
      </c>
      <c r="C870" s="2" t="s">
        <v>107</v>
      </c>
      <c r="D870" s="2" t="s">
        <v>2</v>
      </c>
    </row>
    <row r="871" spans="1:4">
      <c r="A871" s="2">
        <v>1997</v>
      </c>
      <c r="B871" s="2" t="s">
        <v>3</v>
      </c>
      <c r="C871" s="2" t="s">
        <v>107</v>
      </c>
      <c r="D871" s="2" t="s">
        <v>2</v>
      </c>
    </row>
    <row r="872" spans="1:4">
      <c r="A872" s="2">
        <v>1991</v>
      </c>
      <c r="B872" s="2" t="s">
        <v>4</v>
      </c>
      <c r="C872" s="2" t="s">
        <v>109</v>
      </c>
      <c r="D872" s="2" t="s">
        <v>2</v>
      </c>
    </row>
    <row r="873" spans="1:4">
      <c r="A873" s="2">
        <v>1990</v>
      </c>
      <c r="B873" s="2" t="s">
        <v>3</v>
      </c>
      <c r="C873" s="2" t="s">
        <v>113</v>
      </c>
      <c r="D873" s="2" t="s">
        <v>2</v>
      </c>
    </row>
    <row r="874" spans="1:4">
      <c r="A874" s="2">
        <v>1998</v>
      </c>
      <c r="B874" s="2" t="s">
        <v>3</v>
      </c>
      <c r="C874" s="2" t="s">
        <v>104</v>
      </c>
      <c r="D874" s="2" t="s">
        <v>2</v>
      </c>
    </row>
    <row r="875" spans="1:4">
      <c r="A875" s="2">
        <v>1993</v>
      </c>
      <c r="B875" s="2" t="s">
        <v>3</v>
      </c>
      <c r="C875" s="2" t="s">
        <v>107</v>
      </c>
      <c r="D875" s="2" t="s">
        <v>2</v>
      </c>
    </row>
    <row r="876" spans="1:4">
      <c r="A876" s="2">
        <v>1994</v>
      </c>
      <c r="B876" s="2" t="s">
        <v>3</v>
      </c>
      <c r="C876" s="2" t="s">
        <v>107</v>
      </c>
      <c r="D876" s="2" t="s">
        <v>2</v>
      </c>
    </row>
    <row r="877" spans="1:4">
      <c r="A877" s="2">
        <v>1994</v>
      </c>
      <c r="B877" s="2" t="s">
        <v>3</v>
      </c>
      <c r="C877" s="2" t="s">
        <v>111</v>
      </c>
      <c r="D877" s="2" t="s">
        <v>2</v>
      </c>
    </row>
    <row r="878" spans="1:4">
      <c r="A878" s="2">
        <v>2005</v>
      </c>
      <c r="B878" s="2" t="s">
        <v>3</v>
      </c>
      <c r="C878" s="2" t="s">
        <v>107</v>
      </c>
      <c r="D878" s="2" t="s">
        <v>22</v>
      </c>
    </row>
    <row r="879" spans="1:4">
      <c r="A879" s="2">
        <v>2006</v>
      </c>
      <c r="B879" s="2" t="s">
        <v>3</v>
      </c>
      <c r="C879" s="2" t="s">
        <v>109</v>
      </c>
      <c r="D879" s="2" t="s">
        <v>24</v>
      </c>
    </row>
    <row r="880" spans="1:4">
      <c r="A880" s="2">
        <v>1993</v>
      </c>
      <c r="B880" s="2" t="s">
        <v>3</v>
      </c>
      <c r="C880" s="2" t="s">
        <v>111</v>
      </c>
      <c r="D880" s="2" t="s">
        <v>10</v>
      </c>
    </row>
    <row r="881" spans="1:4">
      <c r="A881" s="2">
        <v>1993</v>
      </c>
      <c r="B881" s="2" t="s">
        <v>3</v>
      </c>
      <c r="C881" s="2" t="s">
        <v>103</v>
      </c>
      <c r="D881" s="2" t="s">
        <v>10</v>
      </c>
    </row>
    <row r="882" spans="1:4">
      <c r="A882" s="2">
        <v>1988</v>
      </c>
      <c r="B882" s="2" t="s">
        <v>1</v>
      </c>
      <c r="C882" s="2" t="s">
        <v>107</v>
      </c>
      <c r="D882" s="2" t="s">
        <v>31</v>
      </c>
    </row>
    <row r="883" spans="1:4">
      <c r="A883" s="2">
        <v>1993</v>
      </c>
      <c r="B883" s="2" t="s">
        <v>1</v>
      </c>
      <c r="C883" s="2" t="s">
        <v>128</v>
      </c>
      <c r="D883" s="2" t="s">
        <v>20</v>
      </c>
    </row>
    <row r="884" spans="1:4">
      <c r="A884" s="2">
        <v>1995</v>
      </c>
      <c r="B884" s="2" t="s">
        <v>1</v>
      </c>
      <c r="C884" s="2" t="s">
        <v>104</v>
      </c>
      <c r="D884" s="2" t="s">
        <v>20</v>
      </c>
    </row>
    <row r="885" spans="1:4">
      <c r="A885" s="2">
        <v>1994</v>
      </c>
      <c r="B885" s="2" t="s">
        <v>1</v>
      </c>
      <c r="C885" s="2" t="s">
        <v>117</v>
      </c>
      <c r="D885" s="2" t="s">
        <v>8</v>
      </c>
    </row>
    <row r="886" spans="1:4">
      <c r="A886" s="2">
        <v>1995</v>
      </c>
      <c r="B886" s="2" t="s">
        <v>1</v>
      </c>
      <c r="C886" s="2" t="s">
        <v>107</v>
      </c>
      <c r="D886" s="2" t="s">
        <v>13</v>
      </c>
    </row>
    <row r="887" spans="1:4">
      <c r="A887" s="2">
        <v>2004</v>
      </c>
      <c r="B887" s="2" t="s">
        <v>1</v>
      </c>
      <c r="C887" s="2" t="s">
        <v>106</v>
      </c>
      <c r="D887" s="2" t="s">
        <v>13</v>
      </c>
    </row>
    <row r="888" spans="1:4">
      <c r="A888" s="2">
        <v>1996</v>
      </c>
      <c r="B888" s="2" t="s">
        <v>1</v>
      </c>
      <c r="C888" s="2" t="s">
        <v>117</v>
      </c>
      <c r="D888" s="2" t="s">
        <v>8</v>
      </c>
    </row>
    <row r="889" spans="1:4">
      <c r="A889" s="2">
        <v>1985</v>
      </c>
      <c r="B889" s="2" t="s">
        <v>3</v>
      </c>
      <c r="C889" s="2" t="s">
        <v>111</v>
      </c>
      <c r="D889" s="2" t="s">
        <v>10</v>
      </c>
    </row>
    <row r="890" spans="1:4">
      <c r="A890" s="2">
        <v>2005</v>
      </c>
      <c r="B890" s="2" t="s">
        <v>1</v>
      </c>
      <c r="C890" s="2" t="s">
        <v>124</v>
      </c>
      <c r="D890" s="2" t="s">
        <v>49</v>
      </c>
    </row>
    <row r="891" spans="1:4">
      <c r="A891" s="2">
        <v>1989</v>
      </c>
      <c r="B891" s="2" t="s">
        <v>99</v>
      </c>
      <c r="C891" s="2" t="s">
        <v>113</v>
      </c>
      <c r="D891" s="2" t="s">
        <v>2</v>
      </c>
    </row>
    <row r="892" spans="1:4">
      <c r="A892" s="2">
        <v>1995</v>
      </c>
      <c r="B892" s="2" t="s">
        <v>3</v>
      </c>
      <c r="C892" s="2" t="s">
        <v>107</v>
      </c>
      <c r="D892" s="2" t="s">
        <v>2</v>
      </c>
    </row>
    <row r="893" spans="1:4">
      <c r="A893" s="2">
        <v>1992</v>
      </c>
      <c r="B893" s="2" t="s">
        <v>1</v>
      </c>
      <c r="C893" s="2" t="s">
        <v>117</v>
      </c>
      <c r="D893" s="2" t="s">
        <v>8</v>
      </c>
    </row>
    <row r="894" spans="1:4">
      <c r="A894" s="2">
        <v>1987</v>
      </c>
      <c r="B894" s="2" t="s">
        <v>1</v>
      </c>
      <c r="C894" s="2" t="s">
        <v>107</v>
      </c>
      <c r="D894" s="2" t="s">
        <v>64</v>
      </c>
    </row>
    <row r="895" spans="1:4">
      <c r="A895" s="2">
        <v>1994</v>
      </c>
      <c r="B895" s="2" t="s">
        <v>3</v>
      </c>
      <c r="C895" s="2" t="s">
        <v>113</v>
      </c>
      <c r="D895" s="2" t="s">
        <v>64</v>
      </c>
    </row>
    <row r="896" spans="1:4">
      <c r="A896" s="2">
        <v>1988</v>
      </c>
      <c r="B896" s="2" t="s">
        <v>3</v>
      </c>
      <c r="C896" s="2" t="s">
        <v>115</v>
      </c>
      <c r="D896" s="2" t="s">
        <v>43</v>
      </c>
    </row>
    <row r="897" spans="1:4">
      <c r="A897" s="2">
        <v>1988</v>
      </c>
      <c r="B897" s="2" t="s">
        <v>3</v>
      </c>
      <c r="C897" s="2" t="s">
        <v>103</v>
      </c>
      <c r="D897" s="2" t="s">
        <v>43</v>
      </c>
    </row>
    <row r="898" spans="1:4">
      <c r="A898" s="2">
        <v>2010</v>
      </c>
      <c r="B898" s="2" t="s">
        <v>3</v>
      </c>
      <c r="C898" s="2" t="s">
        <v>104</v>
      </c>
      <c r="D898" s="2" t="s">
        <v>20</v>
      </c>
    </row>
    <row r="899" spans="1:4">
      <c r="A899" s="2">
        <v>2009</v>
      </c>
      <c r="B899" s="2" t="s">
        <v>3</v>
      </c>
      <c r="C899" s="2" t="s">
        <v>107</v>
      </c>
      <c r="D899" s="2" t="s">
        <v>21</v>
      </c>
    </row>
    <row r="900" spans="1:4">
      <c r="A900" s="2">
        <v>2010</v>
      </c>
      <c r="B900" s="2" t="s">
        <v>4</v>
      </c>
      <c r="C900" s="2" t="s">
        <v>107</v>
      </c>
      <c r="D900" s="2" t="s">
        <v>22</v>
      </c>
    </row>
    <row r="901" spans="1:4">
      <c r="A901" s="2">
        <v>1989</v>
      </c>
      <c r="B901" s="2" t="s">
        <v>1</v>
      </c>
      <c r="C901" s="2" t="s">
        <v>107</v>
      </c>
      <c r="D901" s="2" t="s">
        <v>13</v>
      </c>
    </row>
    <row r="902" spans="1:4">
      <c r="A902" s="2">
        <v>1994</v>
      </c>
      <c r="B902" s="2" t="s">
        <v>1</v>
      </c>
      <c r="C902" s="2" t="s">
        <v>107</v>
      </c>
      <c r="D902" s="2" t="s">
        <v>20</v>
      </c>
    </row>
    <row r="903" spans="1:4">
      <c r="A903" s="2">
        <v>2004</v>
      </c>
      <c r="B903" s="2" t="s">
        <v>1</v>
      </c>
      <c r="C903" s="2" t="s">
        <v>106</v>
      </c>
      <c r="D903" s="2" t="s">
        <v>51</v>
      </c>
    </row>
    <row r="904" spans="1:4">
      <c r="A904" s="2">
        <v>2004</v>
      </c>
      <c r="B904" s="2" t="s">
        <v>1</v>
      </c>
      <c r="C904" s="2" t="s">
        <v>107</v>
      </c>
      <c r="D904" s="2" t="s">
        <v>20</v>
      </c>
    </row>
    <row r="905" spans="1:4">
      <c r="A905" s="2">
        <v>1981</v>
      </c>
      <c r="B905" s="2" t="s">
        <v>1</v>
      </c>
      <c r="C905" s="2" t="s">
        <v>107</v>
      </c>
      <c r="D905" s="2" t="s">
        <v>10</v>
      </c>
    </row>
    <row r="906" spans="1:4">
      <c r="A906" s="2">
        <v>1996</v>
      </c>
      <c r="B906" s="2" t="s">
        <v>3</v>
      </c>
      <c r="C906" s="2" t="s">
        <v>107</v>
      </c>
      <c r="D906" s="2" t="s">
        <v>22</v>
      </c>
    </row>
    <row r="907" spans="1:4">
      <c r="A907" s="2">
        <v>1994</v>
      </c>
      <c r="B907" s="2" t="s">
        <v>3</v>
      </c>
      <c r="C907" s="2" t="s">
        <v>107</v>
      </c>
      <c r="D907" s="2" t="s">
        <v>2</v>
      </c>
    </row>
    <row r="908" spans="1:4">
      <c r="A908" s="2">
        <v>1989</v>
      </c>
      <c r="B908" s="2" t="s">
        <v>1</v>
      </c>
      <c r="C908" s="2" t="s">
        <v>111</v>
      </c>
      <c r="D908" s="2" t="s">
        <v>22</v>
      </c>
    </row>
    <row r="909" spans="1:4">
      <c r="A909" s="2">
        <v>1984</v>
      </c>
      <c r="B909" s="2" t="s">
        <v>3</v>
      </c>
      <c r="C909" s="2" t="s">
        <v>111</v>
      </c>
      <c r="D909" s="2" t="s">
        <v>24</v>
      </c>
    </row>
    <row r="910" spans="1:4">
      <c r="A910" s="2">
        <v>1984</v>
      </c>
      <c r="B910" s="2" t="s">
        <v>3</v>
      </c>
      <c r="C910" s="2" t="s">
        <v>112</v>
      </c>
      <c r="D910" s="2" t="s">
        <v>24</v>
      </c>
    </row>
    <row r="911" spans="1:4">
      <c r="A911" s="2">
        <v>2009</v>
      </c>
      <c r="B911" s="2" t="s">
        <v>3</v>
      </c>
      <c r="C911" s="2" t="s">
        <v>126</v>
      </c>
      <c r="D911" s="2" t="s">
        <v>8</v>
      </c>
    </row>
    <row r="912" spans="1:4">
      <c r="A912" s="2">
        <v>2001</v>
      </c>
      <c r="B912" s="2" t="s">
        <v>3</v>
      </c>
      <c r="C912" s="2" t="s">
        <v>107</v>
      </c>
      <c r="D912" s="2" t="s">
        <v>83</v>
      </c>
    </row>
    <row r="913" spans="1:4">
      <c r="A913" s="2">
        <v>2002</v>
      </c>
      <c r="B913" s="2" t="s">
        <v>3</v>
      </c>
      <c r="C913" s="2" t="s">
        <v>107</v>
      </c>
      <c r="D913" s="2" t="s">
        <v>15</v>
      </c>
    </row>
    <row r="914" spans="1:4">
      <c r="A914" s="2">
        <v>1983</v>
      </c>
      <c r="B914" s="2" t="s">
        <v>3</v>
      </c>
      <c r="C914" s="2" t="s">
        <v>115</v>
      </c>
      <c r="D914" s="2" t="s">
        <v>15</v>
      </c>
    </row>
    <row r="915" spans="1:4">
      <c r="A915" s="2">
        <v>2011</v>
      </c>
      <c r="B915" s="2" t="s">
        <v>4</v>
      </c>
      <c r="C915" s="2" t="s">
        <v>107</v>
      </c>
      <c r="D915" s="2" t="s">
        <v>27</v>
      </c>
    </row>
    <row r="916" spans="1:4">
      <c r="A916" s="2">
        <v>1980</v>
      </c>
      <c r="B916" s="2" t="s">
        <v>3</v>
      </c>
      <c r="C916" s="2" t="s">
        <v>107</v>
      </c>
      <c r="D916" s="2" t="s">
        <v>15</v>
      </c>
    </row>
    <row r="917" spans="1:4">
      <c r="A917" s="2">
        <v>2011</v>
      </c>
      <c r="B917" s="2" t="s">
        <v>4</v>
      </c>
      <c r="C917" s="2" t="s">
        <v>109</v>
      </c>
      <c r="D917" s="2" t="s">
        <v>50</v>
      </c>
    </row>
    <row r="918" spans="1:4">
      <c r="A918" s="2">
        <v>2007</v>
      </c>
      <c r="B918" s="2" t="s">
        <v>4</v>
      </c>
      <c r="C918" s="2" t="s">
        <v>109</v>
      </c>
      <c r="D918" s="2" t="s">
        <v>13</v>
      </c>
    </row>
    <row r="919" spans="1:4">
      <c r="A919" s="2">
        <v>1988</v>
      </c>
      <c r="B919" s="2" t="s">
        <v>1</v>
      </c>
      <c r="C919" s="2" t="s">
        <v>107</v>
      </c>
      <c r="D919" s="2" t="s">
        <v>13</v>
      </c>
    </row>
    <row r="920" spans="1:4">
      <c r="A920" s="2">
        <v>1990</v>
      </c>
      <c r="B920" s="2" t="s">
        <v>3</v>
      </c>
      <c r="C920" s="2" t="s">
        <v>107</v>
      </c>
      <c r="D920" s="2" t="s">
        <v>2</v>
      </c>
    </row>
    <row r="921" spans="1:4">
      <c r="A921" s="2">
        <v>1998</v>
      </c>
      <c r="B921" s="2" t="s">
        <v>3</v>
      </c>
      <c r="C921" s="2" t="s">
        <v>107</v>
      </c>
      <c r="D921" s="2" t="s">
        <v>2</v>
      </c>
    </row>
    <row r="922" spans="1:4">
      <c r="A922" s="2">
        <v>1992</v>
      </c>
      <c r="B922" s="2" t="s">
        <v>3</v>
      </c>
      <c r="C922" s="2" t="s">
        <v>107</v>
      </c>
      <c r="D922" s="2" t="s">
        <v>16</v>
      </c>
    </row>
    <row r="923" spans="1:4">
      <c r="A923" s="2">
        <v>1985</v>
      </c>
      <c r="B923" s="2" t="s">
        <v>1</v>
      </c>
      <c r="C923" s="2" t="s">
        <v>104</v>
      </c>
      <c r="D923" s="2" t="s">
        <v>36</v>
      </c>
    </row>
    <row r="924" spans="1:4">
      <c r="A924" s="2">
        <v>2007</v>
      </c>
      <c r="B924" s="2" t="s">
        <v>3</v>
      </c>
      <c r="C924" s="2" t="s">
        <v>104</v>
      </c>
      <c r="D924" s="2" t="s">
        <v>20</v>
      </c>
    </row>
    <row r="925" spans="1:4">
      <c r="A925" s="2">
        <v>2011</v>
      </c>
      <c r="B925" s="2" t="s">
        <v>100</v>
      </c>
      <c r="C925" s="2" t="s">
        <v>130</v>
      </c>
      <c r="D925" s="2" t="s">
        <v>10</v>
      </c>
    </row>
    <row r="926" spans="1:4">
      <c r="A926" s="2">
        <v>2007</v>
      </c>
      <c r="B926" s="2" t="s">
        <v>1</v>
      </c>
      <c r="C926" s="2" t="s">
        <v>106</v>
      </c>
      <c r="D926" s="2" t="s">
        <v>20</v>
      </c>
    </row>
    <row r="927" spans="1:4">
      <c r="A927" s="2">
        <v>1997</v>
      </c>
      <c r="B927" s="2" t="s">
        <v>4</v>
      </c>
      <c r="C927" s="2" t="s">
        <v>123</v>
      </c>
      <c r="D927" s="2" t="s">
        <v>20</v>
      </c>
    </row>
    <row r="928" spans="1:4">
      <c r="A928" s="2">
        <v>1998</v>
      </c>
      <c r="B928" s="2" t="s">
        <v>3</v>
      </c>
      <c r="C928" s="2" t="s">
        <v>104</v>
      </c>
      <c r="D928" s="2" t="s">
        <v>20</v>
      </c>
    </row>
    <row r="929" spans="1:4">
      <c r="A929" s="2">
        <v>1992</v>
      </c>
      <c r="B929" s="2" t="s">
        <v>1</v>
      </c>
      <c r="C929" s="2" t="s">
        <v>107</v>
      </c>
      <c r="D929" s="2" t="s">
        <v>13</v>
      </c>
    </row>
    <row r="930" spans="1:4">
      <c r="A930" s="2">
        <v>1993</v>
      </c>
      <c r="B930" s="2" t="s">
        <v>3</v>
      </c>
      <c r="C930" s="2" t="s">
        <v>103</v>
      </c>
      <c r="D930" s="2" t="s">
        <v>39</v>
      </c>
    </row>
    <row r="931" spans="1:4">
      <c r="A931" s="2">
        <v>1997</v>
      </c>
      <c r="B931" s="2" t="s">
        <v>1</v>
      </c>
      <c r="C931" s="2" t="s">
        <v>104</v>
      </c>
      <c r="D931" s="2" t="s">
        <v>22</v>
      </c>
    </row>
    <row r="932" spans="1:4">
      <c r="A932" s="2">
        <v>2000</v>
      </c>
      <c r="B932" s="2" t="s">
        <v>1</v>
      </c>
      <c r="C932" s="2" t="s">
        <v>107</v>
      </c>
      <c r="D932" s="2" t="s">
        <v>84</v>
      </c>
    </row>
    <row r="933" spans="1:4">
      <c r="A933" s="2">
        <v>1988</v>
      </c>
      <c r="B933" s="2" t="s">
        <v>3</v>
      </c>
      <c r="C933" s="2" t="s">
        <v>109</v>
      </c>
      <c r="D933" s="2" t="s">
        <v>64</v>
      </c>
    </row>
    <row r="934" spans="1:4">
      <c r="A934" s="2">
        <v>1999</v>
      </c>
      <c r="B934" s="2" t="s">
        <v>3</v>
      </c>
      <c r="C934" s="2" t="s">
        <v>111</v>
      </c>
      <c r="D934" s="2" t="s">
        <v>2</v>
      </c>
    </row>
    <row r="935" spans="1:4">
      <c r="A935" s="2">
        <v>1997</v>
      </c>
      <c r="B935" s="2" t="s">
        <v>3</v>
      </c>
      <c r="C935" s="2" t="s">
        <v>107</v>
      </c>
      <c r="D935" s="2" t="s">
        <v>2</v>
      </c>
    </row>
    <row r="936" spans="1:4">
      <c r="A936" s="2">
        <v>2001</v>
      </c>
      <c r="B936" s="2" t="s">
        <v>1</v>
      </c>
      <c r="C936" s="2" t="s">
        <v>109</v>
      </c>
      <c r="D936" s="2" t="s">
        <v>13</v>
      </c>
    </row>
    <row r="937" spans="1:4">
      <c r="A937" s="2">
        <v>2004</v>
      </c>
      <c r="B937" s="2" t="s">
        <v>1</v>
      </c>
      <c r="C937" s="2" t="s">
        <v>106</v>
      </c>
      <c r="D937" s="2" t="s">
        <v>13</v>
      </c>
    </row>
    <row r="938" spans="1:4">
      <c r="A938" s="2">
        <v>1986</v>
      </c>
      <c r="B938" s="2" t="s">
        <v>1</v>
      </c>
      <c r="C938" s="2" t="s">
        <v>122</v>
      </c>
      <c r="D938" s="2" t="s">
        <v>31</v>
      </c>
    </row>
    <row r="939" spans="1:4">
      <c r="A939" s="2">
        <v>2003</v>
      </c>
      <c r="B939" s="2" t="s">
        <v>1</v>
      </c>
      <c r="C939" s="2" t="s">
        <v>106</v>
      </c>
      <c r="D939" s="2" t="s">
        <v>13</v>
      </c>
    </row>
    <row r="940" spans="1:4">
      <c r="A940" s="2">
        <v>1983</v>
      </c>
      <c r="B940" s="2" t="s">
        <v>3</v>
      </c>
      <c r="C940" s="2" t="s">
        <v>111</v>
      </c>
      <c r="D940" s="2" t="s">
        <v>37</v>
      </c>
    </row>
    <row r="941" spans="1:4">
      <c r="A941" s="2">
        <v>1997</v>
      </c>
      <c r="B941" s="2" t="s">
        <v>3</v>
      </c>
      <c r="C941" s="2" t="s">
        <v>104</v>
      </c>
      <c r="D941" s="2" t="s">
        <v>37</v>
      </c>
    </row>
    <row r="942" spans="1:4">
      <c r="A942" s="2">
        <v>1986</v>
      </c>
      <c r="B942" s="2" t="s">
        <v>1</v>
      </c>
      <c r="C942" s="2" t="s">
        <v>104</v>
      </c>
      <c r="D942" s="2" t="s">
        <v>5</v>
      </c>
    </row>
    <row r="943" spans="1:4">
      <c r="A943" s="2">
        <v>1984</v>
      </c>
      <c r="B943" s="2" t="s">
        <v>3</v>
      </c>
      <c r="C943" s="2" t="s">
        <v>104</v>
      </c>
      <c r="D943" s="2" t="s">
        <v>49</v>
      </c>
    </row>
    <row r="944" spans="1:4">
      <c r="A944" s="2">
        <v>1984</v>
      </c>
      <c r="B944" s="2" t="s">
        <v>3</v>
      </c>
      <c r="C944" s="2" t="s">
        <v>115</v>
      </c>
      <c r="D944" s="2" t="s">
        <v>49</v>
      </c>
    </row>
    <row r="945" spans="1:4">
      <c r="A945" s="2">
        <v>1994</v>
      </c>
      <c r="B945" s="2" t="s">
        <v>3</v>
      </c>
      <c r="C945" s="2" t="s">
        <v>104</v>
      </c>
      <c r="D945" s="2" t="s">
        <v>13</v>
      </c>
    </row>
    <row r="946" spans="1:4">
      <c r="A946" s="2">
        <v>2001</v>
      </c>
      <c r="B946" s="2" t="s">
        <v>1</v>
      </c>
      <c r="C946" s="2" t="s">
        <v>106</v>
      </c>
      <c r="D946" s="2" t="s">
        <v>45</v>
      </c>
    </row>
    <row r="947" spans="1:4">
      <c r="A947" s="2">
        <v>1993</v>
      </c>
      <c r="B947" s="2" t="s">
        <v>3</v>
      </c>
      <c r="C947" s="2" t="s">
        <v>107</v>
      </c>
      <c r="D947" s="2" t="s">
        <v>24</v>
      </c>
    </row>
    <row r="948" spans="1:4">
      <c r="A948" s="2">
        <v>1995</v>
      </c>
      <c r="B948" s="2" t="s">
        <v>3</v>
      </c>
      <c r="C948" s="2" t="s">
        <v>104</v>
      </c>
      <c r="D948" s="2" t="s">
        <v>22</v>
      </c>
    </row>
    <row r="949" spans="1:4">
      <c r="A949" s="2">
        <v>2000</v>
      </c>
      <c r="B949" s="2" t="s">
        <v>1</v>
      </c>
      <c r="C949" s="2" t="s">
        <v>107</v>
      </c>
      <c r="D949" s="2" t="s">
        <v>22</v>
      </c>
    </row>
    <row r="950" spans="1:4">
      <c r="A950" s="2">
        <v>1990</v>
      </c>
      <c r="B950" s="2" t="s">
        <v>3</v>
      </c>
      <c r="C950" s="2" t="s">
        <v>107</v>
      </c>
      <c r="D950" s="2" t="s">
        <v>22</v>
      </c>
    </row>
    <row r="951" spans="1:4">
      <c r="A951" s="2">
        <v>1995</v>
      </c>
      <c r="B951" s="2" t="s">
        <v>1</v>
      </c>
      <c r="C951" s="2" t="s">
        <v>104</v>
      </c>
      <c r="D951" s="2" t="s">
        <v>50</v>
      </c>
    </row>
    <row r="952" spans="1:4">
      <c r="A952" s="2">
        <v>1992</v>
      </c>
      <c r="B952" s="2" t="s">
        <v>3</v>
      </c>
      <c r="C952" s="2" t="s">
        <v>106</v>
      </c>
      <c r="D952" s="2" t="s">
        <v>60</v>
      </c>
    </row>
    <row r="953" spans="1:4">
      <c r="A953" s="2">
        <v>2003</v>
      </c>
      <c r="B953" s="2" t="s">
        <v>1</v>
      </c>
      <c r="C953" s="2" t="s">
        <v>117</v>
      </c>
      <c r="D953" s="2" t="s">
        <v>29</v>
      </c>
    </row>
    <row r="954" spans="1:4">
      <c r="A954" s="2">
        <v>2007</v>
      </c>
      <c r="B954" s="2" t="s">
        <v>3</v>
      </c>
      <c r="C954" s="2" t="s">
        <v>104</v>
      </c>
      <c r="D954" s="2" t="s">
        <v>22</v>
      </c>
    </row>
    <row r="955" spans="1:4">
      <c r="A955" s="2">
        <v>2003</v>
      </c>
      <c r="B955" s="2" t="s">
        <v>1</v>
      </c>
      <c r="C955" s="2" t="s">
        <v>106</v>
      </c>
      <c r="D955" s="2" t="s">
        <v>10</v>
      </c>
    </row>
    <row r="956" spans="1:4">
      <c r="A956" s="2">
        <v>2009</v>
      </c>
      <c r="B956" s="2" t="s">
        <v>6</v>
      </c>
      <c r="C956" s="2" t="s">
        <v>106</v>
      </c>
      <c r="D956" s="2" t="s">
        <v>50</v>
      </c>
    </row>
    <row r="957" spans="1:4">
      <c r="A957" s="2">
        <v>1997</v>
      </c>
      <c r="B957" s="2" t="s">
        <v>1</v>
      </c>
      <c r="C957" s="2" t="s">
        <v>107</v>
      </c>
      <c r="D957" s="2" t="s">
        <v>50</v>
      </c>
    </row>
    <row r="958" spans="1:4">
      <c r="A958" s="2">
        <v>2000</v>
      </c>
      <c r="B958" s="2" t="s">
        <v>3</v>
      </c>
      <c r="C958" s="2" t="s">
        <v>104</v>
      </c>
      <c r="D958" s="2" t="s">
        <v>37</v>
      </c>
    </row>
    <row r="959" spans="1:4">
      <c r="A959" s="2">
        <v>1995</v>
      </c>
      <c r="B959" s="2" t="s">
        <v>1</v>
      </c>
      <c r="C959" s="2" t="s">
        <v>107</v>
      </c>
      <c r="D959" s="2" t="s">
        <v>37</v>
      </c>
    </row>
    <row r="960" spans="1:4">
      <c r="A960" s="2">
        <v>1984</v>
      </c>
      <c r="B960" s="2" t="s">
        <v>3</v>
      </c>
      <c r="C960" s="2" t="s">
        <v>107</v>
      </c>
      <c r="D960" s="2" t="s">
        <v>29</v>
      </c>
    </row>
    <row r="961" spans="1:4">
      <c r="A961" s="2">
        <v>1987</v>
      </c>
      <c r="B961" s="2" t="s">
        <v>1</v>
      </c>
      <c r="C961" s="2" t="s">
        <v>111</v>
      </c>
      <c r="D961" s="2" t="s">
        <v>2</v>
      </c>
    </row>
    <row r="962" spans="1:4">
      <c r="A962" s="2">
        <v>2007</v>
      </c>
      <c r="B962" s="2" t="s">
        <v>6</v>
      </c>
      <c r="C962" s="2" t="s">
        <v>106</v>
      </c>
      <c r="D962" s="2" t="s">
        <v>20</v>
      </c>
    </row>
    <row r="963" spans="1:4">
      <c r="A963" s="2">
        <v>2006</v>
      </c>
      <c r="B963" s="2" t="s">
        <v>3</v>
      </c>
      <c r="C963" s="2" t="s">
        <v>107</v>
      </c>
      <c r="D963" s="2" t="s">
        <v>20</v>
      </c>
    </row>
    <row r="964" spans="1:4">
      <c r="A964" s="2">
        <v>2001</v>
      </c>
      <c r="B964" s="2" t="s">
        <v>3</v>
      </c>
      <c r="C964" s="2" t="s">
        <v>107</v>
      </c>
      <c r="D964" s="2" t="s">
        <v>20</v>
      </c>
    </row>
    <row r="965" spans="1:4">
      <c r="A965" s="2">
        <v>2000</v>
      </c>
      <c r="B965" s="2" t="s">
        <v>1</v>
      </c>
      <c r="C965" s="2" t="s">
        <v>104</v>
      </c>
      <c r="D965" s="2" t="s">
        <v>20</v>
      </c>
    </row>
    <row r="966" spans="1:4">
      <c r="A966" s="2">
        <v>2010</v>
      </c>
      <c r="B966" s="2" t="s">
        <v>3</v>
      </c>
      <c r="C966" s="2" t="s">
        <v>104</v>
      </c>
      <c r="D966" s="2" t="s">
        <v>20</v>
      </c>
    </row>
    <row r="967" spans="1:4">
      <c r="A967" s="2">
        <v>2006</v>
      </c>
      <c r="B967" s="2" t="s">
        <v>1</v>
      </c>
      <c r="C967" s="2" t="s">
        <v>104</v>
      </c>
      <c r="D967" s="2" t="s">
        <v>20</v>
      </c>
    </row>
    <row r="968" spans="1:4">
      <c r="A968" s="2">
        <v>1993</v>
      </c>
      <c r="B968" s="2" t="s">
        <v>1</v>
      </c>
      <c r="C968" s="2" t="s">
        <v>104</v>
      </c>
      <c r="D968" s="2" t="s">
        <v>20</v>
      </c>
    </row>
    <row r="969" spans="1:4">
      <c r="A969" s="2">
        <v>2011</v>
      </c>
      <c r="B969" s="2" t="s">
        <v>3</v>
      </c>
      <c r="C969" s="2" t="s">
        <v>109</v>
      </c>
      <c r="D969" s="2" t="s">
        <v>20</v>
      </c>
    </row>
    <row r="970" spans="1:4">
      <c r="A970" s="2">
        <v>1999</v>
      </c>
      <c r="B970" s="2" t="s">
        <v>3</v>
      </c>
      <c r="C970" s="2" t="s">
        <v>113</v>
      </c>
      <c r="D970" s="2" t="s">
        <v>20</v>
      </c>
    </row>
    <row r="971" spans="1:4">
      <c r="A971" s="2">
        <v>2001</v>
      </c>
      <c r="B971" s="2" t="s">
        <v>3</v>
      </c>
      <c r="C971" s="2" t="s">
        <v>107</v>
      </c>
      <c r="D971" s="2" t="s">
        <v>20</v>
      </c>
    </row>
    <row r="972" spans="1:4">
      <c r="A972" s="2">
        <v>1987</v>
      </c>
      <c r="B972" s="2" t="s">
        <v>1</v>
      </c>
      <c r="C972" s="2" t="s">
        <v>107</v>
      </c>
      <c r="D972" s="2" t="s">
        <v>20</v>
      </c>
    </row>
    <row r="973" spans="1:4">
      <c r="A973" s="2">
        <v>2002</v>
      </c>
      <c r="B973" s="2" t="s">
        <v>3</v>
      </c>
      <c r="C973" s="2" t="s">
        <v>104</v>
      </c>
      <c r="D973" s="2" t="s">
        <v>20</v>
      </c>
    </row>
    <row r="974" spans="1:4">
      <c r="A974" s="2">
        <v>2010</v>
      </c>
      <c r="B974" s="2" t="s">
        <v>3</v>
      </c>
      <c r="C974" s="2" t="s">
        <v>104</v>
      </c>
      <c r="D974" s="2" t="s">
        <v>20</v>
      </c>
    </row>
    <row r="975" spans="1:4">
      <c r="A975" s="2">
        <v>2007</v>
      </c>
      <c r="B975" s="2" t="s">
        <v>3</v>
      </c>
      <c r="C975" s="2" t="s">
        <v>104</v>
      </c>
      <c r="D975" s="2" t="s">
        <v>20</v>
      </c>
    </row>
    <row r="976" spans="1:4">
      <c r="A976" s="2">
        <v>1991</v>
      </c>
      <c r="B976" s="2" t="s">
        <v>1</v>
      </c>
      <c r="C976" s="2" t="s">
        <v>104</v>
      </c>
      <c r="D976" s="2" t="s">
        <v>20</v>
      </c>
    </row>
    <row r="977" spans="1:4">
      <c r="A977" s="2">
        <v>2009</v>
      </c>
      <c r="B977" s="2" t="s">
        <v>1</v>
      </c>
      <c r="C977" s="2" t="s">
        <v>107</v>
      </c>
      <c r="D977" s="2" t="s">
        <v>10</v>
      </c>
    </row>
    <row r="978" spans="1:4">
      <c r="A978" s="2">
        <v>2006</v>
      </c>
      <c r="B978" s="2" t="s">
        <v>1</v>
      </c>
      <c r="C978" s="2" t="s">
        <v>107</v>
      </c>
      <c r="D978" s="2" t="s">
        <v>10</v>
      </c>
    </row>
    <row r="979" spans="1:4">
      <c r="A979" s="2">
        <v>1987</v>
      </c>
      <c r="B979" s="2" t="s">
        <v>3</v>
      </c>
      <c r="C979" s="2" t="s">
        <v>107</v>
      </c>
      <c r="D979" s="2" t="s">
        <v>38</v>
      </c>
    </row>
    <row r="980" spans="1:4">
      <c r="A980" s="2">
        <v>1987</v>
      </c>
      <c r="B980" s="2" t="s">
        <v>3</v>
      </c>
      <c r="C980" s="2" t="s">
        <v>104</v>
      </c>
      <c r="D980" s="2" t="s">
        <v>38</v>
      </c>
    </row>
    <row r="981" spans="1:4">
      <c r="A981" s="2">
        <v>1995</v>
      </c>
      <c r="B981" s="2" t="s">
        <v>1</v>
      </c>
      <c r="C981" s="2" t="s">
        <v>107</v>
      </c>
      <c r="D981" s="2" t="s">
        <v>38</v>
      </c>
    </row>
    <row r="982" spans="1:4">
      <c r="A982" s="2">
        <v>1994</v>
      </c>
      <c r="B982" s="2" t="s">
        <v>1</v>
      </c>
      <c r="C982" s="2" t="s">
        <v>107</v>
      </c>
      <c r="D982" s="2" t="s">
        <v>37</v>
      </c>
    </row>
    <row r="983" spans="1:4">
      <c r="A983" s="2">
        <v>2001</v>
      </c>
      <c r="B983" s="2" t="s">
        <v>3</v>
      </c>
      <c r="C983" s="2" t="s">
        <v>107</v>
      </c>
      <c r="D983" s="2" t="s">
        <v>22</v>
      </c>
    </row>
    <row r="984" spans="1:4">
      <c r="A984" s="2">
        <v>2010</v>
      </c>
      <c r="B984" s="2" t="s">
        <v>1</v>
      </c>
      <c r="C984" s="2" t="s">
        <v>124</v>
      </c>
      <c r="D984" s="2" t="s">
        <v>8</v>
      </c>
    </row>
    <row r="985" spans="1:4">
      <c r="A985" s="2">
        <v>2008</v>
      </c>
      <c r="B985" s="2" t="s">
        <v>1</v>
      </c>
      <c r="C985" s="2" t="s">
        <v>106</v>
      </c>
      <c r="D985" s="2" t="s">
        <v>42</v>
      </c>
    </row>
    <row r="986" spans="1:4">
      <c r="A986" s="2">
        <v>2008</v>
      </c>
      <c r="B986" s="2" t="s">
        <v>3</v>
      </c>
      <c r="C986" s="2" t="s">
        <v>118</v>
      </c>
      <c r="D986" s="2" t="s">
        <v>85</v>
      </c>
    </row>
    <row r="987" spans="1:4">
      <c r="A987" s="2">
        <v>2009</v>
      </c>
      <c r="B987" s="2" t="s">
        <v>1</v>
      </c>
      <c r="C987" s="2" t="s">
        <v>106</v>
      </c>
      <c r="D987" s="2" t="s">
        <v>46</v>
      </c>
    </row>
    <row r="988" spans="1:4">
      <c r="A988" s="2">
        <v>1995</v>
      </c>
      <c r="B988" s="2" t="s">
        <v>3</v>
      </c>
      <c r="C988" s="2" t="s">
        <v>108</v>
      </c>
      <c r="D988" s="2" t="s">
        <v>25</v>
      </c>
    </row>
    <row r="989" spans="1:4">
      <c r="A989" s="2">
        <v>2006</v>
      </c>
      <c r="B989" s="2" t="s">
        <v>1</v>
      </c>
      <c r="C989" s="2" t="s">
        <v>107</v>
      </c>
      <c r="D989" s="2" t="s">
        <v>37</v>
      </c>
    </row>
    <row r="990" spans="1:4">
      <c r="A990" s="2">
        <v>1988</v>
      </c>
      <c r="B990" s="2" t="s">
        <v>3</v>
      </c>
      <c r="C990" s="2" t="s">
        <v>104</v>
      </c>
      <c r="D990" s="2" t="s">
        <v>47</v>
      </c>
    </row>
    <row r="991" spans="1:4">
      <c r="A991" s="2">
        <v>1989</v>
      </c>
      <c r="B991" s="2" t="s">
        <v>1</v>
      </c>
      <c r="C991" s="2" t="s">
        <v>117</v>
      </c>
      <c r="D991" s="2" t="s">
        <v>86</v>
      </c>
    </row>
    <row r="992" spans="1:4">
      <c r="A992" s="2">
        <v>2001</v>
      </c>
      <c r="B992" s="2" t="s">
        <v>3</v>
      </c>
      <c r="C992" s="2" t="s">
        <v>107</v>
      </c>
      <c r="D992" s="2" t="s">
        <v>8</v>
      </c>
    </row>
    <row r="993" spans="1:4">
      <c r="A993" s="2">
        <v>1992</v>
      </c>
      <c r="B993" s="2" t="s">
        <v>1</v>
      </c>
      <c r="C993" s="2" t="s">
        <v>103</v>
      </c>
      <c r="D993" s="2" t="s">
        <v>25</v>
      </c>
    </row>
    <row r="994" spans="1:4">
      <c r="A994" s="2">
        <v>2003</v>
      </c>
      <c r="B994" s="2" t="s">
        <v>4</v>
      </c>
      <c r="C994" s="2" t="s">
        <v>107</v>
      </c>
      <c r="D994" s="2" t="s">
        <v>22</v>
      </c>
    </row>
    <row r="995" spans="1:4">
      <c r="A995" s="2">
        <v>1994</v>
      </c>
      <c r="B995" s="2" t="s">
        <v>3</v>
      </c>
      <c r="C995" s="2" t="s">
        <v>107</v>
      </c>
      <c r="D995" s="2" t="s">
        <v>22</v>
      </c>
    </row>
    <row r="996" spans="1:4">
      <c r="A996" s="2">
        <v>1994</v>
      </c>
      <c r="B996" s="2" t="s">
        <v>1</v>
      </c>
      <c r="C996" s="2" t="s">
        <v>124</v>
      </c>
      <c r="D996" s="2" t="s">
        <v>8</v>
      </c>
    </row>
    <row r="997" spans="1:4">
      <c r="A997" s="2">
        <v>2001</v>
      </c>
      <c r="B997" s="2" t="s">
        <v>4</v>
      </c>
      <c r="C997" s="2" t="s">
        <v>107</v>
      </c>
      <c r="D997" s="2" t="s">
        <v>37</v>
      </c>
    </row>
    <row r="998" spans="1:4">
      <c r="A998" s="2">
        <v>1989</v>
      </c>
      <c r="B998" s="2" t="s">
        <v>1</v>
      </c>
      <c r="C998" s="2" t="s">
        <v>107</v>
      </c>
      <c r="D998" s="2" t="s">
        <v>51</v>
      </c>
    </row>
    <row r="999" spans="1:4">
      <c r="A999" s="2">
        <v>1996</v>
      </c>
      <c r="B999" s="2" t="s">
        <v>3</v>
      </c>
      <c r="C999" s="2" t="s">
        <v>107</v>
      </c>
      <c r="D999" s="2" t="s">
        <v>87</v>
      </c>
    </row>
    <row r="1000" spans="1:4">
      <c r="A1000" s="2">
        <v>2007</v>
      </c>
      <c r="B1000" s="2" t="s">
        <v>3</v>
      </c>
      <c r="C1000" s="2" t="s">
        <v>107</v>
      </c>
      <c r="D1000" s="2" t="s">
        <v>27</v>
      </c>
    </row>
    <row r="1001" spans="1:4">
      <c r="A1001" s="2">
        <v>1991</v>
      </c>
      <c r="B1001" s="2" t="s">
        <v>1</v>
      </c>
      <c r="C1001" s="2" t="s">
        <v>107</v>
      </c>
      <c r="D1001" s="2" t="s">
        <v>10</v>
      </c>
    </row>
    <row r="1002" spans="1:4">
      <c r="A1002" s="2">
        <v>1990</v>
      </c>
      <c r="B1002" s="2" t="s">
        <v>3</v>
      </c>
      <c r="C1002" s="2" t="s">
        <v>104</v>
      </c>
      <c r="D1002" s="2" t="s">
        <v>37</v>
      </c>
    </row>
    <row r="1003" spans="1:4">
      <c r="A1003" s="2">
        <v>1999</v>
      </c>
      <c r="B1003" s="2" t="s">
        <v>3</v>
      </c>
      <c r="C1003" s="2" t="s">
        <v>107</v>
      </c>
      <c r="D1003" s="2" t="s">
        <v>27</v>
      </c>
    </row>
    <row r="1004" spans="1:4">
      <c r="A1004" s="2">
        <v>1980</v>
      </c>
      <c r="B1004" s="2" t="s">
        <v>3</v>
      </c>
      <c r="C1004" s="2" t="s">
        <v>104</v>
      </c>
      <c r="D1004" s="2" t="s">
        <v>60</v>
      </c>
    </row>
    <row r="1005" spans="1:4">
      <c r="A1005" s="2">
        <v>2007</v>
      </c>
      <c r="B1005" s="2" t="s">
        <v>3</v>
      </c>
      <c r="C1005" s="2" t="s">
        <v>118</v>
      </c>
      <c r="D1005" s="2" t="s">
        <v>27</v>
      </c>
    </row>
    <row r="1006" spans="1:4">
      <c r="A1006" s="2">
        <v>2010</v>
      </c>
      <c r="B1006" s="2" t="s">
        <v>1</v>
      </c>
      <c r="C1006" s="2" t="s">
        <v>106</v>
      </c>
      <c r="D1006" s="2" t="s">
        <v>26</v>
      </c>
    </row>
    <row r="1007" spans="1:4">
      <c r="A1007" s="2">
        <v>2009</v>
      </c>
      <c r="B1007" s="2" t="s">
        <v>1</v>
      </c>
      <c r="C1007" s="2" t="s">
        <v>106</v>
      </c>
      <c r="D1007" s="2" t="s">
        <v>10</v>
      </c>
    </row>
    <row r="1008" spans="1:4">
      <c r="A1008" s="2">
        <v>1999</v>
      </c>
      <c r="B1008" s="2" t="s">
        <v>1</v>
      </c>
      <c r="C1008" s="2" t="s">
        <v>107</v>
      </c>
      <c r="D1008" s="2" t="s">
        <v>16</v>
      </c>
    </row>
    <row r="1009" spans="1:4">
      <c r="A1009" s="2">
        <v>1999</v>
      </c>
      <c r="B1009" s="2" t="s">
        <v>4</v>
      </c>
      <c r="C1009" s="2" t="s">
        <v>109</v>
      </c>
      <c r="D1009" s="2" t="s">
        <v>16</v>
      </c>
    </row>
    <row r="1010" spans="1:4">
      <c r="A1010" s="2">
        <v>1984</v>
      </c>
      <c r="B1010" s="2" t="s">
        <v>3</v>
      </c>
      <c r="C1010" s="2" t="s">
        <v>104</v>
      </c>
      <c r="D1010" s="2" t="s">
        <v>14</v>
      </c>
    </row>
    <row r="1011" spans="1:4">
      <c r="A1011" s="2">
        <v>1986</v>
      </c>
      <c r="B1011" s="2" t="s">
        <v>1</v>
      </c>
      <c r="C1011" s="2" t="s">
        <v>104</v>
      </c>
      <c r="D1011" s="2" t="s">
        <v>14</v>
      </c>
    </row>
    <row r="1012" spans="1:4">
      <c r="A1012" s="2">
        <v>1984</v>
      </c>
      <c r="B1012" s="2" t="s">
        <v>3</v>
      </c>
      <c r="C1012" s="2" t="s">
        <v>103</v>
      </c>
      <c r="D1012" s="2" t="s">
        <v>14</v>
      </c>
    </row>
    <row r="1013" spans="1:4">
      <c r="A1013" s="2">
        <v>1995</v>
      </c>
      <c r="B1013" s="2" t="s">
        <v>3</v>
      </c>
      <c r="C1013" s="2" t="s">
        <v>104</v>
      </c>
      <c r="D1013" s="2" t="s">
        <v>26</v>
      </c>
    </row>
    <row r="1014" spans="1:4">
      <c r="A1014" s="2">
        <v>1999</v>
      </c>
      <c r="B1014" s="2" t="s">
        <v>4</v>
      </c>
      <c r="C1014" s="2" t="s">
        <v>109</v>
      </c>
      <c r="D1014" s="2" t="s">
        <v>16</v>
      </c>
    </row>
    <row r="1015" spans="1:4">
      <c r="A1015" s="2">
        <v>2007</v>
      </c>
      <c r="B1015" s="2" t="s">
        <v>1</v>
      </c>
      <c r="C1015" s="2" t="s">
        <v>107</v>
      </c>
      <c r="D1015" s="2" t="s">
        <v>5</v>
      </c>
    </row>
    <row r="1016" spans="1:4">
      <c r="A1016" s="2">
        <v>2004</v>
      </c>
      <c r="B1016" s="2" t="s">
        <v>1</v>
      </c>
      <c r="C1016" s="2" t="s">
        <v>106</v>
      </c>
      <c r="D1016" s="2" t="s">
        <v>10</v>
      </c>
    </row>
    <row r="1017" spans="1:4">
      <c r="A1017" s="2">
        <v>2010</v>
      </c>
      <c r="B1017" s="2" t="s">
        <v>1</v>
      </c>
      <c r="C1017" s="2" t="s">
        <v>107</v>
      </c>
      <c r="D1017" s="2" t="s">
        <v>10</v>
      </c>
    </row>
    <row r="1018" spans="1:4">
      <c r="A1018" s="2">
        <v>1998</v>
      </c>
      <c r="B1018" s="2" t="s">
        <v>6</v>
      </c>
      <c r="C1018" s="2" t="s">
        <v>123</v>
      </c>
      <c r="D1018" s="2" t="s">
        <v>51</v>
      </c>
    </row>
    <row r="1019" spans="1:4">
      <c r="A1019" s="2">
        <v>2006</v>
      </c>
      <c r="B1019" s="2" t="s">
        <v>1</v>
      </c>
      <c r="C1019" s="2" t="s">
        <v>106</v>
      </c>
      <c r="D1019" s="2" t="s">
        <v>10</v>
      </c>
    </row>
    <row r="1020" spans="1:4">
      <c r="A1020" s="2">
        <v>1982</v>
      </c>
      <c r="B1020" s="2" t="s">
        <v>1</v>
      </c>
      <c r="C1020" s="2" t="s">
        <v>115</v>
      </c>
      <c r="D1020" s="2" t="s">
        <v>14</v>
      </c>
    </row>
    <row r="1021" spans="1:4">
      <c r="A1021" s="2">
        <v>1985</v>
      </c>
      <c r="B1021" s="2" t="s">
        <v>1</v>
      </c>
      <c r="C1021" s="2" t="s">
        <v>117</v>
      </c>
      <c r="D1021" s="2" t="s">
        <v>88</v>
      </c>
    </row>
    <row r="1022" spans="1:4">
      <c r="A1022" s="2">
        <v>1994</v>
      </c>
      <c r="B1022" s="2" t="s">
        <v>3</v>
      </c>
      <c r="C1022" s="2" t="s">
        <v>107</v>
      </c>
      <c r="D1022" s="2" t="s">
        <v>24</v>
      </c>
    </row>
    <row r="1023" spans="1:4">
      <c r="A1023" s="2">
        <v>2003</v>
      </c>
      <c r="B1023" s="2" t="s">
        <v>4</v>
      </c>
      <c r="C1023" s="2" t="s">
        <v>107</v>
      </c>
      <c r="D1023" s="2" t="s">
        <v>89</v>
      </c>
    </row>
    <row r="1024" spans="1:4">
      <c r="A1024" s="2">
        <v>2002</v>
      </c>
      <c r="B1024" s="2" t="s">
        <v>3</v>
      </c>
      <c r="C1024" s="2" t="s">
        <v>108</v>
      </c>
      <c r="D1024" s="2" t="s">
        <v>20</v>
      </c>
    </row>
    <row r="1025" spans="1:4">
      <c r="A1025" s="2">
        <v>1995</v>
      </c>
      <c r="B1025" s="2" t="s">
        <v>1</v>
      </c>
      <c r="C1025" s="2" t="s">
        <v>115</v>
      </c>
      <c r="D1025" s="2" t="s">
        <v>11</v>
      </c>
    </row>
    <row r="1026" spans="1:4">
      <c r="A1026" s="2">
        <v>1989</v>
      </c>
      <c r="B1026" s="2" t="s">
        <v>1</v>
      </c>
      <c r="C1026" s="2" t="s">
        <v>107</v>
      </c>
      <c r="D1026" s="2" t="s">
        <v>34</v>
      </c>
    </row>
    <row r="1027" spans="1:4">
      <c r="A1027" s="2">
        <v>2008</v>
      </c>
      <c r="B1027" s="2" t="s">
        <v>3</v>
      </c>
      <c r="C1027" s="2" t="s">
        <v>105</v>
      </c>
      <c r="D1027" s="2" t="s">
        <v>20</v>
      </c>
    </row>
    <row r="1028" spans="1:4">
      <c r="A1028" s="2">
        <v>2002</v>
      </c>
      <c r="B1028" s="2" t="s">
        <v>1</v>
      </c>
      <c r="C1028" s="2" t="s">
        <v>104</v>
      </c>
      <c r="D1028" s="2" t="s">
        <v>20</v>
      </c>
    </row>
    <row r="1029" spans="1:4">
      <c r="A1029" s="2">
        <v>2006</v>
      </c>
      <c r="B1029" s="2" t="s">
        <v>3</v>
      </c>
      <c r="C1029" s="2" t="s">
        <v>104</v>
      </c>
      <c r="D1029" s="2" t="s">
        <v>13</v>
      </c>
    </row>
    <row r="1030" spans="1:4">
      <c r="A1030" s="2">
        <v>2001</v>
      </c>
      <c r="B1030" s="2" t="s">
        <v>1</v>
      </c>
      <c r="C1030" s="2" t="s">
        <v>107</v>
      </c>
      <c r="D1030" s="2" t="s">
        <v>42</v>
      </c>
    </row>
    <row r="1031" spans="1:4">
      <c r="A1031" s="2">
        <v>1985</v>
      </c>
      <c r="B1031" s="2" t="s">
        <v>3</v>
      </c>
      <c r="C1031" s="2" t="s">
        <v>104</v>
      </c>
      <c r="D1031" s="2" t="s">
        <v>45</v>
      </c>
    </row>
    <row r="1032" spans="1:4">
      <c r="A1032" s="2">
        <v>1985</v>
      </c>
      <c r="B1032" s="2" t="s">
        <v>3</v>
      </c>
      <c r="C1032" s="2" t="s">
        <v>112</v>
      </c>
      <c r="D1032" s="2" t="s">
        <v>45</v>
      </c>
    </row>
    <row r="1033" spans="1:4">
      <c r="A1033" s="2">
        <v>1987</v>
      </c>
      <c r="B1033" s="2" t="s">
        <v>1</v>
      </c>
      <c r="C1033" s="2" t="s">
        <v>117</v>
      </c>
      <c r="D1033" s="2" t="s">
        <v>11</v>
      </c>
    </row>
    <row r="1034" spans="1:4">
      <c r="A1034" s="2">
        <v>2004</v>
      </c>
      <c r="B1034" s="2" t="s">
        <v>1</v>
      </c>
      <c r="C1034" s="2" t="s">
        <v>106</v>
      </c>
      <c r="D1034" s="2" t="s">
        <v>8</v>
      </c>
    </row>
    <row r="1035" spans="1:4">
      <c r="A1035" s="2">
        <v>2004</v>
      </c>
      <c r="B1035" s="2" t="s">
        <v>3</v>
      </c>
      <c r="C1035" s="2" t="s">
        <v>107</v>
      </c>
      <c r="D1035" s="2" t="s">
        <v>20</v>
      </c>
    </row>
    <row r="1036" spans="1:4">
      <c r="A1036" s="2">
        <v>1988</v>
      </c>
      <c r="B1036" s="2" t="s">
        <v>3</v>
      </c>
      <c r="C1036" s="2" t="s">
        <v>107</v>
      </c>
      <c r="D1036" s="2" t="s">
        <v>84</v>
      </c>
    </row>
    <row r="1037" spans="1:4">
      <c r="A1037" s="2">
        <v>1999</v>
      </c>
      <c r="B1037" s="2" t="s">
        <v>4</v>
      </c>
      <c r="C1037" s="2" t="s">
        <v>107</v>
      </c>
      <c r="D1037" s="2" t="s">
        <v>87</v>
      </c>
    </row>
    <row r="1038" spans="1:4">
      <c r="A1038" s="2">
        <v>1996</v>
      </c>
      <c r="B1038" s="2" t="s">
        <v>3</v>
      </c>
      <c r="C1038" s="2" t="s">
        <v>121</v>
      </c>
      <c r="D1038" s="2" t="s">
        <v>2</v>
      </c>
    </row>
    <row r="1039" spans="1:4">
      <c r="A1039" s="2">
        <v>1996</v>
      </c>
      <c r="B1039" s="2" t="s">
        <v>3</v>
      </c>
      <c r="C1039" s="2" t="s">
        <v>107</v>
      </c>
      <c r="D1039" s="2" t="s">
        <v>2</v>
      </c>
    </row>
    <row r="1040" spans="1:4">
      <c r="A1040" s="2">
        <v>1984</v>
      </c>
      <c r="B1040" s="2" t="s">
        <v>3</v>
      </c>
      <c r="C1040" s="2" t="s">
        <v>104</v>
      </c>
      <c r="D1040" s="2" t="s">
        <v>15</v>
      </c>
    </row>
    <row r="1041" spans="1:4">
      <c r="A1041" s="2">
        <v>1984</v>
      </c>
      <c r="B1041" s="2" t="s">
        <v>3</v>
      </c>
      <c r="C1041" s="2" t="s">
        <v>115</v>
      </c>
      <c r="D1041" s="2" t="s">
        <v>15</v>
      </c>
    </row>
    <row r="1042" spans="1:4">
      <c r="A1042" s="2">
        <v>1982</v>
      </c>
      <c r="B1042" s="2" t="s">
        <v>3</v>
      </c>
      <c r="C1042" s="2" t="s">
        <v>109</v>
      </c>
      <c r="D1042" s="2" t="s">
        <v>35</v>
      </c>
    </row>
    <row r="1043" spans="1:4">
      <c r="A1043" s="2">
        <v>2010</v>
      </c>
      <c r="B1043" s="2" t="s">
        <v>4</v>
      </c>
      <c r="C1043" s="2" t="s">
        <v>107</v>
      </c>
      <c r="D1043" s="2" t="s">
        <v>27</v>
      </c>
    </row>
    <row r="1044" spans="1:4">
      <c r="A1044" s="2">
        <v>1987</v>
      </c>
      <c r="B1044" s="2" t="s">
        <v>3</v>
      </c>
      <c r="C1044" s="2" t="s">
        <v>106</v>
      </c>
      <c r="D1044" s="2" t="s">
        <v>24</v>
      </c>
    </row>
    <row r="1045" spans="1:4">
      <c r="A1045" s="2">
        <v>1995</v>
      </c>
      <c r="B1045" s="2" t="s">
        <v>3</v>
      </c>
      <c r="C1045" s="2" t="s">
        <v>107</v>
      </c>
      <c r="D1045" s="2" t="s">
        <v>16</v>
      </c>
    </row>
    <row r="1046" spans="1:4">
      <c r="A1046" s="2">
        <v>1991</v>
      </c>
      <c r="B1046" s="2" t="s">
        <v>1</v>
      </c>
      <c r="C1046" s="2" t="s">
        <v>104</v>
      </c>
      <c r="D1046" s="2" t="s">
        <v>69</v>
      </c>
    </row>
    <row r="1047" spans="1:4">
      <c r="A1047" s="2">
        <v>2011</v>
      </c>
      <c r="B1047" s="2" t="s">
        <v>3</v>
      </c>
      <c r="C1047" s="2" t="s">
        <v>107</v>
      </c>
      <c r="D1047" s="2" t="s">
        <v>20</v>
      </c>
    </row>
    <row r="1048" spans="1:4">
      <c r="A1048" s="2">
        <v>1998</v>
      </c>
      <c r="B1048" s="2" t="s">
        <v>3</v>
      </c>
      <c r="C1048" s="2" t="s">
        <v>114</v>
      </c>
      <c r="D1048" s="2" t="s">
        <v>2</v>
      </c>
    </row>
    <row r="1049" spans="1:4">
      <c r="A1049" s="2">
        <v>1984</v>
      </c>
      <c r="B1049" s="2" t="s">
        <v>1</v>
      </c>
      <c r="C1049" s="2" t="s">
        <v>111</v>
      </c>
      <c r="D1049" s="2" t="s">
        <v>8</v>
      </c>
    </row>
    <row r="1050" spans="1:4">
      <c r="A1050" s="2">
        <v>1987</v>
      </c>
      <c r="B1050" s="2" t="s">
        <v>3</v>
      </c>
      <c r="C1050" s="2" t="s">
        <v>107</v>
      </c>
      <c r="D1050" s="2" t="s">
        <v>22</v>
      </c>
    </row>
    <row r="1051" spans="1:4">
      <c r="A1051" s="2">
        <v>1983</v>
      </c>
      <c r="B1051" s="2" t="s">
        <v>3</v>
      </c>
      <c r="C1051" s="2" t="s">
        <v>107</v>
      </c>
      <c r="D1051" s="2" t="s">
        <v>88</v>
      </c>
    </row>
    <row r="1052" spans="1:4">
      <c r="A1052" s="2">
        <v>1999</v>
      </c>
      <c r="B1052" s="2" t="s">
        <v>3</v>
      </c>
      <c r="C1052" s="2" t="s">
        <v>107</v>
      </c>
      <c r="D1052" s="2" t="s">
        <v>2</v>
      </c>
    </row>
    <row r="1053" spans="1:4">
      <c r="A1053" s="2">
        <v>1997</v>
      </c>
      <c r="B1053" s="2" t="s">
        <v>3</v>
      </c>
      <c r="C1053" s="2" t="s">
        <v>107</v>
      </c>
      <c r="D1053" s="2" t="s">
        <v>90</v>
      </c>
    </row>
    <row r="1054" spans="1:4">
      <c r="A1054" s="2">
        <v>1992</v>
      </c>
      <c r="B1054" s="2" t="s">
        <v>1</v>
      </c>
      <c r="C1054" s="2" t="s">
        <v>117</v>
      </c>
      <c r="D1054" s="2" t="s">
        <v>13</v>
      </c>
    </row>
    <row r="1055" spans="1:4">
      <c r="A1055" s="2">
        <v>2006</v>
      </c>
      <c r="B1055" s="2" t="s">
        <v>1</v>
      </c>
      <c r="C1055" s="2" t="s">
        <v>124</v>
      </c>
      <c r="D1055" s="2" t="s">
        <v>8</v>
      </c>
    </row>
    <row r="1056" spans="1:4">
      <c r="A1056" s="2">
        <v>1982</v>
      </c>
      <c r="B1056" s="2" t="s">
        <v>3</v>
      </c>
      <c r="C1056" s="2" t="s">
        <v>104</v>
      </c>
      <c r="D1056" s="2" t="s">
        <v>25</v>
      </c>
    </row>
    <row r="1057" spans="1:4">
      <c r="A1057" s="2">
        <v>1989</v>
      </c>
      <c r="B1057" s="2" t="s">
        <v>1</v>
      </c>
      <c r="C1057" s="2" t="s">
        <v>117</v>
      </c>
      <c r="D1057" s="2" t="s">
        <v>54</v>
      </c>
    </row>
    <row r="1058" spans="1:4">
      <c r="A1058" s="2">
        <v>1988</v>
      </c>
      <c r="B1058" s="2" t="s">
        <v>1</v>
      </c>
      <c r="C1058" s="2" t="s">
        <v>107</v>
      </c>
      <c r="D1058" s="2" t="s">
        <v>37</v>
      </c>
    </row>
    <row r="1059" spans="1:4">
      <c r="A1059" s="2">
        <v>1996</v>
      </c>
      <c r="B1059" s="2" t="s">
        <v>3</v>
      </c>
      <c r="C1059" s="2" t="s">
        <v>103</v>
      </c>
      <c r="D1059" s="2" t="s">
        <v>25</v>
      </c>
    </row>
    <row r="1060" spans="1:4">
      <c r="A1060" s="2">
        <v>2003</v>
      </c>
      <c r="B1060" s="2" t="s">
        <v>1</v>
      </c>
      <c r="C1060" s="2" t="s">
        <v>107</v>
      </c>
      <c r="D1060" s="2" t="s">
        <v>10</v>
      </c>
    </row>
    <row r="1061" spans="1:4">
      <c r="A1061" s="2">
        <v>1992</v>
      </c>
      <c r="B1061" s="2" t="s">
        <v>3</v>
      </c>
      <c r="C1061" s="2" t="s">
        <v>107</v>
      </c>
      <c r="D1061" s="2" t="s">
        <v>22</v>
      </c>
    </row>
    <row r="1062" spans="1:4">
      <c r="A1062" s="2">
        <v>2011</v>
      </c>
      <c r="B1062" s="2" t="s">
        <v>1</v>
      </c>
      <c r="C1062" s="2" t="s">
        <v>107</v>
      </c>
      <c r="D1062" s="2" t="s">
        <v>10</v>
      </c>
    </row>
    <row r="1063" spans="1:4">
      <c r="A1063" s="2">
        <v>2004</v>
      </c>
      <c r="B1063" s="2" t="s">
        <v>3</v>
      </c>
      <c r="C1063" s="2" t="s">
        <v>118</v>
      </c>
      <c r="D1063" s="2" t="s">
        <v>25</v>
      </c>
    </row>
    <row r="1064" spans="1:4">
      <c r="A1064" s="2">
        <v>2003</v>
      </c>
      <c r="B1064" s="2" t="s">
        <v>1</v>
      </c>
      <c r="C1064" s="2" t="s">
        <v>117</v>
      </c>
      <c r="D1064" s="2" t="s">
        <v>24</v>
      </c>
    </row>
    <row r="1065" spans="1:4">
      <c r="A1065" s="2">
        <v>1986</v>
      </c>
      <c r="B1065" s="2" t="s">
        <v>3</v>
      </c>
      <c r="C1065" s="2" t="s">
        <v>104</v>
      </c>
      <c r="D1065" s="2" t="s">
        <v>45</v>
      </c>
    </row>
    <row r="1066" spans="1:4">
      <c r="A1066" s="2">
        <v>2011</v>
      </c>
      <c r="B1066" s="2" t="s">
        <v>3</v>
      </c>
      <c r="C1066" s="2" t="s">
        <v>113</v>
      </c>
      <c r="D1066" s="2" t="s">
        <v>13</v>
      </c>
    </row>
    <row r="1067" spans="1:4">
      <c r="A1067" s="2">
        <v>1986</v>
      </c>
      <c r="B1067" s="2" t="s">
        <v>1</v>
      </c>
      <c r="C1067" s="2" t="s">
        <v>107</v>
      </c>
      <c r="D1067" s="2" t="s">
        <v>13</v>
      </c>
    </row>
    <row r="1068" spans="1:4">
      <c r="A1068" s="2">
        <v>1999</v>
      </c>
      <c r="B1068" s="2" t="s">
        <v>1</v>
      </c>
      <c r="C1068" s="2" t="s">
        <v>107</v>
      </c>
      <c r="D1068" s="2" t="s">
        <v>37</v>
      </c>
    </row>
    <row r="1069" spans="1:4">
      <c r="A1069" s="2">
        <v>1999</v>
      </c>
      <c r="B1069" s="2" t="s">
        <v>3</v>
      </c>
      <c r="C1069" s="2" t="s">
        <v>107</v>
      </c>
      <c r="D1069" s="2" t="s">
        <v>10</v>
      </c>
    </row>
    <row r="1070" spans="1:4">
      <c r="A1070" s="2">
        <v>2000</v>
      </c>
      <c r="B1070" s="2" t="s">
        <v>3</v>
      </c>
      <c r="C1070" s="2" t="s">
        <v>111</v>
      </c>
      <c r="D1070" s="2" t="s">
        <v>10</v>
      </c>
    </row>
    <row r="1071" spans="1:4">
      <c r="A1071" s="2">
        <v>1988</v>
      </c>
      <c r="B1071" s="2" t="s">
        <v>3</v>
      </c>
      <c r="C1071" s="2" t="s">
        <v>107</v>
      </c>
      <c r="D1071" s="2" t="s">
        <v>8</v>
      </c>
    </row>
    <row r="1072" spans="1:4">
      <c r="A1072" s="2">
        <v>1988</v>
      </c>
      <c r="B1072" s="2" t="s">
        <v>3</v>
      </c>
      <c r="C1072" s="2" t="s">
        <v>104</v>
      </c>
      <c r="D1072" s="2" t="s">
        <v>8</v>
      </c>
    </row>
    <row r="1073" spans="1:4">
      <c r="A1073" s="2">
        <v>1988</v>
      </c>
      <c r="B1073" s="2" t="s">
        <v>3</v>
      </c>
      <c r="C1073" s="2" t="s">
        <v>113</v>
      </c>
      <c r="D1073" s="2" t="s">
        <v>35</v>
      </c>
    </row>
    <row r="1074" spans="1:4">
      <c r="A1074" s="2">
        <v>1984</v>
      </c>
      <c r="B1074" s="2" t="s">
        <v>1</v>
      </c>
      <c r="C1074" s="2" t="s">
        <v>107</v>
      </c>
      <c r="D1074" s="2" t="s">
        <v>43</v>
      </c>
    </row>
    <row r="1075" spans="1:4">
      <c r="A1075" s="2">
        <v>2001</v>
      </c>
      <c r="B1075" s="2" t="s">
        <v>1</v>
      </c>
      <c r="C1075" s="2" t="s">
        <v>117</v>
      </c>
      <c r="D1075" s="2" t="s">
        <v>13</v>
      </c>
    </row>
    <row r="1076" spans="1:4">
      <c r="A1076" s="2">
        <v>1988</v>
      </c>
      <c r="B1076" s="2" t="s">
        <v>3</v>
      </c>
      <c r="C1076" s="2" t="s">
        <v>107</v>
      </c>
      <c r="D1076" s="2" t="s">
        <v>22</v>
      </c>
    </row>
    <row r="1077" spans="1:4">
      <c r="A1077" s="2">
        <v>1982</v>
      </c>
      <c r="B1077" s="2" t="s">
        <v>3</v>
      </c>
      <c r="C1077" s="2" t="s">
        <v>115</v>
      </c>
      <c r="D1077" s="2" t="s">
        <v>37</v>
      </c>
    </row>
    <row r="1078" spans="1:4">
      <c r="A1078" s="2">
        <v>1994</v>
      </c>
      <c r="B1078" s="2" t="s">
        <v>1</v>
      </c>
      <c r="C1078" s="2" t="s">
        <v>107</v>
      </c>
      <c r="D1078" s="2" t="s">
        <v>10</v>
      </c>
    </row>
    <row r="1079" spans="1:4">
      <c r="A1079" s="2">
        <v>2006</v>
      </c>
      <c r="B1079" s="2" t="s">
        <v>1</v>
      </c>
      <c r="C1079" s="2" t="s">
        <v>107</v>
      </c>
      <c r="D1079" s="2" t="s">
        <v>20</v>
      </c>
    </row>
    <row r="1080" spans="1:4">
      <c r="A1080" s="2">
        <v>1992</v>
      </c>
      <c r="B1080" s="2" t="s">
        <v>3</v>
      </c>
      <c r="C1080" s="2" t="s">
        <v>103</v>
      </c>
      <c r="D1080" s="2" t="s">
        <v>2</v>
      </c>
    </row>
    <row r="1081" spans="1:4">
      <c r="A1081" s="2">
        <v>1984</v>
      </c>
      <c r="B1081" s="2" t="s">
        <v>3</v>
      </c>
      <c r="C1081" s="2" t="s">
        <v>109</v>
      </c>
      <c r="D1081" s="2" t="s">
        <v>72</v>
      </c>
    </row>
    <row r="1082" spans="1:4">
      <c r="A1082" s="2">
        <v>2010</v>
      </c>
      <c r="B1082" s="2" t="s">
        <v>1</v>
      </c>
      <c r="C1082" s="2" t="s">
        <v>106</v>
      </c>
      <c r="D1082" s="2" t="s">
        <v>10</v>
      </c>
    </row>
    <row r="1083" spans="1:4">
      <c r="A1083" s="2">
        <v>1991</v>
      </c>
      <c r="B1083" s="2" t="s">
        <v>1</v>
      </c>
      <c r="C1083" s="2" t="s">
        <v>104</v>
      </c>
      <c r="D1083" s="2" t="s">
        <v>8</v>
      </c>
    </row>
    <row r="1084" spans="1:4">
      <c r="A1084" s="2">
        <v>1980</v>
      </c>
      <c r="B1084" s="2" t="s">
        <v>3</v>
      </c>
      <c r="C1084" s="2" t="s">
        <v>104</v>
      </c>
      <c r="D1084" s="2" t="s">
        <v>2</v>
      </c>
    </row>
    <row r="1085" spans="1:4">
      <c r="A1085" s="2">
        <v>2000</v>
      </c>
      <c r="B1085" s="2" t="s">
        <v>1</v>
      </c>
      <c r="C1085" s="2" t="s">
        <v>107</v>
      </c>
      <c r="D1085" s="2" t="s">
        <v>10</v>
      </c>
    </row>
    <row r="1086" spans="1:4">
      <c r="A1086" s="2">
        <v>1998</v>
      </c>
      <c r="B1086" s="2" t="s">
        <v>3</v>
      </c>
      <c r="C1086" s="2" t="s">
        <v>104</v>
      </c>
      <c r="D1086" s="2" t="s">
        <v>2</v>
      </c>
    </row>
    <row r="1087" spans="1:4">
      <c r="A1087" s="2">
        <v>1986</v>
      </c>
      <c r="B1087" s="2" t="s">
        <v>1</v>
      </c>
      <c r="C1087" s="2" t="s">
        <v>115</v>
      </c>
      <c r="D1087" s="2" t="s">
        <v>14</v>
      </c>
    </row>
    <row r="1088" spans="1:4">
      <c r="A1088" s="2">
        <v>1981</v>
      </c>
      <c r="B1088" s="2" t="s">
        <v>3</v>
      </c>
      <c r="C1088" s="2" t="s">
        <v>107</v>
      </c>
      <c r="D1088" s="2" t="s">
        <v>14</v>
      </c>
    </row>
    <row r="1089" spans="1:4">
      <c r="A1089" s="2">
        <v>1995</v>
      </c>
      <c r="B1089" s="2" t="s">
        <v>3</v>
      </c>
      <c r="C1089" s="2" t="s">
        <v>104</v>
      </c>
      <c r="D1089" s="2" t="s">
        <v>15</v>
      </c>
    </row>
    <row r="1090" spans="1:4">
      <c r="A1090" s="2">
        <v>2004</v>
      </c>
      <c r="B1090" s="2" t="s">
        <v>6</v>
      </c>
      <c r="C1090" s="2" t="s">
        <v>106</v>
      </c>
      <c r="D1090" s="2" t="s">
        <v>27</v>
      </c>
    </row>
    <row r="1091" spans="1:4">
      <c r="A1091" s="2">
        <v>2000</v>
      </c>
      <c r="B1091" s="2" t="s">
        <v>1</v>
      </c>
      <c r="C1091" s="2" t="s">
        <v>117</v>
      </c>
      <c r="D1091" s="2" t="s">
        <v>50</v>
      </c>
    </row>
    <row r="1092" spans="1:4">
      <c r="A1092" s="2">
        <v>2006</v>
      </c>
      <c r="B1092" s="2" t="s">
        <v>1</v>
      </c>
      <c r="C1092" s="2" t="s">
        <v>104</v>
      </c>
      <c r="D1092" s="2" t="s">
        <v>13</v>
      </c>
    </row>
    <row r="1093" spans="1:4">
      <c r="A1093" s="2">
        <v>1991</v>
      </c>
      <c r="B1093" s="2" t="s">
        <v>1</v>
      </c>
      <c r="C1093" s="2" t="s">
        <v>122</v>
      </c>
      <c r="D1093" s="2" t="s">
        <v>13</v>
      </c>
    </row>
    <row r="1094" spans="1:4">
      <c r="A1094" s="2">
        <v>1991</v>
      </c>
      <c r="B1094" s="2" t="s">
        <v>1</v>
      </c>
      <c r="C1094" s="2" t="s">
        <v>107</v>
      </c>
      <c r="D1094" s="2" t="s">
        <v>20</v>
      </c>
    </row>
    <row r="1095" spans="1:4">
      <c r="A1095" s="2">
        <v>1985</v>
      </c>
      <c r="B1095" s="2" t="s">
        <v>1</v>
      </c>
      <c r="C1095" s="2" t="s">
        <v>104</v>
      </c>
      <c r="D1095" s="2" t="s">
        <v>20</v>
      </c>
    </row>
    <row r="1096" spans="1:4">
      <c r="A1096" s="2">
        <v>1995</v>
      </c>
      <c r="B1096" s="2" t="s">
        <v>1</v>
      </c>
      <c r="C1096" s="2" t="s">
        <v>107</v>
      </c>
      <c r="D1096" s="2" t="s">
        <v>20</v>
      </c>
    </row>
    <row r="1097" spans="1:4">
      <c r="A1097" s="2">
        <v>1995</v>
      </c>
      <c r="B1097" s="2" t="s">
        <v>1</v>
      </c>
      <c r="C1097" s="2" t="s">
        <v>111</v>
      </c>
      <c r="D1097" s="2" t="s">
        <v>20</v>
      </c>
    </row>
    <row r="1098" spans="1:4">
      <c r="A1098" s="2">
        <v>2010</v>
      </c>
      <c r="B1098" s="2" t="s">
        <v>3</v>
      </c>
      <c r="C1098" s="2" t="s">
        <v>126</v>
      </c>
      <c r="D1098" s="2" t="s">
        <v>20</v>
      </c>
    </row>
    <row r="1099" spans="1:4">
      <c r="A1099" s="2">
        <v>2000</v>
      </c>
      <c r="B1099" s="2" t="s">
        <v>1</v>
      </c>
      <c r="C1099" s="2" t="s">
        <v>104</v>
      </c>
      <c r="D1099" s="2" t="s">
        <v>20</v>
      </c>
    </row>
    <row r="1100" spans="1:4">
      <c r="A1100" s="2">
        <v>2011</v>
      </c>
      <c r="B1100" s="2" t="s">
        <v>1</v>
      </c>
      <c r="C1100" s="2" t="s">
        <v>106</v>
      </c>
      <c r="D1100" s="2" t="s">
        <v>10</v>
      </c>
    </row>
    <row r="1101" spans="1:4">
      <c r="A1101" s="2">
        <v>2011</v>
      </c>
      <c r="B1101" s="2" t="s">
        <v>3</v>
      </c>
      <c r="C1101" s="2" t="s">
        <v>109</v>
      </c>
      <c r="D1101" s="2" t="s">
        <v>20</v>
      </c>
    </row>
    <row r="1102" spans="1:4">
      <c r="A1102" s="2">
        <v>2011</v>
      </c>
      <c r="B1102" s="2" t="s">
        <v>4</v>
      </c>
      <c r="C1102" s="2" t="s">
        <v>107</v>
      </c>
      <c r="D1102" s="2" t="s">
        <v>27</v>
      </c>
    </row>
    <row r="1103" spans="1:4">
      <c r="A1103" s="2">
        <v>1980</v>
      </c>
      <c r="B1103" s="2" t="s">
        <v>4</v>
      </c>
      <c r="C1103" s="2" t="s">
        <v>109</v>
      </c>
      <c r="D1103" s="2" t="s">
        <v>15</v>
      </c>
    </row>
    <row r="1104" spans="1:4">
      <c r="A1104" s="2">
        <v>2010</v>
      </c>
      <c r="B1104" s="2" t="s">
        <v>1</v>
      </c>
      <c r="C1104" s="2" t="s">
        <v>106</v>
      </c>
      <c r="D1104" s="2" t="s">
        <v>8</v>
      </c>
    </row>
    <row r="1105" spans="1:4">
      <c r="A1105" s="2">
        <v>2000</v>
      </c>
      <c r="B1105" s="2" t="s">
        <v>1</v>
      </c>
      <c r="C1105" s="2" t="s">
        <v>107</v>
      </c>
      <c r="D1105" s="2" t="s">
        <v>10</v>
      </c>
    </row>
    <row r="1106" spans="1:4">
      <c r="A1106" s="2">
        <v>2010</v>
      </c>
      <c r="B1106" s="2" t="s">
        <v>1</v>
      </c>
      <c r="C1106" s="2" t="s">
        <v>107</v>
      </c>
      <c r="D1106" s="2" t="s">
        <v>10</v>
      </c>
    </row>
    <row r="1107" spans="1:4">
      <c r="A1107" s="2">
        <v>2009</v>
      </c>
      <c r="B1107" s="2" t="s">
        <v>1</v>
      </c>
      <c r="C1107" s="2" t="s">
        <v>106</v>
      </c>
      <c r="D1107" s="2" t="s">
        <v>88</v>
      </c>
    </row>
    <row r="1108" spans="1:4">
      <c r="A1108" s="2">
        <v>2004</v>
      </c>
      <c r="B1108" s="2" t="s">
        <v>1</v>
      </c>
      <c r="C1108" s="2" t="s">
        <v>104</v>
      </c>
      <c r="D1108" s="2" t="s">
        <v>31</v>
      </c>
    </row>
    <row r="1109" spans="1:4">
      <c r="A1109" s="2">
        <v>1988</v>
      </c>
      <c r="B1109" s="2" t="s">
        <v>1</v>
      </c>
      <c r="C1109" s="2" t="s">
        <v>104</v>
      </c>
      <c r="D1109" s="2" t="s">
        <v>10</v>
      </c>
    </row>
    <row r="1110" spans="1:4">
      <c r="A1110" s="2">
        <v>1995</v>
      </c>
      <c r="B1110" s="2" t="s">
        <v>3</v>
      </c>
      <c r="C1110" s="2" t="s">
        <v>121</v>
      </c>
      <c r="D1110" s="2" t="s">
        <v>22</v>
      </c>
    </row>
    <row r="1111" spans="1:4">
      <c r="A1111" s="2">
        <v>1995</v>
      </c>
      <c r="B1111" s="2" t="s">
        <v>3</v>
      </c>
      <c r="C1111" s="2" t="s">
        <v>107</v>
      </c>
      <c r="D1111" s="2" t="s">
        <v>22</v>
      </c>
    </row>
    <row r="1112" spans="1:4">
      <c r="A1112" s="2">
        <v>1990</v>
      </c>
      <c r="B1112" s="2" t="s">
        <v>1</v>
      </c>
      <c r="C1112" s="2" t="s">
        <v>117</v>
      </c>
      <c r="D1112" s="2" t="s">
        <v>8</v>
      </c>
    </row>
    <row r="1113" spans="1:4">
      <c r="A1113" s="2">
        <v>1984</v>
      </c>
      <c r="B1113" s="2" t="s">
        <v>1</v>
      </c>
      <c r="C1113" s="2" t="s">
        <v>122</v>
      </c>
      <c r="D1113" s="2" t="s">
        <v>37</v>
      </c>
    </row>
    <row r="1114" spans="1:4">
      <c r="A1114" s="2">
        <v>1987</v>
      </c>
      <c r="B1114" s="2" t="s">
        <v>1</v>
      </c>
      <c r="C1114" s="2" t="s">
        <v>117</v>
      </c>
      <c r="D1114" s="2" t="s">
        <v>8</v>
      </c>
    </row>
    <row r="1115" spans="1:4">
      <c r="A1115" s="2">
        <v>2001</v>
      </c>
      <c r="B1115" s="2" t="s">
        <v>4</v>
      </c>
      <c r="C1115" s="2" t="s">
        <v>109</v>
      </c>
      <c r="D1115" s="2" t="s">
        <v>20</v>
      </c>
    </row>
    <row r="1116" spans="1:4">
      <c r="A1116" s="2">
        <v>2009</v>
      </c>
      <c r="B1116" s="2" t="s">
        <v>3</v>
      </c>
      <c r="C1116" s="2" t="s">
        <v>107</v>
      </c>
      <c r="D1116" s="2" t="s">
        <v>20</v>
      </c>
    </row>
    <row r="1117" spans="1:4">
      <c r="A1117" s="2">
        <v>2011</v>
      </c>
      <c r="B1117" s="2" t="s">
        <v>4</v>
      </c>
      <c r="C1117" s="2" t="s">
        <v>107</v>
      </c>
      <c r="D1117" s="2" t="s">
        <v>27</v>
      </c>
    </row>
    <row r="1118" spans="1:4">
      <c r="A1118" s="2">
        <v>2011</v>
      </c>
      <c r="B1118" s="2" t="s">
        <v>4</v>
      </c>
      <c r="C1118" s="2" t="s">
        <v>107</v>
      </c>
      <c r="D1118" s="2" t="s">
        <v>27</v>
      </c>
    </row>
    <row r="1119" spans="1:4">
      <c r="A1119" s="2">
        <v>1999</v>
      </c>
      <c r="B1119" s="2" t="s">
        <v>1</v>
      </c>
      <c r="C1119" s="2" t="s">
        <v>107</v>
      </c>
      <c r="D1119" s="2" t="s">
        <v>13</v>
      </c>
    </row>
    <row r="1120" spans="1:4">
      <c r="A1120" s="2">
        <v>2000</v>
      </c>
      <c r="B1120" s="2" t="s">
        <v>1</v>
      </c>
      <c r="C1120" s="2" t="s">
        <v>122</v>
      </c>
      <c r="D1120" s="2" t="s">
        <v>20</v>
      </c>
    </row>
    <row r="1121" spans="1:4">
      <c r="A1121" s="2">
        <v>1987</v>
      </c>
      <c r="B1121" s="2" t="s">
        <v>3</v>
      </c>
      <c r="C1121" s="2" t="s">
        <v>107</v>
      </c>
      <c r="D1121" s="2" t="s">
        <v>24</v>
      </c>
    </row>
    <row r="1122" spans="1:4">
      <c r="A1122" s="2">
        <v>1989</v>
      </c>
      <c r="B1122" s="2" t="s">
        <v>3</v>
      </c>
      <c r="C1122" s="2" t="s">
        <v>116</v>
      </c>
      <c r="D1122" s="2" t="s">
        <v>15</v>
      </c>
    </row>
    <row r="1123" spans="1:4">
      <c r="A1123" s="2">
        <v>2006</v>
      </c>
      <c r="B1123" s="2" t="s">
        <v>1</v>
      </c>
      <c r="C1123" s="2" t="s">
        <v>107</v>
      </c>
      <c r="D1123" s="2" t="s">
        <v>37</v>
      </c>
    </row>
    <row r="1124" spans="1:4">
      <c r="A1124" s="2">
        <v>2000</v>
      </c>
      <c r="B1124" s="2" t="s">
        <v>1</v>
      </c>
      <c r="C1124" s="2" t="s">
        <v>107</v>
      </c>
      <c r="D1124" s="2" t="s">
        <v>34</v>
      </c>
    </row>
    <row r="1125" spans="1:4">
      <c r="A1125" s="2">
        <v>1980</v>
      </c>
      <c r="B1125" s="2" t="s">
        <v>3</v>
      </c>
      <c r="C1125" s="2" t="s">
        <v>109</v>
      </c>
      <c r="D1125" s="2" t="s">
        <v>8</v>
      </c>
    </row>
    <row r="1126" spans="1:4">
      <c r="A1126" s="2">
        <v>1995</v>
      </c>
      <c r="B1126" s="2" t="s">
        <v>1</v>
      </c>
      <c r="C1126" s="2" t="s">
        <v>117</v>
      </c>
      <c r="D1126" s="2" t="s">
        <v>73</v>
      </c>
    </row>
    <row r="1127" spans="1:4">
      <c r="A1127" s="2">
        <v>1984</v>
      </c>
      <c r="B1127" s="2" t="s">
        <v>3</v>
      </c>
      <c r="C1127" s="2" t="s">
        <v>107</v>
      </c>
      <c r="D1127" s="2" t="s">
        <v>31</v>
      </c>
    </row>
    <row r="1128" spans="1:4">
      <c r="A1128" s="2">
        <v>1986</v>
      </c>
      <c r="B1128" s="2" t="s">
        <v>3</v>
      </c>
      <c r="C1128" s="2" t="s">
        <v>111</v>
      </c>
      <c r="D1128" s="2" t="s">
        <v>37</v>
      </c>
    </row>
    <row r="1129" spans="1:4">
      <c r="A1129" s="2">
        <v>1986</v>
      </c>
      <c r="B1129" s="2" t="s">
        <v>3</v>
      </c>
      <c r="C1129" s="2" t="s">
        <v>104</v>
      </c>
      <c r="D1129" s="2" t="s">
        <v>37</v>
      </c>
    </row>
    <row r="1130" spans="1:4">
      <c r="A1130" s="2">
        <v>2009</v>
      </c>
      <c r="B1130" s="2" t="s">
        <v>1</v>
      </c>
      <c r="C1130" s="2" t="s">
        <v>106</v>
      </c>
      <c r="D1130" s="2" t="s">
        <v>10</v>
      </c>
    </row>
    <row r="1131" spans="1:4">
      <c r="A1131" s="2">
        <v>1992</v>
      </c>
      <c r="B1131" s="2" t="s">
        <v>1</v>
      </c>
      <c r="C1131" s="2" t="s">
        <v>111</v>
      </c>
      <c r="D1131" s="2" t="s">
        <v>37</v>
      </c>
    </row>
    <row r="1132" spans="1:4">
      <c r="A1132" s="2">
        <v>2000</v>
      </c>
      <c r="B1132" s="2" t="s">
        <v>4</v>
      </c>
      <c r="C1132" s="2" t="s">
        <v>107</v>
      </c>
      <c r="D1132" s="2" t="s">
        <v>84</v>
      </c>
    </row>
    <row r="1133" spans="1:4">
      <c r="A1133" s="2">
        <v>1998</v>
      </c>
      <c r="B1133" s="2" t="s">
        <v>3</v>
      </c>
      <c r="C1133" s="2" t="s">
        <v>104</v>
      </c>
      <c r="D1133" s="2" t="s">
        <v>58</v>
      </c>
    </row>
    <row r="1134" spans="1:4">
      <c r="A1134" s="2">
        <v>1995</v>
      </c>
      <c r="B1134" s="2" t="s">
        <v>3</v>
      </c>
      <c r="C1134" s="2" t="s">
        <v>104</v>
      </c>
      <c r="D1134" s="2" t="s">
        <v>29</v>
      </c>
    </row>
    <row r="1135" spans="1:4">
      <c r="A1135" s="2">
        <v>1995</v>
      </c>
      <c r="B1135" s="2" t="s">
        <v>1</v>
      </c>
      <c r="C1135" s="2" t="s">
        <v>107</v>
      </c>
      <c r="D1135" s="2" t="s">
        <v>29</v>
      </c>
    </row>
    <row r="1136" spans="1:4">
      <c r="A1136" s="2">
        <v>1996</v>
      </c>
      <c r="B1136" s="2" t="s">
        <v>3</v>
      </c>
      <c r="C1136" s="2" t="s">
        <v>104</v>
      </c>
      <c r="D1136" s="2" t="s">
        <v>91</v>
      </c>
    </row>
    <row r="1137" spans="1:4">
      <c r="A1137" s="2">
        <v>1997</v>
      </c>
      <c r="B1137" s="2" t="s">
        <v>1</v>
      </c>
      <c r="C1137" s="2" t="s">
        <v>117</v>
      </c>
      <c r="D1137" s="2" t="s">
        <v>8</v>
      </c>
    </row>
    <row r="1138" spans="1:4">
      <c r="A1138" s="2">
        <v>2011</v>
      </c>
      <c r="B1138" s="2" t="s">
        <v>4</v>
      </c>
      <c r="C1138" s="2" t="s">
        <v>107</v>
      </c>
      <c r="D1138" s="2" t="s">
        <v>27</v>
      </c>
    </row>
    <row r="1139" spans="1:4">
      <c r="A1139" s="2">
        <v>1993</v>
      </c>
      <c r="B1139" s="2" t="s">
        <v>6</v>
      </c>
      <c r="C1139" s="2" t="s">
        <v>106</v>
      </c>
      <c r="D1139" s="2" t="s">
        <v>50</v>
      </c>
    </row>
    <row r="1140" spans="1:4">
      <c r="A1140" s="2">
        <v>2011</v>
      </c>
      <c r="B1140" s="2" t="s">
        <v>3</v>
      </c>
      <c r="C1140" s="2" t="s">
        <v>107</v>
      </c>
      <c r="D1140" s="2" t="s">
        <v>8</v>
      </c>
    </row>
    <row r="1141" spans="1:4">
      <c r="A1141" s="2">
        <v>2011</v>
      </c>
      <c r="B1141" s="2" t="s">
        <v>1</v>
      </c>
      <c r="C1141" s="2" t="s">
        <v>124</v>
      </c>
      <c r="D1141" s="2" t="s">
        <v>92</v>
      </c>
    </row>
    <row r="1142" spans="1:4">
      <c r="A1142" s="2">
        <v>2007</v>
      </c>
      <c r="B1142" s="2" t="s">
        <v>1</v>
      </c>
      <c r="C1142" s="2" t="s">
        <v>106</v>
      </c>
      <c r="D1142" s="2" t="s">
        <v>10</v>
      </c>
    </row>
    <row r="1143" spans="1:4">
      <c r="A1143" s="2">
        <v>2004</v>
      </c>
      <c r="B1143" s="2" t="s">
        <v>3</v>
      </c>
      <c r="C1143" s="2" t="s">
        <v>113</v>
      </c>
      <c r="D1143" s="2" t="s">
        <v>20</v>
      </c>
    </row>
    <row r="1144" spans="1:4">
      <c r="A1144" s="2">
        <v>1996</v>
      </c>
      <c r="B1144" s="2" t="s">
        <v>6</v>
      </c>
      <c r="C1144" s="2" t="s">
        <v>106</v>
      </c>
      <c r="D1144" s="2" t="s">
        <v>20</v>
      </c>
    </row>
    <row r="1145" spans="1:4">
      <c r="A1145" s="2">
        <v>2005</v>
      </c>
      <c r="B1145" s="2" t="s">
        <v>1</v>
      </c>
      <c r="C1145" s="2" t="s">
        <v>104</v>
      </c>
      <c r="D1145" s="2" t="s">
        <v>20</v>
      </c>
    </row>
    <row r="1146" spans="1:4">
      <c r="A1146" s="2">
        <v>1990</v>
      </c>
      <c r="B1146" s="2" t="s">
        <v>6</v>
      </c>
      <c r="C1146" s="2" t="s">
        <v>111</v>
      </c>
      <c r="D1146" s="2" t="s">
        <v>20</v>
      </c>
    </row>
    <row r="1147" spans="1:4">
      <c r="A1147" s="2">
        <v>2001</v>
      </c>
      <c r="B1147" s="2" t="s">
        <v>1</v>
      </c>
      <c r="C1147" s="2" t="s">
        <v>104</v>
      </c>
      <c r="D1147" s="2" t="s">
        <v>20</v>
      </c>
    </row>
    <row r="1148" spans="1:4">
      <c r="A1148" s="2">
        <v>1985</v>
      </c>
      <c r="B1148" s="2" t="s">
        <v>1</v>
      </c>
      <c r="C1148" s="2" t="s">
        <v>122</v>
      </c>
      <c r="D1148" s="2" t="s">
        <v>37</v>
      </c>
    </row>
    <row r="1149" spans="1:4">
      <c r="A1149" s="2">
        <v>1981</v>
      </c>
      <c r="B1149" s="2" t="s">
        <v>3</v>
      </c>
      <c r="C1149" s="2" t="s">
        <v>104</v>
      </c>
      <c r="D1149" s="2" t="s">
        <v>2</v>
      </c>
    </row>
    <row r="1150" spans="1:4">
      <c r="A1150" s="2">
        <v>1987</v>
      </c>
      <c r="B1150" s="2" t="s">
        <v>3</v>
      </c>
      <c r="C1150" s="2" t="s">
        <v>107</v>
      </c>
      <c r="D1150" s="2" t="s">
        <v>2</v>
      </c>
    </row>
    <row r="1151" spans="1:4">
      <c r="A1151" s="2">
        <v>1993</v>
      </c>
      <c r="B1151" s="2" t="s">
        <v>3</v>
      </c>
      <c r="C1151" s="2" t="s">
        <v>107</v>
      </c>
      <c r="D1151" s="2" t="s">
        <v>16</v>
      </c>
    </row>
    <row r="1152" spans="1:4">
      <c r="A1152" s="2">
        <v>1988</v>
      </c>
      <c r="B1152" s="2" t="s">
        <v>1</v>
      </c>
      <c r="C1152" s="2" t="s">
        <v>115</v>
      </c>
      <c r="D1152" s="2" t="s">
        <v>37</v>
      </c>
    </row>
    <row r="1153" spans="1:4">
      <c r="A1153" s="2">
        <v>1995</v>
      </c>
      <c r="B1153" s="2" t="s">
        <v>1</v>
      </c>
      <c r="C1153" s="2" t="s">
        <v>107</v>
      </c>
      <c r="D1153" s="2" t="s">
        <v>50</v>
      </c>
    </row>
    <row r="1154" spans="1:4">
      <c r="A1154" s="2">
        <v>2008</v>
      </c>
      <c r="B1154" s="2" t="s">
        <v>1</v>
      </c>
      <c r="C1154" s="2" t="s">
        <v>107</v>
      </c>
      <c r="D1154" s="2" t="s">
        <v>27</v>
      </c>
    </row>
    <row r="1155" spans="1:4">
      <c r="A1155" s="2">
        <v>2010</v>
      </c>
      <c r="B1155" s="2" t="s">
        <v>3</v>
      </c>
      <c r="C1155" s="2" t="s">
        <v>109</v>
      </c>
      <c r="D1155" s="2" t="s">
        <v>27</v>
      </c>
    </row>
    <row r="1156" spans="1:4">
      <c r="A1156" s="2">
        <v>1988</v>
      </c>
      <c r="B1156" s="2" t="s">
        <v>1</v>
      </c>
      <c r="C1156" s="2" t="s">
        <v>117</v>
      </c>
      <c r="D1156" s="2" t="s">
        <v>73</v>
      </c>
    </row>
    <row r="1157" spans="1:4">
      <c r="A1157" s="2">
        <v>1998</v>
      </c>
      <c r="B1157" s="2" t="s">
        <v>4</v>
      </c>
      <c r="C1157" s="2" t="s">
        <v>107</v>
      </c>
      <c r="D1157" s="2" t="s">
        <v>50</v>
      </c>
    </row>
    <row r="1158" spans="1:4">
      <c r="A1158" s="2">
        <v>1984</v>
      </c>
      <c r="B1158" s="2" t="s">
        <v>3</v>
      </c>
      <c r="C1158" s="2" t="s">
        <v>109</v>
      </c>
      <c r="D1158" s="2" t="s">
        <v>71</v>
      </c>
    </row>
    <row r="1159" spans="1:4">
      <c r="A1159" s="2">
        <v>1989</v>
      </c>
      <c r="B1159" s="2" t="s">
        <v>1</v>
      </c>
      <c r="C1159" s="2" t="s">
        <v>117</v>
      </c>
      <c r="D1159" s="2" t="s">
        <v>16</v>
      </c>
    </row>
    <row r="1160" spans="1:4">
      <c r="A1160" s="2">
        <v>1996</v>
      </c>
      <c r="B1160" s="2" t="s">
        <v>3</v>
      </c>
      <c r="C1160" s="2" t="s">
        <v>104</v>
      </c>
      <c r="D1160" s="2" t="s">
        <v>49</v>
      </c>
    </row>
    <row r="1161" spans="1:4">
      <c r="A1161" s="2">
        <v>1987</v>
      </c>
      <c r="B1161" s="2" t="s">
        <v>4</v>
      </c>
      <c r="C1161" s="2" t="s">
        <v>109</v>
      </c>
      <c r="D1161" s="2" t="s">
        <v>16</v>
      </c>
    </row>
    <row r="1162" spans="1:4">
      <c r="A1162" s="2">
        <v>2010</v>
      </c>
      <c r="B1162" s="2" t="s">
        <v>1</v>
      </c>
      <c r="C1162" s="2" t="s">
        <v>106</v>
      </c>
      <c r="D1162" s="2" t="s">
        <v>10</v>
      </c>
    </row>
    <row r="1163" spans="1:4">
      <c r="A1163" s="2">
        <v>2011</v>
      </c>
      <c r="B1163" s="2" t="s">
        <v>1</v>
      </c>
      <c r="C1163" s="2" t="s">
        <v>104</v>
      </c>
      <c r="D1163" s="2" t="s">
        <v>10</v>
      </c>
    </row>
    <row r="1164" spans="1:4">
      <c r="A1164" s="2">
        <v>1987</v>
      </c>
      <c r="B1164" s="2" t="s">
        <v>1</v>
      </c>
      <c r="C1164" s="2" t="s">
        <v>104</v>
      </c>
      <c r="D1164" s="2" t="s">
        <v>11</v>
      </c>
    </row>
    <row r="1165" spans="1:4">
      <c r="A1165" s="2">
        <v>2006</v>
      </c>
      <c r="B1165" s="2" t="s">
        <v>1</v>
      </c>
      <c r="C1165" s="2" t="s">
        <v>124</v>
      </c>
      <c r="D1165" s="2" t="s">
        <v>48</v>
      </c>
    </row>
    <row r="1166" spans="1:4">
      <c r="A1166" s="2">
        <v>1997</v>
      </c>
      <c r="B1166" s="2" t="s">
        <v>3</v>
      </c>
      <c r="C1166" s="2" t="s">
        <v>104</v>
      </c>
      <c r="D1166" s="2" t="s">
        <v>2</v>
      </c>
    </row>
    <row r="1167" spans="1:4">
      <c r="A1167" s="2">
        <v>1997</v>
      </c>
      <c r="B1167" s="2" t="s">
        <v>3</v>
      </c>
      <c r="C1167" s="2" t="s">
        <v>107</v>
      </c>
      <c r="D1167" s="2" t="s">
        <v>2</v>
      </c>
    </row>
    <row r="1168" spans="1:4">
      <c r="A1168" s="2">
        <v>2010</v>
      </c>
      <c r="B1168" s="2" t="s">
        <v>3</v>
      </c>
      <c r="C1168" s="2" t="s">
        <v>104</v>
      </c>
      <c r="D1168" s="2" t="s">
        <v>13</v>
      </c>
    </row>
    <row r="1169" spans="1:4">
      <c r="A1169" s="2">
        <v>2000</v>
      </c>
      <c r="B1169" s="2" t="s">
        <v>1</v>
      </c>
      <c r="C1169" s="2" t="s">
        <v>132</v>
      </c>
      <c r="D1169" s="2" t="s">
        <v>13</v>
      </c>
    </row>
    <row r="1170" spans="1:4">
      <c r="A1170" s="2">
        <v>1998</v>
      </c>
      <c r="B1170" s="2" t="s">
        <v>3</v>
      </c>
      <c r="C1170" s="2" t="s">
        <v>113</v>
      </c>
      <c r="D1170" s="2" t="s">
        <v>2</v>
      </c>
    </row>
    <row r="1171" spans="1:4">
      <c r="A1171" s="2">
        <v>1989</v>
      </c>
      <c r="B1171" s="2" t="s">
        <v>3</v>
      </c>
      <c r="C1171" s="2" t="s">
        <v>104</v>
      </c>
      <c r="D1171" s="2" t="s">
        <v>14</v>
      </c>
    </row>
    <row r="1172" spans="1:4">
      <c r="A1172" s="2">
        <v>1987</v>
      </c>
      <c r="B1172" s="2" t="s">
        <v>1</v>
      </c>
      <c r="C1172" s="2" t="s">
        <v>104</v>
      </c>
      <c r="D1172" s="2" t="s">
        <v>14</v>
      </c>
    </row>
    <row r="1173" spans="1:4">
      <c r="A1173" s="2">
        <v>1994</v>
      </c>
      <c r="B1173" s="2" t="s">
        <v>3</v>
      </c>
      <c r="C1173" s="2" t="s">
        <v>107</v>
      </c>
      <c r="D1173" s="2" t="s">
        <v>51</v>
      </c>
    </row>
    <row r="1174" spans="1:4">
      <c r="A1174" s="2">
        <v>2011</v>
      </c>
      <c r="B1174" s="2" t="s">
        <v>1</v>
      </c>
      <c r="C1174" s="2" t="s">
        <v>109</v>
      </c>
      <c r="D1174" s="2" t="s">
        <v>10</v>
      </c>
    </row>
    <row r="1175" spans="1:4">
      <c r="A1175" s="2">
        <v>1989</v>
      </c>
      <c r="B1175" s="2" t="s">
        <v>1</v>
      </c>
      <c r="C1175" s="2" t="s">
        <v>104</v>
      </c>
      <c r="D1175" s="2" t="s">
        <v>51</v>
      </c>
    </row>
    <row r="1176" spans="1:4">
      <c r="A1176" s="2">
        <v>1990</v>
      </c>
      <c r="B1176" s="2" t="s">
        <v>1</v>
      </c>
      <c r="C1176" s="2" t="s">
        <v>107</v>
      </c>
      <c r="D1176" s="2" t="s">
        <v>50</v>
      </c>
    </row>
    <row r="1177" spans="1:4">
      <c r="A1177" s="2">
        <v>1982</v>
      </c>
      <c r="B1177" s="2" t="s">
        <v>1</v>
      </c>
      <c r="C1177" s="2" t="s">
        <v>107</v>
      </c>
      <c r="D1177" s="2" t="s">
        <v>2</v>
      </c>
    </row>
    <row r="1178" spans="1:4">
      <c r="A1178" s="2">
        <v>2002</v>
      </c>
      <c r="B1178" s="2" t="s">
        <v>3</v>
      </c>
      <c r="C1178" s="2" t="s">
        <v>107</v>
      </c>
      <c r="D1178" s="2" t="s">
        <v>51</v>
      </c>
    </row>
    <row r="1179" spans="1:4">
      <c r="A1179" s="2">
        <v>1992</v>
      </c>
      <c r="B1179" s="2" t="s">
        <v>1</v>
      </c>
      <c r="C1179" s="2" t="s">
        <v>107</v>
      </c>
      <c r="D1179" s="2" t="s">
        <v>13</v>
      </c>
    </row>
    <row r="1180" spans="1:4">
      <c r="A1180" s="2">
        <v>2001</v>
      </c>
      <c r="B1180" s="2" t="s">
        <v>3</v>
      </c>
      <c r="C1180" s="2" t="s">
        <v>107</v>
      </c>
      <c r="D1180" s="2" t="s">
        <v>51</v>
      </c>
    </row>
    <row r="1181" spans="1:4">
      <c r="A1181" s="2">
        <v>2003</v>
      </c>
      <c r="B1181" s="2" t="s">
        <v>3</v>
      </c>
      <c r="C1181" s="2" t="s">
        <v>107</v>
      </c>
      <c r="D1181" s="2" t="s">
        <v>15</v>
      </c>
    </row>
    <row r="1182" spans="1:4">
      <c r="A1182" s="2">
        <v>1992</v>
      </c>
      <c r="B1182" s="2" t="s">
        <v>1</v>
      </c>
      <c r="C1182" s="2" t="s">
        <v>107</v>
      </c>
      <c r="D1182" s="2" t="s">
        <v>50</v>
      </c>
    </row>
    <row r="1183" spans="1:4">
      <c r="A1183" s="2">
        <v>1997</v>
      </c>
      <c r="B1183" s="2" t="s">
        <v>3</v>
      </c>
      <c r="C1183" s="2" t="s">
        <v>111</v>
      </c>
      <c r="D1183" s="2" t="s">
        <v>15</v>
      </c>
    </row>
    <row r="1184" spans="1:4">
      <c r="A1184" s="2">
        <v>2011</v>
      </c>
      <c r="B1184" s="2" t="s">
        <v>3</v>
      </c>
      <c r="C1184" s="2" t="s">
        <v>109</v>
      </c>
      <c r="D1184" s="2" t="s">
        <v>27</v>
      </c>
    </row>
    <row r="1185" spans="1:4">
      <c r="A1185" s="2">
        <v>1984</v>
      </c>
      <c r="B1185" s="2" t="s">
        <v>1</v>
      </c>
      <c r="C1185" s="2" t="s">
        <v>104</v>
      </c>
      <c r="D1185" s="2" t="s">
        <v>37</v>
      </c>
    </row>
    <row r="1186" spans="1:4">
      <c r="A1186" s="2">
        <v>2003</v>
      </c>
      <c r="B1186" s="2" t="s">
        <v>1</v>
      </c>
      <c r="C1186" s="2" t="s">
        <v>107</v>
      </c>
      <c r="D1186" s="2" t="s">
        <v>22</v>
      </c>
    </row>
    <row r="1187" spans="1:4">
      <c r="A1187" s="2">
        <v>1986</v>
      </c>
      <c r="B1187" s="2" t="s">
        <v>3</v>
      </c>
      <c r="C1187" s="2" t="s">
        <v>107</v>
      </c>
      <c r="D1187" s="2" t="s">
        <v>22</v>
      </c>
    </row>
    <row r="1188" spans="1:4">
      <c r="A1188" s="2">
        <v>1986</v>
      </c>
      <c r="B1188" s="2" t="s">
        <v>3</v>
      </c>
      <c r="C1188" s="2" t="s">
        <v>111</v>
      </c>
      <c r="D1188" s="2" t="s">
        <v>22</v>
      </c>
    </row>
    <row r="1189" spans="1:4">
      <c r="A1189" s="2">
        <v>1987</v>
      </c>
      <c r="B1189" s="2" t="s">
        <v>1</v>
      </c>
      <c r="C1189" s="2" t="s">
        <v>107</v>
      </c>
      <c r="D1189" s="2" t="s">
        <v>2</v>
      </c>
    </row>
    <row r="1190" spans="1:4">
      <c r="A1190" s="2">
        <v>1997</v>
      </c>
      <c r="B1190" s="2" t="s">
        <v>3</v>
      </c>
      <c r="C1190" s="2" t="s">
        <v>107</v>
      </c>
      <c r="D1190" s="2" t="s">
        <v>2</v>
      </c>
    </row>
    <row r="1191" spans="1:4">
      <c r="A1191" s="2">
        <v>1997</v>
      </c>
      <c r="B1191" s="2" t="s">
        <v>3</v>
      </c>
      <c r="C1191" s="2" t="s">
        <v>107</v>
      </c>
      <c r="D1191" s="2" t="s">
        <v>2</v>
      </c>
    </row>
    <row r="1192" spans="1:4">
      <c r="A1192" s="2">
        <v>1994</v>
      </c>
      <c r="B1192" s="2" t="s">
        <v>3</v>
      </c>
      <c r="C1192" s="2" t="s">
        <v>113</v>
      </c>
      <c r="D1192" s="2" t="s">
        <v>51</v>
      </c>
    </row>
    <row r="1193" spans="1:4">
      <c r="A1193" s="2">
        <v>1999</v>
      </c>
      <c r="B1193" s="2" t="s">
        <v>1</v>
      </c>
      <c r="C1193" s="2" t="s">
        <v>107</v>
      </c>
      <c r="D1193" s="2" t="s">
        <v>93</v>
      </c>
    </row>
    <row r="1194" spans="1:4">
      <c r="A1194" s="2">
        <v>2003</v>
      </c>
      <c r="B1194" s="2" t="s">
        <v>1</v>
      </c>
      <c r="C1194" s="2" t="s">
        <v>106</v>
      </c>
      <c r="D1194" s="2" t="s">
        <v>13</v>
      </c>
    </row>
    <row r="1195" spans="1:4">
      <c r="A1195" s="2">
        <v>1998</v>
      </c>
      <c r="B1195" s="2" t="s">
        <v>1</v>
      </c>
      <c r="C1195" s="2" t="s">
        <v>128</v>
      </c>
      <c r="D1195" s="2" t="s">
        <v>94</v>
      </c>
    </row>
    <row r="1196" spans="1:4">
      <c r="A1196" s="2">
        <v>2001</v>
      </c>
      <c r="B1196" s="2" t="s">
        <v>3</v>
      </c>
      <c r="C1196" s="2" t="s">
        <v>107</v>
      </c>
      <c r="D1196" s="2" t="s">
        <v>95</v>
      </c>
    </row>
    <row r="1197" spans="1:4">
      <c r="A1197" s="2">
        <v>2011</v>
      </c>
      <c r="B1197" s="2" t="s">
        <v>1</v>
      </c>
      <c r="C1197" s="2" t="s">
        <v>124</v>
      </c>
      <c r="D1197" s="2" t="s">
        <v>17</v>
      </c>
    </row>
    <row r="1198" spans="1:4">
      <c r="A1198" s="2">
        <v>1994</v>
      </c>
      <c r="B1198" s="2" t="s">
        <v>1</v>
      </c>
      <c r="C1198" s="2" t="s">
        <v>107</v>
      </c>
      <c r="D1198" s="2" t="s">
        <v>50</v>
      </c>
    </row>
    <row r="1199" spans="1:4">
      <c r="A1199" s="2">
        <v>1996</v>
      </c>
      <c r="B1199" s="2" t="s">
        <v>1</v>
      </c>
      <c r="C1199" s="2" t="s">
        <v>104</v>
      </c>
      <c r="D1199" s="2" t="s">
        <v>50</v>
      </c>
    </row>
    <row r="1200" spans="1:4">
      <c r="A1200" s="2">
        <v>2004</v>
      </c>
      <c r="B1200" s="2" t="s">
        <v>3</v>
      </c>
      <c r="C1200" s="2" t="s">
        <v>104</v>
      </c>
      <c r="D1200" s="2" t="s">
        <v>60</v>
      </c>
    </row>
    <row r="1201" spans="1:4">
      <c r="A1201" s="2">
        <v>2005</v>
      </c>
      <c r="B1201" s="2" t="s">
        <v>1</v>
      </c>
      <c r="C1201" s="2" t="s">
        <v>117</v>
      </c>
      <c r="D1201" s="2" t="s">
        <v>33</v>
      </c>
    </row>
    <row r="1202" spans="1:4">
      <c r="A1202" s="2">
        <v>2008</v>
      </c>
      <c r="B1202" s="2" t="s">
        <v>3</v>
      </c>
      <c r="C1202" s="2" t="s">
        <v>109</v>
      </c>
      <c r="D1202" s="2" t="s">
        <v>96</v>
      </c>
    </row>
    <row r="1203" spans="1:4">
      <c r="A1203" s="2">
        <v>2001</v>
      </c>
      <c r="B1203" s="2" t="s">
        <v>3</v>
      </c>
      <c r="C1203" s="2" t="s">
        <v>107</v>
      </c>
      <c r="D1203" s="2" t="s">
        <v>12</v>
      </c>
    </row>
    <row r="1204" spans="1:4">
      <c r="A1204" s="2">
        <v>1999</v>
      </c>
      <c r="B1204" s="2" t="s">
        <v>1</v>
      </c>
      <c r="C1204" s="2" t="s">
        <v>107</v>
      </c>
      <c r="D1204" s="2" t="s">
        <v>50</v>
      </c>
    </row>
    <row r="1205" spans="1:4">
      <c r="A1205" s="2">
        <v>1990</v>
      </c>
      <c r="B1205" s="2" t="s">
        <v>1</v>
      </c>
      <c r="C1205" s="2" t="s">
        <v>107</v>
      </c>
      <c r="D1205" s="2" t="s">
        <v>50</v>
      </c>
    </row>
    <row r="1206" spans="1:4">
      <c r="A1206" s="2">
        <v>2000</v>
      </c>
      <c r="B1206" s="2" t="s">
        <v>4</v>
      </c>
      <c r="C1206" s="2" t="s">
        <v>109</v>
      </c>
      <c r="D1206" s="2" t="s">
        <v>50</v>
      </c>
    </row>
    <row r="1207" spans="1:4">
      <c r="A1207" s="2">
        <v>2007</v>
      </c>
      <c r="B1207" s="2" t="s">
        <v>1</v>
      </c>
      <c r="C1207" s="2" t="s">
        <v>104</v>
      </c>
      <c r="D1207" s="2" t="s">
        <v>50</v>
      </c>
    </row>
    <row r="1208" spans="1:4">
      <c r="A1208" s="2">
        <v>1996</v>
      </c>
      <c r="B1208" s="2" t="s">
        <v>4</v>
      </c>
      <c r="C1208" s="2" t="s">
        <v>109</v>
      </c>
      <c r="D1208" s="2" t="s">
        <v>8</v>
      </c>
    </row>
    <row r="1209" spans="1:4">
      <c r="A1209" s="2">
        <v>2003</v>
      </c>
      <c r="B1209" s="2" t="s">
        <v>1</v>
      </c>
      <c r="C1209" s="2" t="s">
        <v>107</v>
      </c>
      <c r="D1209" s="2" t="s">
        <v>50</v>
      </c>
    </row>
    <row r="1210" spans="1:4">
      <c r="A1210" s="2">
        <v>1999</v>
      </c>
      <c r="B1210" s="2" t="s">
        <v>1</v>
      </c>
      <c r="C1210" s="2" t="s">
        <v>117</v>
      </c>
      <c r="D1210" s="2" t="s">
        <v>41</v>
      </c>
    </row>
    <row r="1211" spans="1:4">
      <c r="A1211" s="2">
        <v>1999</v>
      </c>
      <c r="B1211" s="2" t="s">
        <v>1</v>
      </c>
      <c r="C1211" s="2" t="s">
        <v>104</v>
      </c>
      <c r="D1211" s="2" t="s">
        <v>37</v>
      </c>
    </row>
    <row r="1212" spans="1:4">
      <c r="A1212" s="2">
        <v>1996</v>
      </c>
      <c r="B1212" s="2" t="s">
        <v>3</v>
      </c>
      <c r="C1212" s="2" t="s">
        <v>104</v>
      </c>
      <c r="D1212" s="2" t="s">
        <v>37</v>
      </c>
    </row>
    <row r="1213" spans="1:4">
      <c r="A1213" s="2">
        <v>1987</v>
      </c>
      <c r="B1213" s="2" t="s">
        <v>3</v>
      </c>
      <c r="C1213" s="2" t="s">
        <v>104</v>
      </c>
      <c r="D1213" s="2" t="s">
        <v>22</v>
      </c>
    </row>
    <row r="1214" spans="1:4">
      <c r="A1214" s="2">
        <v>1987</v>
      </c>
      <c r="B1214" s="2" t="s">
        <v>3</v>
      </c>
      <c r="C1214" s="2" t="s">
        <v>112</v>
      </c>
      <c r="D1214" s="2" t="s">
        <v>22</v>
      </c>
    </row>
    <row r="1215" spans="1:4">
      <c r="A1215" s="2">
        <v>1991</v>
      </c>
      <c r="B1215" s="2" t="s">
        <v>1</v>
      </c>
      <c r="C1215" s="2" t="s">
        <v>122</v>
      </c>
      <c r="D1215" s="2" t="s">
        <v>29</v>
      </c>
    </row>
    <row r="1216" spans="1:4">
      <c r="A1216" s="2">
        <v>2003</v>
      </c>
      <c r="B1216" s="2" t="s">
        <v>1</v>
      </c>
      <c r="C1216" s="2" t="s">
        <v>107</v>
      </c>
      <c r="D1216" s="2" t="s">
        <v>10</v>
      </c>
    </row>
    <row r="1217" spans="1:4">
      <c r="A1217" s="2">
        <v>1988</v>
      </c>
      <c r="B1217" s="2" t="s">
        <v>3</v>
      </c>
      <c r="C1217" s="2" t="s">
        <v>107</v>
      </c>
      <c r="D1217" s="2" t="s">
        <v>22</v>
      </c>
    </row>
    <row r="1218" spans="1:4">
      <c r="A1218" s="2">
        <v>2002</v>
      </c>
      <c r="B1218" s="2" t="s">
        <v>3</v>
      </c>
      <c r="C1218" s="2" t="s">
        <v>104</v>
      </c>
      <c r="D1218" s="2" t="s">
        <v>26</v>
      </c>
    </row>
    <row r="1219" spans="1:4">
      <c r="A1219" s="2">
        <v>1999</v>
      </c>
      <c r="B1219" s="2" t="s">
        <v>1</v>
      </c>
      <c r="C1219" s="2" t="s">
        <v>117</v>
      </c>
      <c r="D1219" s="2" t="s">
        <v>42</v>
      </c>
    </row>
    <row r="1220" spans="1:4">
      <c r="A1220" s="2">
        <v>1993</v>
      </c>
      <c r="B1220" s="2" t="s">
        <v>3</v>
      </c>
      <c r="C1220" s="2" t="s">
        <v>111</v>
      </c>
      <c r="D1220" s="2" t="s">
        <v>45</v>
      </c>
    </row>
    <row r="1221" spans="1:4">
      <c r="A1221" s="2">
        <v>1990</v>
      </c>
      <c r="B1221" s="2" t="s">
        <v>1</v>
      </c>
      <c r="C1221" s="2" t="s">
        <v>117</v>
      </c>
      <c r="D1221" s="2" t="s">
        <v>8</v>
      </c>
    </row>
    <row r="1222" spans="1:4">
      <c r="A1222" s="2">
        <v>1990</v>
      </c>
      <c r="B1222" s="2" t="s">
        <v>3</v>
      </c>
      <c r="C1222" s="2" t="s">
        <v>111</v>
      </c>
      <c r="D1222" s="2" t="s">
        <v>42</v>
      </c>
    </row>
    <row r="1223" spans="1:4">
      <c r="A1223" s="2">
        <v>1993</v>
      </c>
      <c r="B1223" s="2" t="s">
        <v>3</v>
      </c>
      <c r="C1223" s="2" t="s">
        <v>107</v>
      </c>
      <c r="D1223" s="2" t="s">
        <v>22</v>
      </c>
    </row>
    <row r="1224" spans="1:4">
      <c r="A1224" s="2">
        <v>2000</v>
      </c>
      <c r="B1224" s="2" t="s">
        <v>3</v>
      </c>
      <c r="C1224" s="2" t="s">
        <v>114</v>
      </c>
      <c r="D1224" s="2" t="s">
        <v>93</v>
      </c>
    </row>
    <row r="1225" spans="1:4">
      <c r="A1225" s="2">
        <v>2001</v>
      </c>
      <c r="B1225" s="2" t="s">
        <v>3</v>
      </c>
      <c r="C1225" s="2" t="s">
        <v>107</v>
      </c>
      <c r="D1225" s="2" t="s">
        <v>93</v>
      </c>
    </row>
    <row r="1226" spans="1:4">
      <c r="A1226" s="2">
        <v>1990</v>
      </c>
      <c r="B1226" s="2" t="s">
        <v>1</v>
      </c>
      <c r="C1226" s="2" t="s">
        <v>128</v>
      </c>
      <c r="D1226" s="2" t="s">
        <v>8</v>
      </c>
    </row>
    <row r="1227" spans="1:4">
      <c r="A1227" s="2">
        <v>1980</v>
      </c>
      <c r="B1227" s="2" t="s">
        <v>3</v>
      </c>
      <c r="C1227" s="2" t="s">
        <v>107</v>
      </c>
      <c r="D1227" s="2" t="s">
        <v>14</v>
      </c>
    </row>
    <row r="1228" spans="1:4">
      <c r="A1228" s="2">
        <v>1997</v>
      </c>
      <c r="B1228" s="2" t="s">
        <v>3</v>
      </c>
      <c r="C1228" s="2" t="s">
        <v>107</v>
      </c>
      <c r="D1228" s="2" t="s">
        <v>24</v>
      </c>
    </row>
    <row r="1229" spans="1:4">
      <c r="A1229" s="2">
        <v>1996</v>
      </c>
      <c r="B1229" s="2" t="s">
        <v>3</v>
      </c>
      <c r="C1229" s="2" t="s">
        <v>104</v>
      </c>
      <c r="D1229" s="2" t="s">
        <v>2</v>
      </c>
    </row>
    <row r="1230" spans="1:4">
      <c r="A1230" s="2">
        <v>2011</v>
      </c>
      <c r="B1230" s="2" t="s">
        <v>3</v>
      </c>
      <c r="C1230" s="2" t="s">
        <v>109</v>
      </c>
      <c r="D1230" s="2" t="s">
        <v>15</v>
      </c>
    </row>
    <row r="1231" spans="1:4">
      <c r="A1231" s="2">
        <v>1999</v>
      </c>
      <c r="B1231" s="2" t="s">
        <v>3</v>
      </c>
      <c r="C1231" s="2" t="s">
        <v>107</v>
      </c>
      <c r="D1231" s="2" t="s">
        <v>50</v>
      </c>
    </row>
    <row r="1232" spans="1:4">
      <c r="A1232" s="2">
        <v>2002</v>
      </c>
      <c r="B1232" s="2" t="s">
        <v>1</v>
      </c>
      <c r="C1232" s="2" t="s">
        <v>107</v>
      </c>
      <c r="D1232" s="2" t="s">
        <v>50</v>
      </c>
    </row>
    <row r="1233" spans="1:4">
      <c r="A1233" s="2">
        <v>1996</v>
      </c>
      <c r="B1233" s="2" t="s">
        <v>1</v>
      </c>
      <c r="C1233" s="2" t="s">
        <v>107</v>
      </c>
      <c r="D1233" s="2" t="s">
        <v>50</v>
      </c>
    </row>
    <row r="1234" spans="1:4">
      <c r="A1234" s="2">
        <v>2010</v>
      </c>
      <c r="B1234" s="2" t="s">
        <v>4</v>
      </c>
      <c r="C1234" s="2" t="s">
        <v>107</v>
      </c>
      <c r="D1234" s="2" t="s">
        <v>27</v>
      </c>
    </row>
    <row r="1235" spans="1:4">
      <c r="A1235" s="2">
        <v>1990</v>
      </c>
      <c r="B1235" s="2" t="s">
        <v>1</v>
      </c>
      <c r="C1235" s="2" t="s">
        <v>107</v>
      </c>
      <c r="D1235" s="2" t="s">
        <v>50</v>
      </c>
    </row>
    <row r="1236" spans="1:4">
      <c r="A1236" s="2">
        <v>2011</v>
      </c>
      <c r="B1236" s="2" t="s">
        <v>4</v>
      </c>
      <c r="C1236" s="2" t="s">
        <v>107</v>
      </c>
      <c r="D1236" s="2" t="s">
        <v>27</v>
      </c>
    </row>
    <row r="1237" spans="1:4">
      <c r="A1237" s="2">
        <v>1995</v>
      </c>
      <c r="B1237" s="2" t="s">
        <v>1</v>
      </c>
      <c r="C1237" s="2" t="s">
        <v>104</v>
      </c>
      <c r="D1237" s="2" t="s">
        <v>50</v>
      </c>
    </row>
    <row r="1238" spans="1:4">
      <c r="A1238" s="2">
        <v>2005</v>
      </c>
      <c r="B1238" s="2" t="s">
        <v>6</v>
      </c>
      <c r="C1238" s="2" t="s">
        <v>106</v>
      </c>
      <c r="D1238" s="2" t="s">
        <v>27</v>
      </c>
    </row>
    <row r="1239" spans="1:4">
      <c r="A1239" s="2">
        <v>2011</v>
      </c>
      <c r="B1239" s="2" t="s">
        <v>4</v>
      </c>
      <c r="C1239" s="2" t="s">
        <v>107</v>
      </c>
      <c r="D1239" s="2" t="s">
        <v>27</v>
      </c>
    </row>
    <row r="1240" spans="1:4">
      <c r="A1240" s="2">
        <v>2001</v>
      </c>
      <c r="B1240" s="2" t="s">
        <v>1</v>
      </c>
      <c r="C1240" s="2" t="s">
        <v>132</v>
      </c>
      <c r="D1240" s="2" t="s">
        <v>50</v>
      </c>
    </row>
    <row r="1241" spans="1:4">
      <c r="A1241" s="2">
        <v>1995</v>
      </c>
      <c r="B1241" s="2" t="s">
        <v>6</v>
      </c>
      <c r="C1241" s="2" t="s">
        <v>106</v>
      </c>
      <c r="D1241" s="2" t="s">
        <v>27</v>
      </c>
    </row>
    <row r="1242" spans="1:4">
      <c r="A1242" s="2">
        <v>1999</v>
      </c>
      <c r="B1242" s="2" t="s">
        <v>1</v>
      </c>
      <c r="C1242" s="2" t="s">
        <v>107</v>
      </c>
      <c r="D1242" s="2" t="s">
        <v>50</v>
      </c>
    </row>
    <row r="1243" spans="1:4">
      <c r="A1243" s="2">
        <v>1995</v>
      </c>
      <c r="B1243" s="2" t="s">
        <v>3</v>
      </c>
      <c r="C1243" s="2" t="s">
        <v>107</v>
      </c>
      <c r="D1243" s="2" t="s">
        <v>50</v>
      </c>
    </row>
    <row r="1244" spans="1:4">
      <c r="A1244" s="2">
        <v>2005</v>
      </c>
      <c r="B1244" s="2" t="s">
        <v>4</v>
      </c>
      <c r="C1244" s="2" t="s">
        <v>109</v>
      </c>
      <c r="D1244" s="2" t="s">
        <v>8</v>
      </c>
    </row>
    <row r="1245" spans="1:4">
      <c r="A1245" s="2">
        <v>2006</v>
      </c>
      <c r="B1245" s="2" t="s">
        <v>1</v>
      </c>
      <c r="C1245" s="2" t="s">
        <v>106</v>
      </c>
      <c r="D1245" s="2" t="s">
        <v>50</v>
      </c>
    </row>
    <row r="1246" spans="1:4">
      <c r="A1246" s="2">
        <v>1984</v>
      </c>
      <c r="B1246" s="2" t="s">
        <v>1</v>
      </c>
      <c r="C1246" s="2" t="s">
        <v>107</v>
      </c>
      <c r="D1246" s="2" t="s">
        <v>28</v>
      </c>
    </row>
    <row r="1247" spans="1:4">
      <c r="A1247" s="2">
        <v>1982</v>
      </c>
      <c r="B1247" s="2" t="s">
        <v>3</v>
      </c>
      <c r="C1247" s="2" t="s">
        <v>107</v>
      </c>
      <c r="D1247" s="2" t="s">
        <v>97</v>
      </c>
    </row>
    <row r="1248" spans="1:4">
      <c r="A1248" s="2">
        <v>2010</v>
      </c>
      <c r="B1248" s="2" t="s">
        <v>4</v>
      </c>
      <c r="C1248" s="2" t="s">
        <v>107</v>
      </c>
      <c r="D1248" s="2" t="s">
        <v>27</v>
      </c>
    </row>
    <row r="1249" spans="1:4">
      <c r="A1249" s="2">
        <v>1986</v>
      </c>
      <c r="B1249" s="2" t="s">
        <v>1</v>
      </c>
      <c r="C1249" s="2" t="s">
        <v>109</v>
      </c>
      <c r="D1249" s="2" t="s">
        <v>79</v>
      </c>
    </row>
    <row r="1250" spans="1:4">
      <c r="A1250" s="2">
        <v>1995</v>
      </c>
      <c r="B1250" s="2" t="s">
        <v>3</v>
      </c>
      <c r="C1250" s="2" t="s">
        <v>107</v>
      </c>
      <c r="D1250" s="2" t="s">
        <v>60</v>
      </c>
    </row>
    <row r="1251" spans="1:4">
      <c r="A1251" s="2">
        <v>1995</v>
      </c>
      <c r="B1251" s="2" t="s">
        <v>3</v>
      </c>
      <c r="C1251" s="2" t="s">
        <v>116</v>
      </c>
      <c r="D1251" s="2" t="s">
        <v>60</v>
      </c>
    </row>
    <row r="1252" spans="1:4">
      <c r="A1252" s="2">
        <v>1991</v>
      </c>
      <c r="B1252" s="2" t="s">
        <v>1</v>
      </c>
      <c r="C1252" s="2" t="s">
        <v>104</v>
      </c>
      <c r="D1252" s="2" t="s">
        <v>11</v>
      </c>
    </row>
    <row r="1253" spans="1:4">
      <c r="A1253" s="2">
        <v>2003</v>
      </c>
      <c r="B1253" s="2" t="s">
        <v>3</v>
      </c>
      <c r="C1253" s="2" t="s">
        <v>105</v>
      </c>
      <c r="D1253" s="2" t="s">
        <v>16</v>
      </c>
    </row>
    <row r="1254" spans="1:4">
      <c r="A1254" s="2">
        <v>1999</v>
      </c>
      <c r="B1254" s="2" t="s">
        <v>3</v>
      </c>
      <c r="C1254" s="2" t="s">
        <v>104</v>
      </c>
      <c r="D1254" s="2" t="s">
        <v>27</v>
      </c>
    </row>
    <row r="1255" spans="1:4">
      <c r="A1255" s="2">
        <v>1990</v>
      </c>
      <c r="B1255" s="2" t="s">
        <v>3</v>
      </c>
      <c r="C1255" s="2" t="s">
        <v>107</v>
      </c>
      <c r="D1255" s="2" t="s">
        <v>51</v>
      </c>
    </row>
    <row r="1256" spans="1:4">
      <c r="A1256" s="2">
        <v>1990</v>
      </c>
      <c r="B1256" s="2" t="s">
        <v>3</v>
      </c>
      <c r="C1256" s="2" t="s">
        <v>104</v>
      </c>
      <c r="D1256" s="2" t="s">
        <v>51</v>
      </c>
    </row>
    <row r="1257" spans="1:4">
      <c r="A1257" s="2">
        <v>1992</v>
      </c>
      <c r="B1257" s="2" t="s">
        <v>1</v>
      </c>
      <c r="C1257" s="2" t="s">
        <v>104</v>
      </c>
      <c r="D1257" s="2" t="s">
        <v>51</v>
      </c>
    </row>
    <row r="1258" spans="1:4">
      <c r="A1258" s="2">
        <v>1986</v>
      </c>
      <c r="B1258" s="2" t="s">
        <v>1</v>
      </c>
      <c r="C1258" s="2" t="s">
        <v>117</v>
      </c>
      <c r="D1258" s="2" t="s">
        <v>78</v>
      </c>
    </row>
    <row r="1259" spans="1:4">
      <c r="A1259" s="2">
        <v>1988</v>
      </c>
      <c r="B1259" s="2" t="s">
        <v>3</v>
      </c>
      <c r="C1259" s="2" t="s">
        <v>107</v>
      </c>
      <c r="D1259" s="2" t="s">
        <v>16</v>
      </c>
    </row>
    <row r="1260" spans="1:4">
      <c r="A1260" s="2">
        <v>1988</v>
      </c>
      <c r="B1260" s="2" t="s">
        <v>3</v>
      </c>
      <c r="C1260" s="2" t="s">
        <v>115</v>
      </c>
      <c r="D1260" s="2" t="s">
        <v>16</v>
      </c>
    </row>
    <row r="1261" spans="1:4">
      <c r="A1261" s="2">
        <v>1989</v>
      </c>
      <c r="B1261" s="2" t="s">
        <v>3</v>
      </c>
      <c r="C1261" s="2" t="s">
        <v>107</v>
      </c>
      <c r="D1261" s="2" t="s">
        <v>16</v>
      </c>
    </row>
    <row r="1262" spans="1:4">
      <c r="A1262" s="2">
        <v>1991</v>
      </c>
      <c r="B1262" s="2" t="s">
        <v>1</v>
      </c>
      <c r="C1262" s="2" t="s">
        <v>107</v>
      </c>
      <c r="D1262" s="2" t="s">
        <v>16</v>
      </c>
    </row>
    <row r="1263" spans="1:4">
      <c r="A1263" s="2">
        <v>1989</v>
      </c>
      <c r="B1263" s="2" t="s">
        <v>3</v>
      </c>
      <c r="C1263" s="2" t="s">
        <v>111</v>
      </c>
      <c r="D1263" s="2" t="s">
        <v>16</v>
      </c>
    </row>
    <row r="1264" spans="1:4">
      <c r="A1264" s="2">
        <v>1981</v>
      </c>
      <c r="B1264" s="2" t="s">
        <v>3</v>
      </c>
      <c r="C1264" s="2" t="s">
        <v>112</v>
      </c>
      <c r="D1264" s="2" t="s">
        <v>45</v>
      </c>
    </row>
    <row r="1265" spans="1:4">
      <c r="A1265" s="2">
        <v>1980</v>
      </c>
      <c r="B1265" s="2" t="s">
        <v>3</v>
      </c>
      <c r="C1265" s="2" t="s">
        <v>103</v>
      </c>
      <c r="D1265" s="2" t="s">
        <v>81</v>
      </c>
    </row>
    <row r="1266" spans="1:4">
      <c r="A1266" s="2">
        <v>2011</v>
      </c>
      <c r="B1266" s="2" t="s">
        <v>3</v>
      </c>
      <c r="C1266" s="2" t="s">
        <v>107</v>
      </c>
      <c r="D1266" s="2" t="s">
        <v>15</v>
      </c>
    </row>
    <row r="1267" spans="1:4">
      <c r="A1267" s="2">
        <v>2003</v>
      </c>
      <c r="B1267" s="2" t="s">
        <v>4</v>
      </c>
      <c r="C1267" s="2" t="s">
        <v>109</v>
      </c>
      <c r="D1267" s="2" t="s">
        <v>27</v>
      </c>
    </row>
    <row r="1268" spans="1:4">
      <c r="A1268" s="2">
        <v>2000</v>
      </c>
      <c r="B1268" s="2" t="s">
        <v>3</v>
      </c>
      <c r="C1268" s="2" t="s">
        <v>104</v>
      </c>
      <c r="D1268" s="2" t="s">
        <v>8</v>
      </c>
    </row>
    <row r="1269" spans="1:4">
      <c r="A1269" s="2">
        <v>2009</v>
      </c>
      <c r="B1269" s="2" t="s">
        <v>3</v>
      </c>
      <c r="C1269" s="2" t="s">
        <v>104</v>
      </c>
      <c r="D1269" s="2" t="s">
        <v>50</v>
      </c>
    </row>
    <row r="1270" spans="1:4">
      <c r="A1270" s="2">
        <v>2005</v>
      </c>
      <c r="B1270" s="2" t="s">
        <v>1</v>
      </c>
      <c r="C1270" s="2" t="s">
        <v>107</v>
      </c>
      <c r="D1270" s="2" t="s">
        <v>50</v>
      </c>
    </row>
    <row r="1271" spans="1:4">
      <c r="A1271" s="2">
        <v>2000</v>
      </c>
      <c r="B1271" s="2" t="s">
        <v>3</v>
      </c>
      <c r="C1271" s="2" t="s">
        <v>107</v>
      </c>
      <c r="D1271" s="2" t="s">
        <v>50</v>
      </c>
    </row>
    <row r="1272" spans="1:4">
      <c r="A1272" s="2">
        <v>2007</v>
      </c>
      <c r="B1272" s="2" t="s">
        <v>1</v>
      </c>
      <c r="C1272" s="2" t="s">
        <v>104</v>
      </c>
      <c r="D1272" s="2" t="s">
        <v>50</v>
      </c>
    </row>
    <row r="1273" spans="1:4">
      <c r="A1273" s="2">
        <v>2003</v>
      </c>
      <c r="B1273" s="2" t="s">
        <v>4</v>
      </c>
      <c r="C1273" s="2" t="s">
        <v>107</v>
      </c>
      <c r="D1273" s="2" t="s">
        <v>50</v>
      </c>
    </row>
    <row r="1274" spans="1:4">
      <c r="A1274" s="2">
        <v>1997</v>
      </c>
      <c r="B1274" s="2" t="s">
        <v>4</v>
      </c>
      <c r="C1274" s="2" t="s">
        <v>107</v>
      </c>
      <c r="D1274" s="2" t="s">
        <v>50</v>
      </c>
    </row>
    <row r="1275" spans="1:4">
      <c r="A1275" s="2">
        <v>1990</v>
      </c>
      <c r="B1275" s="2" t="s">
        <v>1</v>
      </c>
      <c r="C1275" s="2" t="s">
        <v>107</v>
      </c>
      <c r="D1275" s="2" t="s">
        <v>50</v>
      </c>
    </row>
    <row r="1276" spans="1:4">
      <c r="A1276" s="2">
        <v>1994</v>
      </c>
      <c r="B1276" s="2" t="s">
        <v>3</v>
      </c>
      <c r="C1276" s="2" t="s">
        <v>107</v>
      </c>
      <c r="D1276" s="2" t="s">
        <v>50</v>
      </c>
    </row>
    <row r="1277" spans="1:4">
      <c r="A1277" s="2">
        <v>2009</v>
      </c>
      <c r="B1277" s="2" t="s">
        <v>3</v>
      </c>
      <c r="C1277" s="2" t="s">
        <v>109</v>
      </c>
      <c r="D1277" s="2" t="s">
        <v>27</v>
      </c>
    </row>
    <row r="1278" spans="1:4">
      <c r="A1278" s="2">
        <v>2007</v>
      </c>
      <c r="B1278" s="2" t="s">
        <v>3</v>
      </c>
      <c r="C1278" s="2" t="s">
        <v>107</v>
      </c>
      <c r="D1278" s="2" t="s">
        <v>27</v>
      </c>
    </row>
    <row r="1279" spans="1:4">
      <c r="A1279" s="2">
        <v>2010</v>
      </c>
      <c r="B1279" s="2" t="s">
        <v>4</v>
      </c>
      <c r="C1279" s="2" t="s">
        <v>107</v>
      </c>
      <c r="D1279" s="2" t="s">
        <v>27</v>
      </c>
    </row>
    <row r="1280" spans="1:4">
      <c r="A1280" s="2">
        <v>2011</v>
      </c>
      <c r="B1280" s="2" t="s">
        <v>4</v>
      </c>
      <c r="C1280" s="2" t="s">
        <v>107</v>
      </c>
      <c r="D1280" s="2" t="s">
        <v>27</v>
      </c>
    </row>
    <row r="1281" spans="1:4">
      <c r="A1281" s="2">
        <v>2011</v>
      </c>
      <c r="B1281" s="2" t="s">
        <v>1</v>
      </c>
      <c r="C1281" s="2" t="s">
        <v>104</v>
      </c>
      <c r="D1281" s="2" t="s">
        <v>27</v>
      </c>
    </row>
    <row r="1282" spans="1:4">
      <c r="A1282" s="2">
        <v>2010</v>
      </c>
      <c r="B1282" s="2" t="s">
        <v>4</v>
      </c>
      <c r="C1282" s="2" t="s">
        <v>107</v>
      </c>
      <c r="D1282" s="2" t="s">
        <v>27</v>
      </c>
    </row>
    <row r="1283" spans="1:4">
      <c r="A1283" s="2">
        <v>2008</v>
      </c>
      <c r="B1283" s="2" t="s">
        <v>1</v>
      </c>
      <c r="C1283" s="2" t="s">
        <v>107</v>
      </c>
      <c r="D1283" s="2" t="s">
        <v>27</v>
      </c>
    </row>
    <row r="1284" spans="1:4">
      <c r="A1284" s="2">
        <v>1989</v>
      </c>
      <c r="B1284" s="2" t="s">
        <v>3</v>
      </c>
      <c r="C1284" s="2" t="s">
        <v>104</v>
      </c>
      <c r="D1284" s="2" t="s">
        <v>2</v>
      </c>
    </row>
    <row r="1285" spans="1:4">
      <c r="A1285" s="2">
        <v>1995</v>
      </c>
      <c r="B1285" s="2" t="s">
        <v>3</v>
      </c>
      <c r="C1285" s="2" t="s">
        <v>111</v>
      </c>
      <c r="D1285" s="2" t="s">
        <v>2</v>
      </c>
    </row>
    <row r="1286" spans="1:4">
      <c r="A1286" s="2">
        <v>1986</v>
      </c>
      <c r="B1286" s="2" t="s">
        <v>3</v>
      </c>
      <c r="C1286" s="2" t="s">
        <v>104</v>
      </c>
      <c r="D1286" s="2" t="s">
        <v>2</v>
      </c>
    </row>
    <row r="1287" spans="1:4">
      <c r="A1287" s="2">
        <v>1986</v>
      </c>
      <c r="B1287" s="2" t="s">
        <v>3</v>
      </c>
      <c r="C1287" s="2" t="s">
        <v>112</v>
      </c>
      <c r="D1287" s="2" t="s">
        <v>2</v>
      </c>
    </row>
    <row r="1288" spans="1:4">
      <c r="A1288" s="2">
        <v>1995</v>
      </c>
      <c r="B1288" s="2" t="s">
        <v>3</v>
      </c>
      <c r="C1288" s="2" t="s">
        <v>104</v>
      </c>
      <c r="D1288" s="2" t="s">
        <v>22</v>
      </c>
    </row>
    <row r="1289" spans="1:4">
      <c r="A1289" s="2">
        <v>1995</v>
      </c>
      <c r="B1289" s="2" t="s">
        <v>3</v>
      </c>
      <c r="C1289" s="2" t="s">
        <v>114</v>
      </c>
      <c r="D1289" s="2" t="s">
        <v>13</v>
      </c>
    </row>
    <row r="1290" spans="1:4">
      <c r="A1290" s="2">
        <v>1984</v>
      </c>
      <c r="B1290" s="2" t="s">
        <v>1</v>
      </c>
      <c r="C1290" s="2" t="s">
        <v>117</v>
      </c>
      <c r="D1290" s="2" t="s">
        <v>13</v>
      </c>
    </row>
    <row r="1291" spans="1:4">
      <c r="A1291" s="2">
        <v>2011</v>
      </c>
      <c r="B1291" s="2" t="s">
        <v>3</v>
      </c>
      <c r="C1291" s="2" t="s">
        <v>107</v>
      </c>
      <c r="D1291" s="2" t="s">
        <v>27</v>
      </c>
    </row>
    <row r="1292" spans="1:4">
      <c r="A1292" s="2">
        <v>1992</v>
      </c>
      <c r="B1292" s="2" t="s">
        <v>3</v>
      </c>
      <c r="C1292" s="2" t="s">
        <v>107</v>
      </c>
      <c r="D1292" s="2" t="s">
        <v>20</v>
      </c>
    </row>
    <row r="1293" spans="1:4">
      <c r="A1293" s="2">
        <v>1997</v>
      </c>
      <c r="B1293" s="2" t="s">
        <v>1</v>
      </c>
      <c r="C1293" s="2" t="s">
        <v>107</v>
      </c>
      <c r="D1293" s="2" t="s">
        <v>50</v>
      </c>
    </row>
    <row r="1294" spans="1:4">
      <c r="A1294" s="2">
        <v>1991</v>
      </c>
      <c r="B1294" s="2" t="s">
        <v>1</v>
      </c>
      <c r="C1294" s="2" t="s">
        <v>107</v>
      </c>
      <c r="D1294" s="2" t="s">
        <v>50</v>
      </c>
    </row>
    <row r="1295" spans="1:4">
      <c r="A1295" s="2">
        <v>2010</v>
      </c>
      <c r="B1295" s="2" t="s">
        <v>3</v>
      </c>
      <c r="C1295" s="2" t="s">
        <v>107</v>
      </c>
      <c r="D1295" s="2" t="s">
        <v>27</v>
      </c>
    </row>
    <row r="1296" spans="1:4">
      <c r="A1296" s="2">
        <v>1998</v>
      </c>
      <c r="B1296" s="2" t="s">
        <v>3</v>
      </c>
      <c r="C1296" s="2" t="s">
        <v>104</v>
      </c>
      <c r="D1296" s="2" t="s">
        <v>20</v>
      </c>
    </row>
    <row r="1297" spans="1:4">
      <c r="A1297" s="2">
        <v>2008</v>
      </c>
      <c r="B1297" s="2" t="s">
        <v>4</v>
      </c>
      <c r="C1297" s="2" t="s">
        <v>109</v>
      </c>
      <c r="D1297" s="2" t="s">
        <v>27</v>
      </c>
    </row>
    <row r="1298" spans="1:4">
      <c r="A1298" s="2">
        <v>1995</v>
      </c>
      <c r="B1298" s="2" t="s">
        <v>1</v>
      </c>
      <c r="C1298" s="2" t="s">
        <v>107</v>
      </c>
      <c r="D1298" s="2" t="s">
        <v>50</v>
      </c>
    </row>
    <row r="1299" spans="1:4">
      <c r="A1299" s="2">
        <v>1994</v>
      </c>
      <c r="B1299" s="2" t="s">
        <v>1</v>
      </c>
      <c r="C1299" s="2" t="s">
        <v>107</v>
      </c>
      <c r="D1299" s="2" t="s">
        <v>50</v>
      </c>
    </row>
    <row r="1300" spans="1:4">
      <c r="A1300" s="2">
        <v>1996</v>
      </c>
      <c r="B1300" s="2" t="s">
        <v>1</v>
      </c>
      <c r="C1300" s="2" t="s">
        <v>107</v>
      </c>
      <c r="D1300" s="2" t="s">
        <v>15</v>
      </c>
    </row>
    <row r="1301" spans="1:4">
      <c r="A1301" s="2">
        <v>1996</v>
      </c>
      <c r="B1301" s="2" t="s">
        <v>4</v>
      </c>
      <c r="C1301" s="2" t="s">
        <v>109</v>
      </c>
      <c r="D1301" s="2" t="s">
        <v>15</v>
      </c>
    </row>
    <row r="1302" spans="1:4">
      <c r="A1302" s="2">
        <v>1992</v>
      </c>
      <c r="B1302" s="2" t="s">
        <v>3</v>
      </c>
      <c r="C1302" s="2" t="s">
        <v>113</v>
      </c>
      <c r="D1302" s="2" t="s">
        <v>15</v>
      </c>
    </row>
    <row r="1303" spans="1:4">
      <c r="A1303" s="2">
        <v>2011</v>
      </c>
      <c r="B1303" s="2" t="s">
        <v>4</v>
      </c>
      <c r="C1303" s="2" t="s">
        <v>107</v>
      </c>
      <c r="D1303" s="2" t="s">
        <v>27</v>
      </c>
    </row>
    <row r="1304" spans="1:4">
      <c r="A1304" s="2">
        <v>2010</v>
      </c>
      <c r="B1304" s="2" t="s">
        <v>4</v>
      </c>
      <c r="C1304" s="2" t="s">
        <v>107</v>
      </c>
      <c r="D1304" s="2" t="s">
        <v>27</v>
      </c>
    </row>
    <row r="1305" spans="1:4">
      <c r="A1305" s="2">
        <v>1992</v>
      </c>
      <c r="B1305" s="2" t="s">
        <v>1</v>
      </c>
      <c r="C1305" s="2" t="s">
        <v>107</v>
      </c>
      <c r="D1305" s="2" t="s">
        <v>2</v>
      </c>
    </row>
    <row r="1306" spans="1:4">
      <c r="A1306" s="2">
        <v>1999</v>
      </c>
      <c r="B1306" s="2" t="s">
        <v>3</v>
      </c>
      <c r="C1306" s="2" t="s">
        <v>104</v>
      </c>
      <c r="D1306" s="2" t="s">
        <v>22</v>
      </c>
    </row>
    <row r="1307" spans="1:4">
      <c r="A1307" s="2">
        <v>2010</v>
      </c>
      <c r="B1307" s="2" t="s">
        <v>1</v>
      </c>
      <c r="C1307" s="2" t="s">
        <v>107</v>
      </c>
      <c r="D1307" s="2" t="s">
        <v>75</v>
      </c>
    </row>
    <row r="1308" spans="1:4">
      <c r="A1308" s="2">
        <v>1987</v>
      </c>
      <c r="B1308" s="2" t="s">
        <v>1</v>
      </c>
      <c r="C1308" s="2" t="s">
        <v>111</v>
      </c>
      <c r="D1308" s="2" t="s">
        <v>37</v>
      </c>
    </row>
    <row r="1309" spans="1:4">
      <c r="A1309" s="2">
        <v>2005</v>
      </c>
      <c r="B1309" s="2" t="s">
        <v>1</v>
      </c>
      <c r="C1309" s="2" t="s">
        <v>107</v>
      </c>
      <c r="D1309" s="2" t="s">
        <v>50</v>
      </c>
    </row>
    <row r="1310" spans="1:4">
      <c r="A1310" s="2">
        <v>1993</v>
      </c>
      <c r="B1310" s="2" t="s">
        <v>1</v>
      </c>
      <c r="C1310" s="2" t="s">
        <v>107</v>
      </c>
      <c r="D1310" s="2" t="s">
        <v>50</v>
      </c>
    </row>
    <row r="1311" spans="1:4">
      <c r="A1311" s="2">
        <v>1997</v>
      </c>
      <c r="B1311" s="2" t="s">
        <v>4</v>
      </c>
      <c r="C1311" s="2" t="s">
        <v>107</v>
      </c>
      <c r="D1311" s="2" t="s">
        <v>50</v>
      </c>
    </row>
    <row r="1312" spans="1:4">
      <c r="A1312" s="2">
        <v>1992</v>
      </c>
      <c r="B1312" s="2" t="s">
        <v>3</v>
      </c>
      <c r="C1312" s="2" t="s">
        <v>104</v>
      </c>
      <c r="D1312" s="2" t="s">
        <v>15</v>
      </c>
    </row>
    <row r="1313" spans="1:4">
      <c r="A1313" s="2">
        <v>1994</v>
      </c>
      <c r="B1313" s="2" t="s">
        <v>3</v>
      </c>
      <c r="C1313" s="2" t="s">
        <v>107</v>
      </c>
      <c r="D1313" s="2" t="s">
        <v>15</v>
      </c>
    </row>
    <row r="1314" spans="1:4">
      <c r="A1314" s="2">
        <v>1996</v>
      </c>
      <c r="B1314" s="2" t="s">
        <v>1</v>
      </c>
      <c r="C1314" s="2" t="s">
        <v>104</v>
      </c>
      <c r="D1314" s="2" t="s">
        <v>20</v>
      </c>
    </row>
    <row r="1315" spans="1:4">
      <c r="A1315" s="2">
        <v>1998</v>
      </c>
      <c r="B1315" s="2" t="s">
        <v>3</v>
      </c>
      <c r="C1315" s="2" t="s">
        <v>113</v>
      </c>
      <c r="D1315" s="2" t="s">
        <v>22</v>
      </c>
    </row>
    <row r="1316" spans="1:4">
      <c r="A1316" s="2">
        <v>2002</v>
      </c>
      <c r="B1316" s="2" t="s">
        <v>4</v>
      </c>
      <c r="C1316" s="2" t="s">
        <v>107</v>
      </c>
      <c r="D1316" s="2" t="s">
        <v>27</v>
      </c>
    </row>
    <row r="1317" spans="1:4">
      <c r="A1317" s="2">
        <v>1999</v>
      </c>
      <c r="B1317" s="2" t="s">
        <v>1</v>
      </c>
      <c r="C1317" s="2" t="s">
        <v>107</v>
      </c>
      <c r="D1317" s="2" t="s">
        <v>27</v>
      </c>
    </row>
    <row r="1318" spans="1:4">
      <c r="A1318" s="2">
        <v>2001</v>
      </c>
      <c r="B1318" s="2" t="s">
        <v>1</v>
      </c>
      <c r="C1318" s="2" t="s">
        <v>109</v>
      </c>
      <c r="D1318" s="2" t="s">
        <v>51</v>
      </c>
    </row>
    <row r="1319" spans="1:4">
      <c r="A1319" s="2">
        <v>2001</v>
      </c>
      <c r="B1319" s="2" t="s">
        <v>1</v>
      </c>
      <c r="C1319" s="2" t="s">
        <v>109</v>
      </c>
      <c r="D1319" s="2" t="s">
        <v>16</v>
      </c>
    </row>
    <row r="1320" spans="1:4">
      <c r="A1320" s="2">
        <v>2001</v>
      </c>
      <c r="B1320" s="2" t="s">
        <v>3</v>
      </c>
      <c r="C1320" s="2" t="s">
        <v>104</v>
      </c>
      <c r="D1320" s="2" t="s">
        <v>20</v>
      </c>
    </row>
    <row r="1321" spans="1:4">
      <c r="A1321" s="2">
        <v>2003</v>
      </c>
      <c r="B1321" s="2" t="s">
        <v>1</v>
      </c>
      <c r="C1321" s="2" t="s">
        <v>107</v>
      </c>
      <c r="D1321" s="2" t="s">
        <v>20</v>
      </c>
    </row>
    <row r="1322" spans="1:4">
      <c r="A1322" s="2">
        <v>1997</v>
      </c>
      <c r="B1322" s="2" t="s">
        <v>1</v>
      </c>
      <c r="C1322" s="2" t="s">
        <v>107</v>
      </c>
      <c r="D1322" s="2" t="s">
        <v>20</v>
      </c>
    </row>
    <row r="1323" spans="1:4">
      <c r="A1323" s="2">
        <v>2006</v>
      </c>
      <c r="B1323" s="2" t="s">
        <v>3</v>
      </c>
      <c r="C1323" s="2" t="s">
        <v>104</v>
      </c>
      <c r="D1323" s="2" t="s">
        <v>20</v>
      </c>
    </row>
    <row r="1324" spans="1:4">
      <c r="A1324" s="2">
        <v>1983</v>
      </c>
      <c r="B1324" s="2" t="s">
        <v>3</v>
      </c>
      <c r="C1324" s="2" t="s">
        <v>112</v>
      </c>
      <c r="D1324" s="2" t="s">
        <v>37</v>
      </c>
    </row>
    <row r="1325" spans="1:4">
      <c r="A1325" s="2">
        <v>2004</v>
      </c>
      <c r="B1325" s="2" t="s">
        <v>1</v>
      </c>
      <c r="C1325" s="2" t="s">
        <v>106</v>
      </c>
      <c r="D1325" s="2" t="s">
        <v>20</v>
      </c>
    </row>
    <row r="1326" spans="1:4">
      <c r="A1326" s="2">
        <v>2009</v>
      </c>
      <c r="B1326" s="2" t="s">
        <v>3</v>
      </c>
      <c r="C1326" s="2" t="s">
        <v>104</v>
      </c>
      <c r="D1326" s="2" t="s">
        <v>20</v>
      </c>
    </row>
    <row r="1327" spans="1:4">
      <c r="A1327" s="2">
        <v>1988</v>
      </c>
      <c r="B1327" s="2" t="s">
        <v>3</v>
      </c>
      <c r="C1327" s="2" t="s">
        <v>113</v>
      </c>
      <c r="D1327" s="2" t="s">
        <v>20</v>
      </c>
    </row>
    <row r="1328" spans="1:4">
      <c r="A1328" s="2">
        <v>1984</v>
      </c>
      <c r="B1328" s="2" t="s">
        <v>1</v>
      </c>
      <c r="C1328" s="2" t="s">
        <v>109</v>
      </c>
      <c r="D1328" s="2" t="s">
        <v>31</v>
      </c>
    </row>
    <row r="1329" spans="1:4">
      <c r="A1329" s="2">
        <v>1994</v>
      </c>
      <c r="B1329" s="2" t="s">
        <v>6</v>
      </c>
      <c r="C1329" s="2" t="s">
        <v>106</v>
      </c>
      <c r="D1329" s="2" t="s">
        <v>50</v>
      </c>
    </row>
    <row r="1330" spans="1:4">
      <c r="A1330" s="2">
        <v>1993</v>
      </c>
      <c r="B1330" s="2" t="s">
        <v>1</v>
      </c>
      <c r="C1330" s="2" t="s">
        <v>109</v>
      </c>
      <c r="D1330" s="2" t="s">
        <v>50</v>
      </c>
    </row>
    <row r="1331" spans="1:4">
      <c r="A1331" s="2">
        <v>2009</v>
      </c>
      <c r="B1331" s="2" t="s">
        <v>3</v>
      </c>
      <c r="C1331" s="2" t="s">
        <v>118</v>
      </c>
      <c r="D1331" s="2" t="s">
        <v>50</v>
      </c>
    </row>
    <row r="1332" spans="1:4">
      <c r="A1332" s="2">
        <v>1991</v>
      </c>
      <c r="B1332" s="2" t="s">
        <v>1</v>
      </c>
      <c r="C1332" s="2" t="s">
        <v>107</v>
      </c>
      <c r="D1332" s="2" t="s">
        <v>50</v>
      </c>
    </row>
    <row r="1333" spans="1:4">
      <c r="A1333" s="2">
        <v>1994</v>
      </c>
      <c r="B1333" s="2" t="s">
        <v>4</v>
      </c>
      <c r="C1333" s="2" t="s">
        <v>109</v>
      </c>
      <c r="D1333" s="2" t="s">
        <v>50</v>
      </c>
    </row>
    <row r="1334" spans="1:4">
      <c r="A1334" s="2">
        <v>1998</v>
      </c>
      <c r="B1334" s="2" t="s">
        <v>3</v>
      </c>
      <c r="C1334" s="2" t="s">
        <v>104</v>
      </c>
      <c r="D1334" s="2" t="s">
        <v>2</v>
      </c>
    </row>
    <row r="1335" spans="1:4">
      <c r="A1335" s="2">
        <v>1995</v>
      </c>
      <c r="B1335" s="2" t="s">
        <v>3</v>
      </c>
      <c r="C1335" s="2" t="s">
        <v>104</v>
      </c>
      <c r="D1335" s="2" t="s">
        <v>2</v>
      </c>
    </row>
    <row r="1336" spans="1:4">
      <c r="A1336" s="2">
        <v>1987</v>
      </c>
      <c r="B1336" s="2" t="s">
        <v>3</v>
      </c>
      <c r="C1336" s="2" t="s">
        <v>107</v>
      </c>
      <c r="D1336" s="2" t="s">
        <v>14</v>
      </c>
    </row>
    <row r="1337" spans="1:4">
      <c r="A1337" s="2">
        <v>1987</v>
      </c>
      <c r="B1337" s="2" t="s">
        <v>3</v>
      </c>
      <c r="C1337" s="2" t="s">
        <v>104</v>
      </c>
      <c r="D1337" s="2" t="s">
        <v>14</v>
      </c>
    </row>
    <row r="1338" spans="1:4">
      <c r="A1338" s="2">
        <v>1980</v>
      </c>
      <c r="B1338" s="2" t="s">
        <v>3</v>
      </c>
      <c r="C1338" s="2" t="s">
        <v>107</v>
      </c>
      <c r="D1338" s="2" t="s">
        <v>47</v>
      </c>
    </row>
    <row r="1339" spans="1:4">
      <c r="A1339" s="2">
        <v>1991</v>
      </c>
      <c r="B1339" s="2" t="s">
        <v>3</v>
      </c>
      <c r="C1339" s="2" t="s">
        <v>116</v>
      </c>
      <c r="D1339" s="2" t="s">
        <v>24</v>
      </c>
    </row>
    <row r="1340" spans="1:4">
      <c r="A1340" s="2">
        <v>1991</v>
      </c>
      <c r="B1340" s="2" t="s">
        <v>3</v>
      </c>
      <c r="C1340" s="2" t="s">
        <v>112</v>
      </c>
      <c r="D1340" s="2" t="s">
        <v>24</v>
      </c>
    </row>
    <row r="1341" spans="1:4">
      <c r="A1341" s="2">
        <v>2009</v>
      </c>
      <c r="B1341" s="2" t="s">
        <v>4</v>
      </c>
      <c r="C1341" s="2" t="s">
        <v>109</v>
      </c>
      <c r="D1341" s="2" t="s">
        <v>27</v>
      </c>
    </row>
    <row r="1342" spans="1:4">
      <c r="A1342" s="2">
        <v>2011</v>
      </c>
      <c r="B1342" s="2" t="s">
        <v>4</v>
      </c>
      <c r="C1342" s="2" t="s">
        <v>109</v>
      </c>
      <c r="D1342" s="2" t="s">
        <v>21</v>
      </c>
    </row>
    <row r="1343" spans="1:4">
      <c r="A1343" s="2">
        <v>1999</v>
      </c>
      <c r="B1343" s="2" t="s">
        <v>1</v>
      </c>
      <c r="C1343" s="2" t="s">
        <v>109</v>
      </c>
      <c r="D1343" s="2" t="s">
        <v>50</v>
      </c>
    </row>
    <row r="1344" spans="1:4">
      <c r="A1344" s="2">
        <v>2010</v>
      </c>
      <c r="B1344" s="2" t="s">
        <v>4</v>
      </c>
      <c r="C1344" s="2" t="s">
        <v>107</v>
      </c>
      <c r="D1344" s="2" t="s">
        <v>27</v>
      </c>
    </row>
    <row r="1345" spans="1:4">
      <c r="A1345" s="2">
        <v>2011</v>
      </c>
      <c r="B1345" s="2" t="s">
        <v>4</v>
      </c>
      <c r="C1345" s="2" t="s">
        <v>107</v>
      </c>
      <c r="D1345" s="2" t="s">
        <v>27</v>
      </c>
    </row>
    <row r="1346" spans="1:4">
      <c r="A1346" s="2">
        <v>2008</v>
      </c>
      <c r="B1346" s="2" t="s">
        <v>4</v>
      </c>
      <c r="C1346" s="2" t="s">
        <v>107</v>
      </c>
      <c r="D1346" s="2" t="s">
        <v>27</v>
      </c>
    </row>
    <row r="1347" spans="1:4">
      <c r="A1347" s="2">
        <v>2011</v>
      </c>
      <c r="B1347" s="2" t="s">
        <v>4</v>
      </c>
      <c r="C1347" s="2" t="s">
        <v>109</v>
      </c>
      <c r="D1347" s="2" t="s">
        <v>27</v>
      </c>
    </row>
    <row r="1348" spans="1:4">
      <c r="A1348" s="2">
        <v>2011</v>
      </c>
      <c r="B1348" s="2" t="s">
        <v>4</v>
      </c>
      <c r="C1348" s="2" t="s">
        <v>109</v>
      </c>
      <c r="D1348" s="2" t="s">
        <v>27</v>
      </c>
    </row>
    <row r="1349" spans="1:4">
      <c r="A1349" s="2">
        <v>2008</v>
      </c>
      <c r="B1349" s="2" t="s">
        <v>6</v>
      </c>
      <c r="C1349" s="2" t="s">
        <v>106</v>
      </c>
      <c r="D1349" s="2" t="s">
        <v>27</v>
      </c>
    </row>
    <row r="1350" spans="1:4">
      <c r="A1350" s="2">
        <v>2010</v>
      </c>
      <c r="B1350" s="2" t="s">
        <v>4</v>
      </c>
      <c r="C1350" s="2" t="s">
        <v>109</v>
      </c>
      <c r="D1350" s="2" t="s">
        <v>27</v>
      </c>
    </row>
    <row r="1351" spans="1:4">
      <c r="A1351" s="2">
        <v>2009</v>
      </c>
      <c r="B1351" s="2" t="s">
        <v>3</v>
      </c>
      <c r="C1351" s="2" t="s">
        <v>105</v>
      </c>
      <c r="D1351" s="2" t="s">
        <v>27</v>
      </c>
    </row>
    <row r="1352" spans="1:4">
      <c r="A1352" s="2">
        <v>2011</v>
      </c>
      <c r="B1352" s="2" t="s">
        <v>1</v>
      </c>
      <c r="C1352" s="2" t="s">
        <v>106</v>
      </c>
      <c r="D1352" s="2" t="s">
        <v>27</v>
      </c>
    </row>
    <row r="1353" spans="1:4">
      <c r="A1353" s="2">
        <v>1988</v>
      </c>
      <c r="B1353" s="2" t="s">
        <v>1</v>
      </c>
      <c r="C1353" s="2" t="s">
        <v>122</v>
      </c>
      <c r="D1353" s="2" t="s">
        <v>27</v>
      </c>
    </row>
    <row r="1354" spans="1:4">
      <c r="A1354" s="2">
        <v>2011</v>
      </c>
      <c r="B1354" s="2" t="s">
        <v>4</v>
      </c>
      <c r="C1354" s="2" t="s">
        <v>107</v>
      </c>
      <c r="D1354" s="2" t="s">
        <v>27</v>
      </c>
    </row>
    <row r="1355" spans="1:4">
      <c r="A1355" s="2">
        <v>1994</v>
      </c>
      <c r="B1355" s="2" t="s">
        <v>3</v>
      </c>
      <c r="C1355" s="2" t="s">
        <v>107</v>
      </c>
      <c r="D1355" s="2" t="s">
        <v>35</v>
      </c>
    </row>
    <row r="1356" spans="1:4">
      <c r="A1356" s="2">
        <v>2011</v>
      </c>
      <c r="B1356" s="2" t="s">
        <v>4</v>
      </c>
      <c r="C1356" s="2" t="s">
        <v>107</v>
      </c>
      <c r="D1356" s="2" t="s">
        <v>27</v>
      </c>
    </row>
    <row r="1357" spans="1:4">
      <c r="A1357" s="2">
        <v>2011</v>
      </c>
      <c r="B1357" s="2" t="s">
        <v>3</v>
      </c>
      <c r="C1357" s="2" t="s">
        <v>109</v>
      </c>
      <c r="D1357" s="2" t="s">
        <v>15</v>
      </c>
    </row>
    <row r="1358" spans="1:4">
      <c r="A1358" s="2">
        <v>2010</v>
      </c>
      <c r="B1358" s="2" t="s">
        <v>3</v>
      </c>
      <c r="C1358" s="2" t="s">
        <v>107</v>
      </c>
      <c r="D1358" s="2" t="s">
        <v>21</v>
      </c>
    </row>
    <row r="1359" spans="1:4">
      <c r="A1359" s="2">
        <v>1997</v>
      </c>
      <c r="B1359" s="2" t="s">
        <v>3</v>
      </c>
      <c r="C1359" s="2" t="s">
        <v>107</v>
      </c>
      <c r="D1359" s="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/>
  <cols>
    <col min="1" max="1" width="12.140625" bestFit="1" customWidth="1"/>
    <col min="2" max="2" width="11.42578125" bestFit="1" customWidth="1"/>
  </cols>
  <sheetData>
    <row r="1" spans="1:2">
      <c r="A1" t="s">
        <v>2373</v>
      </c>
      <c r="B1" t="s">
        <v>2381</v>
      </c>
    </row>
    <row r="2" spans="1:2">
      <c r="A2">
        <v>1</v>
      </c>
      <c r="B2" t="s">
        <v>2382</v>
      </c>
    </row>
    <row r="3" spans="1:2">
      <c r="A3">
        <v>2</v>
      </c>
      <c r="B3" t="s">
        <v>2383</v>
      </c>
    </row>
    <row r="4" spans="1:2">
      <c r="A4">
        <v>3</v>
      </c>
      <c r="B4" t="s">
        <v>2384</v>
      </c>
    </row>
    <row r="5" spans="1:2">
      <c r="A5">
        <v>4</v>
      </c>
      <c r="B5" t="s">
        <v>2385</v>
      </c>
    </row>
    <row r="6" spans="1:2">
      <c r="A6">
        <v>5</v>
      </c>
      <c r="B6" t="s">
        <v>2386</v>
      </c>
    </row>
    <row r="7" spans="1:2">
      <c r="A7">
        <v>6</v>
      </c>
      <c r="B7" t="s">
        <v>2387</v>
      </c>
    </row>
    <row r="8" spans="1:2">
      <c r="A8">
        <v>7</v>
      </c>
      <c r="B8" t="s">
        <v>2388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workbookViewId="0">
      <pane xSplit="9" ySplit="1" topLeftCell="J2" activePane="bottomRight" state="frozen"/>
      <selection pane="topRight" activeCell="I1" sqref="I1"/>
      <selection pane="bottomLeft" activeCell="A2" sqref="A2"/>
      <selection pane="bottomRight" activeCell="I189" sqref="I189"/>
    </sheetView>
  </sheetViews>
  <sheetFormatPr defaultColWidth="8.7109375" defaultRowHeight="15"/>
  <cols>
    <col min="1" max="2" width="23.140625" style="6" customWidth="1"/>
    <col min="3" max="8" width="12.7109375" style="6" bestFit="1" customWidth="1"/>
    <col min="9" max="9" width="12.7109375" style="6" customWidth="1"/>
    <col min="10" max="11" width="16.85546875" style="6" bestFit="1" customWidth="1"/>
    <col min="12" max="12" width="16.42578125" style="6" bestFit="1" customWidth="1"/>
    <col min="13" max="16" width="16.85546875" style="6" bestFit="1" customWidth="1"/>
    <col min="17" max="16384" width="8.7109375" style="6"/>
  </cols>
  <sheetData>
    <row r="1" spans="1:16">
      <c r="A1" s="5" t="s">
        <v>98</v>
      </c>
      <c r="B1" s="5" t="s">
        <v>282</v>
      </c>
      <c r="C1" s="7" t="s">
        <v>261</v>
      </c>
      <c r="D1" s="8" t="s">
        <v>262</v>
      </c>
      <c r="E1" s="8" t="s">
        <v>263</v>
      </c>
      <c r="F1" s="8" t="s">
        <v>264</v>
      </c>
      <c r="G1" s="8" t="s">
        <v>265</v>
      </c>
      <c r="H1" s="8" t="s">
        <v>2237</v>
      </c>
      <c r="I1" s="9" t="s">
        <v>2370</v>
      </c>
      <c r="J1" s="7" t="s">
        <v>266</v>
      </c>
      <c r="K1" s="8" t="s">
        <v>267</v>
      </c>
      <c r="L1" s="8" t="s">
        <v>271</v>
      </c>
      <c r="M1" s="8" t="s">
        <v>268</v>
      </c>
      <c r="N1" s="8" t="s">
        <v>269</v>
      </c>
      <c r="O1" s="8" t="s">
        <v>2238</v>
      </c>
      <c r="P1" s="9" t="s">
        <v>2371</v>
      </c>
    </row>
    <row r="2" spans="1:16">
      <c r="A2" s="6" t="s">
        <v>136</v>
      </c>
      <c r="B2" s="6" t="str">
        <f>VLOOKUP(A2,CountriesContinents!A:B,2,FALSE)</f>
        <v>Asia</v>
      </c>
      <c r="C2" s="10">
        <v>4</v>
      </c>
      <c r="D2" s="3">
        <v>1</v>
      </c>
      <c r="E2" s="3">
        <v>0</v>
      </c>
      <c r="F2" s="3">
        <v>3</v>
      </c>
      <c r="G2" s="3">
        <v>15</v>
      </c>
      <c r="H2" s="61">
        <v>6</v>
      </c>
      <c r="I2" s="3">
        <v>13</v>
      </c>
      <c r="J2" s="10"/>
      <c r="K2" s="3"/>
      <c r="L2" s="3"/>
      <c r="M2" s="3"/>
      <c r="N2" s="3">
        <v>443</v>
      </c>
      <c r="O2" s="61">
        <v>517</v>
      </c>
      <c r="P2" s="56">
        <v>466</v>
      </c>
    </row>
    <row r="3" spans="1:16">
      <c r="A3" s="6" t="s">
        <v>137</v>
      </c>
      <c r="B3" s="6" t="str">
        <f>VLOOKUP(A3,CountriesContinents!A:B,2,FALSE)</f>
        <v>Europe</v>
      </c>
      <c r="C3" s="10">
        <v>11</v>
      </c>
      <c r="D3" s="3">
        <v>24</v>
      </c>
      <c r="E3" s="3">
        <v>17</v>
      </c>
      <c r="F3" s="3">
        <v>21</v>
      </c>
      <c r="G3" s="3">
        <v>28</v>
      </c>
      <c r="H3" s="3">
        <v>33</v>
      </c>
      <c r="I3" s="3">
        <v>36</v>
      </c>
      <c r="J3" s="10">
        <v>491</v>
      </c>
      <c r="K3" s="3">
        <v>478</v>
      </c>
      <c r="L3" s="3">
        <v>541</v>
      </c>
      <c r="M3" s="3">
        <v>490</v>
      </c>
      <c r="N3" s="3">
        <v>536</v>
      </c>
      <c r="O3" s="3">
        <v>477</v>
      </c>
      <c r="P3" s="11">
        <v>491</v>
      </c>
    </row>
    <row r="4" spans="1:16">
      <c r="A4" s="6" t="s">
        <v>67</v>
      </c>
      <c r="B4" s="6" t="str">
        <f>VLOOKUP(A4,CountriesContinents!A:B,2,FALSE)</f>
        <v>Africa</v>
      </c>
      <c r="C4" s="10">
        <v>3</v>
      </c>
      <c r="D4" s="3">
        <v>5</v>
      </c>
      <c r="E4" s="3">
        <v>6</v>
      </c>
      <c r="F4" s="3">
        <v>6</v>
      </c>
      <c r="G4" s="3">
        <v>10</v>
      </c>
      <c r="H4" s="3">
        <v>4</v>
      </c>
      <c r="I4" s="3">
        <v>4</v>
      </c>
      <c r="J4" s="10"/>
      <c r="K4" s="3">
        <v>440</v>
      </c>
      <c r="L4" s="3">
        <v>478</v>
      </c>
      <c r="M4" s="3">
        <v>510</v>
      </c>
      <c r="N4" s="3">
        <v>434</v>
      </c>
      <c r="O4" s="3"/>
      <c r="P4" s="11"/>
    </row>
    <row r="5" spans="1:16">
      <c r="A5" s="6" t="s">
        <v>138</v>
      </c>
      <c r="B5" s="6" t="str">
        <f>VLOOKUP(A5,CountriesContinents!A:B,2,FALSE)</f>
        <v>Oceania</v>
      </c>
      <c r="C5" s="10">
        <v>0</v>
      </c>
      <c r="D5" s="3">
        <v>3</v>
      </c>
      <c r="E5" s="3">
        <v>2</v>
      </c>
      <c r="F5" s="3">
        <v>0</v>
      </c>
      <c r="G5" s="3">
        <v>2</v>
      </c>
      <c r="H5" s="3">
        <v>8</v>
      </c>
      <c r="I5" s="3">
        <v>3</v>
      </c>
      <c r="J5" s="10"/>
      <c r="K5" s="3"/>
      <c r="L5" s="3"/>
      <c r="M5" s="3"/>
      <c r="N5" s="3"/>
      <c r="O5" s="3">
        <v>449</v>
      </c>
      <c r="P5" s="11"/>
    </row>
    <row r="6" spans="1:16">
      <c r="A6" s="6" t="s">
        <v>139</v>
      </c>
      <c r="B6" s="6" t="str">
        <f>VLOOKUP(A6,CountriesContinents!A:B,2,FALSE)</f>
        <v>Europe</v>
      </c>
      <c r="C6" s="10">
        <v>2</v>
      </c>
      <c r="D6" s="3">
        <v>10</v>
      </c>
      <c r="E6" s="3">
        <v>14</v>
      </c>
      <c r="F6" s="3">
        <v>0</v>
      </c>
      <c r="G6" s="3">
        <v>3</v>
      </c>
      <c r="H6" s="3">
        <v>2</v>
      </c>
      <c r="I6" s="3">
        <v>3</v>
      </c>
      <c r="J6" s="10"/>
      <c r="K6" s="3">
        <v>449</v>
      </c>
      <c r="L6" s="3">
        <v>546</v>
      </c>
      <c r="M6" s="3"/>
      <c r="N6" s="3"/>
      <c r="O6" s="3"/>
      <c r="P6" s="11"/>
    </row>
    <row r="7" spans="1:16">
      <c r="A7" s="6" t="s">
        <v>140</v>
      </c>
      <c r="B7" s="6" t="str">
        <f>VLOOKUP(A7,CountriesContinents!A:B,2,FALSE)</f>
        <v>Africa</v>
      </c>
      <c r="C7" s="10">
        <v>3</v>
      </c>
      <c r="D7" s="3">
        <v>4</v>
      </c>
      <c r="E7" s="3">
        <v>3</v>
      </c>
      <c r="F7" s="3">
        <v>8</v>
      </c>
      <c r="G7" s="3">
        <v>3</v>
      </c>
      <c r="H7" s="3">
        <v>7</v>
      </c>
      <c r="I7" s="3">
        <v>3</v>
      </c>
      <c r="J7" s="10"/>
      <c r="K7" s="3"/>
      <c r="L7" s="3"/>
      <c r="M7" s="3">
        <v>418</v>
      </c>
      <c r="N7" s="3"/>
      <c r="O7" s="3">
        <v>350</v>
      </c>
      <c r="P7" s="11"/>
    </row>
    <row r="8" spans="1:16">
      <c r="A8" s="6" t="s">
        <v>141</v>
      </c>
      <c r="B8" s="6" t="str">
        <f>VLOOKUP(A8,CountriesContinents!A:B,2,FALSE)</f>
        <v>North America</v>
      </c>
      <c r="C8" s="10">
        <v>0</v>
      </c>
      <c r="D8" s="3">
        <v>0</v>
      </c>
      <c r="E8" s="3">
        <v>1</v>
      </c>
      <c r="F8" s="3">
        <v>0</v>
      </c>
      <c r="G8" s="3">
        <v>2</v>
      </c>
      <c r="H8" s="3">
        <v>0</v>
      </c>
      <c r="I8" s="3">
        <v>0</v>
      </c>
      <c r="J8" s="10"/>
      <c r="K8" s="3"/>
      <c r="L8" s="3"/>
      <c r="M8" s="3"/>
      <c r="N8" s="3"/>
      <c r="O8" s="3"/>
      <c r="P8" s="11"/>
    </row>
    <row r="9" spans="1:16">
      <c r="A9" s="6" t="s">
        <v>1775</v>
      </c>
      <c r="B9" s="6" t="str">
        <f>VLOOKUP(A9,CountriesContinents!A:B,2,FALSE)</f>
        <v>Central America</v>
      </c>
      <c r="C9" s="10">
        <v>4</v>
      </c>
      <c r="D9" s="3">
        <v>6</v>
      </c>
      <c r="E9" s="3">
        <v>7</v>
      </c>
      <c r="F9" s="3">
        <v>2</v>
      </c>
      <c r="G9" s="3">
        <v>4</v>
      </c>
      <c r="H9" s="3">
        <v>0</v>
      </c>
      <c r="I9" s="3">
        <v>0</v>
      </c>
      <c r="J9" s="10"/>
      <c r="K9" s="3">
        <v>380</v>
      </c>
      <c r="L9" s="3">
        <v>517</v>
      </c>
      <c r="M9" s="3"/>
      <c r="N9" s="3"/>
      <c r="O9" s="3"/>
      <c r="P9" s="11"/>
    </row>
    <row r="10" spans="1:16">
      <c r="A10" s="6" t="s">
        <v>142</v>
      </c>
      <c r="B10" s="6" t="str">
        <f>VLOOKUP(A10,CountriesContinents!A:B,2,FALSE)</f>
        <v>South America</v>
      </c>
      <c r="C10" s="10">
        <v>240</v>
      </c>
      <c r="D10" s="3">
        <v>313</v>
      </c>
      <c r="E10" s="3">
        <v>268</v>
      </c>
      <c r="F10" s="3">
        <v>232</v>
      </c>
      <c r="G10" s="3">
        <v>239</v>
      </c>
      <c r="H10" s="3">
        <v>302</v>
      </c>
      <c r="I10" s="3">
        <v>332</v>
      </c>
      <c r="J10" s="10">
        <v>585</v>
      </c>
      <c r="K10" s="3">
        <v>598</v>
      </c>
      <c r="L10" s="3">
        <v>603</v>
      </c>
      <c r="M10" s="3">
        <v>611</v>
      </c>
      <c r="N10" s="3">
        <v>602</v>
      </c>
      <c r="O10" s="3">
        <v>595</v>
      </c>
      <c r="P10" s="11">
        <v>597</v>
      </c>
    </row>
    <row r="11" spans="1:16">
      <c r="A11" s="6" t="s">
        <v>143</v>
      </c>
      <c r="B11" s="6" t="str">
        <f>VLOOKUP(A11,CountriesContinents!A:B,2,FALSE)</f>
        <v>Asia</v>
      </c>
      <c r="C11" s="10">
        <v>86</v>
      </c>
      <c r="D11" s="3">
        <v>198</v>
      </c>
      <c r="E11" s="3">
        <v>162</v>
      </c>
      <c r="F11" s="3">
        <v>185</v>
      </c>
      <c r="G11" s="3">
        <v>139</v>
      </c>
      <c r="H11" s="3">
        <v>59</v>
      </c>
      <c r="I11" s="3">
        <v>43</v>
      </c>
      <c r="J11" s="10">
        <v>465</v>
      </c>
      <c r="K11" s="3">
        <v>455</v>
      </c>
      <c r="L11" s="3">
        <v>455</v>
      </c>
      <c r="M11" s="3">
        <v>466</v>
      </c>
      <c r="N11" s="3">
        <v>482</v>
      </c>
      <c r="O11" s="3">
        <v>543</v>
      </c>
      <c r="P11" s="11">
        <v>562</v>
      </c>
    </row>
    <row r="12" spans="1:16">
      <c r="A12" s="6" t="s">
        <v>83</v>
      </c>
      <c r="B12" s="6" t="str">
        <f>VLOOKUP(A12,CountriesContinents!A:B,2,FALSE)</f>
        <v>Central America</v>
      </c>
      <c r="C12" s="10">
        <v>4</v>
      </c>
      <c r="D12" s="3">
        <v>4</v>
      </c>
      <c r="E12" s="3">
        <v>3</v>
      </c>
      <c r="F12" s="3">
        <v>2</v>
      </c>
      <c r="G12" s="3">
        <v>8</v>
      </c>
      <c r="H12" s="3">
        <v>0</v>
      </c>
      <c r="I12" s="3">
        <v>8</v>
      </c>
      <c r="J12" s="10"/>
      <c r="K12" s="3"/>
      <c r="L12" s="3"/>
      <c r="M12" s="3"/>
      <c r="N12" s="3">
        <v>464</v>
      </c>
      <c r="O12" s="3"/>
      <c r="P12" s="11">
        <v>441</v>
      </c>
    </row>
    <row r="13" spans="1:16">
      <c r="A13" s="6" t="s">
        <v>31</v>
      </c>
      <c r="B13" s="6" t="str">
        <f>VLOOKUP(A13,CountriesContinents!A:B,2,FALSE)</f>
        <v>Oceania</v>
      </c>
      <c r="C13" s="10">
        <v>749</v>
      </c>
      <c r="D13" s="3">
        <v>968</v>
      </c>
      <c r="E13" s="3">
        <v>1033</v>
      </c>
      <c r="F13" s="3">
        <v>968</v>
      </c>
      <c r="G13" s="3">
        <v>1092</v>
      </c>
      <c r="H13" s="3">
        <v>996</v>
      </c>
      <c r="I13" s="3">
        <v>984</v>
      </c>
      <c r="J13" s="10">
        <v>583</v>
      </c>
      <c r="K13" s="3">
        <v>572</v>
      </c>
      <c r="L13" s="3">
        <v>577</v>
      </c>
      <c r="M13" s="3">
        <v>585</v>
      </c>
      <c r="N13" s="3">
        <v>587</v>
      </c>
      <c r="O13" s="3">
        <v>585</v>
      </c>
      <c r="P13" s="11">
        <v>595</v>
      </c>
    </row>
    <row r="14" spans="1:16">
      <c r="A14" s="6" t="s">
        <v>74</v>
      </c>
      <c r="B14" s="6" t="str">
        <f>VLOOKUP(A14,CountriesContinents!A:B,2,FALSE)</f>
        <v>Europe</v>
      </c>
      <c r="C14" s="10">
        <v>126</v>
      </c>
      <c r="D14" s="3">
        <v>193</v>
      </c>
      <c r="E14" s="3">
        <v>228</v>
      </c>
      <c r="F14" s="3">
        <v>282</v>
      </c>
      <c r="G14" s="3">
        <v>345</v>
      </c>
      <c r="H14" s="3">
        <v>327</v>
      </c>
      <c r="I14" s="3">
        <v>329</v>
      </c>
      <c r="J14" s="10">
        <v>528</v>
      </c>
      <c r="K14" s="3">
        <v>570</v>
      </c>
      <c r="L14" s="3">
        <v>569</v>
      </c>
      <c r="M14" s="3">
        <v>573</v>
      </c>
      <c r="N14" s="3">
        <v>579</v>
      </c>
      <c r="O14" s="3">
        <v>590</v>
      </c>
      <c r="P14" s="11">
        <v>567</v>
      </c>
    </row>
    <row r="15" spans="1:16">
      <c r="A15" s="6" t="s">
        <v>144</v>
      </c>
      <c r="B15" s="6" t="str">
        <f>VLOOKUP(A15,CountriesContinents!A:B,2,FALSE)</f>
        <v>Asia</v>
      </c>
      <c r="C15" s="10">
        <v>46</v>
      </c>
      <c r="D15" s="3">
        <v>48</v>
      </c>
      <c r="E15" s="3">
        <v>79</v>
      </c>
      <c r="F15" s="3">
        <v>115</v>
      </c>
      <c r="G15" s="3">
        <v>84</v>
      </c>
      <c r="H15" s="3">
        <v>53</v>
      </c>
      <c r="I15" s="3">
        <v>82</v>
      </c>
      <c r="J15" s="10">
        <v>551</v>
      </c>
      <c r="K15" s="3">
        <v>506</v>
      </c>
      <c r="L15" s="3">
        <v>530</v>
      </c>
      <c r="M15" s="3">
        <v>558</v>
      </c>
      <c r="N15" s="3">
        <v>529</v>
      </c>
      <c r="O15" s="3">
        <v>502</v>
      </c>
      <c r="P15" s="11">
        <v>518</v>
      </c>
    </row>
    <row r="16" spans="1:16">
      <c r="A16" s="6" t="s">
        <v>81</v>
      </c>
      <c r="B16" s="6" t="str">
        <f>VLOOKUP(A16,CountriesContinents!A:B,2,FALSE)</f>
        <v>Central America</v>
      </c>
      <c r="C16" s="10">
        <v>22</v>
      </c>
      <c r="D16" s="3">
        <v>29</v>
      </c>
      <c r="E16" s="3">
        <v>29</v>
      </c>
      <c r="F16" s="3">
        <v>23</v>
      </c>
      <c r="G16" s="3">
        <v>28</v>
      </c>
      <c r="H16" s="3">
        <v>21</v>
      </c>
      <c r="I16" s="3">
        <v>22</v>
      </c>
      <c r="J16" s="10">
        <v>433</v>
      </c>
      <c r="K16" s="3">
        <v>458</v>
      </c>
      <c r="L16" s="3">
        <v>465</v>
      </c>
      <c r="M16" s="3">
        <v>465</v>
      </c>
      <c r="N16" s="3">
        <v>412</v>
      </c>
      <c r="O16" s="3">
        <v>407</v>
      </c>
      <c r="P16" s="11">
        <v>444</v>
      </c>
    </row>
    <row r="17" spans="1:16">
      <c r="A17" s="6" t="s">
        <v>73</v>
      </c>
      <c r="B17" s="6" t="str">
        <f>VLOOKUP(A17,CountriesContinents!A:B,2,FALSE)</f>
        <v>Asia</v>
      </c>
      <c r="C17" s="10">
        <v>148</v>
      </c>
      <c r="D17" s="3">
        <v>109</v>
      </c>
      <c r="E17" s="3">
        <v>103</v>
      </c>
      <c r="F17" s="3">
        <v>87</v>
      </c>
      <c r="G17" s="3">
        <v>78</v>
      </c>
      <c r="H17" s="3">
        <v>104</v>
      </c>
      <c r="I17" s="3">
        <v>74</v>
      </c>
      <c r="J17" s="10">
        <v>402</v>
      </c>
      <c r="K17" s="3">
        <v>426</v>
      </c>
      <c r="L17" s="3">
        <v>477</v>
      </c>
      <c r="M17" s="3">
        <v>437</v>
      </c>
      <c r="N17" s="3">
        <v>488</v>
      </c>
      <c r="O17" s="3">
        <v>456</v>
      </c>
      <c r="P17" s="11">
        <v>432</v>
      </c>
    </row>
    <row r="18" spans="1:16">
      <c r="A18" s="6" t="s">
        <v>19</v>
      </c>
      <c r="B18" s="6" t="str">
        <f>VLOOKUP(A18,CountriesContinents!A:B,2,FALSE)</f>
        <v>Asia</v>
      </c>
      <c r="C18" s="10">
        <v>108</v>
      </c>
      <c r="D18" s="3">
        <v>125</v>
      </c>
      <c r="E18" s="3">
        <v>160</v>
      </c>
      <c r="F18" s="3">
        <v>221</v>
      </c>
      <c r="G18" s="3">
        <v>256</v>
      </c>
      <c r="H18" s="3">
        <v>247</v>
      </c>
      <c r="I18" s="3">
        <v>280</v>
      </c>
      <c r="J18" s="10">
        <v>513</v>
      </c>
      <c r="K18" s="3">
        <v>510</v>
      </c>
      <c r="L18" s="3">
        <v>499</v>
      </c>
      <c r="M18" s="3">
        <v>497</v>
      </c>
      <c r="N18" s="3">
        <v>502</v>
      </c>
      <c r="O18" s="3">
        <v>486</v>
      </c>
      <c r="P18" s="11">
        <v>490</v>
      </c>
    </row>
    <row r="19" spans="1:16">
      <c r="A19" s="6" t="s">
        <v>41</v>
      </c>
      <c r="B19" s="6" t="str">
        <f>VLOOKUP(A19,CountriesContinents!A:B,2,FALSE)</f>
        <v>Central America</v>
      </c>
      <c r="C19" s="10">
        <v>25</v>
      </c>
      <c r="D19" s="3">
        <v>20</v>
      </c>
      <c r="E19" s="3">
        <v>22</v>
      </c>
      <c r="F19" s="3">
        <v>14</v>
      </c>
      <c r="G19" s="3">
        <v>11</v>
      </c>
      <c r="H19" s="3">
        <v>12</v>
      </c>
      <c r="I19" s="3">
        <v>14</v>
      </c>
      <c r="J19" s="10">
        <v>453</v>
      </c>
      <c r="K19" s="3">
        <v>460</v>
      </c>
      <c r="L19" s="3">
        <v>523</v>
      </c>
      <c r="M19" s="3">
        <v>449</v>
      </c>
      <c r="N19" s="3">
        <v>551</v>
      </c>
      <c r="O19" s="3">
        <v>441</v>
      </c>
      <c r="P19" s="11">
        <v>518</v>
      </c>
    </row>
    <row r="20" spans="1:16">
      <c r="A20" s="6" t="s">
        <v>145</v>
      </c>
      <c r="B20" s="6" t="str">
        <f>VLOOKUP(A20,CountriesContinents!A:B,2,FALSE)</f>
        <v>Europe</v>
      </c>
      <c r="C20" s="10">
        <v>18</v>
      </c>
      <c r="D20" s="3">
        <v>24</v>
      </c>
      <c r="E20" s="3">
        <v>18</v>
      </c>
      <c r="F20" s="3">
        <v>27</v>
      </c>
      <c r="G20" s="3">
        <v>18</v>
      </c>
      <c r="H20" s="3">
        <v>36</v>
      </c>
      <c r="I20" s="3">
        <v>28</v>
      </c>
      <c r="J20" s="10">
        <v>522</v>
      </c>
      <c r="K20" s="3">
        <v>530</v>
      </c>
      <c r="L20" s="3">
        <v>556</v>
      </c>
      <c r="M20" s="3">
        <v>571</v>
      </c>
      <c r="N20" s="3">
        <v>523</v>
      </c>
      <c r="O20" s="3">
        <v>588</v>
      </c>
      <c r="P20" s="11">
        <v>559</v>
      </c>
    </row>
    <row r="21" spans="1:16">
      <c r="A21" s="6" t="s">
        <v>32</v>
      </c>
      <c r="B21" s="6" t="str">
        <f>VLOOKUP(A21,CountriesContinents!A:B,2,FALSE)</f>
        <v>Europe</v>
      </c>
      <c r="C21" s="10">
        <v>304</v>
      </c>
      <c r="D21" s="3">
        <v>372</v>
      </c>
      <c r="E21" s="3">
        <v>415</v>
      </c>
      <c r="F21" s="3">
        <v>418</v>
      </c>
      <c r="G21" s="3">
        <v>383</v>
      </c>
      <c r="H21" s="3">
        <v>402</v>
      </c>
      <c r="I21" s="3">
        <v>411</v>
      </c>
      <c r="J21" s="10">
        <v>582</v>
      </c>
      <c r="K21" s="3">
        <v>574</v>
      </c>
      <c r="L21" s="3">
        <v>576</v>
      </c>
      <c r="M21" s="3">
        <v>572</v>
      </c>
      <c r="N21" s="3">
        <v>589</v>
      </c>
      <c r="O21" s="3">
        <v>590</v>
      </c>
      <c r="P21" s="11">
        <v>579</v>
      </c>
    </row>
    <row r="22" spans="1:16">
      <c r="A22" s="6" t="s">
        <v>44</v>
      </c>
      <c r="B22" s="6" t="str">
        <f>VLOOKUP(A22,CountriesContinents!A:B,2,FALSE)</f>
        <v>Central America</v>
      </c>
      <c r="C22" s="10">
        <v>5</v>
      </c>
      <c r="D22" s="3">
        <v>4</v>
      </c>
      <c r="E22" s="3">
        <v>4</v>
      </c>
      <c r="F22" s="3">
        <v>6</v>
      </c>
      <c r="G22" s="3">
        <v>2</v>
      </c>
      <c r="H22" s="3">
        <v>4</v>
      </c>
      <c r="I22" s="3">
        <v>3</v>
      </c>
      <c r="J22" s="10">
        <v>442</v>
      </c>
      <c r="K22" s="3"/>
      <c r="L22" s="3"/>
      <c r="M22" s="3">
        <v>413</v>
      </c>
      <c r="N22" s="3"/>
      <c r="O22" s="3"/>
      <c r="P22" s="11"/>
    </row>
    <row r="23" spans="1:16">
      <c r="A23" s="6" t="s">
        <v>146</v>
      </c>
      <c r="B23" s="6" t="str">
        <f>VLOOKUP(A23,CountriesContinents!A:B,2,FALSE)</f>
        <v>Africa</v>
      </c>
      <c r="C23" s="10">
        <v>7</v>
      </c>
      <c r="D23" s="3">
        <v>5</v>
      </c>
      <c r="E23" s="3">
        <v>4</v>
      </c>
      <c r="F23" s="3">
        <v>1</v>
      </c>
      <c r="G23" s="3">
        <v>0</v>
      </c>
      <c r="H23" s="3">
        <v>3</v>
      </c>
      <c r="I23" s="3">
        <v>1</v>
      </c>
      <c r="J23" s="10">
        <v>440</v>
      </c>
      <c r="K23" s="3">
        <v>492</v>
      </c>
      <c r="L23" s="3"/>
      <c r="M23" s="3"/>
      <c r="N23" s="3"/>
      <c r="O23" s="3"/>
      <c r="P23" s="11"/>
    </row>
    <row r="24" spans="1:16">
      <c r="A24" s="6" t="s">
        <v>33</v>
      </c>
      <c r="B24" s="6" t="str">
        <f>VLOOKUP(A24,CountriesContinents!A:B,2,FALSE)</f>
        <v>Central America</v>
      </c>
      <c r="C24" s="10">
        <v>11</v>
      </c>
      <c r="D24" s="3">
        <v>20</v>
      </c>
      <c r="E24" s="3">
        <v>16</v>
      </c>
      <c r="F24" s="3">
        <v>21</v>
      </c>
      <c r="G24" s="3">
        <v>7</v>
      </c>
      <c r="H24" s="3">
        <v>13</v>
      </c>
      <c r="I24" s="3">
        <v>15</v>
      </c>
      <c r="J24" s="10">
        <v>480</v>
      </c>
      <c r="K24" s="3">
        <v>470</v>
      </c>
      <c r="L24" s="3">
        <v>525</v>
      </c>
      <c r="M24" s="3">
        <v>562</v>
      </c>
      <c r="N24" s="3">
        <v>499</v>
      </c>
      <c r="O24" s="3">
        <v>599</v>
      </c>
      <c r="P24" s="11">
        <v>586</v>
      </c>
    </row>
    <row r="25" spans="1:16">
      <c r="A25" s="6" t="s">
        <v>52</v>
      </c>
      <c r="B25" s="6" t="str">
        <f>VLOOKUP(A25,CountriesContinents!A:B,2,FALSE)</f>
        <v>Asia</v>
      </c>
      <c r="C25" s="10">
        <v>1</v>
      </c>
      <c r="D25" s="3">
        <v>4</v>
      </c>
      <c r="E25" s="3">
        <v>6</v>
      </c>
      <c r="F25" s="3">
        <v>2</v>
      </c>
      <c r="G25" s="3">
        <v>3</v>
      </c>
      <c r="H25" s="3">
        <v>7</v>
      </c>
      <c r="I25" s="3">
        <v>4</v>
      </c>
      <c r="J25" s="10"/>
      <c r="K25" s="3"/>
      <c r="L25" s="3">
        <v>390</v>
      </c>
      <c r="M25" s="3"/>
      <c r="N25" s="3"/>
      <c r="O25" s="3">
        <v>496</v>
      </c>
      <c r="P25" s="11"/>
    </row>
    <row r="26" spans="1:16">
      <c r="A26" s="6" t="s">
        <v>17</v>
      </c>
      <c r="B26" s="6" t="str">
        <f>VLOOKUP(A26,CountriesContinents!A:B,2,FALSE)</f>
        <v>South America</v>
      </c>
      <c r="C26" s="10">
        <v>34</v>
      </c>
      <c r="D26" s="3">
        <v>21</v>
      </c>
      <c r="E26" s="3">
        <v>22</v>
      </c>
      <c r="F26" s="3">
        <v>19</v>
      </c>
      <c r="G26" s="3">
        <v>28</v>
      </c>
      <c r="H26" s="3">
        <v>16</v>
      </c>
      <c r="I26" s="3">
        <v>28</v>
      </c>
      <c r="J26" s="10">
        <v>524</v>
      </c>
      <c r="K26" s="3">
        <v>533</v>
      </c>
      <c r="L26" s="3">
        <v>477</v>
      </c>
      <c r="M26" s="3">
        <v>482</v>
      </c>
      <c r="N26" s="3">
        <v>499</v>
      </c>
      <c r="O26" s="3">
        <v>448</v>
      </c>
      <c r="P26" s="11">
        <v>496</v>
      </c>
    </row>
    <row r="27" spans="1:16">
      <c r="A27" s="6" t="s">
        <v>147</v>
      </c>
      <c r="B27" s="6" t="str">
        <f>VLOOKUP(A27,CountriesContinents!A:B,2,FALSE)</f>
        <v>Central America</v>
      </c>
      <c r="C27" s="10">
        <v>0</v>
      </c>
      <c r="D27" s="3">
        <v>0</v>
      </c>
      <c r="E27" s="3">
        <v>0</v>
      </c>
      <c r="F27" s="3">
        <v>0</v>
      </c>
      <c r="G27" s="3">
        <v>2</v>
      </c>
      <c r="H27" s="3">
        <v>1</v>
      </c>
      <c r="I27" s="3">
        <v>0</v>
      </c>
      <c r="J27" s="10"/>
      <c r="K27" s="3"/>
      <c r="L27" s="3"/>
      <c r="M27" s="3"/>
      <c r="N27" s="3"/>
      <c r="O27" s="3"/>
      <c r="P27" s="11"/>
    </row>
    <row r="28" spans="1:16">
      <c r="A28" s="6" t="s">
        <v>148</v>
      </c>
      <c r="B28" s="6" t="str">
        <f>VLOOKUP(A28,CountriesContinents!A:B,2,FALSE)</f>
        <v>Europe</v>
      </c>
      <c r="C28" s="10">
        <v>21</v>
      </c>
      <c r="D28" s="3">
        <v>25</v>
      </c>
      <c r="E28" s="3">
        <v>24</v>
      </c>
      <c r="F28" s="3">
        <v>11</v>
      </c>
      <c r="G28" s="3">
        <v>15</v>
      </c>
      <c r="H28" s="3">
        <v>5</v>
      </c>
      <c r="I28" s="3">
        <v>14</v>
      </c>
      <c r="J28" s="10">
        <v>437</v>
      </c>
      <c r="K28" s="3">
        <v>425</v>
      </c>
      <c r="L28" s="3">
        <v>532</v>
      </c>
      <c r="M28" s="3">
        <v>451</v>
      </c>
      <c r="N28" s="3">
        <v>425</v>
      </c>
      <c r="O28" s="3">
        <v>416</v>
      </c>
      <c r="P28" s="11">
        <v>467</v>
      </c>
    </row>
    <row r="29" spans="1:16">
      <c r="A29" s="6" t="s">
        <v>95</v>
      </c>
      <c r="B29" s="6" t="str">
        <f>VLOOKUP(A29,CountriesContinents!A:B,2,FALSE)</f>
        <v>Africa</v>
      </c>
      <c r="C29" s="10">
        <v>23</v>
      </c>
      <c r="D29" s="3">
        <v>31</v>
      </c>
      <c r="E29" s="3">
        <v>14</v>
      </c>
      <c r="F29" s="3">
        <v>25</v>
      </c>
      <c r="G29" s="3">
        <v>34</v>
      </c>
      <c r="H29" s="3">
        <v>21</v>
      </c>
      <c r="I29" s="3">
        <v>18</v>
      </c>
      <c r="J29" s="10">
        <v>458</v>
      </c>
      <c r="K29" s="3">
        <v>438</v>
      </c>
      <c r="L29" s="3">
        <v>446</v>
      </c>
      <c r="M29" s="3">
        <v>455</v>
      </c>
      <c r="N29" s="3">
        <v>446</v>
      </c>
      <c r="O29" s="3">
        <v>519</v>
      </c>
      <c r="P29" s="11">
        <v>401</v>
      </c>
    </row>
    <row r="30" spans="1:16">
      <c r="A30" s="6" t="s">
        <v>60</v>
      </c>
      <c r="B30" s="6" t="str">
        <f>VLOOKUP(A30,CountriesContinents!A:B,2,FALSE)</f>
        <v>South America</v>
      </c>
      <c r="C30" s="12">
        <v>1210</v>
      </c>
      <c r="D30" s="4">
        <v>1220</v>
      </c>
      <c r="E30" s="4">
        <v>1204</v>
      </c>
      <c r="F30" s="4">
        <v>1271</v>
      </c>
      <c r="G30" s="4">
        <v>1404</v>
      </c>
      <c r="H30" s="4">
        <v>1282</v>
      </c>
      <c r="I30" s="4">
        <v>1648</v>
      </c>
      <c r="J30" s="10">
        <v>563</v>
      </c>
      <c r="K30" s="4">
        <v>568</v>
      </c>
      <c r="L30" s="4">
        <v>579</v>
      </c>
      <c r="M30" s="4">
        <v>577</v>
      </c>
      <c r="N30" s="3">
        <v>575</v>
      </c>
      <c r="O30" s="3">
        <v>578</v>
      </c>
      <c r="P30" s="11">
        <v>582</v>
      </c>
    </row>
    <row r="31" spans="1:16">
      <c r="A31" s="6" t="s">
        <v>149</v>
      </c>
      <c r="B31" s="6" t="str">
        <f>VLOOKUP(A31,CountriesContinents!A:B,2,FALSE)</f>
        <v>Asia</v>
      </c>
      <c r="C31" s="10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10"/>
      <c r="K31" s="3"/>
      <c r="L31" s="3"/>
      <c r="M31" s="3"/>
      <c r="N31" s="3"/>
      <c r="O31" s="3"/>
      <c r="P31" s="11"/>
    </row>
    <row r="32" spans="1:16">
      <c r="A32" s="6" t="s">
        <v>150</v>
      </c>
      <c r="B32" s="6" t="str">
        <f>VLOOKUP(A32,CountriesContinents!A:B,2,FALSE)</f>
        <v>Oceania</v>
      </c>
      <c r="C32" s="10">
        <v>5</v>
      </c>
      <c r="D32" s="3">
        <v>1</v>
      </c>
      <c r="E32" s="3">
        <v>6</v>
      </c>
      <c r="F32" s="3">
        <v>5</v>
      </c>
      <c r="G32" s="3">
        <v>4</v>
      </c>
      <c r="H32" s="3">
        <v>5</v>
      </c>
      <c r="I32" s="3">
        <v>3</v>
      </c>
      <c r="J32" s="10">
        <v>508</v>
      </c>
      <c r="K32" s="3"/>
      <c r="L32" s="3">
        <v>432</v>
      </c>
      <c r="M32" s="3">
        <v>518</v>
      </c>
      <c r="N32" s="3"/>
      <c r="O32" s="3">
        <v>432</v>
      </c>
      <c r="P32" s="11"/>
    </row>
    <row r="33" spans="1:16">
      <c r="A33" s="6" t="s">
        <v>96</v>
      </c>
      <c r="B33" s="6" t="str">
        <f>VLOOKUP(A33,CountriesContinents!A:B,2,FALSE)</f>
        <v>Europe</v>
      </c>
      <c r="C33" s="10">
        <v>181</v>
      </c>
      <c r="D33" s="3">
        <v>221</v>
      </c>
      <c r="E33" s="3">
        <v>275</v>
      </c>
      <c r="F33" s="3">
        <v>294</v>
      </c>
      <c r="G33" s="3">
        <v>325</v>
      </c>
      <c r="H33" s="3">
        <v>284</v>
      </c>
      <c r="I33" s="3">
        <v>196</v>
      </c>
      <c r="J33" s="10">
        <v>572</v>
      </c>
      <c r="K33" s="3">
        <v>573</v>
      </c>
      <c r="L33" s="3">
        <v>594</v>
      </c>
      <c r="M33" s="3">
        <v>592</v>
      </c>
      <c r="N33" s="3">
        <v>573</v>
      </c>
      <c r="O33" s="3">
        <v>564</v>
      </c>
      <c r="P33" s="11">
        <v>573</v>
      </c>
    </row>
    <row r="34" spans="1:16">
      <c r="A34" s="6" t="s">
        <v>151</v>
      </c>
      <c r="B34" s="6" t="str">
        <f>VLOOKUP(A34,CountriesContinents!A:B,2,FALSE)</f>
        <v>Africa</v>
      </c>
      <c r="C34" s="10">
        <v>2</v>
      </c>
      <c r="D34" s="3">
        <v>3</v>
      </c>
      <c r="E34" s="3">
        <v>4</v>
      </c>
      <c r="F34" s="3">
        <v>5</v>
      </c>
      <c r="G34" s="3">
        <v>2</v>
      </c>
      <c r="H34" s="3">
        <v>2</v>
      </c>
      <c r="I34" s="3">
        <v>4</v>
      </c>
      <c r="J34" s="10"/>
      <c r="K34" s="3"/>
      <c r="L34" s="3"/>
      <c r="M34" s="3">
        <v>460</v>
      </c>
      <c r="N34" s="3"/>
      <c r="O34" s="3"/>
      <c r="P34" s="11"/>
    </row>
    <row r="35" spans="1:16">
      <c r="A35" s="6" t="s">
        <v>152</v>
      </c>
      <c r="B35" s="6" t="str">
        <f>VLOOKUP(A35,CountriesContinents!A:B,2,FALSE)</f>
        <v>Africa</v>
      </c>
      <c r="C35" s="10">
        <v>4</v>
      </c>
      <c r="D35" s="3">
        <v>7</v>
      </c>
      <c r="E35" s="3">
        <v>6</v>
      </c>
      <c r="F35" s="3">
        <v>9</v>
      </c>
      <c r="G35" s="3">
        <v>2</v>
      </c>
      <c r="H35" s="3">
        <v>3</v>
      </c>
      <c r="I35" s="3">
        <v>1</v>
      </c>
      <c r="J35" s="10"/>
      <c r="K35" s="3">
        <v>373</v>
      </c>
      <c r="L35" s="3">
        <v>337</v>
      </c>
      <c r="M35" s="3">
        <v>403</v>
      </c>
      <c r="N35" s="3"/>
      <c r="O35" s="3"/>
      <c r="P35" s="11"/>
    </row>
    <row r="36" spans="1:16">
      <c r="A36" s="6" t="s">
        <v>153</v>
      </c>
      <c r="B36" s="6" t="str">
        <f>VLOOKUP(A36,CountriesContinents!A:B,2,FALSE)</f>
        <v>Asia</v>
      </c>
      <c r="C36" s="10">
        <v>11</v>
      </c>
      <c r="D36" s="3">
        <v>6</v>
      </c>
      <c r="E36" s="3">
        <v>10</v>
      </c>
      <c r="F36" s="3">
        <v>9</v>
      </c>
      <c r="G36" s="3">
        <v>8</v>
      </c>
      <c r="H36" s="3">
        <v>3</v>
      </c>
      <c r="I36" s="3">
        <v>14</v>
      </c>
      <c r="J36" s="10">
        <v>561</v>
      </c>
      <c r="K36" s="3">
        <v>457</v>
      </c>
      <c r="L36" s="3">
        <v>416</v>
      </c>
      <c r="M36" s="3">
        <v>407</v>
      </c>
      <c r="N36" s="3">
        <v>456</v>
      </c>
      <c r="O36" s="3"/>
      <c r="P36" s="11">
        <v>479</v>
      </c>
    </row>
    <row r="37" spans="1:16">
      <c r="A37" s="6" t="s">
        <v>154</v>
      </c>
      <c r="B37" s="6" t="str">
        <f>VLOOKUP(A37,CountriesContinents!A:B,2,FALSE)</f>
        <v>Africa</v>
      </c>
      <c r="C37" s="10">
        <v>45</v>
      </c>
      <c r="D37" s="3">
        <v>47</v>
      </c>
      <c r="E37" s="3">
        <v>60</v>
      </c>
      <c r="F37" s="3">
        <v>42</v>
      </c>
      <c r="G37" s="3">
        <v>33</v>
      </c>
      <c r="H37" s="3">
        <v>52</v>
      </c>
      <c r="I37" s="3">
        <v>54</v>
      </c>
      <c r="J37" s="10">
        <v>414</v>
      </c>
      <c r="K37" s="3">
        <v>431</v>
      </c>
      <c r="L37" s="3">
        <v>416</v>
      </c>
      <c r="M37" s="3">
        <v>461</v>
      </c>
      <c r="N37" s="3">
        <v>407</v>
      </c>
      <c r="O37" s="3">
        <v>426</v>
      </c>
      <c r="P37" s="11">
        <v>364</v>
      </c>
    </row>
    <row r="38" spans="1:16">
      <c r="A38" s="6" t="s">
        <v>8</v>
      </c>
      <c r="B38" s="6" t="str">
        <f>VLOOKUP(A38,CountriesContinents!A:B,2,FALSE)</f>
        <v>North America</v>
      </c>
      <c r="C38" s="12">
        <v>7761</v>
      </c>
      <c r="D38" s="4">
        <v>8366</v>
      </c>
      <c r="E38" s="4">
        <v>8662</v>
      </c>
      <c r="F38" s="4">
        <v>8531</v>
      </c>
      <c r="G38" s="4">
        <v>9313</v>
      </c>
      <c r="H38" s="4">
        <v>7969</v>
      </c>
      <c r="I38" s="4">
        <v>7534</v>
      </c>
      <c r="J38" s="10">
        <v>558</v>
      </c>
      <c r="K38" s="4">
        <v>553</v>
      </c>
      <c r="L38" s="4">
        <v>555</v>
      </c>
      <c r="M38" s="4">
        <v>553</v>
      </c>
      <c r="N38" s="3">
        <v>555</v>
      </c>
      <c r="O38" s="3">
        <v>553</v>
      </c>
      <c r="P38" s="11">
        <v>552</v>
      </c>
    </row>
    <row r="39" spans="1:16">
      <c r="A39" s="6" t="s">
        <v>155</v>
      </c>
      <c r="B39" s="6" t="str">
        <f>VLOOKUP(A39,CountriesContinents!A:B,2,FALSE)</f>
        <v>Africa</v>
      </c>
      <c r="C39" s="10">
        <v>3</v>
      </c>
      <c r="D39" s="3">
        <v>0</v>
      </c>
      <c r="E39" s="3">
        <v>0</v>
      </c>
      <c r="F39" s="3">
        <v>0</v>
      </c>
      <c r="G39" s="3">
        <v>0</v>
      </c>
      <c r="H39" s="3">
        <v>2</v>
      </c>
      <c r="I39" s="3">
        <v>2</v>
      </c>
      <c r="J39" s="10"/>
      <c r="K39" s="3"/>
      <c r="L39" s="3"/>
      <c r="M39" s="3"/>
      <c r="N39" s="3"/>
      <c r="O39" s="3"/>
      <c r="P39" s="11"/>
    </row>
    <row r="40" spans="1:16">
      <c r="A40" s="6" t="s">
        <v>92</v>
      </c>
      <c r="B40" s="6" t="str">
        <f>VLOOKUP(A40,CountriesContinents!A:B,2,FALSE)</f>
        <v>Central America</v>
      </c>
      <c r="C40" s="10">
        <v>11</v>
      </c>
      <c r="D40" s="3">
        <v>20</v>
      </c>
      <c r="E40" s="3">
        <v>12</v>
      </c>
      <c r="F40" s="3">
        <v>8</v>
      </c>
      <c r="G40" s="3">
        <v>6</v>
      </c>
      <c r="H40" s="3">
        <v>9</v>
      </c>
      <c r="I40" s="3">
        <v>12</v>
      </c>
      <c r="J40" s="10">
        <v>501</v>
      </c>
      <c r="K40" s="3">
        <v>484</v>
      </c>
      <c r="L40" s="3">
        <v>529</v>
      </c>
      <c r="M40" s="3">
        <v>515</v>
      </c>
      <c r="N40" s="3">
        <v>505</v>
      </c>
      <c r="O40" s="3">
        <v>492</v>
      </c>
      <c r="P40" s="11">
        <v>497</v>
      </c>
    </row>
    <row r="41" spans="1:16">
      <c r="A41" s="6" t="s">
        <v>156</v>
      </c>
      <c r="B41" s="6" t="str">
        <f>VLOOKUP(A41,CountriesContinents!A:B,2,FALSE)</f>
        <v>Africa</v>
      </c>
      <c r="C41" s="10">
        <v>0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2</v>
      </c>
      <c r="J41" s="10"/>
      <c r="K41" s="3"/>
      <c r="L41" s="3"/>
      <c r="M41" s="3"/>
      <c r="N41" s="3"/>
      <c r="O41" s="3"/>
      <c r="P41" s="11"/>
    </row>
    <row r="42" spans="1:16">
      <c r="A42" s="6" t="s">
        <v>157</v>
      </c>
      <c r="B42" s="6" t="str">
        <f>VLOOKUP(A42,CountriesContinents!A:B,2,FALSE)</f>
        <v>South America</v>
      </c>
      <c r="C42" s="10">
        <v>322</v>
      </c>
      <c r="D42" s="3">
        <v>415</v>
      </c>
      <c r="E42" s="3">
        <v>443</v>
      </c>
      <c r="F42" s="3">
        <v>367</v>
      </c>
      <c r="G42" s="3">
        <v>396</v>
      </c>
      <c r="H42" s="3">
        <v>445</v>
      </c>
      <c r="I42" s="3">
        <v>454</v>
      </c>
      <c r="J42" s="10">
        <v>563</v>
      </c>
      <c r="K42" s="3">
        <v>574</v>
      </c>
      <c r="L42" s="3">
        <v>584</v>
      </c>
      <c r="M42" s="3">
        <v>563</v>
      </c>
      <c r="N42" s="3">
        <v>579</v>
      </c>
      <c r="O42" s="3">
        <v>575</v>
      </c>
      <c r="P42" s="11">
        <v>584</v>
      </c>
    </row>
    <row r="43" spans="1:16">
      <c r="A43" s="6" t="s">
        <v>27</v>
      </c>
      <c r="B43" s="6" t="str">
        <f>VLOOKUP(A43,CountriesContinents!A:B,2,FALSE)</f>
        <v>Asia</v>
      </c>
      <c r="C43" s="12">
        <v>11287</v>
      </c>
      <c r="D43" s="4">
        <v>16529</v>
      </c>
      <c r="E43" s="4">
        <v>22178</v>
      </c>
      <c r="F43" s="4">
        <v>30213</v>
      </c>
      <c r="G43" s="4">
        <v>44464</v>
      </c>
      <c r="H43" s="4">
        <v>38824</v>
      </c>
      <c r="I43" s="4">
        <v>42008</v>
      </c>
      <c r="J43" s="10">
        <v>610</v>
      </c>
      <c r="K43" s="4">
        <v>599</v>
      </c>
      <c r="L43" s="4">
        <v>604</v>
      </c>
      <c r="M43" s="4">
        <v>599</v>
      </c>
      <c r="N43" s="3">
        <v>595</v>
      </c>
      <c r="O43" s="3">
        <v>591</v>
      </c>
      <c r="P43" s="11">
        <v>594</v>
      </c>
    </row>
    <row r="44" spans="1:16">
      <c r="A44" s="6" t="s">
        <v>2239</v>
      </c>
      <c r="B44" s="6" t="str">
        <f>VLOOKUP(A44,CountriesContinents!A:B,2,FALSE)</f>
        <v>Oceania</v>
      </c>
      <c r="C44" s="12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10"/>
      <c r="K44" s="4"/>
      <c r="L44" s="4"/>
      <c r="M44" s="4"/>
      <c r="N44" s="3"/>
      <c r="O44" s="3"/>
      <c r="P44" s="11"/>
    </row>
    <row r="45" spans="1:16">
      <c r="A45" s="6" t="s">
        <v>2372</v>
      </c>
      <c r="B45" s="6" t="str">
        <f>VLOOKUP(A45,CountriesContinents!A:B,2,FALSE)</f>
        <v>Oceania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4">
        <v>3</v>
      </c>
      <c r="J45" s="10"/>
      <c r="K45" s="4"/>
      <c r="L45" s="4"/>
      <c r="M45" s="4"/>
      <c r="N45" s="3"/>
      <c r="O45" s="3"/>
      <c r="P45" s="11"/>
    </row>
    <row r="46" spans="1:16">
      <c r="A46" s="6" t="s">
        <v>49</v>
      </c>
      <c r="B46" s="6" t="str">
        <f>VLOOKUP(A46,CountriesContinents!A:B,2,FALSE)</f>
        <v>South America</v>
      </c>
      <c r="C46" s="10">
        <v>378</v>
      </c>
      <c r="D46" s="3">
        <v>529</v>
      </c>
      <c r="E46" s="3">
        <v>482</v>
      </c>
      <c r="F46" s="3">
        <v>437</v>
      </c>
      <c r="G46" s="3">
        <v>598</v>
      </c>
      <c r="H46" s="3">
        <v>508</v>
      </c>
      <c r="I46" s="4">
        <v>573</v>
      </c>
      <c r="J46" s="10">
        <v>530</v>
      </c>
      <c r="K46" s="3">
        <v>530</v>
      </c>
      <c r="L46" s="3">
        <v>530</v>
      </c>
      <c r="M46" s="3">
        <v>529</v>
      </c>
      <c r="N46" s="3">
        <v>528</v>
      </c>
      <c r="O46" s="3">
        <v>521</v>
      </c>
      <c r="P46" s="11">
        <v>523</v>
      </c>
    </row>
    <row r="47" spans="1:16">
      <c r="A47" s="6" t="s">
        <v>158</v>
      </c>
      <c r="B47" s="6" t="str">
        <f>VLOOKUP(A47,CountriesContinents!A:B,2,FALSE)</f>
        <v>Africa</v>
      </c>
      <c r="C47" s="10">
        <v>0</v>
      </c>
      <c r="D47" s="3">
        <v>0</v>
      </c>
      <c r="E47" s="3">
        <v>0</v>
      </c>
      <c r="F47" s="3">
        <v>0</v>
      </c>
      <c r="G47" s="3">
        <v>2</v>
      </c>
      <c r="H47" s="3">
        <v>0</v>
      </c>
      <c r="I47" s="4">
        <v>0</v>
      </c>
      <c r="J47" s="10"/>
      <c r="K47" s="3"/>
      <c r="L47" s="3"/>
      <c r="M47" s="3"/>
      <c r="N47" s="3"/>
      <c r="O47" s="3"/>
      <c r="P47" s="11"/>
    </row>
    <row r="48" spans="1:16">
      <c r="A48" s="6" t="s">
        <v>159</v>
      </c>
      <c r="B48" s="6" t="str">
        <f>VLOOKUP(A48,CountriesContinents!A:B,2,FALSE)</f>
        <v>Africa</v>
      </c>
      <c r="C48" s="10">
        <v>4</v>
      </c>
      <c r="D48" s="3">
        <v>8</v>
      </c>
      <c r="E48" s="3">
        <v>1</v>
      </c>
      <c r="F48" s="3">
        <v>0</v>
      </c>
      <c r="G48" s="3">
        <v>2</v>
      </c>
      <c r="H48" s="3">
        <v>4</v>
      </c>
      <c r="I48" s="4">
        <v>4</v>
      </c>
      <c r="J48" s="10"/>
      <c r="K48" s="3">
        <v>475</v>
      </c>
      <c r="L48" s="3"/>
      <c r="M48" s="3"/>
      <c r="N48" s="3"/>
      <c r="O48" s="3"/>
      <c r="P48" s="11"/>
    </row>
    <row r="49" spans="1:16">
      <c r="A49" s="6" t="s">
        <v>65</v>
      </c>
      <c r="B49" s="6" t="str">
        <f>VLOOKUP(A49,CountriesContinents!A:B,2,FALSE)</f>
        <v>Central America</v>
      </c>
      <c r="C49" s="10">
        <v>60</v>
      </c>
      <c r="D49" s="3">
        <v>92</v>
      </c>
      <c r="E49" s="3">
        <v>93</v>
      </c>
      <c r="F49" s="3">
        <v>67</v>
      </c>
      <c r="G49" s="3">
        <v>82</v>
      </c>
      <c r="H49" s="3">
        <v>60</v>
      </c>
      <c r="I49" s="4">
        <v>67</v>
      </c>
      <c r="J49" s="10">
        <v>540</v>
      </c>
      <c r="K49" s="3">
        <v>537</v>
      </c>
      <c r="L49" s="3">
        <v>532</v>
      </c>
      <c r="M49" s="3">
        <v>524</v>
      </c>
      <c r="N49" s="3">
        <v>513</v>
      </c>
      <c r="O49" s="3">
        <v>518</v>
      </c>
      <c r="P49" s="11">
        <v>532</v>
      </c>
    </row>
    <row r="50" spans="1:16">
      <c r="A50" s="6" t="s">
        <v>93</v>
      </c>
      <c r="B50" s="6" t="str">
        <f>VLOOKUP(A50,CountriesContinents!A:B,2,FALSE)</f>
        <v>Europe</v>
      </c>
      <c r="C50" s="10">
        <v>43</v>
      </c>
      <c r="D50" s="3">
        <v>75</v>
      </c>
      <c r="E50" s="3">
        <v>85</v>
      </c>
      <c r="F50" s="3">
        <v>76</v>
      </c>
      <c r="G50" s="3">
        <v>80</v>
      </c>
      <c r="H50" s="3">
        <v>50</v>
      </c>
      <c r="I50" s="4">
        <v>45</v>
      </c>
      <c r="J50" s="10">
        <v>529</v>
      </c>
      <c r="K50" s="3">
        <v>529</v>
      </c>
      <c r="L50" s="3">
        <v>514</v>
      </c>
      <c r="M50" s="3">
        <v>478</v>
      </c>
      <c r="N50" s="3">
        <v>488</v>
      </c>
      <c r="O50" s="3">
        <v>525</v>
      </c>
      <c r="P50" s="11">
        <v>510</v>
      </c>
    </row>
    <row r="51" spans="1:16">
      <c r="A51" s="6" t="s">
        <v>160</v>
      </c>
      <c r="B51" s="6" t="str">
        <f>VLOOKUP(A51,CountriesContinents!A:B,2,FALSE)</f>
        <v>Central America</v>
      </c>
      <c r="C51" s="10">
        <v>0</v>
      </c>
      <c r="D51" s="3">
        <v>0</v>
      </c>
      <c r="E51" s="3">
        <v>0</v>
      </c>
      <c r="F51" s="3">
        <v>0</v>
      </c>
      <c r="G51" s="3">
        <v>5</v>
      </c>
      <c r="H51" s="3">
        <v>4</v>
      </c>
      <c r="I51" s="4">
        <v>2</v>
      </c>
      <c r="J51" s="10"/>
      <c r="K51" s="3"/>
      <c r="L51" s="3"/>
      <c r="M51" s="3"/>
      <c r="N51" s="3">
        <v>450</v>
      </c>
      <c r="O51" s="3"/>
      <c r="P51" s="11"/>
    </row>
    <row r="52" spans="1:16">
      <c r="A52" s="6" t="s">
        <v>58</v>
      </c>
      <c r="B52" s="6" t="str">
        <f>VLOOKUP(A52,CountriesContinents!A:B,2,FALSE)</f>
        <v>Europe</v>
      </c>
      <c r="C52" s="10">
        <v>55</v>
      </c>
      <c r="D52" s="3">
        <v>52</v>
      </c>
      <c r="E52" s="3">
        <v>55</v>
      </c>
      <c r="F52" s="3">
        <v>60</v>
      </c>
      <c r="G52" s="3">
        <v>53</v>
      </c>
      <c r="H52" s="3">
        <v>33</v>
      </c>
      <c r="I52" s="4">
        <v>41</v>
      </c>
      <c r="J52" s="10">
        <v>533</v>
      </c>
      <c r="K52" s="3">
        <v>500</v>
      </c>
      <c r="L52" s="3">
        <v>544</v>
      </c>
      <c r="M52" s="3">
        <v>511</v>
      </c>
      <c r="N52" s="3">
        <v>516</v>
      </c>
      <c r="O52" s="3">
        <v>519</v>
      </c>
      <c r="P52" s="11">
        <v>533</v>
      </c>
    </row>
    <row r="53" spans="1:16">
      <c r="A53" s="6" t="s">
        <v>91</v>
      </c>
      <c r="B53" s="6" t="str">
        <f>VLOOKUP(A53,CountriesContinents!A:B,2,FALSE)</f>
        <v>Europe</v>
      </c>
      <c r="C53" s="10">
        <v>88</v>
      </c>
      <c r="D53" s="3">
        <v>125</v>
      </c>
      <c r="E53" s="3">
        <v>101</v>
      </c>
      <c r="F53" s="3">
        <v>93</v>
      </c>
      <c r="G53" s="3">
        <v>88</v>
      </c>
      <c r="H53" s="3">
        <v>81</v>
      </c>
      <c r="I53" s="4">
        <v>91</v>
      </c>
      <c r="J53" s="10">
        <v>518</v>
      </c>
      <c r="K53" s="3">
        <v>528</v>
      </c>
      <c r="L53" s="3">
        <v>573</v>
      </c>
      <c r="M53" s="3">
        <v>590</v>
      </c>
      <c r="N53" s="3">
        <v>575</v>
      </c>
      <c r="O53" s="3">
        <v>584</v>
      </c>
      <c r="P53" s="11">
        <v>589</v>
      </c>
    </row>
    <row r="54" spans="1:16">
      <c r="A54" s="6" t="s">
        <v>40</v>
      </c>
      <c r="B54" s="6" t="str">
        <f>VLOOKUP(A54,CountriesContinents!A:B,2,FALSE)</f>
        <v>Europe</v>
      </c>
      <c r="C54" s="10">
        <v>94</v>
      </c>
      <c r="D54" s="3">
        <v>123</v>
      </c>
      <c r="E54" s="3">
        <v>120</v>
      </c>
      <c r="F54" s="3">
        <v>109</v>
      </c>
      <c r="G54" s="3">
        <v>112</v>
      </c>
      <c r="H54" s="3">
        <v>104</v>
      </c>
      <c r="I54" s="4">
        <v>99</v>
      </c>
      <c r="J54" s="10">
        <v>562</v>
      </c>
      <c r="K54" s="3">
        <v>546</v>
      </c>
      <c r="L54" s="3">
        <v>558</v>
      </c>
      <c r="M54" s="3">
        <v>554</v>
      </c>
      <c r="N54" s="3">
        <v>559</v>
      </c>
      <c r="O54" s="3">
        <v>557</v>
      </c>
      <c r="P54" s="11">
        <v>568</v>
      </c>
    </row>
    <row r="55" spans="1:16">
      <c r="A55" s="6" t="s">
        <v>161</v>
      </c>
      <c r="B55" s="6" t="str">
        <f>VLOOKUP(A55,CountriesContinents!A:B,2,FALSE)</f>
        <v>Africa</v>
      </c>
      <c r="C55" s="10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4">
        <v>1</v>
      </c>
      <c r="J55" s="10"/>
      <c r="K55" s="3"/>
      <c r="L55" s="3"/>
      <c r="M55" s="3"/>
      <c r="N55" s="3"/>
      <c r="O55" s="3"/>
      <c r="P55" s="11"/>
    </row>
    <row r="56" spans="1:16">
      <c r="A56" s="6" t="s">
        <v>162</v>
      </c>
      <c r="B56" s="6" t="str">
        <f>VLOOKUP(A56,CountriesContinents!A:B,2,FALSE)</f>
        <v>Central America</v>
      </c>
      <c r="C56" s="10">
        <v>2</v>
      </c>
      <c r="D56" s="3">
        <v>6</v>
      </c>
      <c r="E56" s="3">
        <v>4</v>
      </c>
      <c r="F56" s="3">
        <v>3</v>
      </c>
      <c r="G56" s="3">
        <v>2</v>
      </c>
      <c r="H56" s="3">
        <v>2</v>
      </c>
      <c r="I56" s="4">
        <v>4</v>
      </c>
      <c r="J56" s="10"/>
      <c r="K56" s="3">
        <v>480</v>
      </c>
      <c r="L56" s="3"/>
      <c r="M56" s="3"/>
      <c r="N56" s="3"/>
      <c r="O56" s="3"/>
      <c r="P56" s="11"/>
    </row>
    <row r="57" spans="1:16">
      <c r="A57" s="6" t="s">
        <v>42</v>
      </c>
      <c r="B57" s="6" t="str">
        <f>VLOOKUP(A57,CountriesContinents!A:B,2,FALSE)</f>
        <v>Central America</v>
      </c>
      <c r="C57" s="10">
        <v>68</v>
      </c>
      <c r="D57" s="3">
        <v>54</v>
      </c>
      <c r="E57" s="3">
        <v>54</v>
      </c>
      <c r="F57" s="3">
        <v>66</v>
      </c>
      <c r="G57" s="3">
        <v>83</v>
      </c>
      <c r="H57" s="3">
        <v>40</v>
      </c>
      <c r="I57" s="4">
        <v>45</v>
      </c>
      <c r="J57" s="10">
        <v>467</v>
      </c>
      <c r="K57" s="3">
        <v>417</v>
      </c>
      <c r="L57" s="3">
        <v>421</v>
      </c>
      <c r="M57" s="3">
        <v>425</v>
      </c>
      <c r="N57" s="3">
        <v>457</v>
      </c>
      <c r="O57" s="3">
        <v>471</v>
      </c>
      <c r="P57" s="11">
        <v>468</v>
      </c>
    </row>
    <row r="58" spans="1:16">
      <c r="A58" s="6" t="s">
        <v>163</v>
      </c>
      <c r="B58" s="6" t="str">
        <f>VLOOKUP(A58,CountriesContinents!A:B,2,FALSE)</f>
        <v>Oceania</v>
      </c>
      <c r="C58" s="10">
        <v>1</v>
      </c>
      <c r="D58" s="3">
        <v>0</v>
      </c>
      <c r="E58" s="3">
        <v>1</v>
      </c>
      <c r="F58" s="3">
        <v>1</v>
      </c>
      <c r="G58" s="3">
        <v>0</v>
      </c>
      <c r="H58" s="3">
        <v>0</v>
      </c>
      <c r="I58" s="4">
        <v>0</v>
      </c>
      <c r="J58" s="10"/>
      <c r="K58" s="3"/>
      <c r="L58" s="3"/>
      <c r="M58" s="3"/>
      <c r="N58" s="3"/>
      <c r="O58" s="3"/>
      <c r="P58" s="11"/>
    </row>
    <row r="59" spans="1:16">
      <c r="A59" s="6" t="s">
        <v>53</v>
      </c>
      <c r="B59" s="6" t="str">
        <f>VLOOKUP(A59,CountriesContinents!A:B,2,FALSE)</f>
        <v>South America</v>
      </c>
      <c r="C59" s="10">
        <v>71</v>
      </c>
      <c r="D59" s="3">
        <v>69</v>
      </c>
      <c r="E59" s="3">
        <v>80</v>
      </c>
      <c r="F59" s="3">
        <v>90</v>
      </c>
      <c r="G59" s="3">
        <v>82</v>
      </c>
      <c r="H59" s="3">
        <v>93</v>
      </c>
      <c r="I59" s="4">
        <v>147</v>
      </c>
      <c r="J59" s="10">
        <v>464</v>
      </c>
      <c r="K59" s="3">
        <v>491</v>
      </c>
      <c r="L59" s="3">
        <v>496</v>
      </c>
      <c r="M59" s="3">
        <v>475</v>
      </c>
      <c r="N59" s="3">
        <v>501</v>
      </c>
      <c r="O59" s="3">
        <v>476</v>
      </c>
      <c r="P59" s="11">
        <v>473</v>
      </c>
    </row>
    <row r="60" spans="1:16">
      <c r="A60" s="6" t="s">
        <v>5</v>
      </c>
      <c r="B60" s="6" t="str">
        <f>VLOOKUP(A60,CountriesContinents!A:B,2,FALSE)</f>
        <v>Africa</v>
      </c>
      <c r="C60" s="10">
        <v>571</v>
      </c>
      <c r="D60" s="3">
        <v>652</v>
      </c>
      <c r="E60" s="4">
        <v>1009</v>
      </c>
      <c r="F60" s="3">
        <v>812</v>
      </c>
      <c r="G60" s="3">
        <v>789</v>
      </c>
      <c r="H60" s="3">
        <v>612</v>
      </c>
      <c r="I60" s="4">
        <v>603</v>
      </c>
      <c r="J60" s="10">
        <v>484</v>
      </c>
      <c r="K60" s="3">
        <v>473</v>
      </c>
      <c r="L60" s="3">
        <v>466</v>
      </c>
      <c r="M60" s="3">
        <v>470</v>
      </c>
      <c r="N60" s="3">
        <v>481</v>
      </c>
      <c r="O60" s="3">
        <v>465</v>
      </c>
      <c r="P60" s="11">
        <v>472</v>
      </c>
    </row>
    <row r="61" spans="1:16">
      <c r="A61" s="6" t="s">
        <v>164</v>
      </c>
      <c r="B61" s="6" t="str">
        <f>VLOOKUP(A61,CountriesContinents!A:B,2,FALSE)</f>
        <v>Central America</v>
      </c>
      <c r="C61" s="10">
        <v>25</v>
      </c>
      <c r="D61" s="3">
        <v>41</v>
      </c>
      <c r="E61" s="3">
        <v>34</v>
      </c>
      <c r="F61" s="3">
        <v>27</v>
      </c>
      <c r="G61" s="3">
        <v>53</v>
      </c>
      <c r="H61" s="3">
        <v>12</v>
      </c>
      <c r="I61" s="4">
        <v>36</v>
      </c>
      <c r="J61" s="10">
        <v>488</v>
      </c>
      <c r="K61" s="3">
        <v>539</v>
      </c>
      <c r="L61" s="3">
        <v>527</v>
      </c>
      <c r="M61" s="3">
        <v>516</v>
      </c>
      <c r="N61" s="3">
        <v>491</v>
      </c>
      <c r="O61" s="3">
        <v>447</v>
      </c>
      <c r="P61" s="11">
        <v>496</v>
      </c>
    </row>
    <row r="62" spans="1:16">
      <c r="A62" s="6" t="s">
        <v>2240</v>
      </c>
      <c r="B62" s="6" t="str">
        <f>VLOOKUP(A62,CountriesContinents!A:B,2,FALSE)</f>
        <v>Africa</v>
      </c>
      <c r="C62" s="10">
        <v>0</v>
      </c>
      <c r="D62" s="3">
        <v>0</v>
      </c>
      <c r="E62" s="3">
        <v>0</v>
      </c>
      <c r="F62" s="3">
        <v>0</v>
      </c>
      <c r="G62" s="3">
        <v>0</v>
      </c>
      <c r="H62" s="3">
        <v>1</v>
      </c>
      <c r="I62" s="4">
        <v>0</v>
      </c>
      <c r="J62" s="10"/>
      <c r="K62" s="3"/>
      <c r="L62" s="3"/>
      <c r="M62" s="3"/>
      <c r="N62" s="3"/>
      <c r="O62" s="3"/>
      <c r="P62" s="11"/>
    </row>
    <row r="63" spans="1:16">
      <c r="A63" s="6" t="s">
        <v>165</v>
      </c>
      <c r="B63" s="6" t="str">
        <f>VLOOKUP(A63,CountriesContinents!A:B,2,FALSE)</f>
        <v>Africa</v>
      </c>
      <c r="C63" s="10">
        <v>1</v>
      </c>
      <c r="D63" s="3">
        <v>0</v>
      </c>
      <c r="E63" s="3">
        <v>0</v>
      </c>
      <c r="F63" s="3">
        <v>0</v>
      </c>
      <c r="G63" s="3">
        <v>0</v>
      </c>
      <c r="H63" s="3">
        <v>1</v>
      </c>
      <c r="I63" s="4">
        <v>0</v>
      </c>
      <c r="J63" s="10"/>
      <c r="K63" s="3"/>
      <c r="L63" s="3"/>
      <c r="M63" s="3"/>
      <c r="N63" s="3"/>
      <c r="O63" s="3"/>
      <c r="P63" s="11"/>
    </row>
    <row r="64" spans="1:16">
      <c r="A64" s="6" t="s">
        <v>166</v>
      </c>
      <c r="B64" s="6" t="str">
        <f>VLOOKUP(A64,CountriesContinents!A:B,2,FALSE)</f>
        <v>Europe</v>
      </c>
      <c r="C64" s="10">
        <v>20</v>
      </c>
      <c r="D64" s="3">
        <v>24</v>
      </c>
      <c r="E64" s="3">
        <v>27</v>
      </c>
      <c r="F64" s="3">
        <v>27</v>
      </c>
      <c r="G64" s="3">
        <v>37</v>
      </c>
      <c r="H64" s="3">
        <v>28</v>
      </c>
      <c r="I64" s="4">
        <v>16</v>
      </c>
      <c r="J64" s="10">
        <v>554</v>
      </c>
      <c r="K64" s="3">
        <v>574</v>
      </c>
      <c r="L64" s="3">
        <v>590</v>
      </c>
      <c r="M64" s="3">
        <v>577</v>
      </c>
      <c r="N64" s="3">
        <v>595</v>
      </c>
      <c r="O64" s="3">
        <v>565</v>
      </c>
      <c r="P64" s="11">
        <v>542</v>
      </c>
    </row>
    <row r="65" spans="1:16">
      <c r="A65" s="6" t="s">
        <v>167</v>
      </c>
      <c r="B65" s="6" t="str">
        <f>VLOOKUP(A65,CountriesContinents!A:B,2,FALSE)</f>
        <v>Africa</v>
      </c>
      <c r="C65" s="10">
        <v>46</v>
      </c>
      <c r="D65" s="3">
        <v>45</v>
      </c>
      <c r="E65" s="3">
        <v>43</v>
      </c>
      <c r="F65" s="3">
        <v>30</v>
      </c>
      <c r="G65" s="3">
        <v>25</v>
      </c>
      <c r="H65" s="3">
        <v>22</v>
      </c>
      <c r="I65" s="4">
        <v>29</v>
      </c>
      <c r="J65" s="10">
        <v>448</v>
      </c>
      <c r="K65" s="3">
        <v>425</v>
      </c>
      <c r="L65" s="3">
        <v>410</v>
      </c>
      <c r="M65" s="3">
        <v>389</v>
      </c>
      <c r="N65" s="3">
        <v>448</v>
      </c>
      <c r="O65" s="3">
        <v>460</v>
      </c>
      <c r="P65" s="11">
        <v>407</v>
      </c>
    </row>
    <row r="66" spans="1:16">
      <c r="A66" s="6" t="s">
        <v>168</v>
      </c>
      <c r="B66" s="6" t="str">
        <f>VLOOKUP(A66,CountriesContinents!A:B,2,FALSE)</f>
        <v>Europe</v>
      </c>
      <c r="C66" s="10">
        <v>0</v>
      </c>
      <c r="D66" s="3">
        <v>2</v>
      </c>
      <c r="E66" s="3">
        <v>0</v>
      </c>
      <c r="F66" s="3">
        <v>0</v>
      </c>
      <c r="G66" s="3">
        <v>0</v>
      </c>
      <c r="H66" s="3">
        <v>0</v>
      </c>
      <c r="I66" s="4">
        <v>0</v>
      </c>
      <c r="J66" s="10"/>
      <c r="K66" s="3"/>
      <c r="L66" s="3"/>
      <c r="M66" s="3"/>
      <c r="N66" s="3"/>
      <c r="O66" s="3"/>
      <c r="P66" s="11"/>
    </row>
    <row r="67" spans="1:16">
      <c r="A67" s="6" t="s">
        <v>169</v>
      </c>
      <c r="B67" s="6" t="str">
        <f>VLOOKUP(A67,CountriesContinents!A:B,2,FALSE)</f>
        <v>Oceania</v>
      </c>
      <c r="C67" s="10">
        <v>1</v>
      </c>
      <c r="D67" s="3">
        <v>0</v>
      </c>
      <c r="E67" s="3">
        <v>0</v>
      </c>
      <c r="F67" s="3">
        <v>2</v>
      </c>
      <c r="G67" s="3">
        <v>1</v>
      </c>
      <c r="H67" s="3">
        <v>1</v>
      </c>
      <c r="I67" s="4">
        <v>1</v>
      </c>
      <c r="J67" s="10"/>
      <c r="K67" s="3"/>
      <c r="L67" s="3"/>
      <c r="M67" s="3"/>
      <c r="N67" s="3"/>
      <c r="O67" s="3"/>
      <c r="P67" s="11"/>
    </row>
    <row r="68" spans="1:16">
      <c r="A68" s="6" t="s">
        <v>86</v>
      </c>
      <c r="B68" s="6" t="str">
        <f>VLOOKUP(A68,CountriesContinents!A:B,2,FALSE)</f>
        <v>Europe</v>
      </c>
      <c r="C68" s="10">
        <v>285</v>
      </c>
      <c r="D68" s="3">
        <v>371</v>
      </c>
      <c r="E68" s="3">
        <v>354</v>
      </c>
      <c r="F68" s="3">
        <v>284</v>
      </c>
      <c r="G68" s="3">
        <v>314</v>
      </c>
      <c r="H68" s="3">
        <v>408</v>
      </c>
      <c r="I68" s="4">
        <v>423</v>
      </c>
      <c r="J68" s="10">
        <v>476</v>
      </c>
      <c r="K68" s="3">
        <v>485</v>
      </c>
      <c r="L68" s="3">
        <v>502</v>
      </c>
      <c r="M68" s="3">
        <v>506</v>
      </c>
      <c r="N68" s="3">
        <v>517</v>
      </c>
      <c r="O68" s="3">
        <v>518</v>
      </c>
      <c r="P68" s="11">
        <v>506</v>
      </c>
    </row>
    <row r="69" spans="1:16">
      <c r="A69" s="6" t="s">
        <v>38</v>
      </c>
      <c r="B69" s="6" t="str">
        <f>VLOOKUP(A69,CountriesContinents!A:B,2,FALSE)</f>
        <v>Europe</v>
      </c>
      <c r="C69" s="12">
        <v>2380</v>
      </c>
      <c r="D69" s="4">
        <v>2816</v>
      </c>
      <c r="E69" s="4">
        <v>3249</v>
      </c>
      <c r="F69" s="4">
        <v>4244</v>
      </c>
      <c r="G69" s="4">
        <v>3629</v>
      </c>
      <c r="H69" s="4">
        <v>3462</v>
      </c>
      <c r="I69" s="4">
        <v>3352</v>
      </c>
      <c r="J69" s="10">
        <v>558</v>
      </c>
      <c r="K69" s="4">
        <v>556</v>
      </c>
      <c r="L69" s="4">
        <v>557</v>
      </c>
      <c r="M69" s="4">
        <v>561</v>
      </c>
      <c r="N69" s="3">
        <v>552</v>
      </c>
      <c r="O69" s="3">
        <v>556</v>
      </c>
      <c r="P69" s="11">
        <v>554</v>
      </c>
    </row>
    <row r="70" spans="1:16">
      <c r="A70" s="6" t="s">
        <v>170</v>
      </c>
      <c r="B70" s="6" t="str">
        <f>VLOOKUP(A70,CountriesContinents!A:B,2,FALSE)</f>
        <v>Oceania</v>
      </c>
      <c r="C70" s="10">
        <v>1</v>
      </c>
      <c r="D70" s="3">
        <v>3</v>
      </c>
      <c r="E70" s="3">
        <v>1</v>
      </c>
      <c r="F70" s="3">
        <v>2</v>
      </c>
      <c r="G70" s="3">
        <v>3</v>
      </c>
      <c r="H70" s="3">
        <v>0</v>
      </c>
      <c r="I70" s="4">
        <v>4</v>
      </c>
      <c r="J70" s="10"/>
      <c r="K70" s="3"/>
      <c r="L70" s="3"/>
      <c r="M70" s="3"/>
      <c r="N70" s="3"/>
      <c r="O70" s="3"/>
      <c r="P70" s="11"/>
    </row>
    <row r="71" spans="1:16">
      <c r="A71" s="6" t="s">
        <v>76</v>
      </c>
      <c r="B71" s="6" t="str">
        <f>VLOOKUP(A71,CountriesContinents!A:B,2,FALSE)</f>
        <v>Africa</v>
      </c>
      <c r="C71" s="10">
        <v>1</v>
      </c>
      <c r="D71" s="3">
        <v>1</v>
      </c>
      <c r="E71" s="3">
        <v>0</v>
      </c>
      <c r="F71" s="3">
        <v>1</v>
      </c>
      <c r="G71" s="3">
        <v>0</v>
      </c>
      <c r="H71" s="3">
        <v>0</v>
      </c>
      <c r="I71" s="4">
        <v>2</v>
      </c>
      <c r="J71" s="10"/>
      <c r="K71" s="3"/>
      <c r="L71" s="3"/>
      <c r="M71" s="3"/>
      <c r="N71" s="3"/>
      <c r="O71" s="3"/>
      <c r="P71" s="11"/>
    </row>
    <row r="72" spans="1:16">
      <c r="A72" s="6" t="s">
        <v>171</v>
      </c>
      <c r="B72" s="6" t="str">
        <f>VLOOKUP(A72,CountriesContinents!A:B,2,FALSE)</f>
        <v>Africa</v>
      </c>
      <c r="C72" s="10">
        <v>0</v>
      </c>
      <c r="D72" s="3">
        <v>2</v>
      </c>
      <c r="E72" s="3">
        <v>1</v>
      </c>
      <c r="F72" s="3">
        <v>3</v>
      </c>
      <c r="G72" s="3">
        <v>1</v>
      </c>
      <c r="H72" s="3">
        <v>0</v>
      </c>
      <c r="I72" s="4">
        <v>1</v>
      </c>
      <c r="J72" s="10"/>
      <c r="K72" s="3"/>
      <c r="L72" s="3"/>
      <c r="M72" s="3"/>
      <c r="N72" s="3"/>
      <c r="O72" s="3"/>
      <c r="P72" s="11"/>
    </row>
    <row r="73" spans="1:16">
      <c r="A73" s="6" t="s">
        <v>172</v>
      </c>
      <c r="B73" s="6" t="str">
        <f>VLOOKUP(A73,CountriesContinents!A:B,2,FALSE)</f>
        <v>Europe</v>
      </c>
      <c r="C73" s="10">
        <v>156</v>
      </c>
      <c r="D73" s="3">
        <v>193</v>
      </c>
      <c r="E73" s="3">
        <v>164</v>
      </c>
      <c r="F73" s="3">
        <v>119</v>
      </c>
      <c r="G73" s="3">
        <v>89</v>
      </c>
      <c r="H73" s="3">
        <v>54</v>
      </c>
      <c r="I73" s="4">
        <v>94</v>
      </c>
      <c r="J73" s="10">
        <v>489</v>
      </c>
      <c r="K73" s="3">
        <v>470</v>
      </c>
      <c r="L73" s="3">
        <v>517</v>
      </c>
      <c r="M73" s="3">
        <v>528</v>
      </c>
      <c r="N73" s="3">
        <v>573</v>
      </c>
      <c r="O73" s="3">
        <v>547</v>
      </c>
      <c r="P73" s="11">
        <v>542</v>
      </c>
    </row>
    <row r="74" spans="1:16">
      <c r="A74" s="6" t="s">
        <v>11</v>
      </c>
      <c r="B74" s="6" t="str">
        <f>VLOOKUP(A74,CountriesContinents!A:B,2,FALSE)</f>
        <v>Europe</v>
      </c>
      <c r="C74" s="12">
        <v>2296</v>
      </c>
      <c r="D74" s="4">
        <v>3353</v>
      </c>
      <c r="E74" s="4">
        <v>3832</v>
      </c>
      <c r="F74" s="4">
        <v>3778</v>
      </c>
      <c r="G74" s="4">
        <v>4152</v>
      </c>
      <c r="H74" s="4">
        <v>4046</v>
      </c>
      <c r="I74" s="4">
        <v>4320</v>
      </c>
      <c r="J74" s="10">
        <v>561</v>
      </c>
      <c r="K74" s="4">
        <v>561</v>
      </c>
      <c r="L74" s="4">
        <v>567</v>
      </c>
      <c r="M74" s="4">
        <v>566</v>
      </c>
      <c r="N74" s="3">
        <v>572</v>
      </c>
      <c r="O74" s="3">
        <v>571</v>
      </c>
      <c r="P74" s="11">
        <v>574</v>
      </c>
    </row>
    <row r="75" spans="1:16">
      <c r="A75" s="6" t="s">
        <v>7</v>
      </c>
      <c r="B75" s="6" t="str">
        <f>VLOOKUP(A75,CountriesContinents!A:B,2,FALSE)</f>
        <v>Africa</v>
      </c>
      <c r="C75" s="10">
        <v>180</v>
      </c>
      <c r="D75" s="3">
        <v>206</v>
      </c>
      <c r="E75" s="3">
        <v>202</v>
      </c>
      <c r="F75" s="3">
        <v>128</v>
      </c>
      <c r="G75" s="3">
        <v>244</v>
      </c>
      <c r="H75" s="3">
        <v>241</v>
      </c>
      <c r="I75" s="4">
        <v>221</v>
      </c>
      <c r="J75" s="10">
        <v>437</v>
      </c>
      <c r="K75" s="3">
        <v>405</v>
      </c>
      <c r="L75" s="3">
        <v>451</v>
      </c>
      <c r="M75" s="3">
        <v>421</v>
      </c>
      <c r="N75" s="3">
        <v>424</v>
      </c>
      <c r="O75" s="3">
        <v>414</v>
      </c>
      <c r="P75" s="11">
        <v>401</v>
      </c>
    </row>
    <row r="76" spans="1:16">
      <c r="A76" s="6" t="s">
        <v>173</v>
      </c>
      <c r="B76" s="6" t="str">
        <f>VLOOKUP(A76,CountriesContinents!A:B,2,FALSE)</f>
        <v>Europe</v>
      </c>
      <c r="C76" s="10">
        <v>2</v>
      </c>
      <c r="D76" s="3">
        <v>2</v>
      </c>
      <c r="E76" s="3">
        <v>3</v>
      </c>
      <c r="F76" s="3">
        <v>0</v>
      </c>
      <c r="G76" s="3">
        <v>1</v>
      </c>
      <c r="H76" s="3">
        <v>0</v>
      </c>
      <c r="I76" s="4">
        <v>1</v>
      </c>
      <c r="J76" s="10"/>
      <c r="K76" s="3"/>
      <c r="L76" s="3"/>
      <c r="M76" s="3"/>
      <c r="N76" s="3"/>
      <c r="O76" s="3"/>
      <c r="P76" s="11"/>
    </row>
    <row r="77" spans="1:16">
      <c r="A77" s="6" t="s">
        <v>29</v>
      </c>
      <c r="B77" s="6" t="str">
        <f>VLOOKUP(A77,CountriesContinents!A:B,2,FALSE)</f>
        <v>Europe</v>
      </c>
      <c r="C77" s="12">
        <v>1449</v>
      </c>
      <c r="D77" s="4">
        <v>1608</v>
      </c>
      <c r="E77" s="4">
        <v>1568</v>
      </c>
      <c r="F77" s="4">
        <v>1565</v>
      </c>
      <c r="G77" s="4">
        <v>1275</v>
      </c>
      <c r="H77" s="4">
        <v>1047</v>
      </c>
      <c r="I77" s="4">
        <v>982</v>
      </c>
      <c r="J77" s="10">
        <v>511</v>
      </c>
      <c r="K77" s="4">
        <v>509</v>
      </c>
      <c r="L77" s="4">
        <v>520</v>
      </c>
      <c r="M77" s="4">
        <v>526</v>
      </c>
      <c r="N77" s="3">
        <v>531</v>
      </c>
      <c r="O77" s="3">
        <v>527</v>
      </c>
      <c r="P77" s="11">
        <v>525</v>
      </c>
    </row>
    <row r="78" spans="1:16">
      <c r="A78" s="6" t="s">
        <v>174</v>
      </c>
      <c r="B78" s="6" t="str">
        <f>VLOOKUP(A78,CountriesContinents!A:B,2,FALSE)</f>
        <v>North America</v>
      </c>
      <c r="C78" s="10">
        <v>1</v>
      </c>
      <c r="D78" s="3">
        <v>0</v>
      </c>
      <c r="E78" s="3">
        <v>0</v>
      </c>
      <c r="F78" s="3">
        <v>1</v>
      </c>
      <c r="G78" s="3">
        <v>1</v>
      </c>
      <c r="H78" s="3">
        <v>0</v>
      </c>
      <c r="I78" s="4">
        <v>1</v>
      </c>
      <c r="J78" s="10"/>
      <c r="K78" s="3"/>
      <c r="L78" s="3"/>
      <c r="M78" s="3"/>
      <c r="N78" s="3"/>
      <c r="O78" s="3"/>
      <c r="P78" s="11"/>
    </row>
    <row r="79" spans="1:16">
      <c r="A79" s="6" t="s">
        <v>175</v>
      </c>
      <c r="B79" s="6" t="str">
        <f>VLOOKUP(A79,CountriesContinents!A:B,2,FALSE)</f>
        <v>Central America</v>
      </c>
      <c r="C79" s="10">
        <v>7</v>
      </c>
      <c r="D79" s="3">
        <v>6</v>
      </c>
      <c r="E79" s="3">
        <v>6</v>
      </c>
      <c r="F79" s="3">
        <v>2</v>
      </c>
      <c r="G79" s="3">
        <v>4</v>
      </c>
      <c r="H79" s="3">
        <v>1</v>
      </c>
      <c r="I79" s="4">
        <v>3</v>
      </c>
      <c r="J79" s="10">
        <v>379</v>
      </c>
      <c r="K79" s="3">
        <v>407</v>
      </c>
      <c r="L79" s="3">
        <v>425</v>
      </c>
      <c r="M79" s="3">
        <v>330</v>
      </c>
      <c r="N79" s="3">
        <v>360</v>
      </c>
      <c r="O79" s="3"/>
      <c r="P79" s="11"/>
    </row>
    <row r="80" spans="1:16">
      <c r="A80" s="6" t="s">
        <v>176</v>
      </c>
      <c r="B80" s="6" t="str">
        <f>VLOOKUP(A80,CountriesContinents!A:B,2,FALSE)</f>
        <v>Central America</v>
      </c>
      <c r="C80" s="10">
        <v>3</v>
      </c>
      <c r="D80" s="3">
        <v>3</v>
      </c>
      <c r="E80" s="3">
        <v>2</v>
      </c>
      <c r="F80" s="3">
        <v>1</v>
      </c>
      <c r="G80" s="3">
        <v>2</v>
      </c>
      <c r="H80" s="3">
        <v>1</v>
      </c>
      <c r="I80" s="4">
        <v>1</v>
      </c>
      <c r="J80" s="10"/>
      <c r="K80" s="3"/>
      <c r="L80" s="3"/>
      <c r="M80" s="3"/>
      <c r="N80" s="3"/>
      <c r="O80" s="3"/>
      <c r="P80" s="11"/>
    </row>
    <row r="81" spans="1:16">
      <c r="A81" s="6" t="s">
        <v>177</v>
      </c>
      <c r="B81" s="6" t="str">
        <f>VLOOKUP(A81,CountriesContinents!A:B,2,FALSE)</f>
        <v>Oceania</v>
      </c>
      <c r="C81" s="10">
        <v>18</v>
      </c>
      <c r="D81" s="3">
        <v>13</v>
      </c>
      <c r="E81" s="3">
        <v>26</v>
      </c>
      <c r="F81" s="3">
        <v>31</v>
      </c>
      <c r="G81" s="3">
        <v>18</v>
      </c>
      <c r="H81" s="3">
        <v>23</v>
      </c>
      <c r="I81" s="4">
        <v>24</v>
      </c>
      <c r="J81" s="10">
        <v>412</v>
      </c>
      <c r="K81" s="3">
        <v>420</v>
      </c>
      <c r="L81" s="3">
        <v>463</v>
      </c>
      <c r="M81" s="3">
        <v>477</v>
      </c>
      <c r="N81" s="3">
        <v>488</v>
      </c>
      <c r="O81" s="3">
        <v>422</v>
      </c>
      <c r="P81" s="11">
        <v>379</v>
      </c>
    </row>
    <row r="82" spans="1:16">
      <c r="A82" s="6" t="s">
        <v>178</v>
      </c>
      <c r="B82" s="6" t="str">
        <f>VLOOKUP(A82,CountriesContinents!A:B,2,FALSE)</f>
        <v>Central America</v>
      </c>
      <c r="C82" s="10">
        <v>52</v>
      </c>
      <c r="D82" s="3">
        <v>53</v>
      </c>
      <c r="E82" s="3">
        <v>38</v>
      </c>
      <c r="F82" s="3">
        <v>73</v>
      </c>
      <c r="G82" s="3">
        <v>55</v>
      </c>
      <c r="H82" s="3">
        <v>54</v>
      </c>
      <c r="I82" s="4">
        <v>57</v>
      </c>
      <c r="J82" s="10">
        <v>510</v>
      </c>
      <c r="K82" s="3">
        <v>509</v>
      </c>
      <c r="L82" s="3">
        <v>501</v>
      </c>
      <c r="M82" s="3">
        <v>520</v>
      </c>
      <c r="N82" s="3">
        <v>508</v>
      </c>
      <c r="O82" s="3">
        <v>499</v>
      </c>
      <c r="P82" s="11">
        <v>502</v>
      </c>
    </row>
    <row r="83" spans="1:16">
      <c r="A83" s="6" t="s">
        <v>2241</v>
      </c>
      <c r="B83" s="6" t="str">
        <f>VLOOKUP(A83,CountriesContinents!A:B,2,FALSE)</f>
        <v>Europe</v>
      </c>
      <c r="C83" s="10">
        <v>0</v>
      </c>
      <c r="D83" s="3">
        <v>0</v>
      </c>
      <c r="E83" s="3">
        <v>0</v>
      </c>
      <c r="F83" s="3">
        <v>0</v>
      </c>
      <c r="G83" s="3">
        <v>0</v>
      </c>
      <c r="H83" s="3">
        <v>1</v>
      </c>
      <c r="I83" s="4">
        <v>1</v>
      </c>
      <c r="J83" s="10"/>
      <c r="K83" s="3"/>
      <c r="L83" s="3"/>
      <c r="M83" s="3"/>
      <c r="N83" s="3"/>
      <c r="O83" s="3"/>
      <c r="P83" s="11"/>
    </row>
    <row r="84" spans="1:16">
      <c r="A84" s="6" t="s">
        <v>179</v>
      </c>
      <c r="B84" s="6" t="str">
        <f>VLOOKUP(A84,CountriesContinents!A:B,2,FALSE)</f>
        <v>Oceania</v>
      </c>
      <c r="C84" s="10">
        <v>2</v>
      </c>
      <c r="D84" s="3">
        <v>0</v>
      </c>
      <c r="E84" s="3">
        <v>1</v>
      </c>
      <c r="F84" s="3">
        <v>0</v>
      </c>
      <c r="G84" s="3">
        <v>0</v>
      </c>
      <c r="H84" s="3">
        <v>0</v>
      </c>
      <c r="I84" s="4">
        <v>0</v>
      </c>
      <c r="J84" s="10"/>
      <c r="K84" s="3"/>
      <c r="L84" s="3"/>
      <c r="M84" s="3"/>
      <c r="N84" s="3"/>
      <c r="O84" s="3"/>
      <c r="P84" s="11"/>
    </row>
    <row r="85" spans="1:16">
      <c r="A85" s="6" t="s">
        <v>180</v>
      </c>
      <c r="B85" s="6" t="str">
        <f>VLOOKUP(A85,CountriesContinents!A:B,2,FALSE)</f>
        <v>Africa</v>
      </c>
      <c r="C85" s="10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4">
        <v>0</v>
      </c>
      <c r="J85" s="10"/>
      <c r="K85" s="3"/>
      <c r="L85" s="3"/>
      <c r="M85" s="3"/>
      <c r="N85" s="3"/>
      <c r="O85" s="3"/>
      <c r="P85" s="11"/>
    </row>
    <row r="86" spans="1:16">
      <c r="A86" s="6" t="s">
        <v>181</v>
      </c>
      <c r="B86" s="6" t="str">
        <f>VLOOKUP(A86,CountriesContinents!A:B,2,FALSE)</f>
        <v>South America</v>
      </c>
      <c r="C86" s="10">
        <v>5</v>
      </c>
      <c r="D86" s="3">
        <v>3</v>
      </c>
      <c r="E86" s="3">
        <v>4</v>
      </c>
      <c r="F86" s="3">
        <v>6</v>
      </c>
      <c r="G86" s="3">
        <v>2</v>
      </c>
      <c r="H86" s="3">
        <v>2</v>
      </c>
      <c r="I86" s="4">
        <v>3</v>
      </c>
      <c r="J86" s="10">
        <v>472</v>
      </c>
      <c r="K86" s="3"/>
      <c r="L86" s="3"/>
      <c r="M86" s="3">
        <v>450</v>
      </c>
      <c r="N86" s="3"/>
      <c r="O86" s="3"/>
      <c r="P86" s="11"/>
    </row>
    <row r="87" spans="1:16">
      <c r="A87" s="6" t="s">
        <v>90</v>
      </c>
      <c r="B87" s="6" t="str">
        <f>VLOOKUP(A87,CountriesContinents!A:B,2,FALSE)</f>
        <v>Central America</v>
      </c>
      <c r="C87" s="10">
        <v>5</v>
      </c>
      <c r="D87" s="3">
        <v>4</v>
      </c>
      <c r="E87" s="3">
        <v>5</v>
      </c>
      <c r="F87" s="3">
        <v>10</v>
      </c>
      <c r="G87" s="3">
        <v>13</v>
      </c>
      <c r="H87" s="3">
        <v>6</v>
      </c>
      <c r="I87" s="4">
        <v>10</v>
      </c>
      <c r="J87" s="10">
        <v>412</v>
      </c>
      <c r="K87" s="3"/>
      <c r="L87" s="3">
        <v>420</v>
      </c>
      <c r="M87" s="3">
        <v>436</v>
      </c>
      <c r="N87" s="3">
        <v>412</v>
      </c>
      <c r="O87" s="3">
        <v>478</v>
      </c>
      <c r="P87" s="11">
        <v>466</v>
      </c>
    </row>
    <row r="88" spans="1:16">
      <c r="A88" s="6" t="s">
        <v>61</v>
      </c>
      <c r="B88" s="6" t="str">
        <f>VLOOKUP(A88,CountriesContinents!A:B,2,FALSE)</f>
        <v>Central America</v>
      </c>
      <c r="C88" s="10">
        <v>36</v>
      </c>
      <c r="D88" s="3">
        <v>40</v>
      </c>
      <c r="E88" s="3">
        <v>40</v>
      </c>
      <c r="F88" s="3">
        <v>46</v>
      </c>
      <c r="G88" s="3">
        <v>31</v>
      </c>
      <c r="H88" s="3">
        <v>42</v>
      </c>
      <c r="I88" s="4">
        <v>33</v>
      </c>
      <c r="J88" s="10">
        <v>463</v>
      </c>
      <c r="K88" s="3">
        <v>457</v>
      </c>
      <c r="L88" s="3">
        <v>457</v>
      </c>
      <c r="M88" s="3">
        <v>488</v>
      </c>
      <c r="N88" s="3">
        <v>423</v>
      </c>
      <c r="O88" s="3">
        <v>472</v>
      </c>
      <c r="P88" s="11">
        <v>433</v>
      </c>
    </row>
    <row r="89" spans="1:16">
      <c r="A89" s="6" t="s">
        <v>15</v>
      </c>
      <c r="B89" s="6" t="str">
        <f>VLOOKUP(A89,CountriesContinents!A:B,2,FALSE)</f>
        <v>Asia</v>
      </c>
      <c r="C89" s="12">
        <v>1995</v>
      </c>
      <c r="D89" s="4">
        <v>2436</v>
      </c>
      <c r="E89" s="4">
        <v>2362</v>
      </c>
      <c r="F89" s="4">
        <v>2137</v>
      </c>
      <c r="G89" s="4">
        <v>2272</v>
      </c>
      <c r="H89" s="4">
        <v>2009</v>
      </c>
      <c r="I89" s="4">
        <v>1937</v>
      </c>
      <c r="J89" s="10">
        <v>546</v>
      </c>
      <c r="K89" s="4">
        <v>556</v>
      </c>
      <c r="L89" s="4">
        <v>569</v>
      </c>
      <c r="M89" s="4">
        <v>574</v>
      </c>
      <c r="N89" s="3">
        <v>583</v>
      </c>
      <c r="O89" s="3">
        <v>587</v>
      </c>
      <c r="P89" s="11">
        <v>597</v>
      </c>
    </row>
    <row r="90" spans="1:16">
      <c r="A90" s="6" t="s">
        <v>85</v>
      </c>
      <c r="B90" s="6" t="str">
        <f>VLOOKUP(A90,CountriesContinents!A:B,2,FALSE)</f>
        <v>Europe</v>
      </c>
      <c r="C90" s="10">
        <v>115</v>
      </c>
      <c r="D90" s="3">
        <v>103</v>
      </c>
      <c r="E90" s="3">
        <v>105</v>
      </c>
      <c r="F90" s="3">
        <v>106</v>
      </c>
      <c r="G90" s="3">
        <v>157</v>
      </c>
      <c r="H90" s="3">
        <v>167</v>
      </c>
      <c r="I90" s="4">
        <v>192</v>
      </c>
      <c r="J90" s="10">
        <v>529</v>
      </c>
      <c r="K90" s="3">
        <v>544</v>
      </c>
      <c r="L90" s="3">
        <v>567</v>
      </c>
      <c r="M90" s="3">
        <v>585</v>
      </c>
      <c r="N90" s="3">
        <v>578</v>
      </c>
      <c r="O90" s="3">
        <v>577</v>
      </c>
      <c r="P90" s="11">
        <v>573</v>
      </c>
    </row>
    <row r="91" spans="1:16">
      <c r="A91" s="6" t="s">
        <v>182</v>
      </c>
      <c r="B91" s="6" t="str">
        <f>VLOOKUP(A91,CountriesContinents!A:B,2,FALSE)</f>
        <v>Europe</v>
      </c>
      <c r="C91" s="10">
        <v>41</v>
      </c>
      <c r="D91" s="3">
        <v>43</v>
      </c>
      <c r="E91" s="3">
        <v>34</v>
      </c>
      <c r="F91" s="3">
        <v>34</v>
      </c>
      <c r="G91" s="3">
        <v>40</v>
      </c>
      <c r="H91" s="3">
        <v>38</v>
      </c>
      <c r="I91" s="4">
        <v>31</v>
      </c>
      <c r="J91" s="10">
        <v>510</v>
      </c>
      <c r="K91" s="3">
        <v>502</v>
      </c>
      <c r="L91" s="3">
        <v>560</v>
      </c>
      <c r="M91" s="3">
        <v>547</v>
      </c>
      <c r="N91" s="3">
        <v>542</v>
      </c>
      <c r="O91" s="3">
        <v>507</v>
      </c>
      <c r="P91" s="11">
        <v>543</v>
      </c>
    </row>
    <row r="92" spans="1:16">
      <c r="A92" s="6" t="s">
        <v>10</v>
      </c>
      <c r="B92" s="6" t="str">
        <f>VLOOKUP(A92,CountriesContinents!A:B,2,FALSE)</f>
        <v>Asia</v>
      </c>
      <c r="C92" s="12">
        <v>18950</v>
      </c>
      <c r="D92" s="4">
        <v>21781</v>
      </c>
      <c r="E92" s="4">
        <v>18843</v>
      </c>
      <c r="F92" s="4">
        <v>18310</v>
      </c>
      <c r="G92" s="4">
        <v>22803</v>
      </c>
      <c r="H92" s="4">
        <v>20245</v>
      </c>
      <c r="I92" s="4">
        <v>23315</v>
      </c>
      <c r="J92" s="10">
        <v>561</v>
      </c>
      <c r="K92" s="4">
        <v>562</v>
      </c>
      <c r="L92" s="4">
        <v>577</v>
      </c>
      <c r="M92" s="4">
        <v>580</v>
      </c>
      <c r="N92" s="3">
        <v>581</v>
      </c>
      <c r="O92" s="3">
        <v>577</v>
      </c>
      <c r="P92" s="11">
        <v>576</v>
      </c>
    </row>
    <row r="93" spans="1:16">
      <c r="A93" s="6" t="s">
        <v>16</v>
      </c>
      <c r="B93" s="6" t="str">
        <f>VLOOKUP(A93,CountriesContinents!A:B,2,FALSE)</f>
        <v>Asia</v>
      </c>
      <c r="C93" s="10">
        <v>446</v>
      </c>
      <c r="D93" s="3">
        <v>426</v>
      </c>
      <c r="E93" s="3">
        <v>520</v>
      </c>
      <c r="F93" s="3">
        <v>480</v>
      </c>
      <c r="G93" s="3">
        <v>735</v>
      </c>
      <c r="H93" s="3">
        <v>591</v>
      </c>
      <c r="I93" s="4">
        <v>769</v>
      </c>
      <c r="J93" s="10">
        <v>495</v>
      </c>
      <c r="K93" s="3">
        <v>501</v>
      </c>
      <c r="L93" s="3">
        <v>512</v>
      </c>
      <c r="M93" s="3">
        <v>509</v>
      </c>
      <c r="N93" s="3">
        <v>508</v>
      </c>
      <c r="O93" s="3">
        <v>509</v>
      </c>
      <c r="P93" s="11">
        <v>517</v>
      </c>
    </row>
    <row r="94" spans="1:16">
      <c r="A94" s="6" t="s">
        <v>183</v>
      </c>
      <c r="B94" s="6" t="str">
        <f>VLOOKUP(A94,CountriesContinents!A:B,2,FALSE)</f>
        <v>Asia</v>
      </c>
      <c r="C94" s="10">
        <v>0</v>
      </c>
      <c r="D94" s="3">
        <v>0</v>
      </c>
      <c r="E94" s="3">
        <v>0</v>
      </c>
      <c r="F94" s="3">
        <v>42</v>
      </c>
      <c r="G94" s="3">
        <v>290</v>
      </c>
      <c r="H94" s="3">
        <v>202</v>
      </c>
      <c r="I94" s="4">
        <v>165</v>
      </c>
      <c r="J94" s="10"/>
      <c r="K94" s="3"/>
      <c r="L94" s="3"/>
      <c r="M94" s="3">
        <v>514</v>
      </c>
      <c r="N94" s="3">
        <v>541</v>
      </c>
      <c r="O94" s="3">
        <v>556</v>
      </c>
      <c r="P94" s="11">
        <v>550</v>
      </c>
    </row>
    <row r="95" spans="1:16">
      <c r="A95" s="6" t="s">
        <v>184</v>
      </c>
      <c r="B95" s="6" t="str">
        <f>VLOOKUP(A95,CountriesContinents!A:B,2,FALSE)</f>
        <v>Asia</v>
      </c>
      <c r="C95" s="10">
        <v>4</v>
      </c>
      <c r="D95" s="3">
        <v>8</v>
      </c>
      <c r="E95" s="3">
        <v>8</v>
      </c>
      <c r="F95" s="3">
        <v>13</v>
      </c>
      <c r="G95" s="3">
        <v>2</v>
      </c>
      <c r="H95" s="3">
        <v>3</v>
      </c>
      <c r="I95" s="4">
        <v>4</v>
      </c>
      <c r="J95" s="10"/>
      <c r="K95" s="3">
        <v>505</v>
      </c>
      <c r="L95" s="3">
        <v>540</v>
      </c>
      <c r="M95" s="3">
        <v>564</v>
      </c>
      <c r="N95" s="3"/>
      <c r="O95" s="3"/>
      <c r="P95" s="11"/>
    </row>
    <row r="96" spans="1:16">
      <c r="A96" s="6" t="s">
        <v>78</v>
      </c>
      <c r="B96" s="6" t="str">
        <f>VLOOKUP(A96,CountriesContinents!A:B,2,FALSE)</f>
        <v>Europe</v>
      </c>
      <c r="C96" s="10">
        <v>386</v>
      </c>
      <c r="D96" s="3">
        <v>385</v>
      </c>
      <c r="E96" s="3">
        <v>361</v>
      </c>
      <c r="F96" s="3">
        <v>350</v>
      </c>
      <c r="G96" s="3">
        <v>359</v>
      </c>
      <c r="H96" s="3">
        <v>245</v>
      </c>
      <c r="I96" s="4">
        <v>292</v>
      </c>
      <c r="J96" s="10">
        <v>552</v>
      </c>
      <c r="K96" s="3">
        <v>539</v>
      </c>
      <c r="L96" s="3">
        <v>543</v>
      </c>
      <c r="M96" s="3">
        <v>547</v>
      </c>
      <c r="N96" s="3">
        <v>540</v>
      </c>
      <c r="O96" s="3">
        <v>537</v>
      </c>
      <c r="P96" s="11">
        <v>544</v>
      </c>
    </row>
    <row r="97" spans="1:16">
      <c r="A97" s="6" t="s">
        <v>2242</v>
      </c>
      <c r="B97" s="6" t="str">
        <f>VLOOKUP(A97,CountriesContinents!A:B,2,FALSE)</f>
        <v>Europe</v>
      </c>
      <c r="C97" s="10">
        <v>0</v>
      </c>
      <c r="D97" s="3">
        <v>0</v>
      </c>
      <c r="E97" s="3">
        <v>0</v>
      </c>
      <c r="F97" s="3">
        <v>0</v>
      </c>
      <c r="G97" s="3">
        <v>0</v>
      </c>
      <c r="H97" s="3">
        <v>1</v>
      </c>
      <c r="I97" s="4">
        <v>2</v>
      </c>
      <c r="J97" s="10"/>
      <c r="K97" s="3"/>
      <c r="L97" s="3"/>
      <c r="M97" s="3"/>
      <c r="N97" s="3"/>
      <c r="O97" s="3"/>
      <c r="P97" s="11"/>
    </row>
    <row r="98" spans="1:16">
      <c r="A98" s="6" t="s">
        <v>71</v>
      </c>
      <c r="B98" s="6" t="str">
        <f>VLOOKUP(A98,CountriesContinents!A:B,2,FALSE)</f>
        <v>Asia</v>
      </c>
      <c r="C98" s="12">
        <v>2696</v>
      </c>
      <c r="D98" s="4">
        <v>2820</v>
      </c>
      <c r="E98" s="4">
        <v>2699</v>
      </c>
      <c r="F98" s="4">
        <v>2430</v>
      </c>
      <c r="G98" s="4">
        <v>2385</v>
      </c>
      <c r="H98" s="4">
        <v>1830</v>
      </c>
      <c r="I98" s="4">
        <v>1711</v>
      </c>
      <c r="J98" s="10">
        <v>507</v>
      </c>
      <c r="K98" s="4">
        <v>510</v>
      </c>
      <c r="L98" s="4">
        <v>480</v>
      </c>
      <c r="M98" s="4">
        <v>484</v>
      </c>
      <c r="N98" s="3">
        <v>484</v>
      </c>
      <c r="O98" s="3">
        <v>482</v>
      </c>
      <c r="P98" s="11">
        <v>485</v>
      </c>
    </row>
    <row r="99" spans="1:16">
      <c r="A99" s="6" t="s">
        <v>47</v>
      </c>
      <c r="B99" s="6" t="str">
        <f>VLOOKUP(A99,CountriesContinents!A:B,2,FALSE)</f>
        <v>Europe</v>
      </c>
      <c r="C99" s="12">
        <v>1563</v>
      </c>
      <c r="D99" s="4">
        <v>1634</v>
      </c>
      <c r="E99" s="4">
        <v>1723</v>
      </c>
      <c r="F99" s="4">
        <v>1637</v>
      </c>
      <c r="G99" s="4">
        <v>1879</v>
      </c>
      <c r="H99" s="4">
        <v>1809</v>
      </c>
      <c r="I99" s="4">
        <v>1431</v>
      </c>
      <c r="J99" s="10">
        <v>555</v>
      </c>
      <c r="K99" s="4">
        <v>560</v>
      </c>
      <c r="L99" s="4">
        <v>555</v>
      </c>
      <c r="M99" s="4">
        <v>559</v>
      </c>
      <c r="N99" s="3">
        <v>560</v>
      </c>
      <c r="O99" s="3">
        <v>558</v>
      </c>
      <c r="P99" s="11">
        <v>569</v>
      </c>
    </row>
    <row r="100" spans="1:16">
      <c r="A100" s="6" t="s">
        <v>185</v>
      </c>
      <c r="B100" s="6" t="str">
        <f>VLOOKUP(A100,CountriesContinents!A:B,2,FALSE)</f>
        <v>Africa</v>
      </c>
      <c r="C100" s="10">
        <v>15</v>
      </c>
      <c r="D100" s="3">
        <v>29</v>
      </c>
      <c r="E100" s="3">
        <v>23</v>
      </c>
      <c r="F100" s="3">
        <v>29</v>
      </c>
      <c r="G100" s="3">
        <v>23</v>
      </c>
      <c r="H100" s="3">
        <v>35</v>
      </c>
      <c r="I100" s="4">
        <v>36</v>
      </c>
      <c r="J100" s="10">
        <v>500</v>
      </c>
      <c r="K100" s="3">
        <v>516</v>
      </c>
      <c r="L100" s="3">
        <v>479</v>
      </c>
      <c r="M100" s="3">
        <v>476</v>
      </c>
      <c r="N100" s="3">
        <v>528</v>
      </c>
      <c r="O100" s="3">
        <v>459</v>
      </c>
      <c r="P100" s="11">
        <v>519</v>
      </c>
    </row>
    <row r="101" spans="1:16">
      <c r="A101" s="6" t="s">
        <v>43</v>
      </c>
      <c r="B101" s="6" t="str">
        <f>VLOOKUP(A101,CountriesContinents!A:B,2,FALSE)</f>
        <v>Central America</v>
      </c>
      <c r="C101" s="10">
        <v>78</v>
      </c>
      <c r="D101" s="3">
        <v>41</v>
      </c>
      <c r="E101" s="3">
        <v>67</v>
      </c>
      <c r="F101" s="3">
        <v>70</v>
      </c>
      <c r="G101" s="3">
        <v>70</v>
      </c>
      <c r="H101" s="3">
        <v>50</v>
      </c>
      <c r="I101" s="4">
        <v>42</v>
      </c>
      <c r="J101" s="10">
        <v>456</v>
      </c>
      <c r="K101" s="3">
        <v>458</v>
      </c>
      <c r="L101" s="3">
        <v>463</v>
      </c>
      <c r="M101" s="3">
        <v>485</v>
      </c>
      <c r="N101" s="3">
        <v>438</v>
      </c>
      <c r="O101" s="3">
        <v>438</v>
      </c>
      <c r="P101" s="11">
        <v>488</v>
      </c>
    </row>
    <row r="102" spans="1:16">
      <c r="A102" s="6" t="s">
        <v>13</v>
      </c>
      <c r="B102" s="6" t="str">
        <f>VLOOKUP(A102,CountriesContinents!A:B,2,FALSE)</f>
        <v>Asia</v>
      </c>
      <c r="C102" s="12">
        <v>2649</v>
      </c>
      <c r="D102" s="4">
        <v>2683</v>
      </c>
      <c r="E102" s="4">
        <v>2519</v>
      </c>
      <c r="F102" s="4">
        <v>2379</v>
      </c>
      <c r="G102" s="4">
        <v>2641</v>
      </c>
      <c r="H102" s="4">
        <v>2616</v>
      </c>
      <c r="I102" s="4">
        <v>2543</v>
      </c>
      <c r="J102" s="10">
        <v>551</v>
      </c>
      <c r="K102" s="4">
        <v>552</v>
      </c>
      <c r="L102" s="4">
        <v>557</v>
      </c>
      <c r="M102" s="4">
        <v>552</v>
      </c>
      <c r="N102" s="3">
        <v>554</v>
      </c>
      <c r="O102" s="3">
        <v>549</v>
      </c>
      <c r="P102" s="11">
        <v>560</v>
      </c>
    </row>
    <row r="103" spans="1:16">
      <c r="A103" s="6" t="s">
        <v>2243</v>
      </c>
      <c r="B103" s="6" t="str">
        <f>VLOOKUP(A103,CountriesContinents!A:B,2,FALSE)</f>
        <v>Europe</v>
      </c>
      <c r="C103" s="12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10"/>
      <c r="K103" s="4"/>
      <c r="L103" s="4"/>
      <c r="M103" s="4"/>
      <c r="N103" s="3"/>
      <c r="O103" s="3"/>
      <c r="P103" s="11"/>
    </row>
    <row r="104" spans="1:16">
      <c r="A104" s="6" t="s">
        <v>12</v>
      </c>
      <c r="B104" s="6" t="str">
        <f>VLOOKUP(A104,CountriesContinents!A:B,2,FALSE)</f>
        <v>Asia</v>
      </c>
      <c r="C104" s="10">
        <v>126</v>
      </c>
      <c r="D104" s="4">
        <v>158</v>
      </c>
      <c r="E104" s="4">
        <v>124</v>
      </c>
      <c r="F104" s="4">
        <v>96</v>
      </c>
      <c r="G104" s="3">
        <v>108</v>
      </c>
      <c r="H104" s="3">
        <v>91</v>
      </c>
      <c r="I104" s="4">
        <v>91</v>
      </c>
      <c r="J104" s="10">
        <v>464</v>
      </c>
      <c r="K104" s="4">
        <v>465</v>
      </c>
      <c r="L104" s="4">
        <v>442</v>
      </c>
      <c r="M104" s="4">
        <v>441</v>
      </c>
      <c r="N104" s="3">
        <v>453</v>
      </c>
      <c r="O104" s="3">
        <v>457</v>
      </c>
      <c r="P104" s="11">
        <v>471</v>
      </c>
    </row>
    <row r="105" spans="1:16">
      <c r="A105" s="6" t="s">
        <v>21</v>
      </c>
      <c r="B105" s="6" t="str">
        <f>VLOOKUP(A105,CountriesContinents!A:B,2,FALSE)</f>
        <v>Asia</v>
      </c>
      <c r="C105" s="10">
        <v>170</v>
      </c>
      <c r="D105" s="4">
        <v>188</v>
      </c>
      <c r="E105" s="4">
        <v>189</v>
      </c>
      <c r="F105" s="4">
        <v>182</v>
      </c>
      <c r="G105" s="3">
        <v>199</v>
      </c>
      <c r="H105" s="3">
        <v>153</v>
      </c>
      <c r="I105" s="4">
        <v>166</v>
      </c>
      <c r="J105" s="10">
        <v>490</v>
      </c>
      <c r="K105" s="4">
        <v>496</v>
      </c>
      <c r="L105" s="4">
        <v>496</v>
      </c>
      <c r="M105" s="4">
        <v>473</v>
      </c>
      <c r="N105" s="3">
        <v>494</v>
      </c>
      <c r="O105" s="3">
        <v>490</v>
      </c>
      <c r="P105" s="11">
        <v>476</v>
      </c>
    </row>
    <row r="106" spans="1:16">
      <c r="A106" s="6" t="s">
        <v>64</v>
      </c>
      <c r="B106" s="6" t="str">
        <f>VLOOKUP(A106,CountriesContinents!A:B,2,FALSE)</f>
        <v>Africa</v>
      </c>
      <c r="C106" s="10">
        <v>483</v>
      </c>
      <c r="D106" s="4">
        <v>563</v>
      </c>
      <c r="E106" s="4">
        <v>446</v>
      </c>
      <c r="F106" s="4">
        <v>482</v>
      </c>
      <c r="G106" s="3">
        <v>461</v>
      </c>
      <c r="H106" s="3">
        <v>485</v>
      </c>
      <c r="I106" s="4">
        <v>489</v>
      </c>
      <c r="J106" s="10">
        <v>422</v>
      </c>
      <c r="K106" s="4">
        <v>419</v>
      </c>
      <c r="L106" s="4">
        <v>418</v>
      </c>
      <c r="M106" s="4">
        <v>421</v>
      </c>
      <c r="N106" s="3">
        <v>431</v>
      </c>
      <c r="O106" s="3">
        <v>418</v>
      </c>
      <c r="P106" s="11">
        <v>418</v>
      </c>
    </row>
    <row r="107" spans="1:16">
      <c r="A107" s="6" t="s">
        <v>186</v>
      </c>
      <c r="B107" s="6" t="str">
        <f>VLOOKUP(A107,CountriesContinents!A:B,2,FALSE)</f>
        <v>Asia</v>
      </c>
      <c r="C107" s="12">
        <v>6073</v>
      </c>
      <c r="D107" s="4">
        <v>5596</v>
      </c>
      <c r="E107" s="4">
        <v>5098</v>
      </c>
      <c r="F107" s="4">
        <v>4392</v>
      </c>
      <c r="G107" s="4">
        <v>4351</v>
      </c>
      <c r="H107" s="4">
        <v>3853</v>
      </c>
      <c r="I107" s="4">
        <v>3645</v>
      </c>
      <c r="J107" s="10">
        <v>578</v>
      </c>
      <c r="K107" s="4">
        <v>581</v>
      </c>
      <c r="L107" s="4">
        <v>587</v>
      </c>
      <c r="M107" s="4">
        <v>588</v>
      </c>
      <c r="N107" s="3">
        <v>595</v>
      </c>
      <c r="O107" s="3">
        <v>589</v>
      </c>
      <c r="P107" s="11">
        <v>585</v>
      </c>
    </row>
    <row r="108" spans="1:16">
      <c r="A108" s="6" t="s">
        <v>88</v>
      </c>
      <c r="B108" s="6" t="str">
        <f>VLOOKUP(A108,CountriesContinents!A:B,2,FALSE)</f>
        <v>Asia</v>
      </c>
      <c r="C108" s="10">
        <v>410</v>
      </c>
      <c r="D108" s="4">
        <v>394</v>
      </c>
      <c r="E108" s="4">
        <v>571</v>
      </c>
      <c r="F108" s="4">
        <v>572</v>
      </c>
      <c r="G108" s="3">
        <v>641</v>
      </c>
      <c r="H108" s="3">
        <v>653</v>
      </c>
      <c r="I108" s="4">
        <v>799</v>
      </c>
      <c r="J108" s="10">
        <v>407</v>
      </c>
      <c r="K108" s="4">
        <v>411</v>
      </c>
      <c r="L108" s="4">
        <v>410</v>
      </c>
      <c r="M108" s="4">
        <v>397</v>
      </c>
      <c r="N108" s="3">
        <v>391</v>
      </c>
      <c r="O108" s="3">
        <v>353</v>
      </c>
      <c r="P108" s="11">
        <v>347</v>
      </c>
    </row>
    <row r="109" spans="1:16">
      <c r="A109" s="6" t="s">
        <v>187</v>
      </c>
      <c r="B109" s="6" t="str">
        <f>VLOOKUP(A109,CountriesContinents!A:B,2,FALSE)</f>
        <v>Asia</v>
      </c>
      <c r="C109" s="10">
        <v>29</v>
      </c>
      <c r="D109" s="4">
        <v>22</v>
      </c>
      <c r="E109" s="4">
        <v>22</v>
      </c>
      <c r="F109" s="4">
        <v>35</v>
      </c>
      <c r="G109" s="3">
        <v>32</v>
      </c>
      <c r="H109" s="3">
        <v>15</v>
      </c>
      <c r="I109" s="4">
        <v>21</v>
      </c>
      <c r="J109" s="10">
        <v>480</v>
      </c>
      <c r="K109" s="4">
        <v>493</v>
      </c>
      <c r="L109" s="4">
        <v>534</v>
      </c>
      <c r="M109" s="4">
        <v>538</v>
      </c>
      <c r="N109" s="3">
        <v>539</v>
      </c>
      <c r="O109" s="3">
        <v>491</v>
      </c>
      <c r="P109" s="11">
        <v>457</v>
      </c>
    </row>
    <row r="110" spans="1:16">
      <c r="A110" s="6" t="s">
        <v>188</v>
      </c>
      <c r="B110" s="6" t="str">
        <f>VLOOKUP(A110,CountriesContinents!A:B,2,FALSE)</f>
        <v>Asia</v>
      </c>
      <c r="C110" s="10">
        <v>0</v>
      </c>
      <c r="D110" s="4">
        <v>5</v>
      </c>
      <c r="E110" s="4">
        <v>3</v>
      </c>
      <c r="F110" s="4">
        <v>3</v>
      </c>
      <c r="G110" s="3">
        <v>4</v>
      </c>
      <c r="H110" s="3">
        <v>5</v>
      </c>
      <c r="I110" s="4">
        <v>4</v>
      </c>
      <c r="J110" s="10"/>
      <c r="K110" s="4">
        <v>324</v>
      </c>
      <c r="L110" s="3"/>
      <c r="M110" s="3"/>
      <c r="N110" s="3"/>
      <c r="O110" s="3">
        <v>486</v>
      </c>
      <c r="P110" s="11"/>
    </row>
    <row r="111" spans="1:16">
      <c r="A111" s="6" t="s">
        <v>77</v>
      </c>
      <c r="B111" s="6" t="str">
        <f>VLOOKUP(A111,CountriesContinents!A:B,2,FALSE)</f>
        <v>Europe</v>
      </c>
      <c r="C111" s="10">
        <v>32</v>
      </c>
      <c r="D111" s="4">
        <v>52</v>
      </c>
      <c r="E111" s="4">
        <v>58</v>
      </c>
      <c r="F111" s="4">
        <v>44</v>
      </c>
      <c r="G111" s="3">
        <v>50</v>
      </c>
      <c r="H111" s="3">
        <v>41</v>
      </c>
      <c r="I111" s="4">
        <v>34</v>
      </c>
      <c r="J111" s="10">
        <v>557</v>
      </c>
      <c r="K111" s="4">
        <v>583</v>
      </c>
      <c r="L111" s="4">
        <v>571</v>
      </c>
      <c r="M111" s="4">
        <v>582</v>
      </c>
      <c r="N111" s="3">
        <v>591</v>
      </c>
      <c r="O111" s="3">
        <v>580</v>
      </c>
      <c r="P111" s="11">
        <v>582</v>
      </c>
    </row>
    <row r="112" spans="1:16">
      <c r="A112" s="6" t="s">
        <v>34</v>
      </c>
      <c r="B112" s="6" t="str">
        <f>VLOOKUP(A112,CountriesContinents!A:B,2,FALSE)</f>
        <v>Asia</v>
      </c>
      <c r="C112" s="12">
        <v>847</v>
      </c>
      <c r="D112" s="4">
        <v>930</v>
      </c>
      <c r="E112" s="4">
        <v>1330</v>
      </c>
      <c r="F112" s="4">
        <v>1131</v>
      </c>
      <c r="G112" s="4">
        <v>1172</v>
      </c>
      <c r="H112" s="4">
        <v>1026</v>
      </c>
      <c r="I112" s="4">
        <v>871</v>
      </c>
      <c r="J112" s="10">
        <v>479</v>
      </c>
      <c r="K112" s="4">
        <v>463</v>
      </c>
      <c r="L112" s="4">
        <v>457</v>
      </c>
      <c r="M112" s="4">
        <v>481</v>
      </c>
      <c r="N112" s="3">
        <v>488</v>
      </c>
      <c r="O112" s="3">
        <v>484</v>
      </c>
      <c r="P112" s="11">
        <v>487</v>
      </c>
    </row>
    <row r="113" spans="1:16">
      <c r="A113" s="6" t="s">
        <v>189</v>
      </c>
      <c r="B113" s="6" t="str">
        <f>VLOOKUP(A113,CountriesContinents!A:B,2,FALSE)</f>
        <v>Africa</v>
      </c>
      <c r="C113" s="10">
        <v>4</v>
      </c>
      <c r="D113" s="4">
        <v>2</v>
      </c>
      <c r="E113" s="4">
        <v>1</v>
      </c>
      <c r="F113" s="4">
        <v>2</v>
      </c>
      <c r="G113" s="3">
        <v>13</v>
      </c>
      <c r="H113" s="3">
        <v>6</v>
      </c>
      <c r="I113" s="4">
        <v>2</v>
      </c>
      <c r="J113" s="10"/>
      <c r="K113" s="3"/>
      <c r="L113" s="3"/>
      <c r="M113" s="3"/>
      <c r="N113" s="3">
        <v>375</v>
      </c>
      <c r="O113" s="3">
        <v>517</v>
      </c>
      <c r="P113" s="11"/>
    </row>
    <row r="114" spans="1:16">
      <c r="A114" s="6" t="s">
        <v>97</v>
      </c>
      <c r="B114" s="6" t="str">
        <f>VLOOKUP(A114,CountriesContinents!A:B,2,FALSE)</f>
        <v>Africa</v>
      </c>
      <c r="C114" s="10">
        <v>0</v>
      </c>
      <c r="D114" s="4">
        <v>4</v>
      </c>
      <c r="E114" s="4">
        <v>5</v>
      </c>
      <c r="F114" s="4">
        <v>6</v>
      </c>
      <c r="G114" s="3">
        <v>11</v>
      </c>
      <c r="H114" s="3">
        <v>6</v>
      </c>
      <c r="I114" s="4">
        <v>5</v>
      </c>
      <c r="J114" s="10"/>
      <c r="K114" s="3"/>
      <c r="L114" s="4">
        <v>304</v>
      </c>
      <c r="M114" s="4">
        <v>275</v>
      </c>
      <c r="N114" s="3">
        <v>300</v>
      </c>
      <c r="O114" s="3">
        <v>332</v>
      </c>
      <c r="P114" s="11">
        <v>354</v>
      </c>
    </row>
    <row r="115" spans="1:16">
      <c r="A115" s="6" t="s">
        <v>190</v>
      </c>
      <c r="B115" s="6" t="str">
        <f>VLOOKUP(A115,CountriesContinents!A:B,2,FALSE)</f>
        <v>Africa</v>
      </c>
      <c r="C115" s="10">
        <v>4</v>
      </c>
      <c r="D115" s="4">
        <v>5</v>
      </c>
      <c r="E115" s="4">
        <v>9</v>
      </c>
      <c r="F115" s="4">
        <v>3</v>
      </c>
      <c r="G115" s="3">
        <v>3</v>
      </c>
      <c r="H115" s="3">
        <v>4</v>
      </c>
      <c r="I115" s="4">
        <v>4</v>
      </c>
      <c r="J115" s="10"/>
      <c r="K115" s="4">
        <v>324</v>
      </c>
      <c r="L115" s="4">
        <v>453</v>
      </c>
      <c r="M115" s="3"/>
      <c r="N115" s="3"/>
      <c r="O115" s="3"/>
      <c r="P115" s="11"/>
    </row>
    <row r="116" spans="1:16">
      <c r="A116" s="6" t="s">
        <v>62</v>
      </c>
      <c r="B116" s="6" t="str">
        <f>VLOOKUP(A116,CountriesContinents!A:B,2,FALSE)</f>
        <v>Europe</v>
      </c>
      <c r="C116" s="10">
        <v>2</v>
      </c>
      <c r="D116" s="4">
        <v>4</v>
      </c>
      <c r="E116" s="4">
        <v>3</v>
      </c>
      <c r="F116" s="4">
        <v>3</v>
      </c>
      <c r="G116" s="3">
        <v>6</v>
      </c>
      <c r="H116" s="3">
        <v>5</v>
      </c>
      <c r="I116" s="4">
        <v>5</v>
      </c>
      <c r="J116" s="10"/>
      <c r="K116" s="3"/>
      <c r="L116" s="3"/>
      <c r="M116" s="3"/>
      <c r="N116" s="3">
        <v>532</v>
      </c>
      <c r="O116" s="3">
        <v>556</v>
      </c>
      <c r="P116" s="11">
        <v>488</v>
      </c>
    </row>
    <row r="117" spans="1:16">
      <c r="A117" s="6" t="s">
        <v>191</v>
      </c>
      <c r="B117" s="6" t="str">
        <f>VLOOKUP(A117,CountriesContinents!A:B,2,FALSE)</f>
        <v>Europe</v>
      </c>
      <c r="C117" s="10">
        <v>36</v>
      </c>
      <c r="D117" s="4">
        <v>46</v>
      </c>
      <c r="E117" s="4">
        <v>58</v>
      </c>
      <c r="F117" s="4">
        <v>53</v>
      </c>
      <c r="G117" s="3">
        <v>53</v>
      </c>
      <c r="H117" s="3">
        <v>44</v>
      </c>
      <c r="I117" s="4">
        <v>45</v>
      </c>
      <c r="J117" s="10">
        <v>572</v>
      </c>
      <c r="K117" s="4">
        <v>581</v>
      </c>
      <c r="L117" s="4">
        <v>574</v>
      </c>
      <c r="M117" s="4">
        <v>566</v>
      </c>
      <c r="N117" s="3">
        <v>556</v>
      </c>
      <c r="O117" s="3">
        <v>593</v>
      </c>
      <c r="P117" s="11">
        <v>609</v>
      </c>
    </row>
    <row r="118" spans="1:16">
      <c r="A118" s="6" t="s">
        <v>192</v>
      </c>
      <c r="B118" s="6" t="str">
        <f>VLOOKUP(A118,CountriesContinents!A:B,2,FALSE)</f>
        <v>Europe</v>
      </c>
      <c r="C118" s="10">
        <v>56</v>
      </c>
      <c r="D118" s="4">
        <v>56</v>
      </c>
      <c r="E118" s="4">
        <v>75</v>
      </c>
      <c r="F118" s="4">
        <v>69</v>
      </c>
      <c r="G118" s="3">
        <v>61</v>
      </c>
      <c r="H118" s="3">
        <v>53</v>
      </c>
      <c r="I118" s="4">
        <v>67</v>
      </c>
      <c r="J118" s="10">
        <v>580</v>
      </c>
      <c r="K118" s="4">
        <v>537</v>
      </c>
      <c r="L118" s="4">
        <v>547</v>
      </c>
      <c r="M118" s="4">
        <v>569</v>
      </c>
      <c r="N118" s="3">
        <v>562</v>
      </c>
      <c r="O118" s="3">
        <v>601</v>
      </c>
      <c r="P118" s="11">
        <v>548</v>
      </c>
    </row>
    <row r="119" spans="1:16">
      <c r="A119" s="6" t="s">
        <v>193</v>
      </c>
      <c r="B119" s="6" t="str">
        <f>VLOOKUP(A119,CountriesContinents!A:B,2,FALSE)</f>
        <v>Asia</v>
      </c>
      <c r="C119" s="10">
        <v>23</v>
      </c>
      <c r="D119" s="4">
        <v>36</v>
      </c>
      <c r="E119" s="4">
        <v>60</v>
      </c>
      <c r="F119" s="4">
        <v>89</v>
      </c>
      <c r="G119" s="3">
        <v>107</v>
      </c>
      <c r="H119" s="3">
        <v>98</v>
      </c>
      <c r="I119" s="4">
        <v>74</v>
      </c>
      <c r="J119" s="10">
        <v>577</v>
      </c>
      <c r="K119" s="4">
        <v>544</v>
      </c>
      <c r="L119" s="4">
        <v>582</v>
      </c>
      <c r="M119" s="4">
        <v>575</v>
      </c>
      <c r="N119" s="3">
        <v>581</v>
      </c>
      <c r="O119" s="3">
        <v>566</v>
      </c>
      <c r="P119" s="11">
        <v>576</v>
      </c>
    </row>
    <row r="120" spans="1:16">
      <c r="A120" s="6" t="s">
        <v>194</v>
      </c>
      <c r="B120" s="6" t="str">
        <f>VLOOKUP(A120,CountriesContinents!A:B,2,FALSE)</f>
        <v>Europe</v>
      </c>
      <c r="C120" s="10">
        <v>24</v>
      </c>
      <c r="D120" s="4">
        <v>11</v>
      </c>
      <c r="E120" s="4">
        <v>5</v>
      </c>
      <c r="F120" s="4">
        <v>18</v>
      </c>
      <c r="G120" s="3">
        <v>27</v>
      </c>
      <c r="H120" s="3">
        <v>8</v>
      </c>
      <c r="I120" s="4">
        <v>15</v>
      </c>
      <c r="J120" s="10">
        <v>508</v>
      </c>
      <c r="K120" s="4">
        <v>491</v>
      </c>
      <c r="L120" s="4">
        <v>506</v>
      </c>
      <c r="M120" s="4">
        <v>471</v>
      </c>
      <c r="N120" s="3">
        <v>543</v>
      </c>
      <c r="O120" s="3">
        <v>588</v>
      </c>
      <c r="P120" s="11">
        <v>523</v>
      </c>
    </row>
    <row r="121" spans="1:16">
      <c r="A121" s="6" t="s">
        <v>195</v>
      </c>
      <c r="B121" s="6" t="str">
        <f>VLOOKUP(A121,CountriesContinents!A:B,2,FALSE)</f>
        <v>Africa</v>
      </c>
      <c r="C121" s="10">
        <v>1</v>
      </c>
      <c r="D121" s="4">
        <v>3</v>
      </c>
      <c r="E121" s="4">
        <v>2</v>
      </c>
      <c r="F121" s="4">
        <v>2</v>
      </c>
      <c r="G121" s="3">
        <v>6</v>
      </c>
      <c r="H121" s="3">
        <v>4</v>
      </c>
      <c r="I121" s="4">
        <v>3</v>
      </c>
      <c r="J121" s="10"/>
      <c r="K121" s="3"/>
      <c r="L121" s="3"/>
      <c r="M121" s="3"/>
      <c r="N121" s="3">
        <v>448</v>
      </c>
      <c r="O121" s="3"/>
      <c r="P121" s="11"/>
    </row>
    <row r="122" spans="1:16">
      <c r="A122" s="6" t="s">
        <v>196</v>
      </c>
      <c r="B122" s="6" t="str">
        <f>VLOOKUP(A122,CountriesContinents!A:B,2,FALSE)</f>
        <v>Africa</v>
      </c>
      <c r="C122" s="10">
        <v>8</v>
      </c>
      <c r="D122" s="4">
        <v>4</v>
      </c>
      <c r="E122" s="4">
        <v>9</v>
      </c>
      <c r="F122" s="4">
        <v>3</v>
      </c>
      <c r="G122" s="3">
        <v>6</v>
      </c>
      <c r="H122" s="3">
        <v>5</v>
      </c>
      <c r="I122" s="4">
        <v>8</v>
      </c>
      <c r="J122" s="10">
        <v>434</v>
      </c>
      <c r="K122" s="3"/>
      <c r="L122" s="4">
        <v>528</v>
      </c>
      <c r="M122" s="3"/>
      <c r="N122" s="3">
        <v>375</v>
      </c>
      <c r="O122" s="3">
        <v>454</v>
      </c>
      <c r="P122" s="11">
        <v>406</v>
      </c>
    </row>
    <row r="123" spans="1:16">
      <c r="A123" s="6" t="s">
        <v>2</v>
      </c>
      <c r="B123" s="6" t="str">
        <f>VLOOKUP(A123,CountriesContinents!A:B,2,FALSE)</f>
        <v>Asia</v>
      </c>
      <c r="C123" s="10">
        <v>230</v>
      </c>
      <c r="D123" s="4">
        <v>248</v>
      </c>
      <c r="E123" s="4">
        <v>275</v>
      </c>
      <c r="F123" s="4">
        <v>247</v>
      </c>
      <c r="G123" s="3">
        <v>346</v>
      </c>
      <c r="H123" s="3">
        <v>249</v>
      </c>
      <c r="I123" s="4">
        <v>322</v>
      </c>
      <c r="J123" s="10">
        <v>510</v>
      </c>
      <c r="K123" s="4">
        <v>534</v>
      </c>
      <c r="L123" s="4">
        <v>530</v>
      </c>
      <c r="M123" s="4">
        <v>533</v>
      </c>
      <c r="N123" s="3">
        <v>524</v>
      </c>
      <c r="O123" s="3">
        <v>512</v>
      </c>
      <c r="P123" s="11">
        <v>513</v>
      </c>
    </row>
    <row r="124" spans="1:16">
      <c r="A124" s="6" t="s">
        <v>197</v>
      </c>
      <c r="B124" s="6" t="str">
        <f>VLOOKUP(A124,CountriesContinents!A:B,2,FALSE)</f>
        <v>Asia</v>
      </c>
      <c r="C124" s="10">
        <v>4</v>
      </c>
      <c r="D124" s="4">
        <v>3</v>
      </c>
      <c r="E124" s="4">
        <v>3</v>
      </c>
      <c r="F124" s="4">
        <v>3</v>
      </c>
      <c r="G124" s="3">
        <v>6</v>
      </c>
      <c r="H124" s="3">
        <v>5</v>
      </c>
      <c r="I124" s="4">
        <v>5</v>
      </c>
      <c r="J124" s="10"/>
      <c r="K124" s="3"/>
      <c r="L124" s="3"/>
      <c r="M124" s="3"/>
      <c r="N124" s="3">
        <v>515</v>
      </c>
      <c r="O124" s="3">
        <v>426</v>
      </c>
      <c r="P124" s="11">
        <v>376</v>
      </c>
    </row>
    <row r="125" spans="1:16">
      <c r="A125" s="6" t="s">
        <v>198</v>
      </c>
      <c r="B125" s="6" t="str">
        <f>VLOOKUP(A125,CountriesContinents!A:B,2,FALSE)</f>
        <v>Africa</v>
      </c>
      <c r="C125" s="10">
        <v>3</v>
      </c>
      <c r="D125" s="4">
        <v>3</v>
      </c>
      <c r="E125" s="4">
        <v>5</v>
      </c>
      <c r="F125" s="4">
        <v>3</v>
      </c>
      <c r="G125" s="3">
        <v>2</v>
      </c>
      <c r="H125" s="3">
        <v>2</v>
      </c>
      <c r="I125" s="4">
        <v>2</v>
      </c>
      <c r="J125" s="10"/>
      <c r="K125" s="3"/>
      <c r="L125" s="4">
        <v>476</v>
      </c>
      <c r="M125" s="3"/>
      <c r="N125" s="3"/>
      <c r="O125" s="3"/>
      <c r="P125" s="11"/>
    </row>
    <row r="126" spans="1:16">
      <c r="A126" s="6" t="s">
        <v>199</v>
      </c>
      <c r="B126" s="6" t="str">
        <f>VLOOKUP(A126,CountriesContinents!A:B,2,FALSE)</f>
        <v>Europe</v>
      </c>
      <c r="C126" s="10">
        <v>5</v>
      </c>
      <c r="D126" s="4">
        <v>10</v>
      </c>
      <c r="E126" s="4">
        <v>6</v>
      </c>
      <c r="F126" s="4">
        <v>4</v>
      </c>
      <c r="G126" s="3">
        <v>4</v>
      </c>
      <c r="H126" s="3">
        <v>9</v>
      </c>
      <c r="I126" s="4">
        <v>5</v>
      </c>
      <c r="J126" s="10">
        <v>540</v>
      </c>
      <c r="K126" s="4">
        <v>519</v>
      </c>
      <c r="L126" s="4">
        <v>505</v>
      </c>
      <c r="M126" s="3"/>
      <c r="N126" s="3"/>
      <c r="O126" s="3">
        <v>536</v>
      </c>
      <c r="P126" s="11">
        <v>550</v>
      </c>
    </row>
    <row r="127" spans="1:16">
      <c r="A127" s="6" t="s">
        <v>200</v>
      </c>
      <c r="B127" s="6" t="str">
        <f>VLOOKUP(A127,CountriesContinents!A:B,2,FALSE)</f>
        <v>Oceania</v>
      </c>
      <c r="C127" s="10">
        <v>0</v>
      </c>
      <c r="D127" s="4">
        <v>0</v>
      </c>
      <c r="E127" s="4">
        <v>0</v>
      </c>
      <c r="F127" s="4">
        <v>0</v>
      </c>
      <c r="G127" s="3">
        <v>0</v>
      </c>
      <c r="H127" s="4">
        <v>0</v>
      </c>
      <c r="I127" s="4">
        <v>0</v>
      </c>
      <c r="J127" s="10"/>
      <c r="K127" s="3"/>
      <c r="L127" s="3"/>
      <c r="M127" s="3"/>
      <c r="N127" s="3"/>
      <c r="O127" s="3"/>
      <c r="P127" s="11"/>
    </row>
    <row r="128" spans="1:16">
      <c r="A128" s="6" t="s">
        <v>201</v>
      </c>
      <c r="B128" s="6" t="str">
        <f>VLOOKUP(A128,CountriesContinents!A:B,2,FALSE)</f>
        <v>Central America</v>
      </c>
      <c r="C128" s="10">
        <v>1</v>
      </c>
      <c r="D128" s="4">
        <v>3</v>
      </c>
      <c r="E128" s="4">
        <v>6</v>
      </c>
      <c r="F128" s="4">
        <v>3</v>
      </c>
      <c r="G128" s="3">
        <v>2</v>
      </c>
      <c r="H128" s="3">
        <v>3</v>
      </c>
      <c r="I128" s="4">
        <v>0</v>
      </c>
      <c r="J128" s="10"/>
      <c r="K128" s="3"/>
      <c r="L128" s="4">
        <v>488</v>
      </c>
      <c r="M128" s="3"/>
      <c r="N128" s="3"/>
      <c r="O128" s="3"/>
      <c r="P128" s="11"/>
    </row>
    <row r="129" spans="1:16">
      <c r="A129" s="6" t="s">
        <v>202</v>
      </c>
      <c r="B129" s="6" t="str">
        <f>VLOOKUP(A129,CountriesContinents!A:B,2,FALSE)</f>
        <v>Africa</v>
      </c>
      <c r="C129" s="10">
        <v>0</v>
      </c>
      <c r="D129" s="4">
        <v>1</v>
      </c>
      <c r="E129" s="4">
        <v>1</v>
      </c>
      <c r="F129" s="4">
        <v>1</v>
      </c>
      <c r="G129" s="3">
        <v>2</v>
      </c>
      <c r="H129" s="3">
        <v>0</v>
      </c>
      <c r="I129" s="4">
        <v>0</v>
      </c>
      <c r="J129" s="10"/>
      <c r="K129" s="3"/>
      <c r="L129" s="3"/>
      <c r="M129" s="3"/>
      <c r="N129" s="3"/>
      <c r="O129" s="3"/>
      <c r="P129" s="11"/>
    </row>
    <row r="130" spans="1:16">
      <c r="A130" s="6" t="s">
        <v>203</v>
      </c>
      <c r="B130" s="6" t="str">
        <f>VLOOKUP(A130,CountriesContinents!A:B,2,FALSE)</f>
        <v>Africa</v>
      </c>
      <c r="C130" s="10">
        <v>14</v>
      </c>
      <c r="D130" s="4">
        <v>9</v>
      </c>
      <c r="E130" s="4">
        <v>21</v>
      </c>
      <c r="F130" s="4">
        <v>15</v>
      </c>
      <c r="G130" s="3">
        <v>6</v>
      </c>
      <c r="H130" s="3">
        <v>16</v>
      </c>
      <c r="I130" s="4">
        <v>14</v>
      </c>
      <c r="J130" s="10">
        <v>581</v>
      </c>
      <c r="K130" s="4">
        <v>436</v>
      </c>
      <c r="L130" s="4">
        <v>518</v>
      </c>
      <c r="M130" s="4">
        <v>533</v>
      </c>
      <c r="N130" s="3">
        <v>510</v>
      </c>
      <c r="O130" s="3">
        <v>538</v>
      </c>
      <c r="P130" s="11">
        <v>510</v>
      </c>
    </row>
    <row r="131" spans="1:16">
      <c r="A131" s="6" t="s">
        <v>46</v>
      </c>
      <c r="B131" s="6" t="str">
        <f>VLOOKUP(A131,CountriesContinents!A:B,2,FALSE)</f>
        <v>North America</v>
      </c>
      <c r="C131" s="12">
        <v>1246</v>
      </c>
      <c r="D131" s="4">
        <v>1609</v>
      </c>
      <c r="E131" s="4">
        <v>1388</v>
      </c>
      <c r="F131" s="4">
        <v>1454</v>
      </c>
      <c r="G131" s="4">
        <v>1589</v>
      </c>
      <c r="H131" s="4">
        <v>1137</v>
      </c>
      <c r="I131" s="4">
        <v>1275</v>
      </c>
      <c r="J131" s="10">
        <v>504</v>
      </c>
      <c r="K131" s="4">
        <v>516</v>
      </c>
      <c r="L131" s="4">
        <v>520</v>
      </c>
      <c r="M131" s="4">
        <v>513</v>
      </c>
      <c r="N131" s="3">
        <v>517</v>
      </c>
      <c r="O131" s="3">
        <v>508</v>
      </c>
      <c r="P131" s="11">
        <v>525</v>
      </c>
    </row>
    <row r="132" spans="1:16">
      <c r="A132" s="13" t="s">
        <v>204</v>
      </c>
      <c r="B132" s="6" t="str">
        <f>VLOOKUP(A132,CountriesContinents!A:B,2,FALSE)</f>
        <v>Oceania</v>
      </c>
      <c r="C132" s="10"/>
      <c r="D132" s="3"/>
      <c r="E132" s="3"/>
      <c r="F132" s="3"/>
      <c r="G132" s="3"/>
      <c r="H132" s="3"/>
      <c r="I132" s="3"/>
      <c r="J132" s="10"/>
      <c r="K132" s="3"/>
      <c r="L132" s="3"/>
      <c r="M132" s="3"/>
      <c r="N132" s="3"/>
      <c r="O132" s="3"/>
      <c r="P132" s="11"/>
    </row>
    <row r="133" spans="1:16">
      <c r="A133" s="6" t="s">
        <v>205</v>
      </c>
      <c r="B133" s="6" t="str">
        <f>VLOOKUP(A133,CountriesContinents!A:B,2,FALSE)</f>
        <v>Europe</v>
      </c>
      <c r="C133" s="10">
        <v>23</v>
      </c>
      <c r="D133" s="4">
        <v>23</v>
      </c>
      <c r="E133" s="4">
        <v>39</v>
      </c>
      <c r="F133" s="4">
        <v>33</v>
      </c>
      <c r="G133" s="3">
        <v>32</v>
      </c>
      <c r="H133" s="3">
        <v>35</v>
      </c>
      <c r="I133" s="4">
        <v>24</v>
      </c>
      <c r="J133" s="10">
        <v>572</v>
      </c>
      <c r="K133" s="4">
        <v>540</v>
      </c>
      <c r="L133" s="4">
        <v>543</v>
      </c>
      <c r="M133" s="4">
        <v>540</v>
      </c>
      <c r="N133" s="3">
        <v>548</v>
      </c>
      <c r="O133" s="3">
        <v>555</v>
      </c>
      <c r="P133" s="11">
        <v>540</v>
      </c>
    </row>
    <row r="134" spans="1:16">
      <c r="A134" s="6" t="s">
        <v>206</v>
      </c>
      <c r="B134" s="6" t="str">
        <f>VLOOKUP(A134,CountriesContinents!A:B,2,FALSE)</f>
        <v>Europe</v>
      </c>
      <c r="C134" s="10">
        <v>9</v>
      </c>
      <c r="D134" s="4">
        <v>3</v>
      </c>
      <c r="E134" s="4">
        <v>15</v>
      </c>
      <c r="F134" s="4">
        <v>9</v>
      </c>
      <c r="G134" s="3">
        <v>12</v>
      </c>
      <c r="H134" s="3">
        <v>13</v>
      </c>
      <c r="I134" s="4">
        <v>16</v>
      </c>
      <c r="J134" s="10">
        <v>491</v>
      </c>
      <c r="K134" s="3"/>
      <c r="L134" s="4">
        <v>452</v>
      </c>
      <c r="M134" s="4">
        <v>584</v>
      </c>
      <c r="N134" s="3">
        <v>460</v>
      </c>
      <c r="O134" s="3">
        <v>513</v>
      </c>
      <c r="P134" s="11">
        <v>509</v>
      </c>
    </row>
    <row r="135" spans="1:16">
      <c r="A135" s="6" t="s">
        <v>207</v>
      </c>
      <c r="B135" s="6" t="str">
        <f>VLOOKUP(A135,CountriesContinents!A:B,2,FALSE)</f>
        <v>Asia</v>
      </c>
      <c r="C135" s="10">
        <v>23</v>
      </c>
      <c r="D135" s="4">
        <v>20</v>
      </c>
      <c r="E135" s="4">
        <v>27</v>
      </c>
      <c r="F135" s="4">
        <v>33</v>
      </c>
      <c r="G135" s="3">
        <v>37</v>
      </c>
      <c r="H135" s="3">
        <v>58</v>
      </c>
      <c r="I135" s="4">
        <v>51</v>
      </c>
      <c r="J135" s="10">
        <v>462</v>
      </c>
      <c r="K135" s="4">
        <v>476</v>
      </c>
      <c r="L135" s="4">
        <v>540</v>
      </c>
      <c r="M135" s="4">
        <v>482</v>
      </c>
      <c r="N135" s="3">
        <v>521</v>
      </c>
      <c r="O135" s="3">
        <v>538</v>
      </c>
      <c r="P135" s="11">
        <v>499</v>
      </c>
    </row>
    <row r="136" spans="1:16">
      <c r="A136" s="6" t="s">
        <v>1117</v>
      </c>
      <c r="B136" s="6" t="str">
        <f>VLOOKUP(A136,CountriesContinents!A:B,2,FALSE)</f>
        <v>Europe</v>
      </c>
      <c r="C136" s="10">
        <v>0</v>
      </c>
      <c r="D136" s="4">
        <v>0</v>
      </c>
      <c r="E136" s="4">
        <v>0</v>
      </c>
      <c r="F136" s="4">
        <v>0</v>
      </c>
      <c r="G136" s="4">
        <v>0</v>
      </c>
      <c r="H136" s="3">
        <v>10</v>
      </c>
      <c r="I136" s="4">
        <v>6</v>
      </c>
      <c r="J136" s="10"/>
      <c r="K136" s="4"/>
      <c r="L136" s="4"/>
      <c r="M136" s="4"/>
      <c r="N136" s="3"/>
      <c r="O136" s="3">
        <v>480</v>
      </c>
      <c r="P136" s="11">
        <v>505</v>
      </c>
    </row>
    <row r="137" spans="1:16">
      <c r="A137" s="6" t="s">
        <v>208</v>
      </c>
      <c r="B137" s="6" t="str">
        <f>VLOOKUP(A137,CountriesContinents!A:B,2,FALSE)</f>
        <v>Central America</v>
      </c>
      <c r="C137" s="10">
        <v>0</v>
      </c>
      <c r="D137" s="4">
        <v>1</v>
      </c>
      <c r="E137" s="4">
        <v>1</v>
      </c>
      <c r="F137" s="4">
        <v>0</v>
      </c>
      <c r="G137" s="3">
        <v>0</v>
      </c>
      <c r="H137" s="3">
        <v>0</v>
      </c>
      <c r="I137" s="4">
        <v>0</v>
      </c>
      <c r="J137" s="10"/>
      <c r="K137" s="3"/>
      <c r="L137" s="3"/>
      <c r="M137" s="3"/>
      <c r="N137" s="3"/>
      <c r="O137" s="3"/>
      <c r="P137" s="11"/>
    </row>
    <row r="138" spans="1:16">
      <c r="A138" s="6" t="s">
        <v>209</v>
      </c>
      <c r="B138" s="6" t="str">
        <f>VLOOKUP(A138,CountriesContinents!A:B,2,FALSE)</f>
        <v>Africa</v>
      </c>
      <c r="C138" s="10">
        <v>103</v>
      </c>
      <c r="D138" s="4">
        <v>102</v>
      </c>
      <c r="E138" s="4">
        <v>110</v>
      </c>
      <c r="F138" s="4">
        <v>166</v>
      </c>
      <c r="G138" s="3">
        <v>142</v>
      </c>
      <c r="H138" s="3">
        <v>139</v>
      </c>
      <c r="I138" s="4">
        <v>170</v>
      </c>
      <c r="J138" s="10">
        <v>501</v>
      </c>
      <c r="K138" s="4">
        <v>513</v>
      </c>
      <c r="L138" s="4">
        <v>509</v>
      </c>
      <c r="M138" s="4">
        <v>522</v>
      </c>
      <c r="N138" s="3">
        <v>522</v>
      </c>
      <c r="O138" s="3">
        <v>493</v>
      </c>
      <c r="P138" s="11">
        <v>490</v>
      </c>
    </row>
    <row r="139" spans="1:16">
      <c r="A139" s="6" t="s">
        <v>210</v>
      </c>
      <c r="B139" s="6" t="str">
        <f>VLOOKUP(A139,CountriesContinents!A:B,2,FALSE)</f>
        <v>Africa</v>
      </c>
      <c r="C139" s="10">
        <v>7</v>
      </c>
      <c r="D139" s="4">
        <v>8</v>
      </c>
      <c r="E139" s="4">
        <v>12</v>
      </c>
      <c r="F139" s="4">
        <v>8</v>
      </c>
      <c r="G139" s="3">
        <v>2</v>
      </c>
      <c r="H139" s="3">
        <v>9</v>
      </c>
      <c r="I139" s="4">
        <v>11</v>
      </c>
      <c r="J139" s="10">
        <v>480</v>
      </c>
      <c r="K139" s="4">
        <v>573</v>
      </c>
      <c r="L139" s="4">
        <v>495</v>
      </c>
      <c r="M139" s="4">
        <v>443</v>
      </c>
      <c r="N139" s="3"/>
      <c r="O139" s="3">
        <v>444</v>
      </c>
      <c r="P139" s="11">
        <v>548</v>
      </c>
    </row>
    <row r="140" spans="1:16">
      <c r="A140" s="6" t="s">
        <v>211</v>
      </c>
      <c r="B140" s="6" t="str">
        <f>VLOOKUP(A140,CountriesContinents!A:B,2,FALSE)</f>
        <v>Asia</v>
      </c>
      <c r="C140" s="10">
        <v>9</v>
      </c>
      <c r="D140" s="4">
        <v>6</v>
      </c>
      <c r="E140" s="4">
        <v>9</v>
      </c>
      <c r="F140" s="4">
        <v>2</v>
      </c>
      <c r="G140" s="3">
        <v>9</v>
      </c>
      <c r="H140" s="3">
        <v>11</v>
      </c>
      <c r="I140" s="4">
        <v>14</v>
      </c>
      <c r="J140" s="10">
        <v>437</v>
      </c>
      <c r="K140" s="4">
        <v>530</v>
      </c>
      <c r="L140" s="4">
        <v>474</v>
      </c>
      <c r="M140" s="4">
        <v>385</v>
      </c>
      <c r="N140" s="3">
        <v>400</v>
      </c>
      <c r="O140" s="3">
        <v>396</v>
      </c>
      <c r="P140" s="11">
        <v>491</v>
      </c>
    </row>
    <row r="141" spans="1:16">
      <c r="A141" s="6" t="s">
        <v>212</v>
      </c>
      <c r="B141" s="6" t="str">
        <f>VLOOKUP(A141,CountriesContinents!A:B,2,FALSE)</f>
        <v>Africa</v>
      </c>
      <c r="C141" s="10">
        <v>17</v>
      </c>
      <c r="D141" s="4">
        <v>23</v>
      </c>
      <c r="E141" s="4">
        <v>10</v>
      </c>
      <c r="F141" s="4">
        <v>14</v>
      </c>
      <c r="G141" s="3">
        <v>12</v>
      </c>
      <c r="H141" s="3">
        <v>16</v>
      </c>
      <c r="I141" s="4">
        <v>17</v>
      </c>
      <c r="J141" s="10">
        <v>393</v>
      </c>
      <c r="K141" s="4">
        <v>430</v>
      </c>
      <c r="L141" s="4">
        <v>393</v>
      </c>
      <c r="M141" s="4">
        <v>439</v>
      </c>
      <c r="N141" s="3">
        <v>360</v>
      </c>
      <c r="O141" s="3">
        <v>365</v>
      </c>
      <c r="P141" s="11">
        <v>426</v>
      </c>
    </row>
    <row r="142" spans="1:16">
      <c r="A142" s="6" t="s">
        <v>213</v>
      </c>
      <c r="B142" s="6" t="str">
        <f>VLOOKUP(A142,CountriesContinents!A:B,2,FALSE)</f>
        <v>Asia</v>
      </c>
      <c r="C142" s="10">
        <v>258</v>
      </c>
      <c r="D142" s="4">
        <v>313</v>
      </c>
      <c r="E142" s="3">
        <v>231</v>
      </c>
      <c r="F142" s="4">
        <v>189</v>
      </c>
      <c r="G142" s="3">
        <v>241</v>
      </c>
      <c r="H142" s="3">
        <v>189</v>
      </c>
      <c r="I142" s="4">
        <v>242</v>
      </c>
      <c r="J142" s="10">
        <v>462</v>
      </c>
      <c r="K142" s="4">
        <v>456</v>
      </c>
      <c r="L142" s="4">
        <v>473</v>
      </c>
      <c r="M142" s="4">
        <v>471</v>
      </c>
      <c r="N142" s="3">
        <v>471</v>
      </c>
      <c r="O142" s="3">
        <v>473</v>
      </c>
      <c r="P142" s="11">
        <v>480</v>
      </c>
    </row>
    <row r="143" spans="1:16">
      <c r="A143" s="6" t="s">
        <v>48</v>
      </c>
      <c r="B143" s="6" t="str">
        <f>VLOOKUP(A143,CountriesContinents!A:B,2,FALSE)</f>
        <v>Europe</v>
      </c>
      <c r="C143" s="12">
        <v>898</v>
      </c>
      <c r="D143" s="4">
        <v>1013</v>
      </c>
      <c r="E143" s="4">
        <v>1071</v>
      </c>
      <c r="F143" s="4">
        <v>1049</v>
      </c>
      <c r="G143" s="4">
        <v>1109</v>
      </c>
      <c r="H143" s="4">
        <v>1140</v>
      </c>
      <c r="I143" s="4">
        <v>2248</v>
      </c>
      <c r="J143" s="10">
        <v>535</v>
      </c>
      <c r="K143" s="4">
        <v>539</v>
      </c>
      <c r="L143" s="4">
        <v>531</v>
      </c>
      <c r="M143" s="4">
        <v>544</v>
      </c>
      <c r="N143" s="3">
        <v>545</v>
      </c>
      <c r="O143" s="3">
        <v>539</v>
      </c>
      <c r="P143" s="11">
        <v>507</v>
      </c>
    </row>
    <row r="144" spans="1:16">
      <c r="A144" s="6" t="s">
        <v>54</v>
      </c>
      <c r="B144" s="6" t="str">
        <f>VLOOKUP(A144,CountriesContinents!A:B,2,FALSE)</f>
        <v>Central America</v>
      </c>
      <c r="C144" s="10">
        <v>12</v>
      </c>
      <c r="D144" s="4">
        <v>11</v>
      </c>
      <c r="E144" s="4">
        <v>5</v>
      </c>
      <c r="F144" s="4">
        <v>5</v>
      </c>
      <c r="G144" s="3">
        <v>0</v>
      </c>
      <c r="H144" s="3">
        <v>0</v>
      </c>
      <c r="I144" s="4">
        <v>0</v>
      </c>
      <c r="J144" s="10">
        <v>431</v>
      </c>
      <c r="K144" s="4">
        <v>491</v>
      </c>
      <c r="L144" s="4">
        <v>484</v>
      </c>
      <c r="M144" s="4">
        <v>428</v>
      </c>
      <c r="N144" s="3"/>
      <c r="O144" s="3"/>
      <c r="P144" s="11"/>
    </row>
    <row r="145" spans="1:16">
      <c r="A145" s="6" t="s">
        <v>214</v>
      </c>
      <c r="B145" s="6" t="str">
        <f>VLOOKUP(A145,CountriesContinents!A:B,2,FALSE)</f>
        <v>Oceania</v>
      </c>
      <c r="C145" s="10">
        <v>0</v>
      </c>
      <c r="D145" s="4">
        <v>5</v>
      </c>
      <c r="E145" s="4">
        <v>6</v>
      </c>
      <c r="F145" s="4">
        <v>2</v>
      </c>
      <c r="G145" s="3">
        <v>4</v>
      </c>
      <c r="H145" s="3">
        <v>7</v>
      </c>
      <c r="I145" s="4">
        <v>3</v>
      </c>
      <c r="J145" s="10"/>
      <c r="K145" s="4">
        <v>610</v>
      </c>
      <c r="L145" s="4">
        <v>622</v>
      </c>
      <c r="M145" s="3"/>
      <c r="N145" s="3"/>
      <c r="O145" s="3">
        <v>624</v>
      </c>
      <c r="P145" s="11"/>
    </row>
    <row r="146" spans="1:16">
      <c r="A146" s="6" t="s">
        <v>28</v>
      </c>
      <c r="B146" s="6" t="str">
        <f>VLOOKUP(A146,CountriesContinents!A:B,2,FALSE)</f>
        <v>Oceania</v>
      </c>
      <c r="C146" s="10">
        <v>93</v>
      </c>
      <c r="D146" s="4">
        <v>113</v>
      </c>
      <c r="E146" s="4">
        <v>85</v>
      </c>
      <c r="F146" s="4">
        <v>107</v>
      </c>
      <c r="G146" s="3">
        <v>115</v>
      </c>
      <c r="H146" s="3">
        <v>95</v>
      </c>
      <c r="I146" s="4">
        <v>100</v>
      </c>
      <c r="J146" s="10">
        <v>558</v>
      </c>
      <c r="K146" s="4">
        <v>569</v>
      </c>
      <c r="L146" s="4">
        <v>604</v>
      </c>
      <c r="M146" s="4">
        <v>599</v>
      </c>
      <c r="N146" s="3">
        <v>592</v>
      </c>
      <c r="O146" s="3">
        <v>569</v>
      </c>
      <c r="P146" s="11">
        <v>605</v>
      </c>
    </row>
    <row r="147" spans="1:16">
      <c r="A147" s="6" t="s">
        <v>215</v>
      </c>
      <c r="B147" s="6" t="str">
        <f>VLOOKUP(A147,CountriesContinents!A:B,2,FALSE)</f>
        <v>Central America</v>
      </c>
      <c r="C147" s="10">
        <v>35</v>
      </c>
      <c r="D147" s="4">
        <v>40</v>
      </c>
      <c r="E147" s="4">
        <v>31</v>
      </c>
      <c r="F147" s="4">
        <v>34</v>
      </c>
      <c r="G147" s="3">
        <v>31</v>
      </c>
      <c r="H147" s="3">
        <v>22</v>
      </c>
      <c r="I147" s="4">
        <v>31</v>
      </c>
      <c r="J147" s="10">
        <v>507</v>
      </c>
      <c r="K147" s="4">
        <v>472</v>
      </c>
      <c r="L147" s="4">
        <v>522</v>
      </c>
      <c r="M147" s="4">
        <v>471</v>
      </c>
      <c r="N147" s="3">
        <v>478</v>
      </c>
      <c r="O147" s="3">
        <v>540</v>
      </c>
      <c r="P147" s="11">
        <v>489</v>
      </c>
    </row>
    <row r="148" spans="1:16">
      <c r="A148" s="6" t="s">
        <v>216</v>
      </c>
      <c r="B148" s="6" t="str">
        <f>VLOOKUP(A148,CountriesContinents!A:B,2,FALSE)</f>
        <v>Africa</v>
      </c>
      <c r="C148" s="10">
        <v>3</v>
      </c>
      <c r="D148" s="4">
        <v>2</v>
      </c>
      <c r="E148" s="4">
        <v>0</v>
      </c>
      <c r="F148" s="4">
        <v>0</v>
      </c>
      <c r="G148" s="3">
        <v>0</v>
      </c>
      <c r="H148" s="3">
        <v>2</v>
      </c>
      <c r="I148" s="4">
        <v>2</v>
      </c>
      <c r="J148" s="10"/>
      <c r="K148" s="3"/>
      <c r="L148" s="3"/>
      <c r="M148" s="3"/>
      <c r="N148" s="3"/>
      <c r="O148" s="3"/>
      <c r="P148" s="11"/>
    </row>
    <row r="149" spans="1:16">
      <c r="A149" s="6" t="s">
        <v>36</v>
      </c>
      <c r="B149" s="6" t="str">
        <f>VLOOKUP(A149,CountriesContinents!A:B,2,FALSE)</f>
        <v>Africa</v>
      </c>
      <c r="C149" s="10">
        <v>708</v>
      </c>
      <c r="D149" s="4">
        <v>719</v>
      </c>
      <c r="E149" s="4">
        <v>809</v>
      </c>
      <c r="F149" s="4">
        <v>806</v>
      </c>
      <c r="G149" s="3">
        <v>842</v>
      </c>
      <c r="H149" s="3">
        <v>878</v>
      </c>
      <c r="I149" s="4">
        <v>742</v>
      </c>
      <c r="J149" s="10">
        <v>487</v>
      </c>
      <c r="K149" s="4">
        <v>490</v>
      </c>
      <c r="L149" s="4">
        <v>449</v>
      </c>
      <c r="M149" s="4">
        <v>431</v>
      </c>
      <c r="N149" s="3">
        <v>426</v>
      </c>
      <c r="O149" s="3">
        <v>400</v>
      </c>
      <c r="P149" s="11">
        <v>412</v>
      </c>
    </row>
    <row r="150" spans="1:16">
      <c r="A150" s="6" t="s">
        <v>217</v>
      </c>
      <c r="B150" s="6" t="str">
        <f>VLOOKUP(A150,CountriesContinents!A:B,2,FALSE)</f>
        <v>Oceania</v>
      </c>
      <c r="C150" s="10">
        <v>0</v>
      </c>
      <c r="D150" s="4">
        <v>1</v>
      </c>
      <c r="E150" s="4">
        <v>4</v>
      </c>
      <c r="F150" s="4">
        <v>0</v>
      </c>
      <c r="G150" s="3">
        <v>0</v>
      </c>
      <c r="H150" s="3">
        <v>0</v>
      </c>
      <c r="I150" s="4">
        <v>0</v>
      </c>
      <c r="J150" s="10"/>
      <c r="K150" s="3"/>
      <c r="L150" s="3"/>
      <c r="M150" s="3"/>
      <c r="N150" s="3"/>
      <c r="O150" s="3"/>
      <c r="P150" s="11"/>
    </row>
    <row r="151" spans="1:16">
      <c r="A151" s="6" t="s">
        <v>69</v>
      </c>
      <c r="B151" s="6" t="str">
        <f>VLOOKUP(A151,CountriesContinents!A:B,2,FALSE)</f>
        <v>Europe</v>
      </c>
      <c r="C151" s="10">
        <v>161</v>
      </c>
      <c r="D151" s="4">
        <v>215</v>
      </c>
      <c r="E151" s="4">
        <v>217</v>
      </c>
      <c r="F151" s="4">
        <v>253</v>
      </c>
      <c r="G151" s="3">
        <v>273</v>
      </c>
      <c r="H151" s="3">
        <v>233</v>
      </c>
      <c r="I151" s="4">
        <v>254</v>
      </c>
      <c r="J151" s="10">
        <v>525</v>
      </c>
      <c r="K151" s="4">
        <v>531</v>
      </c>
      <c r="L151" s="4">
        <v>524</v>
      </c>
      <c r="M151" s="4">
        <v>516</v>
      </c>
      <c r="N151" s="3">
        <v>522</v>
      </c>
      <c r="O151" s="3">
        <v>534</v>
      </c>
      <c r="P151" s="11">
        <v>518</v>
      </c>
    </row>
    <row r="152" spans="1:16">
      <c r="A152" s="6" t="s">
        <v>218</v>
      </c>
      <c r="B152" s="6" t="str">
        <f>VLOOKUP(A152,CountriesContinents!A:B,2,FALSE)</f>
        <v>Asia</v>
      </c>
      <c r="C152" s="10">
        <v>51</v>
      </c>
      <c r="D152" s="4">
        <v>65</v>
      </c>
      <c r="E152" s="4">
        <v>71</v>
      </c>
      <c r="F152" s="4">
        <v>109</v>
      </c>
      <c r="G152" s="3">
        <v>89</v>
      </c>
      <c r="H152" s="3">
        <v>79</v>
      </c>
      <c r="I152" s="4">
        <v>66</v>
      </c>
      <c r="J152" s="10">
        <v>504</v>
      </c>
      <c r="K152" s="4">
        <v>492</v>
      </c>
      <c r="L152" s="4">
        <v>491</v>
      </c>
      <c r="M152" s="4">
        <v>448</v>
      </c>
      <c r="N152" s="3">
        <v>440</v>
      </c>
      <c r="O152" s="3">
        <v>454</v>
      </c>
      <c r="P152" s="11">
        <v>481</v>
      </c>
    </row>
    <row r="153" spans="1:16">
      <c r="A153" s="6" t="s">
        <v>14</v>
      </c>
      <c r="B153" s="6" t="str">
        <f>VLOOKUP(A153,CountriesContinents!A:B,2,FALSE)</f>
        <v>Asia</v>
      </c>
      <c r="C153" s="10">
        <v>635</v>
      </c>
      <c r="D153" s="4">
        <v>594</v>
      </c>
      <c r="E153" s="4">
        <v>640</v>
      </c>
      <c r="F153" s="4">
        <v>573</v>
      </c>
      <c r="G153" s="3">
        <v>625</v>
      </c>
      <c r="H153" s="3">
        <v>509</v>
      </c>
      <c r="I153" s="4">
        <v>572</v>
      </c>
      <c r="J153" s="10">
        <v>509</v>
      </c>
      <c r="K153" s="4">
        <v>512</v>
      </c>
      <c r="L153" s="4">
        <v>516</v>
      </c>
      <c r="M153" s="4">
        <v>507</v>
      </c>
      <c r="N153" s="3">
        <v>511</v>
      </c>
      <c r="O153" s="3">
        <v>492</v>
      </c>
      <c r="P153" s="11">
        <v>502</v>
      </c>
    </row>
    <row r="154" spans="1:16">
      <c r="A154" s="6" t="s">
        <v>219</v>
      </c>
      <c r="B154" s="6" t="str">
        <f>VLOOKUP(A154,CountriesContinents!A:B,2,FALSE)</f>
        <v>Oceania</v>
      </c>
      <c r="C154" s="10">
        <v>1</v>
      </c>
      <c r="D154" s="4">
        <v>0</v>
      </c>
      <c r="E154" s="4">
        <v>0</v>
      </c>
      <c r="F154" s="4">
        <v>0</v>
      </c>
      <c r="G154" s="3">
        <v>0</v>
      </c>
      <c r="H154" s="3">
        <v>1</v>
      </c>
      <c r="I154" s="4">
        <v>1</v>
      </c>
      <c r="J154" s="10"/>
      <c r="K154" s="3"/>
      <c r="L154" s="3"/>
      <c r="M154" s="3"/>
      <c r="N154" s="3"/>
      <c r="O154" s="3"/>
      <c r="P154" s="11"/>
    </row>
    <row r="155" spans="1:16">
      <c r="A155" s="6" t="s">
        <v>220</v>
      </c>
      <c r="B155" s="6" t="str">
        <f>VLOOKUP(A155,CountriesContinents!A:B,2,FALSE)</f>
        <v>Asia</v>
      </c>
      <c r="C155" s="10">
        <v>6</v>
      </c>
      <c r="D155" s="4">
        <v>8</v>
      </c>
      <c r="E155" s="4">
        <v>14</v>
      </c>
      <c r="F155" s="4">
        <v>13</v>
      </c>
      <c r="G155" s="3">
        <v>75</v>
      </c>
      <c r="H155" s="3">
        <v>69</v>
      </c>
      <c r="I155" s="4">
        <v>87</v>
      </c>
      <c r="J155" s="10">
        <v>350</v>
      </c>
      <c r="K155" s="4">
        <v>416</v>
      </c>
      <c r="L155" s="4">
        <v>451</v>
      </c>
      <c r="M155" s="4">
        <v>384</v>
      </c>
      <c r="N155" s="3">
        <v>381</v>
      </c>
      <c r="O155" s="3">
        <v>352</v>
      </c>
      <c r="P155" s="11">
        <v>376</v>
      </c>
    </row>
    <row r="156" spans="1:16">
      <c r="A156" s="6" t="s">
        <v>79</v>
      </c>
      <c r="B156" s="6" t="str">
        <f>VLOOKUP(A156,CountriesContinents!A:B,2,FALSE)</f>
        <v>Central America</v>
      </c>
      <c r="C156" s="10">
        <v>53</v>
      </c>
      <c r="D156" s="4">
        <v>41</v>
      </c>
      <c r="E156" s="4">
        <v>51</v>
      </c>
      <c r="F156" s="4">
        <v>59</v>
      </c>
      <c r="G156" s="3">
        <v>49</v>
      </c>
      <c r="H156" s="3">
        <v>67</v>
      </c>
      <c r="I156" s="4">
        <v>54</v>
      </c>
      <c r="J156" s="10">
        <v>485</v>
      </c>
      <c r="K156" s="4">
        <v>512</v>
      </c>
      <c r="L156" s="4">
        <v>468</v>
      </c>
      <c r="M156" s="4">
        <v>480</v>
      </c>
      <c r="N156" s="3">
        <v>521</v>
      </c>
      <c r="O156" s="3">
        <v>514</v>
      </c>
      <c r="P156" s="11">
        <v>464</v>
      </c>
    </row>
    <row r="157" spans="1:16">
      <c r="A157" s="6" t="s">
        <v>221</v>
      </c>
      <c r="B157" s="6" t="str">
        <f>VLOOKUP(A157,CountriesContinents!A:B,2,FALSE)</f>
        <v>Oceania</v>
      </c>
      <c r="C157" s="10">
        <v>2</v>
      </c>
      <c r="D157" s="4">
        <v>0</v>
      </c>
      <c r="E157" s="4">
        <v>0</v>
      </c>
      <c r="F157" s="4">
        <v>0</v>
      </c>
      <c r="G157" s="3">
        <v>2</v>
      </c>
      <c r="H157" s="3">
        <v>2</v>
      </c>
      <c r="I157" s="4">
        <v>1</v>
      </c>
      <c r="J157" s="10"/>
      <c r="K157" s="3"/>
      <c r="L157" s="3"/>
      <c r="M157" s="3"/>
      <c r="N157" s="3"/>
      <c r="O157" s="3"/>
      <c r="P157" s="11"/>
    </row>
    <row r="158" spans="1:16">
      <c r="A158" s="6" t="s">
        <v>63</v>
      </c>
      <c r="B158" s="6" t="str">
        <f>VLOOKUP(A158,CountriesContinents!A:B,2,FALSE)</f>
        <v>South America</v>
      </c>
      <c r="C158" s="10">
        <v>10</v>
      </c>
      <c r="D158" s="4">
        <v>14</v>
      </c>
      <c r="E158" s="4">
        <v>6</v>
      </c>
      <c r="F158" s="4">
        <v>5</v>
      </c>
      <c r="G158" s="3">
        <v>15</v>
      </c>
      <c r="H158" s="3">
        <v>16</v>
      </c>
      <c r="I158" s="4">
        <v>15</v>
      </c>
      <c r="J158" s="10">
        <v>484</v>
      </c>
      <c r="K158" s="4">
        <v>546</v>
      </c>
      <c r="L158" s="4">
        <v>490</v>
      </c>
      <c r="M158" s="4">
        <v>498</v>
      </c>
      <c r="N158" s="3">
        <v>484</v>
      </c>
      <c r="O158" s="3">
        <v>506</v>
      </c>
      <c r="P158" s="11">
        <v>477</v>
      </c>
    </row>
    <row r="159" spans="1:16">
      <c r="A159" s="6" t="s">
        <v>39</v>
      </c>
      <c r="B159" s="6" t="str">
        <f>VLOOKUP(A159,CountriesContinents!A:B,2,FALSE)</f>
        <v>South America</v>
      </c>
      <c r="C159" s="10">
        <v>404</v>
      </c>
      <c r="D159" s="4">
        <v>375</v>
      </c>
      <c r="E159" s="4">
        <v>396</v>
      </c>
      <c r="F159" s="4">
        <v>361</v>
      </c>
      <c r="G159" s="3">
        <v>445</v>
      </c>
      <c r="H159" s="3">
        <v>457</v>
      </c>
      <c r="I159" s="4">
        <v>578</v>
      </c>
      <c r="J159" s="10">
        <v>561</v>
      </c>
      <c r="K159" s="4">
        <v>563</v>
      </c>
      <c r="L159" s="4">
        <v>560</v>
      </c>
      <c r="M159" s="4">
        <v>566</v>
      </c>
      <c r="N159" s="3">
        <v>565</v>
      </c>
      <c r="O159" s="3">
        <v>558</v>
      </c>
      <c r="P159" s="11">
        <v>580</v>
      </c>
    </row>
    <row r="160" spans="1:16">
      <c r="A160" s="6" t="s">
        <v>18</v>
      </c>
      <c r="B160" s="6" t="str">
        <f>VLOOKUP(A160,CountriesContinents!A:B,2,FALSE)</f>
        <v>Oceania</v>
      </c>
      <c r="C160" s="10">
        <v>293</v>
      </c>
      <c r="D160" s="4">
        <v>260</v>
      </c>
      <c r="E160" s="4">
        <v>251</v>
      </c>
      <c r="F160" s="4">
        <v>236</v>
      </c>
      <c r="G160" s="3">
        <v>270</v>
      </c>
      <c r="H160" s="3">
        <v>278</v>
      </c>
      <c r="I160" s="4">
        <v>324</v>
      </c>
      <c r="J160" s="10">
        <v>536</v>
      </c>
      <c r="K160" s="4">
        <v>550</v>
      </c>
      <c r="L160" s="4">
        <v>556</v>
      </c>
      <c r="M160" s="4">
        <v>542</v>
      </c>
      <c r="N160" s="3">
        <v>559</v>
      </c>
      <c r="O160" s="3">
        <v>522</v>
      </c>
      <c r="P160" s="11">
        <v>531</v>
      </c>
    </row>
    <row r="161" spans="1:16">
      <c r="A161" s="6" t="s">
        <v>2244</v>
      </c>
      <c r="B161" s="6" t="str">
        <f>VLOOKUP(A161,CountriesContinents!A:B,2,FALSE)</f>
        <v>Oceania</v>
      </c>
      <c r="C161" s="10">
        <v>0</v>
      </c>
      <c r="D161" s="4">
        <v>0</v>
      </c>
      <c r="E161" s="4">
        <v>0</v>
      </c>
      <c r="F161" s="4">
        <v>0</v>
      </c>
      <c r="G161" s="4">
        <v>0</v>
      </c>
      <c r="H161" s="3">
        <v>1</v>
      </c>
      <c r="I161" s="4">
        <v>0</v>
      </c>
      <c r="J161" s="10"/>
      <c r="K161" s="4"/>
      <c r="L161" s="4"/>
      <c r="M161" s="4"/>
      <c r="N161" s="3"/>
      <c r="O161" s="3"/>
      <c r="P161" s="11"/>
    </row>
    <row r="162" spans="1:16">
      <c r="A162" s="6" t="s">
        <v>84</v>
      </c>
      <c r="B162" s="6" t="str">
        <f>VLOOKUP(A162,CountriesContinents!A:B,2,FALSE)</f>
        <v>Europe</v>
      </c>
      <c r="C162" s="10">
        <v>96</v>
      </c>
      <c r="D162" s="4">
        <v>147</v>
      </c>
      <c r="E162" s="4">
        <v>168</v>
      </c>
      <c r="F162" s="4">
        <v>183</v>
      </c>
      <c r="G162" s="3">
        <v>186</v>
      </c>
      <c r="H162" s="3">
        <v>167</v>
      </c>
      <c r="I162" s="4">
        <v>251</v>
      </c>
      <c r="J162" s="10">
        <v>560</v>
      </c>
      <c r="K162" s="4">
        <v>559</v>
      </c>
      <c r="L162" s="4">
        <v>574</v>
      </c>
      <c r="M162" s="4">
        <v>568</v>
      </c>
      <c r="N162" s="3">
        <v>582</v>
      </c>
      <c r="O162" s="3">
        <v>577</v>
      </c>
      <c r="P162" s="11">
        <v>583</v>
      </c>
    </row>
    <row r="163" spans="1:16">
      <c r="A163" s="6" t="s">
        <v>222</v>
      </c>
      <c r="B163" s="6" t="str">
        <f>VLOOKUP(A163,CountriesContinents!A:B,2,FALSE)</f>
        <v>Europe</v>
      </c>
      <c r="C163" s="10">
        <v>570</v>
      </c>
      <c r="D163" s="4">
        <v>536</v>
      </c>
      <c r="E163" s="4">
        <v>548</v>
      </c>
      <c r="F163" s="4">
        <v>540</v>
      </c>
      <c r="G163" s="3">
        <v>574</v>
      </c>
      <c r="H163" s="3">
        <v>499</v>
      </c>
      <c r="I163" s="4">
        <v>464</v>
      </c>
      <c r="J163" s="10">
        <v>545</v>
      </c>
      <c r="K163" s="4">
        <v>548</v>
      </c>
      <c r="L163" s="4">
        <v>538</v>
      </c>
      <c r="M163" s="4">
        <v>535</v>
      </c>
      <c r="N163" s="3">
        <v>548</v>
      </c>
      <c r="O163" s="3">
        <v>560</v>
      </c>
      <c r="P163" s="11">
        <v>556</v>
      </c>
    </row>
    <row r="164" spans="1:16">
      <c r="A164" s="6" t="s">
        <v>223</v>
      </c>
      <c r="B164" s="6" t="str">
        <f>VLOOKUP(A164,CountriesContinents!A:B,2,FALSE)</f>
        <v>North America</v>
      </c>
      <c r="C164" s="10">
        <v>169</v>
      </c>
      <c r="D164" s="4">
        <v>131</v>
      </c>
      <c r="E164" s="4">
        <v>132</v>
      </c>
      <c r="F164" s="4">
        <v>130</v>
      </c>
      <c r="G164" s="3">
        <v>102</v>
      </c>
      <c r="H164" s="3">
        <v>77</v>
      </c>
      <c r="I164" s="4">
        <v>83</v>
      </c>
      <c r="J164" s="10">
        <v>439</v>
      </c>
      <c r="K164" s="4">
        <v>448</v>
      </c>
      <c r="L164" s="4">
        <v>439</v>
      </c>
      <c r="M164" s="4">
        <v>423</v>
      </c>
      <c r="N164" s="3">
        <v>430</v>
      </c>
      <c r="O164" s="3">
        <v>408</v>
      </c>
      <c r="P164" s="11">
        <v>443</v>
      </c>
    </row>
    <row r="165" spans="1:16">
      <c r="A165" s="6" t="s">
        <v>224</v>
      </c>
      <c r="B165" s="6" t="str">
        <f>VLOOKUP(A165,CountriesContinents!A:B,2,FALSE)</f>
        <v>Asia</v>
      </c>
      <c r="C165" s="10">
        <v>59</v>
      </c>
      <c r="D165" s="4">
        <v>84</v>
      </c>
      <c r="E165" s="4">
        <v>102</v>
      </c>
      <c r="F165" s="4">
        <v>130</v>
      </c>
      <c r="G165" s="3">
        <v>136</v>
      </c>
      <c r="H165" s="3">
        <v>145</v>
      </c>
      <c r="I165" s="4">
        <v>156</v>
      </c>
      <c r="J165" s="10">
        <v>511</v>
      </c>
      <c r="K165" s="4">
        <v>470</v>
      </c>
      <c r="L165" s="4">
        <v>504</v>
      </c>
      <c r="M165" s="4">
        <v>499</v>
      </c>
      <c r="N165" s="3">
        <v>483</v>
      </c>
      <c r="O165" s="3">
        <v>495</v>
      </c>
      <c r="P165" s="11">
        <v>481</v>
      </c>
    </row>
    <row r="166" spans="1:16">
      <c r="A166" s="6" t="s">
        <v>225</v>
      </c>
      <c r="B166" s="6" t="str">
        <f>VLOOKUP(A166,CountriesContinents!A:B,2,FALSE)</f>
        <v>Africa</v>
      </c>
      <c r="C166" s="10">
        <v>0</v>
      </c>
      <c r="D166" s="4">
        <v>0</v>
      </c>
      <c r="E166" s="4">
        <v>1</v>
      </c>
      <c r="F166" s="4">
        <v>2</v>
      </c>
      <c r="G166" s="3">
        <v>0</v>
      </c>
      <c r="H166" s="3">
        <v>0</v>
      </c>
      <c r="I166" s="4">
        <v>5</v>
      </c>
      <c r="J166" s="10"/>
      <c r="K166" s="3"/>
      <c r="L166" s="3"/>
      <c r="M166" s="3"/>
      <c r="N166" s="3"/>
      <c r="O166" s="3"/>
      <c r="P166" s="11">
        <v>302</v>
      </c>
    </row>
    <row r="167" spans="1:16">
      <c r="A167" s="6" t="s">
        <v>226</v>
      </c>
      <c r="B167" s="6" t="str">
        <f>VLOOKUP(A167,CountriesContinents!A:B,2,FALSE)</f>
        <v>Africa</v>
      </c>
      <c r="C167" s="10">
        <v>4</v>
      </c>
      <c r="D167" s="4">
        <v>5</v>
      </c>
      <c r="E167" s="4">
        <v>7</v>
      </c>
      <c r="F167" s="4">
        <v>3</v>
      </c>
      <c r="G167" s="3">
        <v>5</v>
      </c>
      <c r="H167" s="3">
        <v>3</v>
      </c>
      <c r="I167" s="4">
        <v>1</v>
      </c>
      <c r="J167" s="10"/>
      <c r="K167" s="4">
        <v>534</v>
      </c>
      <c r="L167" s="4">
        <v>500</v>
      </c>
      <c r="M167" s="3"/>
      <c r="N167" s="3">
        <v>450</v>
      </c>
      <c r="O167" s="3"/>
      <c r="P167" s="11"/>
    </row>
    <row r="168" spans="1:16">
      <c r="A168" s="6" t="s">
        <v>66</v>
      </c>
      <c r="B168" s="6" t="str">
        <f>VLOOKUP(A168,CountriesContinents!A:B,2,FALSE)</f>
        <v>Europe</v>
      </c>
      <c r="C168" s="10">
        <v>196</v>
      </c>
      <c r="D168" s="4">
        <v>226</v>
      </c>
      <c r="E168" s="4">
        <v>221</v>
      </c>
      <c r="F168" s="4">
        <v>250</v>
      </c>
      <c r="G168" s="3">
        <v>250</v>
      </c>
      <c r="H168" s="3">
        <v>160</v>
      </c>
      <c r="I168" s="4">
        <v>150</v>
      </c>
      <c r="J168" s="10">
        <v>563</v>
      </c>
      <c r="K168" s="4">
        <v>579</v>
      </c>
      <c r="L168" s="4">
        <v>593</v>
      </c>
      <c r="M168" s="4">
        <v>584</v>
      </c>
      <c r="N168" s="3">
        <v>577</v>
      </c>
      <c r="O168" s="3">
        <v>582</v>
      </c>
      <c r="P168" s="11">
        <v>571</v>
      </c>
    </row>
    <row r="169" spans="1:16">
      <c r="A169" s="6" t="s">
        <v>89</v>
      </c>
      <c r="B169" s="6" t="str">
        <f>VLOOKUP(A169,CountriesContinents!A:B,2,FALSE)</f>
        <v>Asia</v>
      </c>
      <c r="C169" s="12">
        <v>997</v>
      </c>
      <c r="D169" s="4">
        <v>1361</v>
      </c>
      <c r="E169" s="4">
        <v>1408</v>
      </c>
      <c r="F169" s="4">
        <v>1399</v>
      </c>
      <c r="G169" s="4">
        <v>1754</v>
      </c>
      <c r="H169" s="4">
        <v>1524</v>
      </c>
      <c r="I169" s="4">
        <v>1460</v>
      </c>
      <c r="J169" s="10">
        <v>539</v>
      </c>
      <c r="K169" s="4">
        <v>549</v>
      </c>
      <c r="L169" s="4">
        <v>559</v>
      </c>
      <c r="M169" s="4">
        <v>571</v>
      </c>
      <c r="N169" s="3">
        <v>564</v>
      </c>
      <c r="O169" s="3">
        <v>566</v>
      </c>
      <c r="P169" s="11">
        <v>566</v>
      </c>
    </row>
    <row r="170" spans="1:16">
      <c r="A170" s="6" t="s">
        <v>227</v>
      </c>
      <c r="B170" s="6" t="str">
        <f>VLOOKUP(A170,CountriesContinents!A:B,2,FALSE)</f>
        <v>Africa</v>
      </c>
      <c r="C170" s="10">
        <v>2</v>
      </c>
      <c r="D170" s="4">
        <v>8</v>
      </c>
      <c r="E170" s="4">
        <v>9</v>
      </c>
      <c r="F170" s="4">
        <v>9</v>
      </c>
      <c r="G170" s="3">
        <v>16</v>
      </c>
      <c r="H170" s="3">
        <v>11</v>
      </c>
      <c r="I170" s="4">
        <v>10</v>
      </c>
      <c r="J170" s="10"/>
      <c r="K170" s="4">
        <v>313</v>
      </c>
      <c r="L170" s="4">
        <v>340</v>
      </c>
      <c r="M170" s="4">
        <v>432</v>
      </c>
      <c r="N170" s="3">
        <v>412</v>
      </c>
      <c r="O170" s="3">
        <v>374</v>
      </c>
      <c r="P170" s="11">
        <v>353</v>
      </c>
    </row>
    <row r="171" spans="1:16">
      <c r="A171" s="6" t="s">
        <v>228</v>
      </c>
      <c r="B171" s="6" t="str">
        <f>VLOOKUP(A171,CountriesContinents!A:B,2,FALSE)</f>
        <v>Oceania</v>
      </c>
      <c r="C171" s="10">
        <v>0</v>
      </c>
      <c r="D171" s="4">
        <v>1</v>
      </c>
      <c r="E171" s="4">
        <v>0</v>
      </c>
      <c r="F171" s="4">
        <v>1</v>
      </c>
      <c r="G171" s="3">
        <v>0</v>
      </c>
      <c r="H171" s="3">
        <v>0</v>
      </c>
      <c r="I171" s="4">
        <v>0</v>
      </c>
      <c r="J171" s="10"/>
      <c r="K171" s="3"/>
      <c r="L171" s="3"/>
      <c r="M171" s="3"/>
      <c r="N171" s="3"/>
      <c r="O171" s="3"/>
      <c r="P171" s="11"/>
    </row>
    <row r="172" spans="1:16">
      <c r="A172" s="6" t="s">
        <v>229</v>
      </c>
      <c r="B172" s="6" t="str">
        <f>VLOOKUP(A172,CountriesContinents!A:B,2,FALSE)</f>
        <v>Europe</v>
      </c>
      <c r="C172" s="10">
        <v>1</v>
      </c>
      <c r="D172" s="4">
        <v>0</v>
      </c>
      <c r="E172" s="4">
        <v>2</v>
      </c>
      <c r="F172" s="4">
        <v>0</v>
      </c>
      <c r="G172" s="3">
        <v>1</v>
      </c>
      <c r="H172" s="3">
        <v>1</v>
      </c>
      <c r="I172" s="4">
        <v>1</v>
      </c>
      <c r="J172" s="10"/>
      <c r="K172" s="3"/>
      <c r="L172" s="3"/>
      <c r="M172" s="3"/>
      <c r="N172" s="3"/>
      <c r="O172" s="3"/>
      <c r="P172" s="11"/>
    </row>
    <row r="173" spans="1:16">
      <c r="A173" s="6" t="s">
        <v>9</v>
      </c>
      <c r="B173" s="6" t="str">
        <f>VLOOKUP(A173,CountriesContinents!A:B,2,FALSE)</f>
        <v>Asia</v>
      </c>
      <c r="C173" s="10">
        <v>426</v>
      </c>
      <c r="D173" s="4">
        <v>501</v>
      </c>
      <c r="E173" s="4">
        <v>684</v>
      </c>
      <c r="F173" s="4">
        <v>720</v>
      </c>
      <c r="G173" s="3">
        <v>730</v>
      </c>
      <c r="H173" s="3">
        <v>958</v>
      </c>
      <c r="I173" s="4">
        <v>866</v>
      </c>
      <c r="J173" s="10">
        <v>413</v>
      </c>
      <c r="K173" s="4">
        <v>405</v>
      </c>
      <c r="L173" s="4">
        <v>413</v>
      </c>
      <c r="M173" s="4">
        <v>404</v>
      </c>
      <c r="N173" s="3">
        <v>379</v>
      </c>
      <c r="O173" s="3">
        <v>376</v>
      </c>
      <c r="P173" s="11">
        <v>391</v>
      </c>
    </row>
    <row r="174" spans="1:16">
      <c r="A174" s="6" t="s">
        <v>230</v>
      </c>
      <c r="B174" s="6" t="str">
        <f>VLOOKUP(A174,CountriesContinents!A:B,2,FALSE)</f>
        <v>Africa</v>
      </c>
      <c r="C174" s="10">
        <v>7</v>
      </c>
      <c r="D174" s="4">
        <v>4</v>
      </c>
      <c r="E174" s="4">
        <v>11</v>
      </c>
      <c r="F174" s="4">
        <v>18</v>
      </c>
      <c r="G174" s="3">
        <v>18</v>
      </c>
      <c r="H174" s="3">
        <v>15</v>
      </c>
      <c r="I174" s="4">
        <v>12</v>
      </c>
      <c r="J174" s="10">
        <v>411</v>
      </c>
      <c r="K174" s="3"/>
      <c r="L174" s="4">
        <v>527</v>
      </c>
      <c r="M174" s="4">
        <v>489</v>
      </c>
      <c r="N174" s="3">
        <v>464</v>
      </c>
      <c r="O174" s="3">
        <v>429</v>
      </c>
      <c r="P174" s="11">
        <v>418</v>
      </c>
    </row>
    <row r="175" spans="1:16">
      <c r="A175" s="6" t="s">
        <v>1368</v>
      </c>
      <c r="B175" s="6" t="str">
        <f>VLOOKUP(A175,CountriesContinents!A:B,2,FALSE)</f>
        <v>Europe</v>
      </c>
      <c r="C175" s="10">
        <v>0</v>
      </c>
      <c r="D175" s="4">
        <v>0</v>
      </c>
      <c r="E175" s="4">
        <v>0</v>
      </c>
      <c r="F175" s="4">
        <v>0</v>
      </c>
      <c r="G175" s="3">
        <v>0</v>
      </c>
      <c r="H175" s="3">
        <v>81</v>
      </c>
      <c r="I175" s="4">
        <v>95</v>
      </c>
      <c r="J175" s="10"/>
      <c r="K175" s="4"/>
      <c r="L175" s="4"/>
      <c r="M175" s="4"/>
      <c r="N175" s="3"/>
      <c r="O175" s="3">
        <v>553</v>
      </c>
      <c r="P175" s="11">
        <v>512</v>
      </c>
    </row>
    <row r="176" spans="1:16">
      <c r="A176" s="6" t="s">
        <v>231</v>
      </c>
      <c r="B176" s="6" t="str">
        <f>VLOOKUP(A176,CountriesContinents!A:B,2,FALSE)</f>
        <v>Europe</v>
      </c>
      <c r="C176" s="10">
        <v>61</v>
      </c>
      <c r="D176" s="4">
        <v>67</v>
      </c>
      <c r="E176" s="4">
        <v>101</v>
      </c>
      <c r="F176" s="4">
        <v>99</v>
      </c>
      <c r="G176" s="3">
        <v>90</v>
      </c>
      <c r="H176" s="3">
        <v>0</v>
      </c>
      <c r="I176" s="4">
        <v>0</v>
      </c>
      <c r="J176" s="10">
        <v>500</v>
      </c>
      <c r="K176" s="4">
        <v>531</v>
      </c>
      <c r="L176" s="4">
        <v>546</v>
      </c>
      <c r="M176" s="4">
        <v>528</v>
      </c>
      <c r="N176" s="3">
        <v>528</v>
      </c>
      <c r="O176" s="3"/>
      <c r="P176" s="11"/>
    </row>
    <row r="177" spans="1:16">
      <c r="A177" s="6" t="s">
        <v>232</v>
      </c>
      <c r="B177" s="6" t="str">
        <f>VLOOKUP(A177,CountriesContinents!A:B,2,FALSE)</f>
        <v>Africa</v>
      </c>
      <c r="C177" s="10">
        <v>0</v>
      </c>
      <c r="D177" s="4">
        <v>1</v>
      </c>
      <c r="E177" s="4">
        <v>0</v>
      </c>
      <c r="F177" s="4">
        <v>1</v>
      </c>
      <c r="G177" s="3">
        <v>2</v>
      </c>
      <c r="H177" s="3">
        <v>1</v>
      </c>
      <c r="I177" s="4">
        <v>0</v>
      </c>
      <c r="J177" s="10"/>
      <c r="K177" s="3"/>
      <c r="L177" s="3"/>
      <c r="M177" s="3"/>
      <c r="N177" s="3"/>
      <c r="O177" s="3"/>
      <c r="P177" s="11"/>
    </row>
    <row r="178" spans="1:16">
      <c r="A178" s="6" t="s">
        <v>233</v>
      </c>
      <c r="B178" s="6" t="str">
        <f>VLOOKUP(A178,CountriesContinents!A:B,2,FALSE)</f>
        <v>Africa</v>
      </c>
      <c r="C178" s="10">
        <v>1</v>
      </c>
      <c r="D178" s="4">
        <v>2</v>
      </c>
      <c r="E178" s="4">
        <v>1</v>
      </c>
      <c r="F178" s="4">
        <v>6</v>
      </c>
      <c r="G178" s="3">
        <v>4</v>
      </c>
      <c r="H178" s="3">
        <v>1</v>
      </c>
      <c r="I178" s="4">
        <v>5</v>
      </c>
      <c r="J178" s="10"/>
      <c r="K178" s="3"/>
      <c r="L178" s="3"/>
      <c r="M178" s="4">
        <v>457</v>
      </c>
      <c r="N178" s="3"/>
      <c r="O178" s="3"/>
      <c r="P178" s="11">
        <v>376</v>
      </c>
    </row>
    <row r="179" spans="1:16">
      <c r="A179" s="6" t="s">
        <v>51</v>
      </c>
      <c r="B179" s="6" t="str">
        <f>VLOOKUP(A179,CountriesContinents!A:B,2,FALSE)</f>
        <v>Asia</v>
      </c>
      <c r="C179" s="12">
        <v>2526</v>
      </c>
      <c r="D179" s="4">
        <v>2468</v>
      </c>
      <c r="E179" s="4">
        <v>2373</v>
      </c>
      <c r="F179" s="4">
        <v>2442</v>
      </c>
      <c r="G179" s="4">
        <v>2829</v>
      </c>
      <c r="H179" s="4">
        <v>1973</v>
      </c>
      <c r="I179" s="4">
        <v>1976</v>
      </c>
      <c r="J179" s="10">
        <v>591</v>
      </c>
      <c r="K179" s="4">
        <v>594</v>
      </c>
      <c r="L179" s="4">
        <v>599</v>
      </c>
      <c r="M179" s="4">
        <v>598</v>
      </c>
      <c r="N179" s="3">
        <v>604</v>
      </c>
      <c r="O179" s="3">
        <v>606</v>
      </c>
      <c r="P179" s="11">
        <v>606</v>
      </c>
    </row>
    <row r="180" spans="1:16">
      <c r="A180" s="6" t="s">
        <v>234</v>
      </c>
      <c r="B180" s="6" t="str">
        <f>VLOOKUP(A180,CountriesContinents!A:B,2,FALSE)</f>
        <v>Central America</v>
      </c>
      <c r="C180" s="12">
        <v>0</v>
      </c>
      <c r="D180" s="4">
        <v>0</v>
      </c>
      <c r="E180" s="4">
        <v>0</v>
      </c>
      <c r="F180" s="4">
        <v>0</v>
      </c>
      <c r="G180" s="4">
        <v>1</v>
      </c>
      <c r="H180" s="4">
        <v>0</v>
      </c>
      <c r="I180" s="4">
        <v>1</v>
      </c>
      <c r="J180" s="10"/>
      <c r="K180" s="4"/>
      <c r="L180" s="4"/>
      <c r="M180" s="4"/>
      <c r="N180" s="3"/>
      <c r="O180" s="3"/>
      <c r="P180" s="11"/>
    </row>
    <row r="181" spans="1:16">
      <c r="A181" s="6" t="s">
        <v>235</v>
      </c>
      <c r="B181" s="6" t="str">
        <f>VLOOKUP(A181,CountriesContinents!A:B,2,FALSE)</f>
        <v>Europe</v>
      </c>
      <c r="C181" s="10">
        <v>26</v>
      </c>
      <c r="D181" s="4">
        <v>35</v>
      </c>
      <c r="E181" s="4">
        <v>40</v>
      </c>
      <c r="F181" s="4">
        <v>50</v>
      </c>
      <c r="G181" s="3">
        <v>57</v>
      </c>
      <c r="H181" s="3">
        <v>44</v>
      </c>
      <c r="I181" s="4">
        <v>59</v>
      </c>
      <c r="J181" s="10">
        <v>498</v>
      </c>
      <c r="K181" s="4">
        <v>546</v>
      </c>
      <c r="L181" s="4">
        <v>540</v>
      </c>
      <c r="M181" s="4">
        <v>587</v>
      </c>
      <c r="N181" s="3">
        <v>579</v>
      </c>
      <c r="O181" s="3">
        <v>530</v>
      </c>
      <c r="P181" s="11">
        <v>553</v>
      </c>
    </row>
    <row r="182" spans="1:16">
      <c r="A182" s="6" t="s">
        <v>236</v>
      </c>
      <c r="B182" s="6" t="str">
        <f>VLOOKUP(A182,CountriesContinents!A:B,2,FALSE)</f>
        <v>Europe</v>
      </c>
      <c r="C182" s="10">
        <v>20</v>
      </c>
      <c r="D182" s="4">
        <v>16</v>
      </c>
      <c r="E182" s="4">
        <v>27</v>
      </c>
      <c r="F182" s="4">
        <v>28</v>
      </c>
      <c r="G182" s="3">
        <v>25</v>
      </c>
      <c r="H182" s="3">
        <v>37</v>
      </c>
      <c r="I182" s="4">
        <v>32</v>
      </c>
      <c r="J182" s="10">
        <v>556</v>
      </c>
      <c r="K182" s="4">
        <v>550</v>
      </c>
      <c r="L182" s="4">
        <v>541</v>
      </c>
      <c r="M182" s="4">
        <v>561</v>
      </c>
      <c r="N182" s="3">
        <v>512</v>
      </c>
      <c r="O182" s="3">
        <v>578</v>
      </c>
      <c r="P182" s="11">
        <v>593</v>
      </c>
    </row>
    <row r="183" spans="1:16">
      <c r="A183" s="6" t="s">
        <v>237</v>
      </c>
      <c r="B183" s="6" t="str">
        <f>VLOOKUP(A183,CountriesContinents!A:B,2,FALSE)</f>
        <v>Oceania</v>
      </c>
      <c r="C183" s="10">
        <v>1</v>
      </c>
      <c r="D183" s="4">
        <v>0</v>
      </c>
      <c r="E183" s="4">
        <v>0</v>
      </c>
      <c r="F183" s="4">
        <v>0</v>
      </c>
      <c r="G183" s="3">
        <v>0</v>
      </c>
      <c r="H183" s="4">
        <v>0</v>
      </c>
      <c r="I183" s="4">
        <v>0</v>
      </c>
      <c r="J183" s="10"/>
      <c r="K183" s="3"/>
      <c r="L183" s="3"/>
      <c r="M183" s="3"/>
      <c r="N183" s="3"/>
      <c r="O183" s="3"/>
      <c r="P183" s="11"/>
    </row>
    <row r="184" spans="1:16">
      <c r="A184" s="6" t="s">
        <v>238</v>
      </c>
      <c r="B184" s="6" t="str">
        <f>VLOOKUP(A184,CountriesContinents!A:B,2,FALSE)</f>
        <v>Africa</v>
      </c>
      <c r="C184" s="10">
        <v>0</v>
      </c>
      <c r="D184" s="4">
        <v>0</v>
      </c>
      <c r="E184" s="4">
        <v>0</v>
      </c>
      <c r="F184" s="4">
        <v>0</v>
      </c>
      <c r="G184" s="3">
        <v>1</v>
      </c>
      <c r="H184" s="3">
        <v>0</v>
      </c>
      <c r="I184" s="4">
        <v>0</v>
      </c>
      <c r="J184" s="10"/>
      <c r="K184" s="3"/>
      <c r="L184" s="3"/>
      <c r="M184" s="3"/>
      <c r="N184" s="3"/>
      <c r="O184" s="3"/>
      <c r="P184" s="11"/>
    </row>
    <row r="185" spans="1:16">
      <c r="A185" s="6" t="s">
        <v>68</v>
      </c>
      <c r="B185" s="6" t="str">
        <f>VLOOKUP(A185,CountriesContinents!A:B,2,FALSE)</f>
        <v>Africa</v>
      </c>
      <c r="C185" s="10">
        <v>510</v>
      </c>
      <c r="D185" s="4">
        <v>878</v>
      </c>
      <c r="E185" s="4">
        <v>738</v>
      </c>
      <c r="F185" s="4">
        <v>774</v>
      </c>
      <c r="G185" s="3">
        <v>867</v>
      </c>
      <c r="H185" s="3">
        <v>817</v>
      </c>
      <c r="I185" s="4">
        <v>803</v>
      </c>
      <c r="J185" s="10">
        <v>483</v>
      </c>
      <c r="K185" s="4">
        <v>459</v>
      </c>
      <c r="L185" s="4">
        <v>468</v>
      </c>
      <c r="M185" s="4">
        <v>470</v>
      </c>
      <c r="N185" s="3">
        <v>470</v>
      </c>
      <c r="O185" s="3">
        <v>473</v>
      </c>
      <c r="P185" s="11">
        <v>488</v>
      </c>
    </row>
    <row r="186" spans="1:16">
      <c r="A186" s="6" t="s">
        <v>2399</v>
      </c>
      <c r="B186" s="6" t="str">
        <f>VLOOKUP(A186,CountriesContinents!A:B,2,FALSE)</f>
        <v>South America</v>
      </c>
      <c r="C186" s="10">
        <v>0</v>
      </c>
      <c r="D186" s="4">
        <v>1</v>
      </c>
      <c r="E186" s="4">
        <v>0</v>
      </c>
      <c r="F186" s="4">
        <v>0</v>
      </c>
      <c r="G186" s="3">
        <v>0</v>
      </c>
      <c r="H186" s="3">
        <v>0</v>
      </c>
      <c r="I186" s="4">
        <v>0</v>
      </c>
      <c r="J186" s="10"/>
      <c r="K186" s="3"/>
      <c r="L186" s="3"/>
      <c r="M186" s="3"/>
      <c r="N186" s="3"/>
      <c r="O186" s="3"/>
      <c r="P186" s="11"/>
    </row>
    <row r="187" spans="1:16">
      <c r="A187" s="6" t="s">
        <v>2245</v>
      </c>
      <c r="B187" s="6" t="str">
        <f>VLOOKUP(A187,CountriesContinents!A:B,2,FALSE)</f>
        <v>Africa</v>
      </c>
      <c r="C187" s="10">
        <v>0</v>
      </c>
      <c r="D187" s="4">
        <v>0</v>
      </c>
      <c r="E187" s="4">
        <v>0</v>
      </c>
      <c r="F187" s="4">
        <v>0</v>
      </c>
      <c r="G187" s="4">
        <v>0</v>
      </c>
      <c r="H187" s="3">
        <v>1</v>
      </c>
      <c r="I187" s="4">
        <v>3</v>
      </c>
      <c r="J187" s="10"/>
      <c r="K187" s="3"/>
      <c r="L187" s="3"/>
      <c r="M187" s="3"/>
      <c r="N187" s="3"/>
      <c r="O187" s="3"/>
      <c r="P187" s="11"/>
    </row>
    <row r="188" spans="1:16">
      <c r="A188" s="6" t="s">
        <v>25</v>
      </c>
      <c r="B188" s="6" t="str">
        <f>VLOOKUP(A188,CountriesContinents!A:B,2,FALSE)</f>
        <v>Europe</v>
      </c>
      <c r="C188" s="10">
        <v>809</v>
      </c>
      <c r="D188" s="4">
        <v>1047</v>
      </c>
      <c r="E188" s="4">
        <v>1096</v>
      </c>
      <c r="F188" s="4">
        <v>946</v>
      </c>
      <c r="G188" s="4">
        <v>1058</v>
      </c>
      <c r="H188" s="4">
        <v>898</v>
      </c>
      <c r="I188" s="4">
        <v>935</v>
      </c>
      <c r="J188" s="10">
        <v>577</v>
      </c>
      <c r="K188" s="4">
        <v>582</v>
      </c>
      <c r="L188" s="4">
        <v>580</v>
      </c>
      <c r="M188" s="4">
        <v>582</v>
      </c>
      <c r="N188" s="3">
        <v>578</v>
      </c>
      <c r="O188" s="3">
        <v>583</v>
      </c>
      <c r="P188" s="11">
        <v>579</v>
      </c>
    </row>
    <row r="189" spans="1:16">
      <c r="A189" s="6" t="s">
        <v>70</v>
      </c>
      <c r="B189" s="6" t="str">
        <f>VLOOKUP(A189,CountriesContinents!A:B,2,FALSE)</f>
        <v>Asia</v>
      </c>
      <c r="C189" s="10">
        <v>91</v>
      </c>
      <c r="D189" s="4">
        <v>78</v>
      </c>
      <c r="E189" s="4">
        <v>62</v>
      </c>
      <c r="F189" s="4">
        <v>64</v>
      </c>
      <c r="G189" s="3">
        <v>67</v>
      </c>
      <c r="H189" s="3">
        <v>47</v>
      </c>
      <c r="I189" s="4">
        <v>48</v>
      </c>
      <c r="J189" s="10">
        <v>494</v>
      </c>
      <c r="K189" s="4">
        <v>477</v>
      </c>
      <c r="L189" s="4">
        <v>521</v>
      </c>
      <c r="M189" s="4">
        <v>503</v>
      </c>
      <c r="N189" s="3">
        <v>497</v>
      </c>
      <c r="O189" s="3">
        <v>488</v>
      </c>
      <c r="P189" s="11">
        <v>505</v>
      </c>
    </row>
    <row r="190" spans="1:16">
      <c r="A190" s="6" t="s">
        <v>239</v>
      </c>
      <c r="B190" s="6" t="str">
        <f>VLOOKUP(A190,CountriesContinents!A:B,2,FALSE)</f>
        <v>Central America</v>
      </c>
      <c r="C190" s="10">
        <v>2</v>
      </c>
      <c r="D190" s="4">
        <v>10</v>
      </c>
      <c r="E190" s="4">
        <v>3</v>
      </c>
      <c r="F190" s="4">
        <v>3</v>
      </c>
      <c r="G190" s="3">
        <v>1</v>
      </c>
      <c r="H190" s="3">
        <v>0</v>
      </c>
      <c r="I190" s="4">
        <v>2</v>
      </c>
      <c r="J190" s="10"/>
      <c r="K190" s="4">
        <v>447</v>
      </c>
      <c r="L190" s="3"/>
      <c r="M190" s="3"/>
      <c r="N190" s="3"/>
      <c r="O190" s="3"/>
      <c r="P190" s="11"/>
    </row>
    <row r="191" spans="1:16">
      <c r="A191" s="6" t="s">
        <v>240</v>
      </c>
      <c r="B191" s="6" t="str">
        <f>VLOOKUP(A191,CountriesContinents!A:B,2,FALSE)</f>
        <v>Central America</v>
      </c>
      <c r="C191" s="10">
        <v>4</v>
      </c>
      <c r="D191" s="4">
        <v>6</v>
      </c>
      <c r="E191" s="4">
        <v>6</v>
      </c>
      <c r="F191" s="4">
        <v>6</v>
      </c>
      <c r="G191" s="3">
        <v>3</v>
      </c>
      <c r="H191" s="3">
        <v>4</v>
      </c>
      <c r="I191" s="4">
        <v>3</v>
      </c>
      <c r="J191" s="10"/>
      <c r="K191" s="4">
        <v>460</v>
      </c>
      <c r="L191" s="4">
        <v>457</v>
      </c>
      <c r="M191" s="4">
        <v>525</v>
      </c>
      <c r="N191" s="3"/>
      <c r="O191" s="3"/>
      <c r="P191" s="11"/>
    </row>
    <row r="192" spans="1:16">
      <c r="A192" s="6" t="s">
        <v>2246</v>
      </c>
      <c r="B192" s="6" t="str">
        <f>VLOOKUP(A192,CountriesContinents!A:B,2,FALSE)</f>
        <v>Central America</v>
      </c>
      <c r="C192" s="10">
        <v>1</v>
      </c>
      <c r="D192" s="4">
        <v>3</v>
      </c>
      <c r="E192" s="4">
        <v>4</v>
      </c>
      <c r="F192" s="4">
        <v>2</v>
      </c>
      <c r="G192" s="3">
        <v>2</v>
      </c>
      <c r="H192" s="3">
        <v>0</v>
      </c>
      <c r="I192" s="4">
        <v>2</v>
      </c>
      <c r="J192" s="10"/>
      <c r="K192" s="3"/>
      <c r="L192" s="3"/>
      <c r="M192" s="3"/>
      <c r="N192" s="3"/>
      <c r="O192" s="3"/>
      <c r="P192" s="11"/>
    </row>
    <row r="193" spans="1:16">
      <c r="A193" s="6" t="s">
        <v>241</v>
      </c>
      <c r="B193" s="6" t="str">
        <f>VLOOKUP(A193,CountriesContinents!A:B,2,FALSE)</f>
        <v>Africa</v>
      </c>
      <c r="C193" s="10">
        <v>0</v>
      </c>
      <c r="D193" s="4">
        <v>0</v>
      </c>
      <c r="E193" s="4">
        <v>0</v>
      </c>
      <c r="F193" s="4">
        <v>5</v>
      </c>
      <c r="G193" s="3">
        <v>4</v>
      </c>
      <c r="H193" s="3">
        <v>0</v>
      </c>
      <c r="I193" s="4">
        <v>0</v>
      </c>
      <c r="J193" s="10"/>
      <c r="K193" s="3"/>
      <c r="L193" s="3"/>
      <c r="M193" s="4">
        <v>448</v>
      </c>
      <c r="N193" s="3"/>
      <c r="O193" s="3"/>
      <c r="P193" s="11"/>
    </row>
    <row r="194" spans="1:16">
      <c r="A194" s="6" t="s">
        <v>242</v>
      </c>
      <c r="B194" s="6" t="str">
        <f>VLOOKUP(A194,CountriesContinents!A:B,2,FALSE)</f>
        <v>South America</v>
      </c>
      <c r="C194" s="10">
        <v>1</v>
      </c>
      <c r="D194" s="4">
        <v>2</v>
      </c>
      <c r="E194" s="4">
        <v>2</v>
      </c>
      <c r="F194" s="4">
        <v>1</v>
      </c>
      <c r="G194" s="3">
        <v>1</v>
      </c>
      <c r="H194" s="3">
        <v>5</v>
      </c>
      <c r="I194" s="4">
        <v>2</v>
      </c>
      <c r="J194" s="10"/>
      <c r="K194" s="3"/>
      <c r="L194" s="3"/>
      <c r="M194" s="3"/>
      <c r="N194" s="3"/>
      <c r="O194" s="3">
        <v>458</v>
      </c>
      <c r="P194" s="11"/>
    </row>
    <row r="195" spans="1:16">
      <c r="A195" s="6" t="s">
        <v>243</v>
      </c>
      <c r="B195" s="6" t="str">
        <f>VLOOKUP(A195,CountriesContinents!A:B,2,FALSE)</f>
        <v>Africa</v>
      </c>
      <c r="C195" s="10">
        <v>1</v>
      </c>
      <c r="D195" s="4">
        <v>6</v>
      </c>
      <c r="E195" s="4">
        <v>13</v>
      </c>
      <c r="F195" s="4">
        <v>8</v>
      </c>
      <c r="G195" s="3">
        <v>5</v>
      </c>
      <c r="H195" s="3">
        <v>7</v>
      </c>
      <c r="I195" s="4">
        <v>5</v>
      </c>
      <c r="J195" s="10"/>
      <c r="K195" s="4">
        <v>428</v>
      </c>
      <c r="L195" s="4">
        <v>472</v>
      </c>
      <c r="M195" s="4">
        <v>415</v>
      </c>
      <c r="N195" s="3">
        <v>588</v>
      </c>
      <c r="O195" s="3">
        <v>444</v>
      </c>
      <c r="P195" s="11">
        <v>496</v>
      </c>
    </row>
    <row r="196" spans="1:16">
      <c r="A196" s="6" t="s">
        <v>30</v>
      </c>
      <c r="B196" s="6" t="str">
        <f>VLOOKUP(A196,CountriesContinents!A:B,2,FALSE)</f>
        <v>Europe</v>
      </c>
      <c r="C196" s="10">
        <v>86</v>
      </c>
      <c r="D196" s="4">
        <v>222</v>
      </c>
      <c r="E196" s="4">
        <v>487</v>
      </c>
      <c r="F196" s="4">
        <v>483</v>
      </c>
      <c r="G196" s="3">
        <v>547</v>
      </c>
      <c r="H196" s="3">
        <v>621</v>
      </c>
      <c r="I196" s="4">
        <v>559</v>
      </c>
      <c r="J196" s="10">
        <v>562</v>
      </c>
      <c r="K196" s="4">
        <v>542</v>
      </c>
      <c r="L196" s="4">
        <v>525</v>
      </c>
      <c r="M196" s="4">
        <v>511</v>
      </c>
      <c r="N196" s="3">
        <v>497</v>
      </c>
      <c r="O196" s="3">
        <v>504</v>
      </c>
      <c r="P196" s="11">
        <v>498</v>
      </c>
    </row>
    <row r="197" spans="1:16">
      <c r="A197" s="6" t="s">
        <v>35</v>
      </c>
      <c r="B197" s="6" t="str">
        <f>VLOOKUP(A197,CountriesContinents!A:B,2,FALSE)</f>
        <v>Europe</v>
      </c>
      <c r="C197" s="10">
        <v>659</v>
      </c>
      <c r="D197" s="4">
        <v>882</v>
      </c>
      <c r="E197" s="4">
        <v>914</v>
      </c>
      <c r="F197" s="4">
        <v>858</v>
      </c>
      <c r="G197" s="3">
        <v>871</v>
      </c>
      <c r="H197" s="3">
        <v>762</v>
      </c>
      <c r="I197" s="4">
        <v>809</v>
      </c>
      <c r="J197" s="10">
        <v>540</v>
      </c>
      <c r="K197" s="4">
        <v>550</v>
      </c>
      <c r="L197" s="4">
        <v>563</v>
      </c>
      <c r="M197" s="4">
        <v>563</v>
      </c>
      <c r="N197" s="3">
        <v>572</v>
      </c>
      <c r="O197" s="3">
        <v>580</v>
      </c>
      <c r="P197" s="11">
        <v>571</v>
      </c>
    </row>
    <row r="198" spans="1:16">
      <c r="A198" s="6" t="s">
        <v>244</v>
      </c>
      <c r="B198" s="6" t="str">
        <f>VLOOKUP(A198,CountriesContinents!A:B,2,FALSE)</f>
        <v>Asia</v>
      </c>
      <c r="C198" s="10">
        <v>5</v>
      </c>
      <c r="D198" s="4">
        <v>26</v>
      </c>
      <c r="E198" s="4">
        <v>23</v>
      </c>
      <c r="F198" s="4">
        <v>29</v>
      </c>
      <c r="G198" s="3">
        <v>3</v>
      </c>
      <c r="H198" s="3">
        <v>0</v>
      </c>
      <c r="I198" s="4">
        <v>0</v>
      </c>
      <c r="J198" s="10">
        <v>428</v>
      </c>
      <c r="K198" s="4">
        <v>504</v>
      </c>
      <c r="L198" s="4">
        <v>463</v>
      </c>
      <c r="M198" s="4">
        <v>471</v>
      </c>
      <c r="N198" s="3"/>
      <c r="O198" s="3"/>
      <c r="P198" s="11"/>
    </row>
    <row r="199" spans="1:16">
      <c r="A199" s="6" t="s">
        <v>245</v>
      </c>
      <c r="B199" s="6" t="str">
        <f>VLOOKUP(A199,CountriesContinents!A:B,2,FALSE)</f>
        <v>Asia</v>
      </c>
      <c r="C199" s="12">
        <v>4092</v>
      </c>
      <c r="D199" s="4">
        <v>4276</v>
      </c>
      <c r="E199" s="4">
        <v>3295</v>
      </c>
      <c r="F199" s="4">
        <v>2866</v>
      </c>
      <c r="G199" s="4">
        <v>3672</v>
      </c>
      <c r="H199" s="4">
        <v>2751</v>
      </c>
      <c r="I199" s="4">
        <v>3088</v>
      </c>
      <c r="J199" s="10">
        <v>546</v>
      </c>
      <c r="K199" s="4">
        <v>540</v>
      </c>
      <c r="L199" s="4">
        <v>550</v>
      </c>
      <c r="M199" s="4">
        <v>553</v>
      </c>
      <c r="N199" s="3">
        <v>559</v>
      </c>
      <c r="O199" s="3">
        <v>561</v>
      </c>
      <c r="P199" s="11">
        <v>567</v>
      </c>
    </row>
    <row r="200" spans="1:16">
      <c r="A200" s="6" t="s">
        <v>246</v>
      </c>
      <c r="B200" s="6" t="str">
        <f>VLOOKUP(A200,CountriesContinents!A:B,2,FALSE)</f>
        <v>Asia</v>
      </c>
      <c r="C200" s="10">
        <v>5</v>
      </c>
      <c r="D200" s="4">
        <v>5</v>
      </c>
      <c r="E200" s="4">
        <v>6</v>
      </c>
      <c r="F200" s="4">
        <v>5</v>
      </c>
      <c r="G200" s="3">
        <v>9</v>
      </c>
      <c r="H200" s="3">
        <v>2</v>
      </c>
      <c r="I200" s="4">
        <v>3</v>
      </c>
      <c r="J200" s="10">
        <v>310</v>
      </c>
      <c r="K200" s="4">
        <v>444</v>
      </c>
      <c r="L200" s="4">
        <v>403</v>
      </c>
      <c r="M200" s="4">
        <v>454</v>
      </c>
      <c r="N200" s="3">
        <v>538</v>
      </c>
      <c r="O200" s="3"/>
      <c r="P200" s="11"/>
    </row>
    <row r="201" spans="1:16">
      <c r="A201" s="6" t="s">
        <v>72</v>
      </c>
      <c r="B201" s="6" t="str">
        <f>VLOOKUP(A201,CountriesContinents!A:B,2,FALSE)</f>
        <v>Africa</v>
      </c>
      <c r="C201" s="10">
        <v>49</v>
      </c>
      <c r="D201" s="4">
        <v>60</v>
      </c>
      <c r="E201" s="4">
        <v>48</v>
      </c>
      <c r="F201" s="4">
        <v>33</v>
      </c>
      <c r="G201" s="3">
        <v>42</v>
      </c>
      <c r="H201" s="3">
        <v>39</v>
      </c>
      <c r="I201" s="4">
        <v>29</v>
      </c>
      <c r="J201" s="10">
        <v>410</v>
      </c>
      <c r="K201" s="4">
        <v>401</v>
      </c>
      <c r="L201" s="4">
        <v>433</v>
      </c>
      <c r="M201" s="4">
        <v>394</v>
      </c>
      <c r="N201" s="3">
        <v>370</v>
      </c>
      <c r="O201" s="3">
        <v>369</v>
      </c>
      <c r="P201" s="11">
        <v>334</v>
      </c>
    </row>
    <row r="202" spans="1:16">
      <c r="A202" s="6" t="s">
        <v>37</v>
      </c>
      <c r="B202" s="6" t="str">
        <f>VLOOKUP(A202,CountriesContinents!A:B,2,FALSE)</f>
        <v>Asia</v>
      </c>
      <c r="C202" s="12">
        <v>1526</v>
      </c>
      <c r="D202" s="4">
        <v>1723</v>
      </c>
      <c r="E202" s="4">
        <v>1576</v>
      </c>
      <c r="F202" s="4">
        <v>1467</v>
      </c>
      <c r="G202" s="4">
        <v>1813</v>
      </c>
      <c r="H202" s="4">
        <v>1542</v>
      </c>
      <c r="I202" s="4">
        <v>1594</v>
      </c>
      <c r="J202" s="10">
        <v>510</v>
      </c>
      <c r="K202" s="4">
        <v>513</v>
      </c>
      <c r="L202" s="4">
        <v>515</v>
      </c>
      <c r="M202" s="4">
        <v>515</v>
      </c>
      <c r="N202" s="3">
        <v>512</v>
      </c>
      <c r="O202" s="3">
        <v>508</v>
      </c>
      <c r="P202" s="11">
        <v>523</v>
      </c>
    </row>
    <row r="203" spans="1:16">
      <c r="A203" s="6" t="s">
        <v>247</v>
      </c>
      <c r="B203" s="6" t="str">
        <f>VLOOKUP(A203,CountriesContinents!A:B,2,FALSE)</f>
        <v>Africa</v>
      </c>
      <c r="C203" s="10">
        <v>2</v>
      </c>
      <c r="D203" s="4">
        <v>2</v>
      </c>
      <c r="E203" s="4">
        <v>2</v>
      </c>
      <c r="F203" s="4">
        <v>1</v>
      </c>
      <c r="G203" s="3">
        <v>3</v>
      </c>
      <c r="H203" s="3">
        <v>1</v>
      </c>
      <c r="I203" s="4">
        <v>5</v>
      </c>
      <c r="J203" s="10"/>
      <c r="K203" s="3"/>
      <c r="L203" s="3"/>
      <c r="M203" s="3"/>
      <c r="N203" s="3"/>
      <c r="O203" s="3"/>
      <c r="P203" s="11">
        <v>474</v>
      </c>
    </row>
    <row r="204" spans="1:16">
      <c r="A204" s="6" t="s">
        <v>248</v>
      </c>
      <c r="B204" s="6" t="str">
        <f>VLOOKUP(A204,CountriesContinents!A:B,2,FALSE)</f>
        <v>Oceania</v>
      </c>
      <c r="C204" s="10">
        <v>1</v>
      </c>
      <c r="D204" s="4">
        <v>0</v>
      </c>
      <c r="E204" s="4">
        <v>0</v>
      </c>
      <c r="F204" s="4">
        <v>0</v>
      </c>
      <c r="G204" s="3">
        <v>0</v>
      </c>
      <c r="H204" s="3">
        <v>0</v>
      </c>
      <c r="I204" s="4">
        <v>0</v>
      </c>
      <c r="J204" s="10"/>
      <c r="K204" s="3"/>
      <c r="L204" s="3"/>
      <c r="M204" s="3"/>
      <c r="N204" s="3"/>
      <c r="O204" s="3"/>
      <c r="P204" s="11"/>
    </row>
    <row r="205" spans="1:16">
      <c r="A205" s="6" t="s">
        <v>249</v>
      </c>
      <c r="B205" s="6" t="str">
        <f>VLOOKUP(A205,CountriesContinents!A:B,2,FALSE)</f>
        <v>Central America</v>
      </c>
      <c r="C205" s="10">
        <v>85</v>
      </c>
      <c r="D205" s="4">
        <v>83</v>
      </c>
      <c r="E205" s="4">
        <v>113</v>
      </c>
      <c r="F205" s="4">
        <v>88</v>
      </c>
      <c r="G205" s="3">
        <v>53</v>
      </c>
      <c r="H205" s="3">
        <v>24</v>
      </c>
      <c r="I205" s="4">
        <v>21</v>
      </c>
      <c r="J205" s="10">
        <v>493</v>
      </c>
      <c r="K205" s="4">
        <v>451</v>
      </c>
      <c r="L205" s="4">
        <v>456</v>
      </c>
      <c r="M205" s="4">
        <v>468</v>
      </c>
      <c r="N205" s="3">
        <v>488</v>
      </c>
      <c r="O205" s="3">
        <v>497</v>
      </c>
      <c r="P205" s="11">
        <v>530</v>
      </c>
    </row>
    <row r="206" spans="1:16">
      <c r="A206" s="6" t="s">
        <v>250</v>
      </c>
      <c r="B206" s="6" t="str">
        <f>VLOOKUP(A206,CountriesContinents!A:B,2,FALSE)</f>
        <v>Africa</v>
      </c>
      <c r="C206" s="10">
        <v>16</v>
      </c>
      <c r="D206" s="4">
        <v>27</v>
      </c>
      <c r="E206" s="4">
        <v>42</v>
      </c>
      <c r="F206" s="4">
        <v>16</v>
      </c>
      <c r="G206" s="3">
        <v>22</v>
      </c>
      <c r="H206" s="3">
        <v>17</v>
      </c>
      <c r="I206" s="4">
        <v>26</v>
      </c>
      <c r="J206" s="10">
        <v>471</v>
      </c>
      <c r="K206" s="4">
        <v>487</v>
      </c>
      <c r="L206" s="4">
        <v>495</v>
      </c>
      <c r="M206" s="4">
        <v>561</v>
      </c>
      <c r="N206" s="3">
        <v>532</v>
      </c>
      <c r="O206" s="3">
        <v>472</v>
      </c>
      <c r="P206" s="11">
        <v>505</v>
      </c>
    </row>
    <row r="207" spans="1:16">
      <c r="A207" s="6" t="s">
        <v>22</v>
      </c>
      <c r="B207" s="6" t="str">
        <f>VLOOKUP(A207,CountriesContinents!A:B,2,FALSE)</f>
        <v>Asia</v>
      </c>
      <c r="C207" s="12">
        <v>1346</v>
      </c>
      <c r="D207" s="4">
        <v>1581</v>
      </c>
      <c r="E207" s="4">
        <v>1564</v>
      </c>
      <c r="F207" s="4">
        <v>1444</v>
      </c>
      <c r="G207" s="4">
        <v>1197</v>
      </c>
      <c r="H207" s="4">
        <v>1098</v>
      </c>
      <c r="I207" s="4">
        <v>992</v>
      </c>
      <c r="J207" s="10">
        <v>550</v>
      </c>
      <c r="K207" s="4">
        <v>548</v>
      </c>
      <c r="L207" s="4">
        <v>553</v>
      </c>
      <c r="M207" s="4">
        <v>553</v>
      </c>
      <c r="N207" s="3">
        <v>556</v>
      </c>
      <c r="O207" s="3">
        <v>554</v>
      </c>
      <c r="P207" s="11">
        <v>554</v>
      </c>
    </row>
    <row r="208" spans="1:16">
      <c r="A208" s="6" t="s">
        <v>251</v>
      </c>
      <c r="B208" s="6" t="str">
        <f>VLOOKUP(A208,CountriesContinents!A:B,2,FALSE)</f>
        <v>Asia</v>
      </c>
      <c r="C208" s="10">
        <v>7</v>
      </c>
      <c r="D208" s="4">
        <v>3</v>
      </c>
      <c r="E208" s="4">
        <v>3</v>
      </c>
      <c r="F208" s="4">
        <v>7</v>
      </c>
      <c r="G208" s="3">
        <v>3</v>
      </c>
      <c r="H208" s="3">
        <v>5</v>
      </c>
      <c r="I208" s="4">
        <v>6</v>
      </c>
      <c r="J208" s="10">
        <v>421</v>
      </c>
      <c r="K208" s="3"/>
      <c r="L208" s="3"/>
      <c r="M208" s="4">
        <v>411</v>
      </c>
      <c r="N208" s="3"/>
      <c r="O208" s="3">
        <v>490</v>
      </c>
      <c r="P208" s="11">
        <v>528</v>
      </c>
    </row>
    <row r="209" spans="1:16">
      <c r="A209" s="6" t="s">
        <v>252</v>
      </c>
      <c r="B209" s="6" t="str">
        <f>VLOOKUP(A209,CountriesContinents!A:B,2,FALSE)</f>
        <v>Central America</v>
      </c>
      <c r="C209" s="10">
        <v>4</v>
      </c>
      <c r="D209" s="4">
        <v>1</v>
      </c>
      <c r="E209" s="4">
        <v>0</v>
      </c>
      <c r="F209" s="4">
        <v>0</v>
      </c>
      <c r="G209" s="3">
        <v>0</v>
      </c>
      <c r="H209" s="3">
        <v>0</v>
      </c>
      <c r="I209" s="4">
        <v>1</v>
      </c>
      <c r="J209" s="10"/>
      <c r="K209" s="3"/>
      <c r="L209" s="3"/>
      <c r="M209" s="3"/>
      <c r="N209" s="3"/>
      <c r="O209" s="3"/>
      <c r="P209" s="11"/>
    </row>
    <row r="210" spans="1:16">
      <c r="A210" s="6" t="s">
        <v>57</v>
      </c>
      <c r="B210" s="6" t="str">
        <f>VLOOKUP(A210,CountriesContinents!A:B,2,FALSE)</f>
        <v>Africa</v>
      </c>
      <c r="C210" s="10">
        <v>63</v>
      </c>
      <c r="D210" s="4">
        <v>79</v>
      </c>
      <c r="E210" s="4">
        <v>53</v>
      </c>
      <c r="F210" s="4">
        <v>53</v>
      </c>
      <c r="G210" s="3">
        <v>45</v>
      </c>
      <c r="H210" s="3">
        <v>58</v>
      </c>
      <c r="I210" s="4">
        <v>52</v>
      </c>
      <c r="J210" s="10">
        <v>408</v>
      </c>
      <c r="K210" s="4">
        <v>431</v>
      </c>
      <c r="L210" s="4">
        <v>396</v>
      </c>
      <c r="M210" s="4">
        <v>367</v>
      </c>
      <c r="N210" s="3">
        <v>371</v>
      </c>
      <c r="O210" s="3">
        <v>406</v>
      </c>
      <c r="P210" s="11">
        <v>405</v>
      </c>
    </row>
    <row r="211" spans="1:16">
      <c r="A211" s="6" t="s">
        <v>75</v>
      </c>
      <c r="B211" s="6" t="str">
        <f>VLOOKUP(A211,CountriesContinents!A:B,2,FALSE)</f>
        <v>Europe</v>
      </c>
      <c r="C211" s="10">
        <v>147</v>
      </c>
      <c r="D211" s="4">
        <v>206</v>
      </c>
      <c r="E211" s="4">
        <v>248</v>
      </c>
      <c r="F211" s="4">
        <v>238</v>
      </c>
      <c r="G211" s="3">
        <v>311</v>
      </c>
      <c r="H211" s="3">
        <v>270</v>
      </c>
      <c r="I211" s="4">
        <v>253</v>
      </c>
      <c r="J211" s="10">
        <v>516</v>
      </c>
      <c r="K211" s="4">
        <v>540</v>
      </c>
      <c r="L211" s="4">
        <v>556</v>
      </c>
      <c r="M211" s="4">
        <v>552</v>
      </c>
      <c r="N211" s="3">
        <v>559</v>
      </c>
      <c r="O211" s="3">
        <v>559</v>
      </c>
      <c r="P211" s="11">
        <v>557</v>
      </c>
    </row>
    <row r="212" spans="1:16">
      <c r="A212" s="6" t="s">
        <v>26</v>
      </c>
      <c r="B212" s="6" t="str">
        <f>VLOOKUP(A212,CountriesContinents!A:B,2,FALSE)</f>
        <v>Asia</v>
      </c>
      <c r="C212" s="12">
        <v>746</v>
      </c>
      <c r="D212" s="4">
        <v>1015</v>
      </c>
      <c r="E212" s="4">
        <v>1152</v>
      </c>
      <c r="F212" s="4">
        <v>1174</v>
      </c>
      <c r="G212" s="4">
        <v>1105</v>
      </c>
      <c r="H212" s="4">
        <v>844</v>
      </c>
      <c r="I212" s="4">
        <v>894</v>
      </c>
      <c r="J212" s="10">
        <v>514</v>
      </c>
      <c r="K212" s="4">
        <v>513</v>
      </c>
      <c r="L212" s="4">
        <v>515</v>
      </c>
      <c r="M212" s="4">
        <v>521</v>
      </c>
      <c r="N212" s="3">
        <v>533</v>
      </c>
      <c r="O212" s="3">
        <v>529</v>
      </c>
      <c r="P212" s="11">
        <v>531</v>
      </c>
    </row>
    <row r="213" spans="1:16">
      <c r="A213" s="6" t="s">
        <v>24</v>
      </c>
      <c r="B213" s="6" t="str">
        <f>VLOOKUP(A213,CountriesContinents!A:B,2,FALSE)</f>
        <v>Europe</v>
      </c>
      <c r="C213" s="12">
        <v>3580</v>
      </c>
      <c r="D213" s="4">
        <v>4067</v>
      </c>
      <c r="E213" s="4">
        <v>4024</v>
      </c>
      <c r="F213" s="4">
        <v>3766</v>
      </c>
      <c r="G213" s="4">
        <v>4237</v>
      </c>
      <c r="H213" s="4">
        <v>3632</v>
      </c>
      <c r="I213" s="4">
        <v>3567</v>
      </c>
      <c r="J213" s="10">
        <v>583</v>
      </c>
      <c r="K213" s="4">
        <v>589</v>
      </c>
      <c r="L213" s="4">
        <v>592</v>
      </c>
      <c r="M213" s="4">
        <v>587</v>
      </c>
      <c r="N213" s="3">
        <v>586</v>
      </c>
      <c r="O213" s="3">
        <v>584</v>
      </c>
      <c r="P213" s="11">
        <v>584</v>
      </c>
    </row>
    <row r="214" spans="1:16">
      <c r="A214" s="6" t="s">
        <v>253</v>
      </c>
      <c r="B214" s="6" t="str">
        <f>VLOOKUP(A214,CountriesContinents!A:B,2,FALSE)</f>
        <v>North America</v>
      </c>
      <c r="C214" s="12">
        <v>153358</v>
      </c>
      <c r="D214" s="4">
        <v>156613</v>
      </c>
      <c r="E214" s="4">
        <v>151252</v>
      </c>
      <c r="F214" s="4">
        <v>140085</v>
      </c>
      <c r="G214" s="4">
        <v>144650</v>
      </c>
      <c r="H214" s="4">
        <v>113434</v>
      </c>
      <c r="I214" s="4">
        <v>110878</v>
      </c>
      <c r="J214" s="10">
        <v>531</v>
      </c>
      <c r="K214" s="4">
        <v>529</v>
      </c>
      <c r="L214" s="4">
        <v>531</v>
      </c>
      <c r="M214" s="4">
        <v>528</v>
      </c>
      <c r="N214" s="3">
        <v>530</v>
      </c>
      <c r="O214" s="3">
        <v>528</v>
      </c>
      <c r="P214" s="11">
        <v>532</v>
      </c>
    </row>
    <row r="215" spans="1:16">
      <c r="A215" s="6" t="s">
        <v>56</v>
      </c>
      <c r="B215" s="6" t="str">
        <f>VLOOKUP(A215,CountriesContinents!A:B,2,FALSE)</f>
        <v>South America</v>
      </c>
      <c r="C215" s="10">
        <v>25</v>
      </c>
      <c r="D215" s="4">
        <v>27</v>
      </c>
      <c r="E215" s="4">
        <v>44</v>
      </c>
      <c r="F215" s="4">
        <v>44</v>
      </c>
      <c r="G215" s="3">
        <v>48</v>
      </c>
      <c r="H215" s="3">
        <v>35</v>
      </c>
      <c r="I215" s="4">
        <v>42</v>
      </c>
      <c r="J215" s="10">
        <v>610</v>
      </c>
      <c r="K215" s="4">
        <v>599</v>
      </c>
      <c r="L215" s="4">
        <v>599</v>
      </c>
      <c r="M215" s="4">
        <v>603</v>
      </c>
      <c r="N215" s="3">
        <v>603</v>
      </c>
      <c r="O215" s="3">
        <v>579</v>
      </c>
      <c r="P215" s="11">
        <v>601</v>
      </c>
    </row>
    <row r="216" spans="1:16">
      <c r="A216" s="6" t="s">
        <v>254</v>
      </c>
      <c r="B216" s="6" t="str">
        <f>VLOOKUP(A216,CountriesContinents!A:B,2,FALSE)</f>
        <v>Oceania</v>
      </c>
      <c r="C216" s="10">
        <v>14</v>
      </c>
      <c r="D216" s="4">
        <v>5</v>
      </c>
      <c r="E216" s="4">
        <v>1</v>
      </c>
      <c r="F216" s="4">
        <v>3</v>
      </c>
      <c r="G216" s="3">
        <v>1</v>
      </c>
      <c r="H216" s="3">
        <v>2</v>
      </c>
      <c r="I216" s="4">
        <v>1</v>
      </c>
      <c r="J216" s="10">
        <v>461</v>
      </c>
      <c r="K216" s="4">
        <v>476</v>
      </c>
      <c r="L216" s="3"/>
      <c r="M216" s="3"/>
      <c r="N216" s="3"/>
      <c r="O216" s="3"/>
      <c r="P216" s="11"/>
    </row>
    <row r="217" spans="1:16">
      <c r="A217" s="6" t="s">
        <v>255</v>
      </c>
      <c r="B217" s="6" t="str">
        <f>VLOOKUP(A217,CountriesContinents!A:B,2,FALSE)</f>
        <v>Asia</v>
      </c>
      <c r="C217" s="10">
        <v>44</v>
      </c>
      <c r="D217" s="4">
        <v>33</v>
      </c>
      <c r="E217" s="4">
        <v>60</v>
      </c>
      <c r="F217" s="4">
        <v>53</v>
      </c>
      <c r="G217" s="3">
        <v>54</v>
      </c>
      <c r="H217" s="3">
        <v>42</v>
      </c>
      <c r="I217" s="4">
        <v>53</v>
      </c>
      <c r="J217" s="10">
        <v>537</v>
      </c>
      <c r="K217" s="4">
        <v>553</v>
      </c>
      <c r="L217" s="4">
        <v>537</v>
      </c>
      <c r="M217" s="4">
        <v>533</v>
      </c>
      <c r="N217" s="3">
        <v>555</v>
      </c>
      <c r="O217" s="3">
        <v>529</v>
      </c>
      <c r="P217" s="11">
        <v>562</v>
      </c>
    </row>
    <row r="218" spans="1:16">
      <c r="A218" s="6" t="s">
        <v>256</v>
      </c>
      <c r="B218" s="6" t="str">
        <f>VLOOKUP(A218,CountriesContinents!A:B,2,FALSE)</f>
        <v>Oceania</v>
      </c>
      <c r="C218" s="10">
        <v>1</v>
      </c>
      <c r="D218" s="4">
        <v>0</v>
      </c>
      <c r="E218" s="4">
        <v>0</v>
      </c>
      <c r="F218" s="4">
        <v>0</v>
      </c>
      <c r="G218" s="3">
        <v>0</v>
      </c>
      <c r="H218" s="3">
        <v>0</v>
      </c>
      <c r="I218" s="4">
        <v>0</v>
      </c>
      <c r="J218" s="10"/>
      <c r="K218" s="3"/>
      <c r="L218" s="3"/>
      <c r="M218" s="3"/>
      <c r="N218" s="3"/>
      <c r="O218" s="3"/>
      <c r="P218" s="11"/>
    </row>
    <row r="219" spans="1:16">
      <c r="A219" s="6" t="s">
        <v>257</v>
      </c>
      <c r="B219" s="6" t="str">
        <f>VLOOKUP(A219,CountriesContinents!A:B,2,FALSE)</f>
        <v>Europe</v>
      </c>
      <c r="C219" s="10">
        <v>2</v>
      </c>
      <c r="D219" s="4">
        <v>0</v>
      </c>
      <c r="E219" s="4">
        <v>0</v>
      </c>
      <c r="F219" s="4">
        <v>0</v>
      </c>
      <c r="G219" s="3">
        <v>0</v>
      </c>
      <c r="H219" s="3">
        <v>0</v>
      </c>
      <c r="I219" s="4">
        <v>0</v>
      </c>
      <c r="J219" s="10"/>
      <c r="K219" s="3"/>
      <c r="L219" s="3"/>
      <c r="M219" s="3"/>
      <c r="N219" s="3"/>
      <c r="O219" s="3"/>
      <c r="P219" s="11"/>
    </row>
    <row r="220" spans="1:16">
      <c r="A220" s="6" t="s">
        <v>45</v>
      </c>
      <c r="B220" s="6" t="str">
        <f>VLOOKUP(A220,CountriesContinents!A:B,2,FALSE)</f>
        <v>South America</v>
      </c>
      <c r="C220" s="10">
        <v>276</v>
      </c>
      <c r="D220" s="4">
        <v>244</v>
      </c>
      <c r="E220" s="4">
        <v>289</v>
      </c>
      <c r="F220" s="4">
        <v>329</v>
      </c>
      <c r="G220" s="3">
        <v>221</v>
      </c>
      <c r="H220" s="3">
        <v>177</v>
      </c>
      <c r="I220" s="4">
        <v>202</v>
      </c>
      <c r="J220" s="10">
        <v>528</v>
      </c>
      <c r="K220" s="4">
        <v>515</v>
      </c>
      <c r="L220" s="4">
        <v>511</v>
      </c>
      <c r="M220" s="4">
        <v>517</v>
      </c>
      <c r="N220" s="3">
        <v>506</v>
      </c>
      <c r="O220" s="3">
        <v>533</v>
      </c>
      <c r="P220" s="11">
        <v>502</v>
      </c>
    </row>
    <row r="221" spans="1:16">
      <c r="A221" s="6" t="s">
        <v>55</v>
      </c>
      <c r="B221" s="6" t="str">
        <f>VLOOKUP(A221,CountriesContinents!A:B,2,FALSE)</f>
        <v>Asia</v>
      </c>
      <c r="C221" s="10">
        <v>327</v>
      </c>
      <c r="D221" s="4">
        <v>426</v>
      </c>
      <c r="E221" s="4">
        <v>591</v>
      </c>
      <c r="F221" s="4">
        <v>604</v>
      </c>
      <c r="G221" s="3">
        <v>670</v>
      </c>
      <c r="H221" s="3">
        <v>664</v>
      </c>
      <c r="I221" s="4">
        <v>835</v>
      </c>
      <c r="J221" s="10">
        <v>538</v>
      </c>
      <c r="K221" s="4">
        <v>534</v>
      </c>
      <c r="L221" s="4">
        <v>527</v>
      </c>
      <c r="M221" s="4">
        <v>528</v>
      </c>
      <c r="N221" s="3">
        <v>546</v>
      </c>
      <c r="O221" s="3">
        <v>551</v>
      </c>
      <c r="P221" s="11">
        <v>557</v>
      </c>
    </row>
    <row r="222" spans="1:16">
      <c r="A222" s="6" t="s">
        <v>258</v>
      </c>
      <c r="B222" s="6" t="str">
        <f>VLOOKUP(A222,CountriesContinents!A:B,2,FALSE)</f>
        <v>Central America</v>
      </c>
      <c r="C222" s="10">
        <v>6</v>
      </c>
      <c r="D222" s="4">
        <v>6</v>
      </c>
      <c r="E222" s="4">
        <v>2</v>
      </c>
      <c r="F222" s="4">
        <v>0</v>
      </c>
      <c r="G222" s="3">
        <v>3</v>
      </c>
      <c r="H222" s="3">
        <v>2</v>
      </c>
      <c r="I222" s="4">
        <v>3</v>
      </c>
      <c r="J222" s="10">
        <v>443</v>
      </c>
      <c r="K222" s="4">
        <v>368</v>
      </c>
      <c r="L222" s="3"/>
      <c r="M222" s="3"/>
      <c r="N222" s="3"/>
      <c r="O222" s="3"/>
      <c r="P222" s="11"/>
    </row>
    <row r="223" spans="1:16">
      <c r="A223" s="6" t="s">
        <v>259</v>
      </c>
      <c r="B223" s="6" t="str">
        <f>VLOOKUP(A223,CountriesContinents!A:B,2,FALSE)</f>
        <v>Central America</v>
      </c>
      <c r="C223" s="10">
        <v>31</v>
      </c>
      <c r="D223" s="4">
        <v>37</v>
      </c>
      <c r="E223" s="4">
        <v>33</v>
      </c>
      <c r="F223" s="4">
        <v>32</v>
      </c>
      <c r="G223" s="3">
        <v>28</v>
      </c>
      <c r="H223" s="3">
        <v>29</v>
      </c>
      <c r="I223" s="4">
        <v>16</v>
      </c>
      <c r="J223" s="10">
        <v>333</v>
      </c>
      <c r="K223" s="4">
        <v>389</v>
      </c>
      <c r="L223" s="4">
        <v>355</v>
      </c>
      <c r="M223" s="4">
        <v>353</v>
      </c>
      <c r="N223" s="3">
        <v>325</v>
      </c>
      <c r="O223" s="3">
        <v>298</v>
      </c>
      <c r="P223" s="11">
        <v>340</v>
      </c>
    </row>
    <row r="224" spans="1:16">
      <c r="A224" s="6" t="s">
        <v>2248</v>
      </c>
      <c r="B224" s="6" t="str">
        <f>VLOOKUP(A224,CountriesContinents!A:B,2,FALSE)</f>
        <v>Oceania</v>
      </c>
      <c r="C224" s="10">
        <v>0</v>
      </c>
      <c r="D224" s="4">
        <v>0</v>
      </c>
      <c r="E224" s="4">
        <v>0</v>
      </c>
      <c r="F224" s="4">
        <v>0</v>
      </c>
      <c r="G224" s="4">
        <v>0</v>
      </c>
      <c r="H224" s="3">
        <v>1</v>
      </c>
      <c r="I224" s="4">
        <v>0</v>
      </c>
      <c r="J224" s="10"/>
      <c r="K224" s="4"/>
      <c r="L224" s="4"/>
      <c r="M224" s="4"/>
      <c r="N224" s="3"/>
      <c r="O224" s="3"/>
      <c r="P224" s="11"/>
    </row>
    <row r="225" spans="1:16">
      <c r="A225" s="6" t="s">
        <v>2247</v>
      </c>
      <c r="B225" s="6" t="str">
        <f>VLOOKUP(A225,CountriesContinents!A:B,2,FALSE)</f>
        <v>Africa</v>
      </c>
      <c r="C225" s="10">
        <v>0</v>
      </c>
      <c r="D225" s="4">
        <v>0</v>
      </c>
      <c r="E225" s="4">
        <v>0</v>
      </c>
      <c r="F225" s="4">
        <v>0</v>
      </c>
      <c r="G225" s="4">
        <v>0</v>
      </c>
      <c r="H225" s="3">
        <v>1</v>
      </c>
      <c r="I225" s="4">
        <v>0</v>
      </c>
      <c r="J225" s="10"/>
      <c r="K225" s="4"/>
      <c r="L225" s="4"/>
      <c r="M225" s="4"/>
      <c r="N225" s="3"/>
      <c r="O225" s="3"/>
      <c r="P225" s="11"/>
    </row>
    <row r="226" spans="1:16">
      <c r="A226" s="6" t="s">
        <v>260</v>
      </c>
      <c r="B226" s="6" t="str">
        <f>VLOOKUP(A226,CountriesContinents!A:B,2,FALSE)</f>
        <v>Asia</v>
      </c>
      <c r="C226" s="10">
        <v>5</v>
      </c>
      <c r="D226" s="4">
        <v>2</v>
      </c>
      <c r="E226" s="4">
        <v>7</v>
      </c>
      <c r="F226" s="4">
        <v>3</v>
      </c>
      <c r="G226" s="3">
        <v>6</v>
      </c>
      <c r="H226" s="3">
        <v>8</v>
      </c>
      <c r="I226" s="4">
        <v>2</v>
      </c>
      <c r="J226" s="10">
        <v>472</v>
      </c>
      <c r="K226" s="3"/>
      <c r="L226" s="4">
        <v>484</v>
      </c>
      <c r="M226" s="3"/>
      <c r="N226" s="3">
        <v>355</v>
      </c>
      <c r="O226" s="3">
        <v>400</v>
      </c>
      <c r="P226" s="11"/>
    </row>
    <row r="227" spans="1:16">
      <c r="A227" s="6" t="s">
        <v>80</v>
      </c>
      <c r="B227" s="6" t="str">
        <f>VLOOKUP(A227,CountriesContinents!A:B,2,FALSE)</f>
        <v>Africa</v>
      </c>
      <c r="C227" s="10">
        <v>16</v>
      </c>
      <c r="D227" s="4">
        <v>13</v>
      </c>
      <c r="E227" s="4">
        <v>18</v>
      </c>
      <c r="F227" s="4">
        <v>18</v>
      </c>
      <c r="G227" s="3">
        <v>22</v>
      </c>
      <c r="H227" s="3">
        <v>21</v>
      </c>
      <c r="I227" s="4">
        <v>23</v>
      </c>
      <c r="J227" s="10">
        <v>473</v>
      </c>
      <c r="K227" s="4">
        <v>434</v>
      </c>
      <c r="L227" s="4">
        <v>463</v>
      </c>
      <c r="M227" s="4">
        <v>393</v>
      </c>
      <c r="N227" s="3">
        <v>459</v>
      </c>
      <c r="O227" s="3">
        <v>477</v>
      </c>
      <c r="P227" s="11">
        <v>427</v>
      </c>
    </row>
    <row r="228" spans="1:16">
      <c r="A228" s="6" t="s">
        <v>82</v>
      </c>
      <c r="B228" s="6" t="str">
        <f>VLOOKUP(A228,CountriesContinents!A:B,2,FALSE)</f>
        <v>Africa</v>
      </c>
      <c r="C228" s="14">
        <v>15</v>
      </c>
      <c r="D228" s="15">
        <v>20</v>
      </c>
      <c r="E228" s="15">
        <v>19</v>
      </c>
      <c r="F228" s="15">
        <v>27</v>
      </c>
      <c r="G228" s="15">
        <v>25</v>
      </c>
      <c r="H228" s="15">
        <v>29</v>
      </c>
      <c r="I228" s="15">
        <v>51</v>
      </c>
      <c r="J228" s="14">
        <v>524</v>
      </c>
      <c r="K228" s="15">
        <v>414</v>
      </c>
      <c r="L228" s="15">
        <v>452</v>
      </c>
      <c r="M228" s="15">
        <v>473</v>
      </c>
      <c r="N228" s="15">
        <v>477</v>
      </c>
      <c r="O228" s="15">
        <v>423</v>
      </c>
      <c r="P228" s="16">
        <v>493</v>
      </c>
    </row>
    <row r="230" spans="1:16">
      <c r="C230" s="67"/>
      <c r="D230" s="67"/>
      <c r="E230" s="67"/>
      <c r="F230" s="67"/>
      <c r="G230" s="67"/>
      <c r="H230" s="67"/>
      <c r="I230" s="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selection activeCell="M7" sqref="M7"/>
    </sheetView>
  </sheetViews>
  <sheetFormatPr defaultRowHeight="15"/>
  <cols>
    <col min="1" max="1" width="36.28515625" style="97" bestFit="1" customWidth="1"/>
    <col min="2" max="6" width="11.85546875" style="98" bestFit="1" customWidth="1"/>
    <col min="7" max="11" width="16.85546875" style="99" bestFit="1" customWidth="1"/>
    <col min="12" max="16384" width="9.140625" style="89"/>
  </cols>
  <sheetData>
    <row r="1" spans="1:11">
      <c r="A1" s="90" t="s">
        <v>98</v>
      </c>
      <c r="B1" s="95" t="s">
        <v>2524</v>
      </c>
      <c r="C1" s="95" t="s">
        <v>2525</v>
      </c>
      <c r="D1" s="95" t="s">
        <v>2526</v>
      </c>
      <c r="E1" s="95" t="s">
        <v>2527</v>
      </c>
      <c r="F1" s="95" t="s">
        <v>2528</v>
      </c>
      <c r="G1" s="91" t="s">
        <v>2564</v>
      </c>
      <c r="H1" s="91" t="s">
        <v>2565</v>
      </c>
      <c r="I1" s="91" t="s">
        <v>2566</v>
      </c>
      <c r="J1" s="91" t="s">
        <v>2567</v>
      </c>
      <c r="K1" s="91" t="s">
        <v>2568</v>
      </c>
    </row>
    <row r="2" spans="1:11">
      <c r="A2" s="92" t="s">
        <v>142</v>
      </c>
      <c r="B2" s="96">
        <v>309</v>
      </c>
      <c r="C2" s="96">
        <v>306</v>
      </c>
      <c r="D2" s="96">
        <v>363</v>
      </c>
      <c r="E2" s="96">
        <v>386</v>
      </c>
      <c r="F2" s="96">
        <v>423</v>
      </c>
      <c r="G2" s="93">
        <v>598</v>
      </c>
      <c r="H2" s="93">
        <v>595</v>
      </c>
      <c r="I2" s="93">
        <v>591</v>
      </c>
      <c r="J2" s="93">
        <v>587</v>
      </c>
      <c r="K2" s="93">
        <v>597</v>
      </c>
    </row>
    <row r="3" spans="1:11">
      <c r="A3" s="92" t="s">
        <v>143</v>
      </c>
      <c r="B3" s="96">
        <v>207</v>
      </c>
      <c r="C3" s="96">
        <v>170</v>
      </c>
      <c r="D3" s="96">
        <v>67</v>
      </c>
      <c r="E3" s="96">
        <v>47</v>
      </c>
      <c r="F3" s="96">
        <v>70</v>
      </c>
      <c r="G3" s="93">
        <v>477</v>
      </c>
      <c r="H3" s="93">
        <v>496</v>
      </c>
      <c r="I3" s="93">
        <v>554</v>
      </c>
      <c r="J3" s="93">
        <v>579</v>
      </c>
      <c r="K3" s="93">
        <v>539</v>
      </c>
    </row>
    <row r="4" spans="1:11">
      <c r="A4" s="92" t="s">
        <v>31</v>
      </c>
      <c r="B4" s="96">
        <v>819</v>
      </c>
      <c r="C4" s="96">
        <v>921</v>
      </c>
      <c r="D4" s="96">
        <v>802</v>
      </c>
      <c r="E4" s="96">
        <v>841</v>
      </c>
      <c r="F4" s="96">
        <v>785</v>
      </c>
      <c r="G4" s="93">
        <v>597</v>
      </c>
      <c r="H4" s="93">
        <v>598</v>
      </c>
      <c r="I4" s="93">
        <v>590</v>
      </c>
      <c r="J4" s="93">
        <v>605</v>
      </c>
      <c r="K4" s="93">
        <v>605</v>
      </c>
    </row>
    <row r="5" spans="1:11">
      <c r="A5" s="92" t="s">
        <v>74</v>
      </c>
      <c r="B5" s="96">
        <v>286</v>
      </c>
      <c r="C5" s="96">
        <v>341</v>
      </c>
      <c r="D5" s="96">
        <v>326</v>
      </c>
      <c r="E5" s="96">
        <v>308</v>
      </c>
      <c r="F5" s="96">
        <v>339</v>
      </c>
      <c r="G5" s="93">
        <v>573</v>
      </c>
      <c r="H5" s="93">
        <v>581</v>
      </c>
      <c r="I5" s="93">
        <v>591</v>
      </c>
      <c r="J5" s="93">
        <v>568</v>
      </c>
      <c r="K5" s="93">
        <v>583</v>
      </c>
    </row>
    <row r="6" spans="1:11">
      <c r="A6" s="92" t="s">
        <v>144</v>
      </c>
      <c r="B6" s="96">
        <v>144</v>
      </c>
      <c r="C6" s="96">
        <v>130</v>
      </c>
      <c r="D6" s="96">
        <v>92</v>
      </c>
      <c r="E6" s="96">
        <v>123</v>
      </c>
      <c r="F6" s="96">
        <v>184</v>
      </c>
      <c r="G6" s="93">
        <v>532</v>
      </c>
      <c r="H6" s="93">
        <v>517</v>
      </c>
      <c r="I6" s="93">
        <v>514</v>
      </c>
      <c r="J6" s="93">
        <v>509</v>
      </c>
      <c r="K6" s="93">
        <v>529</v>
      </c>
    </row>
    <row r="7" spans="1:11">
      <c r="A7" s="92" t="s">
        <v>81</v>
      </c>
      <c r="B7" s="96">
        <v>56</v>
      </c>
      <c r="C7" s="96">
        <v>58</v>
      </c>
      <c r="D7" s="96">
        <v>47</v>
      </c>
      <c r="E7" s="96">
        <v>37</v>
      </c>
      <c r="F7" s="96">
        <v>39</v>
      </c>
      <c r="G7" s="93">
        <v>433</v>
      </c>
      <c r="H7" s="93">
        <v>402</v>
      </c>
      <c r="I7" s="93">
        <v>424</v>
      </c>
      <c r="J7" s="93">
        <v>424</v>
      </c>
      <c r="K7" s="93">
        <v>457</v>
      </c>
    </row>
    <row r="8" spans="1:11">
      <c r="A8" s="92" t="s">
        <v>73</v>
      </c>
      <c r="B8" s="96">
        <v>58</v>
      </c>
      <c r="C8" s="96">
        <v>54</v>
      </c>
      <c r="D8" s="96">
        <v>84</v>
      </c>
      <c r="E8" s="96">
        <v>54</v>
      </c>
      <c r="F8" s="96">
        <v>49</v>
      </c>
      <c r="G8" s="93">
        <v>384</v>
      </c>
      <c r="H8" s="93">
        <v>431</v>
      </c>
      <c r="I8" s="93">
        <v>427</v>
      </c>
      <c r="J8" s="93">
        <v>389</v>
      </c>
      <c r="K8" s="93">
        <v>462</v>
      </c>
    </row>
    <row r="9" spans="1:11">
      <c r="A9" s="92" t="s">
        <v>19</v>
      </c>
      <c r="B9" s="96">
        <v>416</v>
      </c>
      <c r="C9" s="96">
        <v>464</v>
      </c>
      <c r="D9" s="96">
        <v>400</v>
      </c>
      <c r="E9" s="96">
        <v>427</v>
      </c>
      <c r="F9" s="96">
        <v>454</v>
      </c>
      <c r="G9" s="93">
        <v>501</v>
      </c>
      <c r="H9" s="93">
        <v>487</v>
      </c>
      <c r="I9" s="93">
        <v>488</v>
      </c>
      <c r="J9" s="93">
        <v>477</v>
      </c>
      <c r="K9" s="93">
        <v>480</v>
      </c>
    </row>
    <row r="10" spans="1:11">
      <c r="A10" s="92" t="s">
        <v>41</v>
      </c>
      <c r="B10" s="96">
        <v>24</v>
      </c>
      <c r="C10" s="96">
        <v>20</v>
      </c>
      <c r="D10" s="96">
        <v>24</v>
      </c>
      <c r="E10" s="96">
        <v>20</v>
      </c>
      <c r="F10" s="96">
        <v>14</v>
      </c>
      <c r="G10" s="93">
        <v>517</v>
      </c>
      <c r="H10" s="93">
        <v>489</v>
      </c>
      <c r="I10" s="93">
        <v>484</v>
      </c>
      <c r="J10" s="93">
        <v>538</v>
      </c>
      <c r="K10" s="93">
        <v>512</v>
      </c>
    </row>
    <row r="11" spans="1:11">
      <c r="A11" s="92" t="s">
        <v>145</v>
      </c>
      <c r="B11" s="96">
        <v>116</v>
      </c>
      <c r="C11" s="96">
        <v>124</v>
      </c>
      <c r="D11" s="96">
        <v>110</v>
      </c>
      <c r="E11" s="96">
        <v>92</v>
      </c>
      <c r="F11" s="96">
        <v>83</v>
      </c>
      <c r="G11" s="93">
        <v>556</v>
      </c>
      <c r="H11" s="93">
        <v>566</v>
      </c>
      <c r="I11" s="93">
        <v>575</v>
      </c>
      <c r="J11" s="93">
        <v>557</v>
      </c>
      <c r="K11" s="93">
        <v>571</v>
      </c>
    </row>
    <row r="12" spans="1:11">
      <c r="A12" s="92" t="s">
        <v>32</v>
      </c>
      <c r="B12" s="96">
        <v>403</v>
      </c>
      <c r="C12" s="96">
        <v>354</v>
      </c>
      <c r="D12" s="96">
        <v>359</v>
      </c>
      <c r="E12" s="96">
        <v>408</v>
      </c>
      <c r="F12" s="96">
        <v>420</v>
      </c>
      <c r="G12" s="93">
        <v>578</v>
      </c>
      <c r="H12" s="93">
        <v>597</v>
      </c>
      <c r="I12" s="93">
        <v>591</v>
      </c>
      <c r="J12" s="93">
        <v>586</v>
      </c>
      <c r="K12" s="93">
        <v>598</v>
      </c>
    </row>
    <row r="13" spans="1:11">
      <c r="A13" s="92" t="s">
        <v>44</v>
      </c>
      <c r="B13" s="96">
        <v>16</v>
      </c>
      <c r="C13" s="96">
        <v>21</v>
      </c>
      <c r="D13" s="96">
        <v>10</v>
      </c>
      <c r="E13" s="96">
        <v>13</v>
      </c>
      <c r="F13" s="96">
        <v>13</v>
      </c>
      <c r="G13" s="93">
        <v>423</v>
      </c>
      <c r="H13" s="93">
        <v>495</v>
      </c>
      <c r="I13" s="93">
        <v>447</v>
      </c>
      <c r="J13" s="93">
        <v>455</v>
      </c>
      <c r="K13" s="93">
        <v>419</v>
      </c>
    </row>
    <row r="14" spans="1:11">
      <c r="A14" s="92" t="s">
        <v>146</v>
      </c>
      <c r="B14" s="96">
        <v>38</v>
      </c>
      <c r="C14" s="96">
        <v>44</v>
      </c>
      <c r="D14" s="96">
        <v>28</v>
      </c>
      <c r="E14" s="96">
        <v>28</v>
      </c>
      <c r="F14" s="96">
        <v>23</v>
      </c>
      <c r="G14" s="93">
        <v>464</v>
      </c>
      <c r="H14" s="93">
        <v>467</v>
      </c>
      <c r="I14" s="93">
        <v>459</v>
      </c>
      <c r="J14" s="93">
        <v>398</v>
      </c>
      <c r="K14" s="93">
        <v>480</v>
      </c>
    </row>
    <row r="15" spans="1:11">
      <c r="A15" s="92" t="s">
        <v>33</v>
      </c>
      <c r="B15" s="96">
        <v>8</v>
      </c>
      <c r="C15" s="96">
        <v>11</v>
      </c>
      <c r="D15" s="96">
        <v>8</v>
      </c>
      <c r="E15" s="96">
        <v>6</v>
      </c>
      <c r="F15" s="96">
        <v>5</v>
      </c>
      <c r="G15" s="93">
        <v>449</v>
      </c>
      <c r="H15" s="93">
        <v>490</v>
      </c>
      <c r="I15" s="93">
        <v>558</v>
      </c>
      <c r="J15" s="93">
        <v>477</v>
      </c>
      <c r="K15" s="93">
        <v>614</v>
      </c>
    </row>
    <row r="16" spans="1:11">
      <c r="A16" s="92" t="s">
        <v>52</v>
      </c>
      <c r="B16" s="96">
        <v>7</v>
      </c>
      <c r="C16" s="96">
        <v>9</v>
      </c>
      <c r="D16" s="96">
        <v>9</v>
      </c>
      <c r="E16" s="96">
        <v>8</v>
      </c>
      <c r="F16" s="96">
        <v>8</v>
      </c>
      <c r="G16" s="93">
        <v>407</v>
      </c>
      <c r="H16" s="93">
        <v>457</v>
      </c>
      <c r="I16" s="93">
        <v>461</v>
      </c>
      <c r="J16" s="93">
        <v>351</v>
      </c>
      <c r="K16" s="93">
        <v>394</v>
      </c>
    </row>
    <row r="17" spans="1:11">
      <c r="A17" s="92" t="s">
        <v>17</v>
      </c>
      <c r="B17" s="96">
        <v>60</v>
      </c>
      <c r="C17" s="96">
        <v>73</v>
      </c>
      <c r="D17" s="96">
        <v>35</v>
      </c>
      <c r="E17" s="96">
        <v>70</v>
      </c>
      <c r="F17" s="96">
        <v>57</v>
      </c>
      <c r="G17" s="93">
        <v>474</v>
      </c>
      <c r="H17" s="93">
        <v>502</v>
      </c>
      <c r="I17" s="93">
        <v>451</v>
      </c>
      <c r="J17" s="93">
        <v>482</v>
      </c>
      <c r="K17" s="93">
        <v>491</v>
      </c>
    </row>
    <row r="18" spans="1:11">
      <c r="A18" s="92" t="s">
        <v>388</v>
      </c>
      <c r="B18" s="96">
        <v>41</v>
      </c>
      <c r="C18" s="96">
        <v>40</v>
      </c>
      <c r="D18" s="96">
        <v>25</v>
      </c>
      <c r="E18" s="96">
        <v>21</v>
      </c>
      <c r="F18" s="96">
        <v>26</v>
      </c>
      <c r="G18" s="93">
        <v>494</v>
      </c>
      <c r="H18" s="93">
        <v>460</v>
      </c>
      <c r="I18" s="93">
        <v>442</v>
      </c>
      <c r="J18" s="93">
        <v>454</v>
      </c>
      <c r="K18" s="93">
        <v>542</v>
      </c>
    </row>
    <row r="19" spans="1:11">
      <c r="A19" s="92" t="s">
        <v>95</v>
      </c>
      <c r="B19" s="96">
        <v>24</v>
      </c>
      <c r="C19" s="96">
        <v>33</v>
      </c>
      <c r="D19" s="96">
        <v>22</v>
      </c>
      <c r="E19" s="96">
        <v>24</v>
      </c>
      <c r="F19" s="96">
        <v>22</v>
      </c>
      <c r="G19" s="93">
        <v>450</v>
      </c>
      <c r="H19" s="93">
        <v>445</v>
      </c>
      <c r="I19" s="93">
        <v>444</v>
      </c>
      <c r="J19" s="93">
        <v>435</v>
      </c>
      <c r="K19" s="93">
        <v>459</v>
      </c>
    </row>
    <row r="20" spans="1:11">
      <c r="A20" s="92" t="s">
        <v>60</v>
      </c>
      <c r="B20" s="96">
        <v>1697</v>
      </c>
      <c r="C20" s="96">
        <v>1797</v>
      </c>
      <c r="D20" s="96">
        <v>1613</v>
      </c>
      <c r="E20" s="96">
        <v>1824</v>
      </c>
      <c r="F20" s="96">
        <v>2148</v>
      </c>
      <c r="G20" s="93">
        <v>554</v>
      </c>
      <c r="H20" s="93">
        <v>556</v>
      </c>
      <c r="I20" s="93">
        <v>560</v>
      </c>
      <c r="J20" s="93">
        <v>568</v>
      </c>
      <c r="K20" s="93">
        <v>575</v>
      </c>
    </row>
    <row r="21" spans="1:11">
      <c r="A21" s="92" t="s">
        <v>150</v>
      </c>
      <c r="B21" s="96">
        <v>5</v>
      </c>
      <c r="C21" s="96">
        <v>7</v>
      </c>
      <c r="D21" s="96">
        <v>11</v>
      </c>
      <c r="E21" s="96">
        <v>3</v>
      </c>
      <c r="F21" s="96">
        <v>4</v>
      </c>
      <c r="G21" s="93">
        <v>534</v>
      </c>
      <c r="H21" s="93">
        <v>491</v>
      </c>
      <c r="I21" s="93">
        <v>441</v>
      </c>
      <c r="J21" s="93" t="s">
        <v>2529</v>
      </c>
      <c r="K21" s="93" t="s">
        <v>2529</v>
      </c>
    </row>
    <row r="22" spans="1:11">
      <c r="A22" s="92" t="s">
        <v>96</v>
      </c>
      <c r="B22" s="96">
        <v>535</v>
      </c>
      <c r="C22" s="96">
        <v>549</v>
      </c>
      <c r="D22" s="96">
        <v>455</v>
      </c>
      <c r="E22" s="96">
        <v>359</v>
      </c>
      <c r="F22" s="96">
        <v>289</v>
      </c>
      <c r="G22" s="93">
        <v>582</v>
      </c>
      <c r="H22" s="93">
        <v>582</v>
      </c>
      <c r="I22" s="93">
        <v>572</v>
      </c>
      <c r="J22" s="93">
        <v>577</v>
      </c>
      <c r="K22" s="93">
        <v>572</v>
      </c>
    </row>
    <row r="23" spans="1:11">
      <c r="A23" s="92" t="s">
        <v>151</v>
      </c>
      <c r="B23" s="96">
        <v>42</v>
      </c>
      <c r="C23" s="96">
        <v>52</v>
      </c>
      <c r="D23" s="96">
        <v>29</v>
      </c>
      <c r="E23" s="96">
        <v>24</v>
      </c>
      <c r="F23" s="96">
        <v>19</v>
      </c>
      <c r="G23" s="93">
        <v>433</v>
      </c>
      <c r="H23" s="93">
        <v>415</v>
      </c>
      <c r="I23" s="93">
        <v>406</v>
      </c>
      <c r="J23" s="93">
        <v>373</v>
      </c>
      <c r="K23" s="93">
        <v>388</v>
      </c>
    </row>
    <row r="24" spans="1:11">
      <c r="A24" s="92" t="s">
        <v>152</v>
      </c>
      <c r="B24" s="96">
        <v>28</v>
      </c>
      <c r="C24" s="96">
        <v>8</v>
      </c>
      <c r="D24" s="96">
        <v>16</v>
      </c>
      <c r="E24" s="96">
        <v>9</v>
      </c>
      <c r="F24" s="96">
        <v>8</v>
      </c>
      <c r="G24" s="93">
        <v>413</v>
      </c>
      <c r="H24" s="93">
        <v>458</v>
      </c>
      <c r="I24" s="93">
        <v>412</v>
      </c>
      <c r="J24" s="93">
        <v>426</v>
      </c>
      <c r="K24" s="93">
        <v>430</v>
      </c>
    </row>
    <row r="25" spans="1:11">
      <c r="A25" s="92" t="s">
        <v>153</v>
      </c>
      <c r="B25" s="96">
        <v>24</v>
      </c>
      <c r="C25" s="96">
        <v>23</v>
      </c>
      <c r="D25" s="96">
        <v>11</v>
      </c>
      <c r="E25" s="96">
        <v>17</v>
      </c>
      <c r="F25" s="96">
        <v>31</v>
      </c>
      <c r="G25" s="93">
        <v>403</v>
      </c>
      <c r="H25" s="93">
        <v>351</v>
      </c>
      <c r="I25" s="93">
        <v>338</v>
      </c>
      <c r="J25" s="93">
        <v>384</v>
      </c>
      <c r="K25" s="93">
        <v>378</v>
      </c>
    </row>
    <row r="26" spans="1:11">
      <c r="A26" s="92" t="s">
        <v>154</v>
      </c>
      <c r="B26" s="96">
        <v>214</v>
      </c>
      <c r="C26" s="96">
        <v>205</v>
      </c>
      <c r="D26" s="96">
        <v>202</v>
      </c>
      <c r="E26" s="96">
        <v>166</v>
      </c>
      <c r="F26" s="96">
        <v>159</v>
      </c>
      <c r="G26" s="93">
        <v>442</v>
      </c>
      <c r="H26" s="93">
        <v>439</v>
      </c>
      <c r="I26" s="93">
        <v>445</v>
      </c>
      <c r="J26" s="93">
        <v>427</v>
      </c>
      <c r="K26" s="93">
        <v>407</v>
      </c>
    </row>
    <row r="27" spans="1:11">
      <c r="A27" s="92" t="s">
        <v>8</v>
      </c>
      <c r="B27" s="96">
        <v>7323</v>
      </c>
      <c r="C27" s="96">
        <v>7820</v>
      </c>
      <c r="D27" s="96">
        <v>6500</v>
      </c>
      <c r="E27" s="96">
        <v>5926</v>
      </c>
      <c r="F27" s="96">
        <v>6107</v>
      </c>
      <c r="G27" s="93">
        <v>563</v>
      </c>
      <c r="H27" s="93">
        <v>566</v>
      </c>
      <c r="I27" s="93">
        <v>565</v>
      </c>
      <c r="J27" s="93">
        <v>564</v>
      </c>
      <c r="K27" s="93">
        <v>570</v>
      </c>
    </row>
    <row r="28" spans="1:11">
      <c r="A28" s="92" t="s">
        <v>155</v>
      </c>
      <c r="B28" s="96">
        <v>2</v>
      </c>
      <c r="C28" s="96">
        <v>1</v>
      </c>
      <c r="D28" s="96">
        <v>4</v>
      </c>
      <c r="E28" s="96">
        <v>4</v>
      </c>
      <c r="F28" s="96">
        <v>0</v>
      </c>
      <c r="G28" s="93" t="s">
        <v>2529</v>
      </c>
      <c r="H28" s="93" t="s">
        <v>2529</v>
      </c>
      <c r="I28" s="93" t="s">
        <v>2529</v>
      </c>
      <c r="J28" s="93" t="s">
        <v>2529</v>
      </c>
      <c r="K28" s="93" t="s">
        <v>2529</v>
      </c>
    </row>
    <row r="29" spans="1:11">
      <c r="A29" s="92" t="s">
        <v>519</v>
      </c>
      <c r="B29" s="96">
        <v>0</v>
      </c>
      <c r="C29" s="96">
        <v>1</v>
      </c>
      <c r="D29" s="96">
        <v>2</v>
      </c>
      <c r="E29" s="96">
        <v>1</v>
      </c>
      <c r="F29" s="96">
        <v>3</v>
      </c>
      <c r="G29" s="93" t="s">
        <v>2529</v>
      </c>
      <c r="H29" s="93" t="s">
        <v>2529</v>
      </c>
      <c r="I29" s="93" t="s">
        <v>2529</v>
      </c>
      <c r="J29" s="93" t="s">
        <v>2529</v>
      </c>
      <c r="K29" s="93" t="s">
        <v>2529</v>
      </c>
    </row>
    <row r="30" spans="1:11">
      <c r="A30" s="92" t="s">
        <v>156</v>
      </c>
      <c r="B30" s="96">
        <v>4</v>
      </c>
      <c r="C30" s="96">
        <v>2</v>
      </c>
      <c r="D30" s="96">
        <v>1</v>
      </c>
      <c r="E30" s="96">
        <v>2</v>
      </c>
      <c r="F30" s="96">
        <v>2</v>
      </c>
      <c r="G30" s="93" t="s">
        <v>2529</v>
      </c>
      <c r="H30" s="93" t="s">
        <v>2529</v>
      </c>
      <c r="I30" s="93" t="s">
        <v>2529</v>
      </c>
      <c r="J30" s="93" t="s">
        <v>2529</v>
      </c>
      <c r="K30" s="93" t="s">
        <v>2529</v>
      </c>
    </row>
    <row r="31" spans="1:11">
      <c r="A31" s="92" t="s">
        <v>157</v>
      </c>
      <c r="B31" s="96">
        <v>418</v>
      </c>
      <c r="C31" s="96">
        <v>453</v>
      </c>
      <c r="D31" s="96">
        <v>476</v>
      </c>
      <c r="E31" s="96">
        <v>457</v>
      </c>
      <c r="F31" s="96">
        <v>569</v>
      </c>
      <c r="G31" s="93">
        <v>551</v>
      </c>
      <c r="H31" s="93">
        <v>567</v>
      </c>
      <c r="I31" s="93">
        <v>574</v>
      </c>
      <c r="J31" s="93">
        <v>577</v>
      </c>
      <c r="K31" s="93">
        <v>578</v>
      </c>
    </row>
    <row r="32" spans="1:11">
      <c r="A32" s="92" t="s">
        <v>27</v>
      </c>
      <c r="B32" s="96">
        <v>40069</v>
      </c>
      <c r="C32" s="96">
        <v>58196</v>
      </c>
      <c r="D32" s="96">
        <v>53005</v>
      </c>
      <c r="E32" s="96">
        <v>57783</v>
      </c>
      <c r="F32" s="96">
        <v>62691</v>
      </c>
      <c r="G32" s="93">
        <v>592</v>
      </c>
      <c r="H32" s="93">
        <v>588</v>
      </c>
      <c r="I32" s="93">
        <v>582</v>
      </c>
      <c r="J32" s="93">
        <v>583</v>
      </c>
      <c r="K32" s="93">
        <v>583</v>
      </c>
    </row>
    <row r="33" spans="1:11">
      <c r="A33" s="92" t="s">
        <v>49</v>
      </c>
      <c r="B33" s="96">
        <v>797</v>
      </c>
      <c r="C33" s="96">
        <v>998</v>
      </c>
      <c r="D33" s="96">
        <v>783</v>
      </c>
      <c r="E33" s="96">
        <v>842</v>
      </c>
      <c r="F33" s="96">
        <v>903</v>
      </c>
      <c r="G33" s="93">
        <v>498</v>
      </c>
      <c r="H33" s="93">
        <v>505</v>
      </c>
      <c r="I33" s="93">
        <v>499</v>
      </c>
      <c r="J33" s="93">
        <v>508</v>
      </c>
      <c r="K33" s="93">
        <v>511</v>
      </c>
    </row>
    <row r="34" spans="1:11">
      <c r="A34" s="92" t="s">
        <v>158</v>
      </c>
      <c r="B34" s="96">
        <v>5</v>
      </c>
      <c r="C34" s="96">
        <v>2</v>
      </c>
      <c r="D34" s="96">
        <v>1</v>
      </c>
      <c r="E34" s="96">
        <v>0</v>
      </c>
      <c r="F34" s="96">
        <v>0</v>
      </c>
      <c r="G34" s="93">
        <v>580</v>
      </c>
      <c r="H34" s="93" t="s">
        <v>2529</v>
      </c>
      <c r="I34" s="93" t="s">
        <v>2529</v>
      </c>
      <c r="J34" s="93" t="s">
        <v>2529</v>
      </c>
      <c r="K34" s="93" t="s">
        <v>2529</v>
      </c>
    </row>
    <row r="35" spans="1:11">
      <c r="A35" s="92" t="s">
        <v>159</v>
      </c>
      <c r="B35" s="96">
        <v>31</v>
      </c>
      <c r="C35" s="96">
        <v>47</v>
      </c>
      <c r="D35" s="96">
        <v>26</v>
      </c>
      <c r="E35" s="96">
        <v>22</v>
      </c>
      <c r="F35" s="96">
        <v>20</v>
      </c>
      <c r="G35" s="93">
        <v>438</v>
      </c>
      <c r="H35" s="93">
        <v>418</v>
      </c>
      <c r="I35" s="93">
        <v>397</v>
      </c>
      <c r="J35" s="93">
        <v>410</v>
      </c>
      <c r="K35" s="93">
        <v>324</v>
      </c>
    </row>
    <row r="36" spans="1:11">
      <c r="A36" s="92" t="s">
        <v>65</v>
      </c>
      <c r="B36" s="96">
        <v>89</v>
      </c>
      <c r="C36" s="96">
        <v>102</v>
      </c>
      <c r="D36" s="96">
        <v>77</v>
      </c>
      <c r="E36" s="96">
        <v>78</v>
      </c>
      <c r="F36" s="96">
        <v>79</v>
      </c>
      <c r="G36" s="93">
        <v>524</v>
      </c>
      <c r="H36" s="93">
        <v>495</v>
      </c>
      <c r="I36" s="93">
        <v>521</v>
      </c>
      <c r="J36" s="93">
        <v>519</v>
      </c>
      <c r="K36" s="93">
        <v>538</v>
      </c>
    </row>
    <row r="37" spans="1:11">
      <c r="A37" s="92" t="s">
        <v>93</v>
      </c>
      <c r="B37" s="96">
        <v>102</v>
      </c>
      <c r="C37" s="96">
        <v>113</v>
      </c>
      <c r="D37" s="96">
        <v>80</v>
      </c>
      <c r="E37" s="96">
        <v>82</v>
      </c>
      <c r="F37" s="96">
        <v>94</v>
      </c>
      <c r="G37" s="93">
        <v>489</v>
      </c>
      <c r="H37" s="93">
        <v>491</v>
      </c>
      <c r="I37" s="93">
        <v>521</v>
      </c>
      <c r="J37" s="93">
        <v>525</v>
      </c>
      <c r="K37" s="93">
        <v>541</v>
      </c>
    </row>
    <row r="38" spans="1:11">
      <c r="A38" s="92" t="s">
        <v>2530</v>
      </c>
      <c r="B38" s="96">
        <v>13</v>
      </c>
      <c r="C38" s="96">
        <v>10</v>
      </c>
      <c r="D38" s="96">
        <v>7</v>
      </c>
      <c r="E38" s="96">
        <v>22</v>
      </c>
      <c r="F38" s="96">
        <v>9</v>
      </c>
      <c r="G38" s="93">
        <v>483</v>
      </c>
      <c r="H38" s="93">
        <v>470</v>
      </c>
      <c r="I38" s="93">
        <v>386</v>
      </c>
      <c r="J38" s="93">
        <v>432</v>
      </c>
      <c r="K38" s="93">
        <v>506</v>
      </c>
    </row>
    <row r="39" spans="1:11">
      <c r="A39" s="92" t="s">
        <v>58</v>
      </c>
      <c r="B39" s="96">
        <v>86</v>
      </c>
      <c r="C39" s="96">
        <v>64</v>
      </c>
      <c r="D39" s="96">
        <v>50</v>
      </c>
      <c r="E39" s="96">
        <v>44</v>
      </c>
      <c r="F39" s="96">
        <v>42</v>
      </c>
      <c r="G39" s="93">
        <v>547</v>
      </c>
      <c r="H39" s="93">
        <v>521</v>
      </c>
      <c r="I39" s="93">
        <v>523</v>
      </c>
      <c r="J39" s="93">
        <v>511</v>
      </c>
      <c r="K39" s="93">
        <v>498</v>
      </c>
    </row>
    <row r="40" spans="1:11">
      <c r="A40" s="92" t="s">
        <v>91</v>
      </c>
      <c r="B40" s="96">
        <v>109</v>
      </c>
      <c r="C40" s="96">
        <v>105</v>
      </c>
      <c r="D40" s="96">
        <v>84</v>
      </c>
      <c r="E40" s="96">
        <v>90</v>
      </c>
      <c r="F40" s="96">
        <v>99</v>
      </c>
      <c r="G40" s="93">
        <v>568</v>
      </c>
      <c r="H40" s="93">
        <v>570</v>
      </c>
      <c r="I40" s="93">
        <v>571</v>
      </c>
      <c r="J40" s="93">
        <v>563</v>
      </c>
      <c r="K40" s="93">
        <v>569</v>
      </c>
    </row>
    <row r="41" spans="1:11">
      <c r="A41" s="92" t="s">
        <v>40</v>
      </c>
      <c r="B41" s="96">
        <v>111</v>
      </c>
      <c r="C41" s="96">
        <v>117</v>
      </c>
      <c r="D41" s="96">
        <v>107</v>
      </c>
      <c r="E41" s="96">
        <v>98</v>
      </c>
      <c r="F41" s="96">
        <v>137</v>
      </c>
      <c r="G41" s="93">
        <v>545</v>
      </c>
      <c r="H41" s="93">
        <v>556</v>
      </c>
      <c r="I41" s="93">
        <v>550</v>
      </c>
      <c r="J41" s="93">
        <v>573</v>
      </c>
      <c r="K41" s="93">
        <v>570</v>
      </c>
    </row>
    <row r="42" spans="1:11">
      <c r="A42" s="92" t="s">
        <v>2531</v>
      </c>
      <c r="B42" s="96">
        <v>1</v>
      </c>
      <c r="C42" s="96">
        <v>2</v>
      </c>
      <c r="D42" s="96">
        <v>2</v>
      </c>
      <c r="E42" s="96">
        <v>3</v>
      </c>
      <c r="F42" s="96">
        <v>2</v>
      </c>
      <c r="G42" s="93" t="s">
        <v>2529</v>
      </c>
      <c r="H42" s="93" t="s">
        <v>2529</v>
      </c>
      <c r="I42" s="93" t="s">
        <v>2529</v>
      </c>
      <c r="J42" s="93" t="s">
        <v>2529</v>
      </c>
      <c r="K42" s="93" t="s">
        <v>2529</v>
      </c>
    </row>
    <row r="43" spans="1:11">
      <c r="A43" s="92" t="s">
        <v>162</v>
      </c>
      <c r="B43" s="96">
        <v>22</v>
      </c>
      <c r="C43" s="96">
        <v>12</v>
      </c>
      <c r="D43" s="96">
        <v>12</v>
      </c>
      <c r="E43" s="96">
        <v>8</v>
      </c>
      <c r="F43" s="96">
        <v>10</v>
      </c>
      <c r="G43" s="93">
        <v>411</v>
      </c>
      <c r="H43" s="93">
        <v>450</v>
      </c>
      <c r="I43" s="93">
        <v>383</v>
      </c>
      <c r="J43" s="93">
        <v>419</v>
      </c>
      <c r="K43" s="93">
        <v>418</v>
      </c>
    </row>
    <row r="44" spans="1:11">
      <c r="A44" s="92" t="s">
        <v>42</v>
      </c>
      <c r="B44" s="96">
        <v>103</v>
      </c>
      <c r="C44" s="96">
        <v>124</v>
      </c>
      <c r="D44" s="96">
        <v>68</v>
      </c>
      <c r="E44" s="96">
        <v>69</v>
      </c>
      <c r="F44" s="96">
        <v>54</v>
      </c>
      <c r="G44" s="93">
        <v>435</v>
      </c>
      <c r="H44" s="93">
        <v>446</v>
      </c>
      <c r="I44" s="93">
        <v>429</v>
      </c>
      <c r="J44" s="93">
        <v>479</v>
      </c>
      <c r="K44" s="93">
        <v>493</v>
      </c>
    </row>
    <row r="45" spans="1:11">
      <c r="A45" s="92" t="s">
        <v>163</v>
      </c>
      <c r="B45" s="96">
        <v>0</v>
      </c>
      <c r="C45" s="96">
        <v>1</v>
      </c>
      <c r="D45" s="96">
        <v>1</v>
      </c>
      <c r="E45" s="96">
        <v>1</v>
      </c>
      <c r="F45" s="96">
        <v>0</v>
      </c>
      <c r="G45" s="93" t="s">
        <v>2529</v>
      </c>
      <c r="H45" s="93" t="s">
        <v>2529</v>
      </c>
      <c r="I45" s="93" t="s">
        <v>2529</v>
      </c>
      <c r="J45" s="93" t="s">
        <v>2529</v>
      </c>
      <c r="K45" s="93" t="s">
        <v>2529</v>
      </c>
    </row>
    <row r="46" spans="1:11">
      <c r="A46" s="92" t="s">
        <v>53</v>
      </c>
      <c r="B46" s="96">
        <v>183</v>
      </c>
      <c r="C46" s="96">
        <v>163</v>
      </c>
      <c r="D46" s="96">
        <v>161</v>
      </c>
      <c r="E46" s="96">
        <v>238</v>
      </c>
      <c r="F46" s="96">
        <v>152</v>
      </c>
      <c r="G46" s="93">
        <v>468</v>
      </c>
      <c r="H46" s="93">
        <v>476</v>
      </c>
      <c r="I46" s="93">
        <v>457</v>
      </c>
      <c r="J46" s="93">
        <v>475</v>
      </c>
      <c r="K46" s="93">
        <v>482</v>
      </c>
    </row>
    <row r="47" spans="1:11">
      <c r="A47" s="92" t="s">
        <v>5</v>
      </c>
      <c r="B47" s="96">
        <v>971</v>
      </c>
      <c r="C47" s="96">
        <v>944</v>
      </c>
      <c r="D47" s="96">
        <v>758</v>
      </c>
      <c r="E47" s="96">
        <v>755</v>
      </c>
      <c r="F47" s="96">
        <v>717</v>
      </c>
      <c r="G47" s="93">
        <v>471</v>
      </c>
      <c r="H47" s="93">
        <v>475</v>
      </c>
      <c r="I47" s="93">
        <v>463</v>
      </c>
      <c r="J47" s="93">
        <v>463</v>
      </c>
      <c r="K47" s="93">
        <v>444</v>
      </c>
    </row>
    <row r="48" spans="1:11">
      <c r="A48" s="92" t="s">
        <v>164</v>
      </c>
      <c r="B48" s="96">
        <v>50</v>
      </c>
      <c r="C48" s="96">
        <v>88</v>
      </c>
      <c r="D48" s="96">
        <v>42</v>
      </c>
      <c r="E48" s="96">
        <v>60</v>
      </c>
      <c r="F48" s="96">
        <v>53</v>
      </c>
      <c r="G48" s="93">
        <v>499</v>
      </c>
      <c r="H48" s="93">
        <v>482</v>
      </c>
      <c r="I48" s="93">
        <v>450</v>
      </c>
      <c r="J48" s="93">
        <v>493</v>
      </c>
      <c r="K48" s="93">
        <v>473</v>
      </c>
    </row>
    <row r="49" spans="1:11">
      <c r="A49" s="92" t="s">
        <v>2532</v>
      </c>
      <c r="B49" s="96">
        <v>1</v>
      </c>
      <c r="C49" s="96">
        <v>2</v>
      </c>
      <c r="D49" s="96">
        <v>2</v>
      </c>
      <c r="E49" s="96">
        <v>1</v>
      </c>
      <c r="F49" s="96">
        <v>2</v>
      </c>
      <c r="G49" s="93" t="s">
        <v>2529</v>
      </c>
      <c r="H49" s="93" t="s">
        <v>2529</v>
      </c>
      <c r="I49" s="93" t="s">
        <v>2529</v>
      </c>
      <c r="J49" s="93" t="s">
        <v>2529</v>
      </c>
      <c r="K49" s="93" t="s">
        <v>2529</v>
      </c>
    </row>
    <row r="50" spans="1:11">
      <c r="A50" s="92" t="s">
        <v>165</v>
      </c>
      <c r="B50" s="96">
        <v>6</v>
      </c>
      <c r="C50" s="96">
        <v>7</v>
      </c>
      <c r="D50" s="96">
        <v>7</v>
      </c>
      <c r="E50" s="96">
        <v>7</v>
      </c>
      <c r="F50" s="96">
        <v>7</v>
      </c>
      <c r="G50" s="93">
        <v>355</v>
      </c>
      <c r="H50" s="93">
        <v>371</v>
      </c>
      <c r="I50" s="93">
        <v>389</v>
      </c>
      <c r="J50" s="93">
        <v>443</v>
      </c>
      <c r="K50" s="93">
        <v>453</v>
      </c>
    </row>
    <row r="51" spans="1:11">
      <c r="A51" s="92" t="s">
        <v>166</v>
      </c>
      <c r="B51" s="96">
        <v>49</v>
      </c>
      <c r="C51" s="96">
        <v>65</v>
      </c>
      <c r="D51" s="96">
        <v>39</v>
      </c>
      <c r="E51" s="96">
        <v>31</v>
      </c>
      <c r="F51" s="96">
        <v>28</v>
      </c>
      <c r="G51" s="93">
        <v>552</v>
      </c>
      <c r="H51" s="93">
        <v>563</v>
      </c>
      <c r="I51" s="93">
        <v>564</v>
      </c>
      <c r="J51" s="93">
        <v>500</v>
      </c>
      <c r="K51" s="93">
        <v>551</v>
      </c>
    </row>
    <row r="52" spans="1:11">
      <c r="A52" s="92" t="s">
        <v>167</v>
      </c>
      <c r="B52" s="96">
        <v>105</v>
      </c>
      <c r="C52" s="96">
        <v>73</v>
      </c>
      <c r="D52" s="96">
        <v>65</v>
      </c>
      <c r="E52" s="96">
        <v>57</v>
      </c>
      <c r="F52" s="96">
        <v>60</v>
      </c>
      <c r="G52" s="93">
        <v>444</v>
      </c>
      <c r="H52" s="93">
        <v>434</v>
      </c>
      <c r="I52" s="93">
        <v>427</v>
      </c>
      <c r="J52" s="93">
        <v>400</v>
      </c>
      <c r="K52" s="93">
        <v>421</v>
      </c>
    </row>
    <row r="53" spans="1:11">
      <c r="A53" s="92" t="s">
        <v>169</v>
      </c>
      <c r="B53" s="96">
        <v>8</v>
      </c>
      <c r="C53" s="96">
        <v>5</v>
      </c>
      <c r="D53" s="96">
        <v>4</v>
      </c>
      <c r="E53" s="96">
        <v>5</v>
      </c>
      <c r="F53" s="96">
        <v>0</v>
      </c>
      <c r="G53" s="93">
        <v>448</v>
      </c>
      <c r="H53" s="93">
        <v>444</v>
      </c>
      <c r="I53" s="93" t="s">
        <v>2529</v>
      </c>
      <c r="J53" s="93">
        <v>340</v>
      </c>
      <c r="K53" s="93" t="s">
        <v>2529</v>
      </c>
    </row>
    <row r="54" spans="1:11">
      <c r="A54" s="92" t="s">
        <v>86</v>
      </c>
      <c r="B54" s="96">
        <v>227</v>
      </c>
      <c r="C54" s="96">
        <v>255</v>
      </c>
      <c r="D54" s="96">
        <v>346</v>
      </c>
      <c r="E54" s="96">
        <v>338</v>
      </c>
      <c r="F54" s="96">
        <v>311</v>
      </c>
      <c r="G54" s="93">
        <v>510</v>
      </c>
      <c r="H54" s="93">
        <v>517</v>
      </c>
      <c r="I54" s="93">
        <v>522</v>
      </c>
      <c r="J54" s="93">
        <v>504</v>
      </c>
      <c r="K54" s="93">
        <v>505</v>
      </c>
    </row>
    <row r="55" spans="1:11">
      <c r="A55" s="92" t="s">
        <v>38</v>
      </c>
      <c r="B55" s="96">
        <v>4238</v>
      </c>
      <c r="C55" s="96">
        <v>3768</v>
      </c>
      <c r="D55" s="96">
        <v>3603</v>
      </c>
      <c r="E55" s="96">
        <v>3436</v>
      </c>
      <c r="F55" s="96">
        <v>3465</v>
      </c>
      <c r="G55" s="93">
        <v>564</v>
      </c>
      <c r="H55" s="93">
        <v>555</v>
      </c>
      <c r="I55" s="93">
        <v>559</v>
      </c>
      <c r="J55" s="93">
        <v>556</v>
      </c>
      <c r="K55" s="93">
        <v>565</v>
      </c>
    </row>
    <row r="56" spans="1:11">
      <c r="A56" s="92" t="s">
        <v>76</v>
      </c>
      <c r="B56" s="96">
        <v>17</v>
      </c>
      <c r="C56" s="96">
        <v>16</v>
      </c>
      <c r="D56" s="96">
        <v>13</v>
      </c>
      <c r="E56" s="96">
        <v>24</v>
      </c>
      <c r="F56" s="96">
        <v>6</v>
      </c>
      <c r="G56" s="93">
        <v>395</v>
      </c>
      <c r="H56" s="93">
        <v>457</v>
      </c>
      <c r="I56" s="93">
        <v>468</v>
      </c>
      <c r="J56" s="93">
        <v>390</v>
      </c>
      <c r="K56" s="93">
        <v>458</v>
      </c>
    </row>
    <row r="57" spans="1:11">
      <c r="A57" s="92" t="s">
        <v>171</v>
      </c>
      <c r="B57" s="96">
        <v>12</v>
      </c>
      <c r="C57" s="96">
        <v>21</v>
      </c>
      <c r="D57" s="96">
        <v>11</v>
      </c>
      <c r="E57" s="96">
        <v>8</v>
      </c>
      <c r="F57" s="96">
        <v>18</v>
      </c>
      <c r="G57" s="93">
        <v>397</v>
      </c>
      <c r="H57" s="93">
        <v>464</v>
      </c>
      <c r="I57" s="93">
        <v>464</v>
      </c>
      <c r="J57" s="93">
        <v>380</v>
      </c>
      <c r="K57" s="93">
        <v>416</v>
      </c>
    </row>
    <row r="58" spans="1:11">
      <c r="A58" s="92" t="s">
        <v>172</v>
      </c>
      <c r="B58" s="96">
        <v>158</v>
      </c>
      <c r="C58" s="96">
        <v>105</v>
      </c>
      <c r="D58" s="96">
        <v>73</v>
      </c>
      <c r="E58" s="96">
        <v>106</v>
      </c>
      <c r="F58" s="96">
        <v>114</v>
      </c>
      <c r="G58" s="93">
        <v>524</v>
      </c>
      <c r="H58" s="93">
        <v>571</v>
      </c>
      <c r="I58" s="93">
        <v>527</v>
      </c>
      <c r="J58" s="93">
        <v>557</v>
      </c>
      <c r="K58" s="93">
        <v>585</v>
      </c>
    </row>
    <row r="59" spans="1:11">
      <c r="A59" s="92" t="s">
        <v>11</v>
      </c>
      <c r="B59" s="96">
        <v>3875</v>
      </c>
      <c r="C59" s="96">
        <v>4163</v>
      </c>
      <c r="D59" s="96">
        <v>4018</v>
      </c>
      <c r="E59" s="96">
        <v>4230</v>
      </c>
      <c r="F59" s="96">
        <v>4292</v>
      </c>
      <c r="G59" s="93">
        <v>565</v>
      </c>
      <c r="H59" s="93">
        <v>570</v>
      </c>
      <c r="I59" s="93">
        <v>570</v>
      </c>
      <c r="J59" s="93">
        <v>574</v>
      </c>
      <c r="K59" s="93">
        <v>576</v>
      </c>
    </row>
    <row r="60" spans="1:11">
      <c r="A60" s="92" t="s">
        <v>7</v>
      </c>
      <c r="B60" s="96">
        <v>353</v>
      </c>
      <c r="C60" s="96">
        <v>487</v>
      </c>
      <c r="D60" s="96">
        <v>398</v>
      </c>
      <c r="E60" s="96">
        <v>378</v>
      </c>
      <c r="F60" s="96">
        <v>334</v>
      </c>
      <c r="G60" s="93">
        <v>444</v>
      </c>
      <c r="H60" s="93">
        <v>427</v>
      </c>
      <c r="I60" s="93">
        <v>419</v>
      </c>
      <c r="J60" s="93">
        <v>411</v>
      </c>
      <c r="K60" s="93">
        <v>416</v>
      </c>
    </row>
    <row r="61" spans="1:11">
      <c r="A61" s="92" t="s">
        <v>29</v>
      </c>
      <c r="B61" s="96">
        <v>1632</v>
      </c>
      <c r="C61" s="96">
        <v>1328</v>
      </c>
      <c r="D61" s="96">
        <v>1096</v>
      </c>
      <c r="E61" s="96">
        <v>1046</v>
      </c>
      <c r="F61" s="96">
        <v>907</v>
      </c>
      <c r="G61" s="93">
        <v>529</v>
      </c>
      <c r="H61" s="93">
        <v>533</v>
      </c>
      <c r="I61" s="93">
        <v>526</v>
      </c>
      <c r="J61" s="93">
        <v>527</v>
      </c>
      <c r="K61" s="93">
        <v>538</v>
      </c>
    </row>
    <row r="62" spans="1:11">
      <c r="A62" s="92" t="s">
        <v>175</v>
      </c>
      <c r="B62" s="96">
        <v>15</v>
      </c>
      <c r="C62" s="96">
        <v>10</v>
      </c>
      <c r="D62" s="96">
        <v>4</v>
      </c>
      <c r="E62" s="96">
        <v>12</v>
      </c>
      <c r="F62" s="96">
        <v>9</v>
      </c>
      <c r="G62" s="93">
        <v>367</v>
      </c>
      <c r="H62" s="93">
        <v>366</v>
      </c>
      <c r="I62" s="93" t="s">
        <v>2529</v>
      </c>
      <c r="J62" s="93">
        <v>463</v>
      </c>
      <c r="K62" s="93">
        <v>417</v>
      </c>
    </row>
    <row r="63" spans="1:11">
      <c r="A63" s="92" t="s">
        <v>178</v>
      </c>
      <c r="B63" s="96">
        <v>110</v>
      </c>
      <c r="C63" s="96">
        <v>82</v>
      </c>
      <c r="D63" s="96">
        <v>87</v>
      </c>
      <c r="E63" s="96">
        <v>82</v>
      </c>
      <c r="F63" s="96">
        <v>80</v>
      </c>
      <c r="G63" s="93">
        <v>500</v>
      </c>
      <c r="H63" s="93">
        <v>496</v>
      </c>
      <c r="I63" s="93">
        <v>490</v>
      </c>
      <c r="J63" s="93">
        <v>513</v>
      </c>
      <c r="K63" s="93">
        <v>528</v>
      </c>
    </row>
    <row r="64" spans="1:11">
      <c r="A64" s="92" t="s">
        <v>179</v>
      </c>
      <c r="B64" s="96">
        <v>18</v>
      </c>
      <c r="C64" s="96">
        <v>13</v>
      </c>
      <c r="D64" s="96">
        <v>11</v>
      </c>
      <c r="E64" s="96">
        <v>16</v>
      </c>
      <c r="F64" s="96">
        <v>21</v>
      </c>
      <c r="G64" s="93">
        <v>390</v>
      </c>
      <c r="H64" s="93">
        <v>386</v>
      </c>
      <c r="I64" s="93">
        <v>382</v>
      </c>
      <c r="J64" s="93">
        <v>457</v>
      </c>
      <c r="K64" s="93">
        <v>457</v>
      </c>
    </row>
    <row r="65" spans="1:11">
      <c r="A65" s="92" t="s">
        <v>2533</v>
      </c>
      <c r="B65" s="96">
        <v>0</v>
      </c>
      <c r="C65" s="96">
        <v>0</v>
      </c>
      <c r="D65" s="96">
        <v>1</v>
      </c>
      <c r="E65" s="96">
        <v>0</v>
      </c>
      <c r="F65" s="96">
        <v>0</v>
      </c>
      <c r="G65" s="93" t="s">
        <v>2529</v>
      </c>
      <c r="H65" s="93" t="s">
        <v>2529</v>
      </c>
      <c r="I65" s="93" t="s">
        <v>2529</v>
      </c>
      <c r="J65" s="93" t="s">
        <v>2529</v>
      </c>
      <c r="K65" s="93" t="s">
        <v>2529</v>
      </c>
    </row>
    <row r="66" spans="1:11">
      <c r="A66" s="92" t="s">
        <v>181</v>
      </c>
      <c r="B66" s="96">
        <v>33</v>
      </c>
      <c r="C66" s="96">
        <v>30</v>
      </c>
      <c r="D66" s="96">
        <v>18</v>
      </c>
      <c r="E66" s="96">
        <v>14</v>
      </c>
      <c r="F66" s="96">
        <v>8</v>
      </c>
      <c r="G66" s="93">
        <v>468</v>
      </c>
      <c r="H66" s="93">
        <v>457</v>
      </c>
      <c r="I66" s="93">
        <v>417</v>
      </c>
      <c r="J66" s="93">
        <v>472</v>
      </c>
      <c r="K66" s="93">
        <v>493</v>
      </c>
    </row>
    <row r="67" spans="1:11">
      <c r="A67" s="92" t="s">
        <v>90</v>
      </c>
      <c r="B67" s="96">
        <v>45</v>
      </c>
      <c r="C67" s="96">
        <v>57</v>
      </c>
      <c r="D67" s="96">
        <v>50</v>
      </c>
      <c r="E67" s="96">
        <v>52</v>
      </c>
      <c r="F67" s="96">
        <v>38</v>
      </c>
      <c r="G67" s="93">
        <v>408</v>
      </c>
      <c r="H67" s="93">
        <v>407</v>
      </c>
      <c r="I67" s="93">
        <v>403</v>
      </c>
      <c r="J67" s="93">
        <v>452</v>
      </c>
      <c r="K67" s="93">
        <v>456</v>
      </c>
    </row>
    <row r="68" spans="1:11">
      <c r="A68" s="92" t="s">
        <v>61</v>
      </c>
      <c r="B68" s="96">
        <v>87</v>
      </c>
      <c r="C68" s="96">
        <v>90</v>
      </c>
      <c r="D68" s="96">
        <v>81</v>
      </c>
      <c r="E68" s="96">
        <v>64</v>
      </c>
      <c r="F68" s="96">
        <v>67</v>
      </c>
      <c r="G68" s="93">
        <v>466</v>
      </c>
      <c r="H68" s="93">
        <v>417</v>
      </c>
      <c r="I68" s="93">
        <v>462</v>
      </c>
      <c r="J68" s="93">
        <v>443</v>
      </c>
      <c r="K68" s="93">
        <v>469</v>
      </c>
    </row>
    <row r="69" spans="1:11">
      <c r="A69" s="92" t="s">
        <v>85</v>
      </c>
      <c r="B69" s="96">
        <v>158</v>
      </c>
      <c r="C69" s="96">
        <v>207</v>
      </c>
      <c r="D69" s="96">
        <v>216</v>
      </c>
      <c r="E69" s="96">
        <v>228</v>
      </c>
      <c r="F69" s="96">
        <v>192</v>
      </c>
      <c r="G69" s="93">
        <v>583</v>
      </c>
      <c r="H69" s="93">
        <v>585</v>
      </c>
      <c r="I69" s="93">
        <v>580</v>
      </c>
      <c r="J69" s="93">
        <v>572</v>
      </c>
      <c r="K69" s="93">
        <v>579</v>
      </c>
    </row>
    <row r="70" spans="1:11">
      <c r="A70" s="92" t="s">
        <v>182</v>
      </c>
      <c r="B70" s="96">
        <v>41</v>
      </c>
      <c r="C70" s="96">
        <v>45</v>
      </c>
      <c r="D70" s="96">
        <v>42</v>
      </c>
      <c r="E70" s="96">
        <v>40</v>
      </c>
      <c r="F70" s="96">
        <v>34</v>
      </c>
      <c r="G70" s="93">
        <v>545</v>
      </c>
      <c r="H70" s="93">
        <v>534</v>
      </c>
      <c r="I70" s="93">
        <v>506</v>
      </c>
      <c r="J70" s="93">
        <v>539</v>
      </c>
      <c r="K70" s="93">
        <v>512</v>
      </c>
    </row>
    <row r="71" spans="1:11">
      <c r="A71" s="92" t="s">
        <v>10</v>
      </c>
      <c r="B71" s="96">
        <v>25394</v>
      </c>
      <c r="C71" s="96">
        <v>30213</v>
      </c>
      <c r="D71" s="96">
        <v>25268</v>
      </c>
      <c r="E71" s="96">
        <v>28325</v>
      </c>
      <c r="F71" s="96">
        <v>29042</v>
      </c>
      <c r="G71" s="93">
        <v>581</v>
      </c>
      <c r="H71" s="93">
        <v>582</v>
      </c>
      <c r="I71" s="93">
        <v>577</v>
      </c>
      <c r="J71" s="93">
        <v>576</v>
      </c>
      <c r="K71" s="93">
        <v>578</v>
      </c>
    </row>
    <row r="72" spans="1:11">
      <c r="A72" s="92" t="s">
        <v>16</v>
      </c>
      <c r="B72" s="96">
        <v>847</v>
      </c>
      <c r="C72" s="96">
        <v>1075</v>
      </c>
      <c r="D72" s="96">
        <v>871</v>
      </c>
      <c r="E72" s="96">
        <v>1009</v>
      </c>
      <c r="F72" s="96">
        <v>963</v>
      </c>
      <c r="G72" s="93">
        <v>516</v>
      </c>
      <c r="H72" s="93">
        <v>511</v>
      </c>
      <c r="I72" s="93">
        <v>509</v>
      </c>
      <c r="J72" s="93">
        <v>515</v>
      </c>
      <c r="K72" s="93">
        <v>512</v>
      </c>
    </row>
    <row r="73" spans="1:11">
      <c r="A73" s="92" t="s">
        <v>183</v>
      </c>
      <c r="B73" s="96">
        <v>655</v>
      </c>
      <c r="C73" s="96">
        <v>734</v>
      </c>
      <c r="D73" s="96">
        <v>572</v>
      </c>
      <c r="E73" s="96">
        <v>471</v>
      </c>
      <c r="F73" s="96">
        <v>486</v>
      </c>
      <c r="G73" s="93">
        <v>519</v>
      </c>
      <c r="H73" s="93">
        <v>517</v>
      </c>
      <c r="I73" s="93">
        <v>520</v>
      </c>
      <c r="J73" s="93">
        <v>521</v>
      </c>
      <c r="K73" s="93">
        <v>519</v>
      </c>
    </row>
    <row r="74" spans="1:11">
      <c r="A74" s="92" t="s">
        <v>184</v>
      </c>
      <c r="B74" s="96">
        <v>43</v>
      </c>
      <c r="C74" s="96">
        <v>38</v>
      </c>
      <c r="D74" s="96">
        <v>63</v>
      </c>
      <c r="E74" s="96">
        <v>58</v>
      </c>
      <c r="F74" s="96">
        <v>44</v>
      </c>
      <c r="G74" s="93">
        <v>390</v>
      </c>
      <c r="H74" s="93">
        <v>357</v>
      </c>
      <c r="I74" s="93">
        <v>360</v>
      </c>
      <c r="J74" s="93">
        <v>352</v>
      </c>
      <c r="K74" s="93">
        <v>363</v>
      </c>
    </row>
    <row r="75" spans="1:11">
      <c r="A75" s="92" t="s">
        <v>78</v>
      </c>
      <c r="B75" s="96">
        <v>317</v>
      </c>
      <c r="C75" s="96">
        <v>346</v>
      </c>
      <c r="D75" s="96">
        <v>257</v>
      </c>
      <c r="E75" s="96">
        <v>319</v>
      </c>
      <c r="F75" s="96">
        <v>339</v>
      </c>
      <c r="G75" s="93">
        <v>563</v>
      </c>
      <c r="H75" s="93">
        <v>552</v>
      </c>
      <c r="I75" s="93">
        <v>562</v>
      </c>
      <c r="J75" s="93">
        <v>561</v>
      </c>
      <c r="K75" s="93">
        <v>554</v>
      </c>
    </row>
    <row r="76" spans="1:11">
      <c r="A76" s="92" t="s">
        <v>71</v>
      </c>
      <c r="B76" s="96">
        <v>2485</v>
      </c>
      <c r="C76" s="96">
        <v>2447</v>
      </c>
      <c r="D76" s="96">
        <v>1840</v>
      </c>
      <c r="E76" s="96">
        <v>1730</v>
      </c>
      <c r="F76" s="96">
        <v>1463</v>
      </c>
      <c r="G76" s="93">
        <v>485</v>
      </c>
      <c r="H76" s="93">
        <v>488</v>
      </c>
      <c r="I76" s="93">
        <v>484</v>
      </c>
      <c r="J76" s="93">
        <v>487</v>
      </c>
      <c r="K76" s="93">
        <v>494</v>
      </c>
    </row>
    <row r="77" spans="1:11">
      <c r="A77" s="92" t="s">
        <v>47</v>
      </c>
      <c r="B77" s="96">
        <v>1836</v>
      </c>
      <c r="C77" s="96">
        <v>2030</v>
      </c>
      <c r="D77" s="96">
        <v>1919</v>
      </c>
      <c r="E77" s="96">
        <v>1604</v>
      </c>
      <c r="F77" s="96">
        <v>1829</v>
      </c>
      <c r="G77" s="93">
        <v>563</v>
      </c>
      <c r="H77" s="93">
        <v>563</v>
      </c>
      <c r="I77" s="93">
        <v>561</v>
      </c>
      <c r="J77" s="93">
        <v>573</v>
      </c>
      <c r="K77" s="93">
        <v>574</v>
      </c>
    </row>
    <row r="78" spans="1:11">
      <c r="A78" s="92" t="s">
        <v>2534</v>
      </c>
      <c r="B78" s="96">
        <v>128</v>
      </c>
      <c r="C78" s="96">
        <v>137</v>
      </c>
      <c r="D78" s="96">
        <v>120</v>
      </c>
      <c r="E78" s="96">
        <v>126</v>
      </c>
      <c r="F78" s="96">
        <v>118</v>
      </c>
      <c r="G78" s="93">
        <v>453</v>
      </c>
      <c r="H78" s="93">
        <v>445</v>
      </c>
      <c r="I78" s="93">
        <v>448</v>
      </c>
      <c r="J78" s="93">
        <v>453</v>
      </c>
      <c r="K78" s="93">
        <v>457</v>
      </c>
    </row>
    <row r="79" spans="1:11">
      <c r="A79" s="92" t="s">
        <v>43</v>
      </c>
      <c r="B79" s="96">
        <v>193</v>
      </c>
      <c r="C79" s="96">
        <v>174</v>
      </c>
      <c r="D79" s="96">
        <v>131</v>
      </c>
      <c r="E79" s="96">
        <v>110</v>
      </c>
      <c r="F79" s="96">
        <v>123</v>
      </c>
      <c r="G79" s="93">
        <v>444</v>
      </c>
      <c r="H79" s="93">
        <v>433</v>
      </c>
      <c r="I79" s="93">
        <v>428</v>
      </c>
      <c r="J79" s="93">
        <v>442</v>
      </c>
      <c r="K79" s="93">
        <v>470</v>
      </c>
    </row>
    <row r="80" spans="1:11">
      <c r="A80" s="92" t="s">
        <v>13</v>
      </c>
      <c r="B80" s="96">
        <v>2518</v>
      </c>
      <c r="C80" s="96">
        <v>2835</v>
      </c>
      <c r="D80" s="96">
        <v>2710</v>
      </c>
      <c r="E80" s="96">
        <v>2612</v>
      </c>
      <c r="F80" s="96">
        <v>2587</v>
      </c>
      <c r="G80" s="93">
        <v>541</v>
      </c>
      <c r="H80" s="93">
        <v>544</v>
      </c>
      <c r="I80" s="93">
        <v>542</v>
      </c>
      <c r="J80" s="93">
        <v>553</v>
      </c>
      <c r="K80" s="93">
        <v>551</v>
      </c>
    </row>
    <row r="81" spans="1:11">
      <c r="A81" s="92" t="s">
        <v>12</v>
      </c>
      <c r="B81" s="96">
        <v>285</v>
      </c>
      <c r="C81" s="96">
        <v>291</v>
      </c>
      <c r="D81" s="96">
        <v>237</v>
      </c>
      <c r="E81" s="96">
        <v>199</v>
      </c>
      <c r="F81" s="96">
        <v>185</v>
      </c>
      <c r="G81" s="93">
        <v>433</v>
      </c>
      <c r="H81" s="93">
        <v>457</v>
      </c>
      <c r="I81" s="93">
        <v>440</v>
      </c>
      <c r="J81" s="93">
        <v>448</v>
      </c>
      <c r="K81" s="93">
        <v>429</v>
      </c>
    </row>
    <row r="82" spans="1:11">
      <c r="A82" s="92" t="s">
        <v>21</v>
      </c>
      <c r="B82" s="96">
        <v>305</v>
      </c>
      <c r="C82" s="96">
        <v>321</v>
      </c>
      <c r="D82" s="96">
        <v>242</v>
      </c>
      <c r="E82" s="96">
        <v>225</v>
      </c>
      <c r="F82" s="96">
        <v>212</v>
      </c>
      <c r="G82" s="93">
        <v>479</v>
      </c>
      <c r="H82" s="93">
        <v>499</v>
      </c>
      <c r="I82" s="93">
        <v>501</v>
      </c>
      <c r="J82" s="93">
        <v>481</v>
      </c>
      <c r="K82" s="93">
        <v>503</v>
      </c>
    </row>
    <row r="83" spans="1:11">
      <c r="A83" s="92" t="s">
        <v>64</v>
      </c>
      <c r="B83" s="96">
        <v>650</v>
      </c>
      <c r="C83" s="96">
        <v>598</v>
      </c>
      <c r="D83" s="96">
        <v>585</v>
      </c>
      <c r="E83" s="96">
        <v>583</v>
      </c>
      <c r="F83" s="96">
        <v>306</v>
      </c>
      <c r="G83" s="93">
        <v>432</v>
      </c>
      <c r="H83" s="93">
        <v>438</v>
      </c>
      <c r="I83" s="93">
        <v>427</v>
      </c>
      <c r="J83" s="93">
        <v>429</v>
      </c>
      <c r="K83" s="93">
        <v>459</v>
      </c>
    </row>
    <row r="84" spans="1:11">
      <c r="A84" s="92" t="s">
        <v>2535</v>
      </c>
      <c r="B84" s="96">
        <v>1</v>
      </c>
      <c r="C84" s="96">
        <v>2</v>
      </c>
      <c r="D84" s="96">
        <v>0</v>
      </c>
      <c r="E84" s="96">
        <v>0</v>
      </c>
      <c r="F84" s="96">
        <v>0</v>
      </c>
      <c r="G84" s="93" t="s">
        <v>2529</v>
      </c>
      <c r="H84" s="93" t="s">
        <v>2529</v>
      </c>
      <c r="I84" s="93" t="s">
        <v>2529</v>
      </c>
      <c r="J84" s="93" t="s">
        <v>2529</v>
      </c>
      <c r="K84" s="93" t="s">
        <v>2529</v>
      </c>
    </row>
    <row r="85" spans="1:11">
      <c r="A85" s="92" t="s">
        <v>2536</v>
      </c>
      <c r="B85" s="96">
        <v>0</v>
      </c>
      <c r="C85" s="96">
        <v>0</v>
      </c>
      <c r="D85" s="96">
        <v>0</v>
      </c>
      <c r="E85" s="96">
        <v>2</v>
      </c>
      <c r="F85" s="96">
        <v>0</v>
      </c>
      <c r="G85" s="93" t="s">
        <v>2529</v>
      </c>
      <c r="H85" s="93" t="s">
        <v>2529</v>
      </c>
      <c r="I85" s="93" t="s">
        <v>2529</v>
      </c>
      <c r="J85" s="93" t="s">
        <v>2529</v>
      </c>
      <c r="K85" s="93" t="s">
        <v>2529</v>
      </c>
    </row>
    <row r="86" spans="1:11">
      <c r="A86" s="92" t="s">
        <v>905</v>
      </c>
      <c r="B86" s="96">
        <v>5253</v>
      </c>
      <c r="C86" s="96">
        <v>5275</v>
      </c>
      <c r="D86" s="96">
        <v>4527</v>
      </c>
      <c r="E86" s="96">
        <v>4346</v>
      </c>
      <c r="F86" s="96">
        <v>4107</v>
      </c>
      <c r="G86" s="93">
        <v>579</v>
      </c>
      <c r="H86" s="93">
        <v>586</v>
      </c>
      <c r="I86" s="93">
        <v>581</v>
      </c>
      <c r="J86" s="93">
        <v>578</v>
      </c>
      <c r="K86" s="93">
        <v>581</v>
      </c>
    </row>
    <row r="87" spans="1:11">
      <c r="A87" s="92" t="s">
        <v>88</v>
      </c>
      <c r="B87" s="96">
        <v>494</v>
      </c>
      <c r="C87" s="96">
        <v>572</v>
      </c>
      <c r="D87" s="96">
        <v>593</v>
      </c>
      <c r="E87" s="96">
        <v>702</v>
      </c>
      <c r="F87" s="96">
        <v>647</v>
      </c>
      <c r="G87" s="93">
        <v>385</v>
      </c>
      <c r="H87" s="93">
        <v>378</v>
      </c>
      <c r="I87" s="93">
        <v>344</v>
      </c>
      <c r="J87" s="93">
        <v>330</v>
      </c>
      <c r="K87" s="93">
        <v>343</v>
      </c>
    </row>
    <row r="88" spans="1:11">
      <c r="A88" s="92" t="s">
        <v>187</v>
      </c>
      <c r="B88" s="96">
        <v>59</v>
      </c>
      <c r="C88" s="96">
        <v>60</v>
      </c>
      <c r="D88" s="96">
        <v>41</v>
      </c>
      <c r="E88" s="96">
        <v>40</v>
      </c>
      <c r="F88" s="96">
        <v>45</v>
      </c>
      <c r="G88" s="93">
        <v>529</v>
      </c>
      <c r="H88" s="93">
        <v>514</v>
      </c>
      <c r="I88" s="93">
        <v>536</v>
      </c>
      <c r="J88" s="93">
        <v>480</v>
      </c>
      <c r="K88" s="93">
        <v>490</v>
      </c>
    </row>
    <row r="89" spans="1:11">
      <c r="A89" s="92" t="s">
        <v>2537</v>
      </c>
      <c r="B89" s="96">
        <v>5</v>
      </c>
      <c r="C89" s="96">
        <v>6</v>
      </c>
      <c r="D89" s="96">
        <v>7</v>
      </c>
      <c r="E89" s="96">
        <v>4</v>
      </c>
      <c r="F89" s="96">
        <v>4</v>
      </c>
      <c r="G89" s="93">
        <v>404</v>
      </c>
      <c r="H89" s="93">
        <v>350</v>
      </c>
      <c r="I89" s="93">
        <v>383</v>
      </c>
      <c r="J89" s="93" t="s">
        <v>2529</v>
      </c>
      <c r="K89" s="93" t="s">
        <v>2529</v>
      </c>
    </row>
    <row r="90" spans="1:11">
      <c r="A90" s="92" t="s">
        <v>77</v>
      </c>
      <c r="B90" s="96">
        <v>79</v>
      </c>
      <c r="C90" s="96">
        <v>71</v>
      </c>
      <c r="D90" s="96">
        <v>67</v>
      </c>
      <c r="E90" s="96">
        <v>65</v>
      </c>
      <c r="F90" s="96">
        <v>62</v>
      </c>
      <c r="G90" s="93">
        <v>581</v>
      </c>
      <c r="H90" s="93">
        <v>570</v>
      </c>
      <c r="I90" s="93">
        <v>562</v>
      </c>
      <c r="J90" s="93">
        <v>546</v>
      </c>
      <c r="K90" s="93">
        <v>570</v>
      </c>
    </row>
    <row r="91" spans="1:11">
      <c r="A91" s="92" t="s">
        <v>34</v>
      </c>
      <c r="B91" s="96">
        <v>1290</v>
      </c>
      <c r="C91" s="96">
        <v>1367</v>
      </c>
      <c r="D91" s="96">
        <v>1111</v>
      </c>
      <c r="E91" s="96">
        <v>1038</v>
      </c>
      <c r="F91" s="96">
        <v>801</v>
      </c>
      <c r="G91" s="93">
        <v>488</v>
      </c>
      <c r="H91" s="93">
        <v>498</v>
      </c>
      <c r="I91" s="93">
        <v>492</v>
      </c>
      <c r="J91" s="93">
        <v>492</v>
      </c>
      <c r="K91" s="93">
        <v>505</v>
      </c>
    </row>
    <row r="92" spans="1:11">
      <c r="A92" s="92" t="s">
        <v>189</v>
      </c>
      <c r="B92" s="96">
        <v>6</v>
      </c>
      <c r="C92" s="96">
        <v>18</v>
      </c>
      <c r="D92" s="96">
        <v>7</v>
      </c>
      <c r="E92" s="96">
        <v>4</v>
      </c>
      <c r="F92" s="96">
        <v>6</v>
      </c>
      <c r="G92" s="93">
        <v>483</v>
      </c>
      <c r="H92" s="93">
        <v>401</v>
      </c>
      <c r="I92" s="93">
        <v>490</v>
      </c>
      <c r="J92" s="93" t="s">
        <v>2529</v>
      </c>
      <c r="K92" s="93">
        <v>428</v>
      </c>
    </row>
    <row r="93" spans="1:11">
      <c r="A93" s="92" t="s">
        <v>97</v>
      </c>
      <c r="B93" s="96">
        <v>33</v>
      </c>
      <c r="C93" s="96">
        <v>38</v>
      </c>
      <c r="D93" s="96">
        <v>32</v>
      </c>
      <c r="E93" s="96">
        <v>35</v>
      </c>
      <c r="F93" s="96">
        <v>23</v>
      </c>
      <c r="G93" s="93">
        <v>323</v>
      </c>
      <c r="H93" s="93">
        <v>306</v>
      </c>
      <c r="I93" s="93">
        <v>314</v>
      </c>
      <c r="J93" s="93">
        <v>332</v>
      </c>
      <c r="K93" s="93">
        <v>349</v>
      </c>
    </row>
    <row r="94" spans="1:11">
      <c r="A94" s="92" t="s">
        <v>190</v>
      </c>
      <c r="B94" s="96">
        <v>34</v>
      </c>
      <c r="C94" s="96">
        <v>19</v>
      </c>
      <c r="D94" s="96">
        <v>18</v>
      </c>
      <c r="E94" s="96">
        <v>22</v>
      </c>
      <c r="F94" s="96">
        <v>36</v>
      </c>
      <c r="G94" s="93">
        <v>326</v>
      </c>
      <c r="H94" s="93">
        <v>432</v>
      </c>
      <c r="I94" s="93">
        <v>355</v>
      </c>
      <c r="J94" s="93">
        <v>337</v>
      </c>
      <c r="K94" s="93">
        <v>326</v>
      </c>
    </row>
    <row r="95" spans="1:11">
      <c r="A95" s="92" t="s">
        <v>62</v>
      </c>
      <c r="B95" s="96">
        <v>2</v>
      </c>
      <c r="C95" s="96">
        <v>7</v>
      </c>
      <c r="D95" s="96">
        <v>5</v>
      </c>
      <c r="E95" s="96">
        <v>3</v>
      </c>
      <c r="F95" s="96">
        <v>0</v>
      </c>
      <c r="G95" s="93" t="s">
        <v>2529</v>
      </c>
      <c r="H95" s="93">
        <v>561</v>
      </c>
      <c r="I95" s="93">
        <v>556</v>
      </c>
      <c r="J95" s="93" t="s">
        <v>2529</v>
      </c>
      <c r="K95" s="93" t="s">
        <v>2529</v>
      </c>
    </row>
    <row r="96" spans="1:11">
      <c r="A96" s="92" t="s">
        <v>191</v>
      </c>
      <c r="B96" s="96">
        <v>106</v>
      </c>
      <c r="C96" s="96">
        <v>108</v>
      </c>
      <c r="D96" s="96">
        <v>76</v>
      </c>
      <c r="E96" s="96">
        <v>81</v>
      </c>
      <c r="F96" s="96">
        <v>86</v>
      </c>
      <c r="G96" s="93">
        <v>557</v>
      </c>
      <c r="H96" s="93">
        <v>548</v>
      </c>
      <c r="I96" s="93">
        <v>550</v>
      </c>
      <c r="J96" s="93">
        <v>573</v>
      </c>
      <c r="K96" s="93">
        <v>572</v>
      </c>
    </row>
    <row r="97" spans="1:11">
      <c r="A97" s="92" t="s">
        <v>192</v>
      </c>
      <c r="B97" s="96">
        <v>30</v>
      </c>
      <c r="C97" s="96">
        <v>28</v>
      </c>
      <c r="D97" s="96">
        <v>25</v>
      </c>
      <c r="E97" s="96">
        <v>31</v>
      </c>
      <c r="F97" s="96">
        <v>39</v>
      </c>
      <c r="G97" s="93">
        <v>537</v>
      </c>
      <c r="H97" s="93">
        <v>559</v>
      </c>
      <c r="I97" s="93">
        <v>558</v>
      </c>
      <c r="J97" s="93">
        <v>552</v>
      </c>
      <c r="K97" s="93">
        <v>588</v>
      </c>
    </row>
    <row r="98" spans="1:11">
      <c r="A98" s="92" t="s">
        <v>194</v>
      </c>
      <c r="B98" s="96">
        <v>33</v>
      </c>
      <c r="C98" s="96">
        <v>49</v>
      </c>
      <c r="D98" s="96">
        <v>13</v>
      </c>
      <c r="E98" s="96">
        <v>28</v>
      </c>
      <c r="F98" s="96">
        <v>34</v>
      </c>
      <c r="G98" s="93">
        <v>475</v>
      </c>
      <c r="H98" s="93">
        <v>507</v>
      </c>
      <c r="I98" s="93">
        <v>558</v>
      </c>
      <c r="J98" s="93">
        <v>521</v>
      </c>
      <c r="K98" s="93">
        <v>494</v>
      </c>
    </row>
    <row r="99" spans="1:11">
      <c r="A99" s="92" t="s">
        <v>195</v>
      </c>
      <c r="B99" s="96">
        <v>12</v>
      </c>
      <c r="C99" s="96">
        <v>19</v>
      </c>
      <c r="D99" s="96">
        <v>13</v>
      </c>
      <c r="E99" s="96">
        <v>9</v>
      </c>
      <c r="F99" s="96">
        <v>10</v>
      </c>
      <c r="G99" s="93">
        <v>533</v>
      </c>
      <c r="H99" s="93">
        <v>447</v>
      </c>
      <c r="I99" s="93">
        <v>468</v>
      </c>
      <c r="J99" s="93">
        <v>478</v>
      </c>
      <c r="K99" s="93">
        <v>563</v>
      </c>
    </row>
    <row r="100" spans="1:11">
      <c r="A100" s="92" t="s">
        <v>196</v>
      </c>
      <c r="B100" s="96">
        <v>24</v>
      </c>
      <c r="C100" s="96">
        <v>14</v>
      </c>
      <c r="D100" s="96">
        <v>20</v>
      </c>
      <c r="E100" s="96">
        <v>22</v>
      </c>
      <c r="F100" s="96">
        <v>10</v>
      </c>
      <c r="G100" s="93">
        <v>420</v>
      </c>
      <c r="H100" s="93">
        <v>387</v>
      </c>
      <c r="I100" s="93">
        <v>399</v>
      </c>
      <c r="J100" s="93">
        <v>409</v>
      </c>
      <c r="K100" s="93">
        <v>422</v>
      </c>
    </row>
    <row r="101" spans="1:11">
      <c r="A101" s="92" t="s">
        <v>2</v>
      </c>
      <c r="B101" s="96">
        <v>452</v>
      </c>
      <c r="C101" s="96">
        <v>518</v>
      </c>
      <c r="D101" s="96">
        <v>381</v>
      </c>
      <c r="E101" s="96">
        <v>456</v>
      </c>
      <c r="F101" s="96">
        <v>451</v>
      </c>
      <c r="G101" s="93">
        <v>553</v>
      </c>
      <c r="H101" s="93">
        <v>540</v>
      </c>
      <c r="I101" s="93">
        <v>549</v>
      </c>
      <c r="J101" s="93">
        <v>538</v>
      </c>
      <c r="K101" s="93">
        <v>557</v>
      </c>
    </row>
    <row r="102" spans="1:11">
      <c r="A102" s="92" t="s">
        <v>197</v>
      </c>
      <c r="B102" s="96">
        <v>3</v>
      </c>
      <c r="C102" s="96">
        <v>9</v>
      </c>
      <c r="D102" s="96">
        <v>6</v>
      </c>
      <c r="E102" s="96">
        <v>6</v>
      </c>
      <c r="F102" s="96">
        <v>5</v>
      </c>
      <c r="G102" s="93" t="s">
        <v>2529</v>
      </c>
      <c r="H102" s="93">
        <v>563</v>
      </c>
      <c r="I102" s="93">
        <v>400</v>
      </c>
      <c r="J102" s="93">
        <v>377</v>
      </c>
      <c r="K102" s="93">
        <v>490</v>
      </c>
    </row>
    <row r="103" spans="1:11">
      <c r="A103" s="92" t="s">
        <v>198</v>
      </c>
      <c r="B103" s="96">
        <v>25</v>
      </c>
      <c r="C103" s="96">
        <v>17</v>
      </c>
      <c r="D103" s="96">
        <v>18</v>
      </c>
      <c r="E103" s="96">
        <v>16</v>
      </c>
      <c r="F103" s="96">
        <v>16</v>
      </c>
      <c r="G103" s="93">
        <v>405</v>
      </c>
      <c r="H103" s="93">
        <v>382</v>
      </c>
      <c r="I103" s="93">
        <v>433</v>
      </c>
      <c r="J103" s="93">
        <v>424</v>
      </c>
      <c r="K103" s="93">
        <v>340</v>
      </c>
    </row>
    <row r="104" spans="1:11">
      <c r="A104" s="92" t="s">
        <v>199</v>
      </c>
      <c r="B104" s="96">
        <v>6</v>
      </c>
      <c r="C104" s="96">
        <v>10</v>
      </c>
      <c r="D104" s="96">
        <v>10</v>
      </c>
      <c r="E104" s="96">
        <v>3</v>
      </c>
      <c r="F104" s="96">
        <v>16</v>
      </c>
      <c r="G104" s="93">
        <v>578</v>
      </c>
      <c r="H104" s="93">
        <v>615</v>
      </c>
      <c r="I104" s="93">
        <v>547</v>
      </c>
      <c r="J104" s="93" t="s">
        <v>2529</v>
      </c>
      <c r="K104" s="93">
        <v>524</v>
      </c>
    </row>
    <row r="105" spans="1:11">
      <c r="A105" s="92" t="s">
        <v>1039</v>
      </c>
      <c r="B105" s="96">
        <v>3</v>
      </c>
      <c r="C105" s="96">
        <v>0</v>
      </c>
      <c r="D105" s="96">
        <v>1</v>
      </c>
      <c r="E105" s="96">
        <v>5</v>
      </c>
      <c r="F105" s="96">
        <v>1</v>
      </c>
      <c r="G105" s="93" t="s">
        <v>2529</v>
      </c>
      <c r="H105" s="93" t="s">
        <v>2529</v>
      </c>
      <c r="I105" s="93" t="s">
        <v>2529</v>
      </c>
      <c r="J105" s="93">
        <v>452</v>
      </c>
      <c r="K105" s="93" t="s">
        <v>2529</v>
      </c>
    </row>
    <row r="106" spans="1:11">
      <c r="A106" s="92" t="s">
        <v>202</v>
      </c>
      <c r="B106" s="96">
        <v>4</v>
      </c>
      <c r="C106" s="96">
        <v>5</v>
      </c>
      <c r="D106" s="96">
        <v>5</v>
      </c>
      <c r="E106" s="96">
        <v>6</v>
      </c>
      <c r="F106" s="96">
        <v>7</v>
      </c>
      <c r="G106" s="93" t="s">
        <v>2529</v>
      </c>
      <c r="H106" s="93">
        <v>420</v>
      </c>
      <c r="I106" s="93">
        <v>354</v>
      </c>
      <c r="J106" s="93">
        <v>470</v>
      </c>
      <c r="K106" s="93">
        <v>471</v>
      </c>
    </row>
    <row r="107" spans="1:11">
      <c r="A107" s="92" t="s">
        <v>203</v>
      </c>
      <c r="B107" s="96">
        <v>55</v>
      </c>
      <c r="C107" s="96">
        <v>36</v>
      </c>
      <c r="D107" s="96">
        <v>45</v>
      </c>
      <c r="E107" s="96">
        <v>31</v>
      </c>
      <c r="F107" s="96">
        <v>48</v>
      </c>
      <c r="G107" s="93">
        <v>576</v>
      </c>
      <c r="H107" s="93">
        <v>528</v>
      </c>
      <c r="I107" s="93">
        <v>557</v>
      </c>
      <c r="J107" s="93">
        <v>581</v>
      </c>
      <c r="K107" s="93">
        <v>554</v>
      </c>
    </row>
    <row r="108" spans="1:11">
      <c r="A108" s="92" t="s">
        <v>46</v>
      </c>
      <c r="B108" s="96">
        <v>1891</v>
      </c>
      <c r="C108" s="96">
        <v>2017</v>
      </c>
      <c r="D108" s="96">
        <v>1493</v>
      </c>
      <c r="E108" s="96">
        <v>1613</v>
      </c>
      <c r="F108" s="96">
        <v>1678</v>
      </c>
      <c r="G108" s="93">
        <v>499</v>
      </c>
      <c r="H108" s="93">
        <v>504</v>
      </c>
      <c r="I108" s="93">
        <v>496</v>
      </c>
      <c r="J108" s="93">
        <v>508</v>
      </c>
      <c r="K108" s="93">
        <v>513</v>
      </c>
    </row>
    <row r="109" spans="1:11">
      <c r="A109" s="92" t="s">
        <v>204</v>
      </c>
      <c r="B109" s="96">
        <v>0</v>
      </c>
      <c r="C109" s="96">
        <v>0</v>
      </c>
      <c r="D109" s="96">
        <v>0</v>
      </c>
      <c r="E109" s="96">
        <v>0</v>
      </c>
      <c r="F109" s="96">
        <v>1</v>
      </c>
      <c r="G109" s="93" t="s">
        <v>2529</v>
      </c>
      <c r="H109" s="93" t="s">
        <v>2529</v>
      </c>
      <c r="I109" s="93" t="s">
        <v>2529</v>
      </c>
      <c r="J109" s="93" t="s">
        <v>2529</v>
      </c>
      <c r="K109" s="93" t="s">
        <v>2529</v>
      </c>
    </row>
    <row r="110" spans="1:11">
      <c r="A110" s="92" t="s">
        <v>205</v>
      </c>
      <c r="B110" s="96">
        <v>91</v>
      </c>
      <c r="C110" s="96">
        <v>89</v>
      </c>
      <c r="D110" s="96">
        <v>74</v>
      </c>
      <c r="E110" s="96">
        <v>69</v>
      </c>
      <c r="F110" s="96">
        <v>75</v>
      </c>
      <c r="G110" s="93">
        <v>544</v>
      </c>
      <c r="H110" s="93">
        <v>545</v>
      </c>
      <c r="I110" s="93">
        <v>528</v>
      </c>
      <c r="J110" s="93">
        <v>505</v>
      </c>
      <c r="K110" s="93">
        <v>545</v>
      </c>
    </row>
    <row r="111" spans="1:11">
      <c r="A111" s="92" t="s">
        <v>206</v>
      </c>
      <c r="B111" s="96">
        <v>7</v>
      </c>
      <c r="C111" s="96">
        <v>3</v>
      </c>
      <c r="D111" s="96">
        <v>3</v>
      </c>
      <c r="E111" s="96">
        <v>6</v>
      </c>
      <c r="F111" s="96">
        <v>6</v>
      </c>
      <c r="G111" s="93">
        <v>621</v>
      </c>
      <c r="H111" s="93" t="s">
        <v>2529</v>
      </c>
      <c r="I111" s="93" t="s">
        <v>2529</v>
      </c>
      <c r="J111" s="93">
        <v>490</v>
      </c>
      <c r="K111" s="93">
        <v>517</v>
      </c>
    </row>
    <row r="112" spans="1:11">
      <c r="A112" s="92" t="s">
        <v>207</v>
      </c>
      <c r="B112" s="96">
        <v>113</v>
      </c>
      <c r="C112" s="96">
        <v>97</v>
      </c>
      <c r="D112" s="96">
        <v>115</v>
      </c>
      <c r="E112" s="96">
        <v>111</v>
      </c>
      <c r="F112" s="96">
        <v>126</v>
      </c>
      <c r="G112" s="93">
        <v>469</v>
      </c>
      <c r="H112" s="93">
        <v>470</v>
      </c>
      <c r="I112" s="93">
        <v>474</v>
      </c>
      <c r="J112" s="93">
        <v>467</v>
      </c>
      <c r="K112" s="93">
        <v>466</v>
      </c>
    </row>
    <row r="113" spans="1:11">
      <c r="A113" s="92" t="s">
        <v>1117</v>
      </c>
      <c r="B113" s="96">
        <v>0</v>
      </c>
      <c r="C113" s="96">
        <v>0</v>
      </c>
      <c r="D113" s="96">
        <v>20</v>
      </c>
      <c r="E113" s="96">
        <v>17</v>
      </c>
      <c r="F113" s="96">
        <v>13</v>
      </c>
      <c r="G113" s="93" t="s">
        <v>2529</v>
      </c>
      <c r="H113" s="93" t="s">
        <v>2529</v>
      </c>
      <c r="I113" s="93">
        <v>477</v>
      </c>
      <c r="J113" s="93">
        <v>518</v>
      </c>
      <c r="K113" s="93">
        <v>490</v>
      </c>
    </row>
    <row r="114" spans="1:11">
      <c r="A114" s="92" t="s">
        <v>209</v>
      </c>
      <c r="B114" s="96">
        <v>345</v>
      </c>
      <c r="C114" s="96">
        <v>311</v>
      </c>
      <c r="D114" s="96">
        <v>287</v>
      </c>
      <c r="E114" s="96">
        <v>335</v>
      </c>
      <c r="F114" s="96">
        <v>439</v>
      </c>
      <c r="G114" s="93">
        <v>515</v>
      </c>
      <c r="H114" s="93">
        <v>515</v>
      </c>
      <c r="I114" s="93">
        <v>505</v>
      </c>
      <c r="J114" s="93">
        <v>505</v>
      </c>
      <c r="K114" s="93">
        <v>522</v>
      </c>
    </row>
    <row r="115" spans="1:11">
      <c r="A115" s="92" t="s">
        <v>210</v>
      </c>
      <c r="B115" s="96">
        <v>7</v>
      </c>
      <c r="C115" s="96">
        <v>5</v>
      </c>
      <c r="D115" s="96">
        <v>7</v>
      </c>
      <c r="E115" s="96">
        <v>11</v>
      </c>
      <c r="F115" s="96">
        <v>10</v>
      </c>
      <c r="G115" s="93">
        <v>347</v>
      </c>
      <c r="H115" s="93">
        <v>330</v>
      </c>
      <c r="I115" s="93">
        <v>369</v>
      </c>
      <c r="J115" s="93">
        <v>371</v>
      </c>
      <c r="K115" s="93">
        <v>402</v>
      </c>
    </row>
    <row r="116" spans="1:11">
      <c r="A116" s="92" t="s">
        <v>211</v>
      </c>
      <c r="B116" s="96">
        <v>47</v>
      </c>
      <c r="C116" s="96">
        <v>53</v>
      </c>
      <c r="D116" s="96">
        <v>43</v>
      </c>
      <c r="E116" s="96">
        <v>45</v>
      </c>
      <c r="F116" s="96">
        <v>46</v>
      </c>
      <c r="G116" s="93">
        <v>441</v>
      </c>
      <c r="H116" s="93">
        <v>492</v>
      </c>
      <c r="I116" s="93">
        <v>462</v>
      </c>
      <c r="J116" s="93">
        <v>474</v>
      </c>
      <c r="K116" s="93">
        <v>504</v>
      </c>
    </row>
    <row r="117" spans="1:11">
      <c r="A117" s="92" t="s">
        <v>212</v>
      </c>
      <c r="B117" s="96">
        <v>15</v>
      </c>
      <c r="C117" s="96">
        <v>13</v>
      </c>
      <c r="D117" s="96">
        <v>16</v>
      </c>
      <c r="E117" s="96">
        <v>15</v>
      </c>
      <c r="F117" s="96">
        <v>11</v>
      </c>
      <c r="G117" s="93">
        <v>395</v>
      </c>
      <c r="H117" s="93">
        <v>368</v>
      </c>
      <c r="I117" s="93">
        <v>347</v>
      </c>
      <c r="J117" s="93">
        <v>393</v>
      </c>
      <c r="K117" s="93">
        <v>375</v>
      </c>
    </row>
    <row r="118" spans="1:11">
      <c r="A118" s="92" t="s">
        <v>2538</v>
      </c>
      <c r="B118" s="96">
        <v>1</v>
      </c>
      <c r="C118" s="96">
        <v>0</v>
      </c>
      <c r="D118" s="96">
        <v>0</v>
      </c>
      <c r="E118" s="96">
        <v>0</v>
      </c>
      <c r="F118" s="96">
        <v>0</v>
      </c>
      <c r="G118" s="93" t="s">
        <v>2529</v>
      </c>
      <c r="H118" s="93" t="s">
        <v>2529</v>
      </c>
      <c r="I118" s="93" t="s">
        <v>2529</v>
      </c>
      <c r="J118" s="93" t="s">
        <v>2529</v>
      </c>
      <c r="K118" s="93" t="s">
        <v>2529</v>
      </c>
    </row>
    <row r="119" spans="1:11">
      <c r="A119" s="92" t="s">
        <v>213</v>
      </c>
      <c r="B119" s="96">
        <v>512</v>
      </c>
      <c r="C119" s="96">
        <v>598</v>
      </c>
      <c r="D119" s="96">
        <v>449</v>
      </c>
      <c r="E119" s="96">
        <v>466</v>
      </c>
      <c r="F119" s="96">
        <v>506</v>
      </c>
      <c r="G119" s="93">
        <v>472</v>
      </c>
      <c r="H119" s="93">
        <v>461</v>
      </c>
      <c r="I119" s="93">
        <v>478</v>
      </c>
      <c r="J119" s="93">
        <v>486</v>
      </c>
      <c r="K119" s="93">
        <v>465</v>
      </c>
    </row>
    <row r="120" spans="1:11">
      <c r="A120" s="92" t="s">
        <v>48</v>
      </c>
      <c r="B120" s="96">
        <v>921</v>
      </c>
      <c r="C120" s="96">
        <v>960</v>
      </c>
      <c r="D120" s="96">
        <v>965</v>
      </c>
      <c r="E120" s="96">
        <v>2041</v>
      </c>
      <c r="F120" s="96">
        <v>2107</v>
      </c>
      <c r="G120" s="93">
        <v>540</v>
      </c>
      <c r="H120" s="93">
        <v>540</v>
      </c>
      <c r="I120" s="93">
        <v>536</v>
      </c>
      <c r="J120" s="93">
        <v>502</v>
      </c>
      <c r="K120" s="93">
        <v>514</v>
      </c>
    </row>
    <row r="121" spans="1:11">
      <c r="A121" s="92" t="s">
        <v>28</v>
      </c>
      <c r="B121" s="96">
        <v>177</v>
      </c>
      <c r="C121" s="96">
        <v>171</v>
      </c>
      <c r="D121" s="96">
        <v>152</v>
      </c>
      <c r="E121" s="96">
        <v>147</v>
      </c>
      <c r="F121" s="96">
        <v>144</v>
      </c>
      <c r="G121" s="93">
        <v>602</v>
      </c>
      <c r="H121" s="93">
        <v>584</v>
      </c>
      <c r="I121" s="93">
        <v>608</v>
      </c>
      <c r="J121" s="93">
        <v>608</v>
      </c>
      <c r="K121" s="93">
        <v>601</v>
      </c>
    </row>
    <row r="122" spans="1:11">
      <c r="A122" s="92" t="s">
        <v>215</v>
      </c>
      <c r="B122" s="96">
        <v>47</v>
      </c>
      <c r="C122" s="96">
        <v>46</v>
      </c>
      <c r="D122" s="96">
        <v>21</v>
      </c>
      <c r="E122" s="96">
        <v>43</v>
      </c>
      <c r="F122" s="96">
        <v>24</v>
      </c>
      <c r="G122" s="93">
        <v>465</v>
      </c>
      <c r="H122" s="93">
        <v>454</v>
      </c>
      <c r="I122" s="93">
        <v>463</v>
      </c>
      <c r="J122" s="93">
        <v>450</v>
      </c>
      <c r="K122" s="93">
        <v>490</v>
      </c>
    </row>
    <row r="123" spans="1:11">
      <c r="A123" s="92" t="s">
        <v>216</v>
      </c>
      <c r="B123" s="96">
        <v>8</v>
      </c>
      <c r="C123" s="96">
        <v>7</v>
      </c>
      <c r="D123" s="96">
        <v>5</v>
      </c>
      <c r="E123" s="96">
        <v>6</v>
      </c>
      <c r="F123" s="96">
        <v>8</v>
      </c>
      <c r="G123" s="93">
        <v>344</v>
      </c>
      <c r="H123" s="93">
        <v>401</v>
      </c>
      <c r="I123" s="93">
        <v>408</v>
      </c>
      <c r="J123" s="93">
        <v>505</v>
      </c>
      <c r="K123" s="93">
        <v>409</v>
      </c>
    </row>
    <row r="124" spans="1:11">
      <c r="A124" s="92" t="s">
        <v>36</v>
      </c>
      <c r="B124" s="96">
        <v>1415</v>
      </c>
      <c r="C124" s="96">
        <v>1413</v>
      </c>
      <c r="D124" s="96">
        <v>1351</v>
      </c>
      <c r="E124" s="96">
        <v>1253</v>
      </c>
      <c r="F124" s="96">
        <v>1405</v>
      </c>
      <c r="G124" s="93">
        <v>437</v>
      </c>
      <c r="H124" s="93">
        <v>440</v>
      </c>
      <c r="I124" s="93">
        <v>418</v>
      </c>
      <c r="J124" s="93">
        <v>425</v>
      </c>
      <c r="K124" s="93">
        <v>432</v>
      </c>
    </row>
    <row r="125" spans="1:11">
      <c r="A125" s="92" t="s">
        <v>69</v>
      </c>
      <c r="B125" s="96">
        <v>270</v>
      </c>
      <c r="C125" s="96">
        <v>322</v>
      </c>
      <c r="D125" s="96">
        <v>284</v>
      </c>
      <c r="E125" s="96">
        <v>284</v>
      </c>
      <c r="F125" s="96">
        <v>238</v>
      </c>
      <c r="G125" s="93">
        <v>509</v>
      </c>
      <c r="H125" s="93">
        <v>519</v>
      </c>
      <c r="I125" s="93">
        <v>540</v>
      </c>
      <c r="J125" s="93">
        <v>523</v>
      </c>
      <c r="K125" s="93">
        <v>508</v>
      </c>
    </row>
    <row r="126" spans="1:11">
      <c r="A126" s="92" t="s">
        <v>218</v>
      </c>
      <c r="B126" s="96">
        <v>54</v>
      </c>
      <c r="C126" s="96">
        <v>55</v>
      </c>
      <c r="D126" s="96">
        <v>52</v>
      </c>
      <c r="E126" s="96">
        <v>34</v>
      </c>
      <c r="F126" s="96">
        <v>31</v>
      </c>
      <c r="G126" s="93">
        <v>323</v>
      </c>
      <c r="H126" s="93">
        <v>381</v>
      </c>
      <c r="I126" s="93">
        <v>405</v>
      </c>
      <c r="J126" s="93">
        <v>420</v>
      </c>
      <c r="K126" s="93">
        <v>351</v>
      </c>
    </row>
    <row r="127" spans="1:11">
      <c r="A127" s="92" t="s">
        <v>14</v>
      </c>
      <c r="B127" s="96">
        <v>1021</v>
      </c>
      <c r="C127" s="96">
        <v>1087</v>
      </c>
      <c r="D127" s="96">
        <v>932</v>
      </c>
      <c r="E127" s="96">
        <v>978</v>
      </c>
      <c r="F127" s="96">
        <v>1333</v>
      </c>
      <c r="G127" s="93">
        <v>508</v>
      </c>
      <c r="H127" s="93">
        <v>512</v>
      </c>
      <c r="I127" s="93">
        <v>497</v>
      </c>
      <c r="J127" s="93">
        <v>499</v>
      </c>
      <c r="K127" s="93">
        <v>504</v>
      </c>
    </row>
    <row r="128" spans="1:11">
      <c r="A128" s="92" t="s">
        <v>219</v>
      </c>
      <c r="B128" s="96">
        <v>1</v>
      </c>
      <c r="C128" s="96">
        <v>1</v>
      </c>
      <c r="D128" s="96">
        <v>2</v>
      </c>
      <c r="E128" s="96">
        <v>1</v>
      </c>
      <c r="F128" s="96">
        <v>0</v>
      </c>
      <c r="G128" s="93" t="s">
        <v>2529</v>
      </c>
      <c r="H128" s="93" t="s">
        <v>2529</v>
      </c>
      <c r="I128" s="93" t="s">
        <v>2529</v>
      </c>
      <c r="J128" s="93" t="s">
        <v>2529</v>
      </c>
      <c r="K128" s="93" t="s">
        <v>2529</v>
      </c>
    </row>
    <row r="129" spans="1:11">
      <c r="A129" s="92" t="s">
        <v>2539</v>
      </c>
      <c r="B129" s="96">
        <v>69</v>
      </c>
      <c r="C129" s="96">
        <v>103</v>
      </c>
      <c r="D129" s="96">
        <v>109</v>
      </c>
      <c r="E129" s="96">
        <v>139</v>
      </c>
      <c r="F129" s="96">
        <v>69</v>
      </c>
      <c r="G129" s="93">
        <v>411</v>
      </c>
      <c r="H129" s="93">
        <v>400</v>
      </c>
      <c r="I129" s="93">
        <v>389</v>
      </c>
      <c r="J129" s="93">
        <v>379</v>
      </c>
      <c r="K129" s="93">
        <v>443</v>
      </c>
    </row>
    <row r="130" spans="1:11">
      <c r="A130" s="92" t="s">
        <v>79</v>
      </c>
      <c r="B130" s="96">
        <v>71</v>
      </c>
      <c r="C130" s="96">
        <v>60</v>
      </c>
      <c r="D130" s="96">
        <v>62</v>
      </c>
      <c r="E130" s="96">
        <v>75</v>
      </c>
      <c r="F130" s="96">
        <v>70</v>
      </c>
      <c r="G130" s="93">
        <v>453</v>
      </c>
      <c r="H130" s="93">
        <v>485</v>
      </c>
      <c r="I130" s="93">
        <v>480</v>
      </c>
      <c r="J130" s="93">
        <v>471</v>
      </c>
      <c r="K130" s="93">
        <v>496</v>
      </c>
    </row>
    <row r="131" spans="1:11">
      <c r="A131" s="92" t="s">
        <v>221</v>
      </c>
      <c r="B131" s="96">
        <v>0</v>
      </c>
      <c r="C131" s="96">
        <v>1</v>
      </c>
      <c r="D131" s="96">
        <v>0</v>
      </c>
      <c r="E131" s="96">
        <v>1</v>
      </c>
      <c r="F131" s="96">
        <v>3</v>
      </c>
      <c r="G131" s="93" t="s">
        <v>2529</v>
      </c>
      <c r="H131" s="93" t="s">
        <v>2529</v>
      </c>
      <c r="I131" s="93" t="s">
        <v>2529</v>
      </c>
      <c r="J131" s="93" t="s">
        <v>2529</v>
      </c>
      <c r="K131" s="93" t="s">
        <v>2529</v>
      </c>
    </row>
    <row r="132" spans="1:11">
      <c r="A132" s="92" t="s">
        <v>63</v>
      </c>
      <c r="B132" s="96">
        <v>7</v>
      </c>
      <c r="C132" s="96">
        <v>23</v>
      </c>
      <c r="D132" s="96">
        <v>17</v>
      </c>
      <c r="E132" s="96">
        <v>24</v>
      </c>
      <c r="F132" s="96">
        <v>21</v>
      </c>
      <c r="G132" s="93">
        <v>534</v>
      </c>
      <c r="H132" s="93">
        <v>457</v>
      </c>
      <c r="I132" s="93">
        <v>508</v>
      </c>
      <c r="J132" s="93">
        <v>461</v>
      </c>
      <c r="K132" s="93">
        <v>513</v>
      </c>
    </row>
    <row r="133" spans="1:11">
      <c r="A133" s="92" t="s">
        <v>39</v>
      </c>
      <c r="B133" s="96">
        <v>535</v>
      </c>
      <c r="C133" s="96">
        <v>627</v>
      </c>
      <c r="D133" s="96">
        <v>539</v>
      </c>
      <c r="E133" s="96">
        <v>665</v>
      </c>
      <c r="F133" s="96">
        <v>736</v>
      </c>
      <c r="G133" s="93">
        <v>540</v>
      </c>
      <c r="H133" s="93">
        <v>539</v>
      </c>
      <c r="I133" s="93">
        <v>543</v>
      </c>
      <c r="J133" s="93">
        <v>560</v>
      </c>
      <c r="K133" s="93">
        <v>564</v>
      </c>
    </row>
    <row r="134" spans="1:11">
      <c r="A134" s="92" t="s">
        <v>18</v>
      </c>
      <c r="B134" s="96">
        <v>371</v>
      </c>
      <c r="C134" s="96">
        <v>408</v>
      </c>
      <c r="D134" s="96">
        <v>383</v>
      </c>
      <c r="E134" s="96">
        <v>401</v>
      </c>
      <c r="F134" s="96">
        <v>439</v>
      </c>
      <c r="G134" s="93">
        <v>525</v>
      </c>
      <c r="H134" s="93">
        <v>539</v>
      </c>
      <c r="I134" s="93">
        <v>516</v>
      </c>
      <c r="J134" s="93">
        <v>512</v>
      </c>
      <c r="K134" s="93">
        <v>536</v>
      </c>
    </row>
    <row r="135" spans="1:11">
      <c r="A135" s="92" t="s">
        <v>84</v>
      </c>
      <c r="B135" s="96">
        <v>350</v>
      </c>
      <c r="C135" s="96">
        <v>357</v>
      </c>
      <c r="D135" s="96">
        <v>295</v>
      </c>
      <c r="E135" s="96">
        <v>334</v>
      </c>
      <c r="F135" s="96">
        <v>320</v>
      </c>
      <c r="G135" s="93">
        <v>540</v>
      </c>
      <c r="H135" s="93">
        <v>554</v>
      </c>
      <c r="I135" s="93">
        <v>565</v>
      </c>
      <c r="J135" s="93">
        <v>577</v>
      </c>
      <c r="K135" s="93">
        <v>576</v>
      </c>
    </row>
    <row r="136" spans="1:11">
      <c r="A136" s="92" t="s">
        <v>222</v>
      </c>
      <c r="B136" s="96">
        <v>623</v>
      </c>
      <c r="C136" s="96">
        <v>655</v>
      </c>
      <c r="D136" s="96">
        <v>575</v>
      </c>
      <c r="E136" s="96">
        <v>540</v>
      </c>
      <c r="F136" s="96">
        <v>525</v>
      </c>
      <c r="G136" s="93">
        <v>538</v>
      </c>
      <c r="H136" s="93">
        <v>549</v>
      </c>
      <c r="I136" s="93">
        <v>559</v>
      </c>
      <c r="J136" s="93">
        <v>555</v>
      </c>
      <c r="K136" s="93">
        <v>564</v>
      </c>
    </row>
    <row r="137" spans="1:11">
      <c r="A137" s="92" t="s">
        <v>224</v>
      </c>
      <c r="B137" s="96">
        <v>33</v>
      </c>
      <c r="C137" s="96">
        <v>33</v>
      </c>
      <c r="D137" s="96">
        <v>31</v>
      </c>
      <c r="E137" s="96">
        <v>40</v>
      </c>
      <c r="F137" s="96">
        <v>50</v>
      </c>
      <c r="G137" s="93">
        <v>431</v>
      </c>
      <c r="H137" s="93">
        <v>397</v>
      </c>
      <c r="I137" s="93">
        <v>441</v>
      </c>
      <c r="J137" s="93">
        <v>355</v>
      </c>
      <c r="K137" s="93">
        <v>353</v>
      </c>
    </row>
    <row r="138" spans="1:11">
      <c r="A138" s="92" t="s">
        <v>225</v>
      </c>
      <c r="B138" s="96">
        <v>14</v>
      </c>
      <c r="C138" s="96">
        <v>6</v>
      </c>
      <c r="D138" s="96">
        <v>6</v>
      </c>
      <c r="E138" s="96">
        <v>10</v>
      </c>
      <c r="F138" s="96">
        <v>15</v>
      </c>
      <c r="G138" s="93">
        <v>318</v>
      </c>
      <c r="H138" s="93">
        <v>375</v>
      </c>
      <c r="I138" s="93">
        <v>312</v>
      </c>
      <c r="J138" s="93">
        <v>314</v>
      </c>
      <c r="K138" s="93">
        <v>369</v>
      </c>
    </row>
    <row r="139" spans="1:11">
      <c r="A139" s="92" t="s">
        <v>66</v>
      </c>
      <c r="B139" s="96">
        <v>471</v>
      </c>
      <c r="C139" s="96">
        <v>430</v>
      </c>
      <c r="D139" s="96">
        <v>302</v>
      </c>
      <c r="E139" s="96">
        <v>290</v>
      </c>
      <c r="F139" s="96">
        <v>277</v>
      </c>
      <c r="G139" s="93">
        <v>572</v>
      </c>
      <c r="H139" s="93">
        <v>570</v>
      </c>
      <c r="I139" s="93">
        <v>576</v>
      </c>
      <c r="J139" s="93">
        <v>571</v>
      </c>
      <c r="K139" s="93">
        <v>576</v>
      </c>
    </row>
    <row r="140" spans="1:11">
      <c r="A140" s="92" t="s">
        <v>1278</v>
      </c>
      <c r="B140" s="96">
        <v>1980</v>
      </c>
      <c r="C140" s="96">
        <v>2353</v>
      </c>
      <c r="D140" s="96">
        <v>2038</v>
      </c>
      <c r="E140" s="96">
        <v>1952</v>
      </c>
      <c r="F140" s="96">
        <v>1968</v>
      </c>
      <c r="G140" s="93">
        <v>556</v>
      </c>
      <c r="H140" s="93">
        <v>557</v>
      </c>
      <c r="I140" s="93">
        <v>553</v>
      </c>
      <c r="J140" s="93">
        <v>554</v>
      </c>
      <c r="K140" s="93">
        <v>569</v>
      </c>
    </row>
    <row r="141" spans="1:11">
      <c r="A141" s="92" t="s">
        <v>227</v>
      </c>
      <c r="B141" s="96">
        <v>46</v>
      </c>
      <c r="C141" s="96">
        <v>25</v>
      </c>
      <c r="D141" s="96">
        <v>32</v>
      </c>
      <c r="E141" s="96">
        <v>30</v>
      </c>
      <c r="F141" s="96">
        <v>24</v>
      </c>
      <c r="G141" s="93">
        <v>373</v>
      </c>
      <c r="H141" s="93">
        <v>356</v>
      </c>
      <c r="I141" s="93">
        <v>396</v>
      </c>
      <c r="J141" s="93">
        <v>402</v>
      </c>
      <c r="K141" s="93">
        <v>432</v>
      </c>
    </row>
    <row r="142" spans="1:11">
      <c r="A142" s="92" t="s">
        <v>1784</v>
      </c>
      <c r="B142" s="96">
        <v>11</v>
      </c>
      <c r="C142" s="96">
        <v>10</v>
      </c>
      <c r="D142" s="96">
        <v>12</v>
      </c>
      <c r="E142" s="96">
        <v>8</v>
      </c>
      <c r="F142" s="96">
        <v>10</v>
      </c>
      <c r="G142" s="93">
        <v>360</v>
      </c>
      <c r="H142" s="93">
        <v>389</v>
      </c>
      <c r="I142" s="93">
        <v>368</v>
      </c>
      <c r="J142" s="93">
        <v>474</v>
      </c>
      <c r="K142" s="93">
        <v>373</v>
      </c>
    </row>
    <row r="143" spans="1:11">
      <c r="A143" s="92" t="s">
        <v>1785</v>
      </c>
      <c r="B143" s="96">
        <v>28</v>
      </c>
      <c r="C143" s="96">
        <v>20</v>
      </c>
      <c r="D143" s="96">
        <v>17</v>
      </c>
      <c r="E143" s="96">
        <v>18</v>
      </c>
      <c r="F143" s="96">
        <v>18</v>
      </c>
      <c r="G143" s="93">
        <v>448</v>
      </c>
      <c r="H143" s="93">
        <v>413</v>
      </c>
      <c r="I143" s="93">
        <v>420</v>
      </c>
      <c r="J143" s="93">
        <v>440</v>
      </c>
      <c r="K143" s="93">
        <v>449</v>
      </c>
    </row>
    <row r="144" spans="1:11">
      <c r="A144" s="92" t="s">
        <v>228</v>
      </c>
      <c r="B144" s="96">
        <v>1</v>
      </c>
      <c r="C144" s="96">
        <v>0</v>
      </c>
      <c r="D144" s="96">
        <v>2</v>
      </c>
      <c r="E144" s="96">
        <v>0</v>
      </c>
      <c r="F144" s="96">
        <v>0</v>
      </c>
      <c r="G144" s="93" t="s">
        <v>2529</v>
      </c>
      <c r="H144" s="93" t="s">
        <v>2529</v>
      </c>
      <c r="I144" s="93" t="s">
        <v>2529</v>
      </c>
      <c r="J144" s="93" t="s">
        <v>2529</v>
      </c>
      <c r="K144" s="93" t="s">
        <v>2529</v>
      </c>
    </row>
    <row r="145" spans="1:11">
      <c r="A145" s="92" t="s">
        <v>229</v>
      </c>
      <c r="B145" s="96">
        <v>0</v>
      </c>
      <c r="C145" s="96">
        <v>0</v>
      </c>
      <c r="D145" s="96">
        <v>0</v>
      </c>
      <c r="E145" s="96">
        <v>1</v>
      </c>
      <c r="F145" s="96">
        <v>0</v>
      </c>
      <c r="G145" s="93" t="s">
        <v>2529</v>
      </c>
      <c r="H145" s="93" t="s">
        <v>2529</v>
      </c>
      <c r="I145" s="93" t="s">
        <v>2529</v>
      </c>
      <c r="J145" s="93" t="s">
        <v>2529</v>
      </c>
      <c r="K145" s="93" t="s">
        <v>2529</v>
      </c>
    </row>
    <row r="146" spans="1:11">
      <c r="A146" s="92" t="s">
        <v>2540</v>
      </c>
      <c r="B146" s="96">
        <v>0</v>
      </c>
      <c r="C146" s="96">
        <v>0</v>
      </c>
      <c r="D146" s="96">
        <v>0</v>
      </c>
      <c r="E146" s="96">
        <v>0</v>
      </c>
      <c r="F146" s="96">
        <v>1</v>
      </c>
      <c r="G146" s="93" t="s">
        <v>2529</v>
      </c>
      <c r="H146" s="93" t="s">
        <v>2529</v>
      </c>
      <c r="I146" s="93" t="s">
        <v>2529</v>
      </c>
      <c r="J146" s="93" t="s">
        <v>2529</v>
      </c>
      <c r="K146" s="93" t="s">
        <v>2529</v>
      </c>
    </row>
    <row r="147" spans="1:11">
      <c r="A147" s="92" t="s">
        <v>9</v>
      </c>
      <c r="B147" s="96">
        <v>2018</v>
      </c>
      <c r="C147" s="96">
        <v>2663</v>
      </c>
      <c r="D147" s="96">
        <v>2375</v>
      </c>
      <c r="E147" s="96">
        <v>2198</v>
      </c>
      <c r="F147" s="96">
        <v>2400</v>
      </c>
      <c r="G147" s="93">
        <v>330</v>
      </c>
      <c r="H147" s="93">
        <v>301</v>
      </c>
      <c r="I147" s="93">
        <v>311</v>
      </c>
      <c r="J147" s="93">
        <v>307</v>
      </c>
      <c r="K147" s="93">
        <v>299</v>
      </c>
    </row>
    <row r="148" spans="1:11">
      <c r="A148" s="92" t="s">
        <v>230</v>
      </c>
      <c r="B148" s="96">
        <v>64</v>
      </c>
      <c r="C148" s="96">
        <v>69</v>
      </c>
      <c r="D148" s="96">
        <v>48</v>
      </c>
      <c r="E148" s="96">
        <v>42</v>
      </c>
      <c r="F148" s="96">
        <v>58</v>
      </c>
      <c r="G148" s="93">
        <v>461</v>
      </c>
      <c r="H148" s="93">
        <v>421</v>
      </c>
      <c r="I148" s="93">
        <v>452</v>
      </c>
      <c r="J148" s="93">
        <v>439</v>
      </c>
      <c r="K148" s="93">
        <v>466</v>
      </c>
    </row>
    <row r="149" spans="1:11">
      <c r="A149" s="92" t="s">
        <v>1368</v>
      </c>
      <c r="B149" s="96">
        <v>0</v>
      </c>
      <c r="C149" s="96">
        <v>0</v>
      </c>
      <c r="D149" s="96">
        <v>154</v>
      </c>
      <c r="E149" s="96">
        <v>139</v>
      </c>
      <c r="F149" s="96">
        <v>129</v>
      </c>
      <c r="G149" s="93" t="s">
        <v>2529</v>
      </c>
      <c r="H149" s="93" t="s">
        <v>2529</v>
      </c>
      <c r="I149" s="93">
        <v>551</v>
      </c>
      <c r="J149" s="93">
        <v>511</v>
      </c>
      <c r="K149" s="93">
        <v>539</v>
      </c>
    </row>
    <row r="150" spans="1:11">
      <c r="A150" s="92" t="s">
        <v>2541</v>
      </c>
      <c r="B150" s="96">
        <v>177</v>
      </c>
      <c r="C150" s="96">
        <v>148</v>
      </c>
      <c r="D150" s="96">
        <v>0</v>
      </c>
      <c r="E150" s="96">
        <v>0</v>
      </c>
      <c r="F150" s="96">
        <v>0</v>
      </c>
      <c r="G150" s="93">
        <v>509</v>
      </c>
      <c r="H150" s="93">
        <v>528</v>
      </c>
      <c r="I150" s="93" t="s">
        <v>2529</v>
      </c>
      <c r="J150" s="93" t="s">
        <v>2529</v>
      </c>
      <c r="K150" s="93" t="s">
        <v>2529</v>
      </c>
    </row>
    <row r="151" spans="1:11">
      <c r="A151" s="92" t="s">
        <v>232</v>
      </c>
      <c r="B151" s="96">
        <v>0</v>
      </c>
      <c r="C151" s="96">
        <v>0</v>
      </c>
      <c r="D151" s="96">
        <v>0</v>
      </c>
      <c r="E151" s="96">
        <v>3</v>
      </c>
      <c r="F151" s="96">
        <v>2</v>
      </c>
      <c r="G151" s="93" t="s">
        <v>2529</v>
      </c>
      <c r="H151" s="93" t="s">
        <v>2529</v>
      </c>
      <c r="I151" s="93" t="s">
        <v>2529</v>
      </c>
      <c r="J151" s="93" t="s">
        <v>2529</v>
      </c>
      <c r="K151" s="93" t="s">
        <v>2529</v>
      </c>
    </row>
    <row r="152" spans="1:11">
      <c r="A152" s="92" t="s">
        <v>233</v>
      </c>
      <c r="B152" s="96">
        <v>15</v>
      </c>
      <c r="C152" s="96">
        <v>20</v>
      </c>
      <c r="D152" s="96">
        <v>9</v>
      </c>
      <c r="E152" s="96">
        <v>7</v>
      </c>
      <c r="F152" s="96">
        <v>8</v>
      </c>
      <c r="G152" s="93">
        <v>389</v>
      </c>
      <c r="H152" s="93">
        <v>345</v>
      </c>
      <c r="I152" s="93">
        <v>341</v>
      </c>
      <c r="J152" s="93">
        <v>317</v>
      </c>
      <c r="K152" s="93">
        <v>405</v>
      </c>
    </row>
    <row r="153" spans="1:11">
      <c r="A153" s="92" t="s">
        <v>51</v>
      </c>
      <c r="B153" s="96">
        <v>1251</v>
      </c>
      <c r="C153" s="96">
        <v>1349</v>
      </c>
      <c r="D153" s="96">
        <v>929</v>
      </c>
      <c r="E153" s="96">
        <v>959</v>
      </c>
      <c r="F153" s="96">
        <v>899</v>
      </c>
      <c r="G153" s="93">
        <v>593</v>
      </c>
      <c r="H153" s="93">
        <v>595</v>
      </c>
      <c r="I153" s="93">
        <v>605</v>
      </c>
      <c r="J153" s="93">
        <v>603</v>
      </c>
      <c r="K153" s="93">
        <v>610</v>
      </c>
    </row>
    <row r="154" spans="1:11">
      <c r="A154" s="92" t="s">
        <v>235</v>
      </c>
      <c r="B154" s="96">
        <v>95</v>
      </c>
      <c r="C154" s="96">
        <v>104</v>
      </c>
      <c r="D154" s="96">
        <v>93</v>
      </c>
      <c r="E154" s="96">
        <v>108</v>
      </c>
      <c r="F154" s="96">
        <v>103</v>
      </c>
      <c r="G154" s="93">
        <v>570</v>
      </c>
      <c r="H154" s="93">
        <v>576</v>
      </c>
      <c r="I154" s="93">
        <v>527</v>
      </c>
      <c r="J154" s="93">
        <v>550</v>
      </c>
      <c r="K154" s="93">
        <v>569</v>
      </c>
    </row>
    <row r="155" spans="1:11">
      <c r="A155" s="92" t="s">
        <v>236</v>
      </c>
      <c r="B155" s="96">
        <v>28</v>
      </c>
      <c r="C155" s="96">
        <v>38</v>
      </c>
      <c r="D155" s="96">
        <v>39</v>
      </c>
      <c r="E155" s="96">
        <v>39</v>
      </c>
      <c r="F155" s="96">
        <v>40</v>
      </c>
      <c r="G155" s="93">
        <v>573</v>
      </c>
      <c r="H155" s="93">
        <v>522</v>
      </c>
      <c r="I155" s="93">
        <v>557</v>
      </c>
      <c r="J155" s="93">
        <v>570</v>
      </c>
      <c r="K155" s="93">
        <v>556</v>
      </c>
    </row>
    <row r="156" spans="1:11">
      <c r="A156" s="92" t="s">
        <v>2542</v>
      </c>
      <c r="B156" s="96">
        <v>0</v>
      </c>
      <c r="C156" s="96">
        <v>0</v>
      </c>
      <c r="D156" s="96">
        <v>0</v>
      </c>
      <c r="E156" s="96">
        <v>0</v>
      </c>
      <c r="F156" s="96">
        <v>1</v>
      </c>
      <c r="G156" s="93" t="s">
        <v>2529</v>
      </c>
      <c r="H156" s="93" t="s">
        <v>2529</v>
      </c>
      <c r="I156" s="93" t="s">
        <v>2529</v>
      </c>
      <c r="J156" s="93" t="s">
        <v>2529</v>
      </c>
      <c r="K156" s="93" t="s">
        <v>2529</v>
      </c>
    </row>
    <row r="157" spans="1:11">
      <c r="A157" s="92" t="s">
        <v>238</v>
      </c>
      <c r="B157" s="96">
        <v>6</v>
      </c>
      <c r="C157" s="96">
        <v>7</v>
      </c>
      <c r="D157" s="96">
        <v>8</v>
      </c>
      <c r="E157" s="96">
        <v>6</v>
      </c>
      <c r="F157" s="96">
        <v>5</v>
      </c>
      <c r="G157" s="93">
        <v>362</v>
      </c>
      <c r="H157" s="93">
        <v>433</v>
      </c>
      <c r="I157" s="93">
        <v>398</v>
      </c>
      <c r="J157" s="93">
        <v>388</v>
      </c>
      <c r="K157" s="93">
        <v>370</v>
      </c>
    </row>
    <row r="158" spans="1:11">
      <c r="A158" s="92" t="s">
        <v>68</v>
      </c>
      <c r="B158" s="96">
        <v>791</v>
      </c>
      <c r="C158" s="96">
        <v>845</v>
      </c>
      <c r="D158" s="96">
        <v>785</v>
      </c>
      <c r="E158" s="96">
        <v>765</v>
      </c>
      <c r="F158" s="96">
        <v>707</v>
      </c>
      <c r="G158" s="93">
        <v>474</v>
      </c>
      <c r="H158" s="93">
        <v>475</v>
      </c>
      <c r="I158" s="93">
        <v>475</v>
      </c>
      <c r="J158" s="93">
        <v>486</v>
      </c>
      <c r="K158" s="93">
        <v>484</v>
      </c>
    </row>
    <row r="159" spans="1:11">
      <c r="A159" s="92" t="s">
        <v>2245</v>
      </c>
      <c r="B159" s="96">
        <v>0</v>
      </c>
      <c r="C159" s="96">
        <v>0</v>
      </c>
      <c r="D159" s="96">
        <v>3</v>
      </c>
      <c r="E159" s="96">
        <v>5</v>
      </c>
      <c r="F159" s="96">
        <v>4</v>
      </c>
      <c r="G159" s="93" t="s">
        <v>2529</v>
      </c>
      <c r="H159" s="93" t="s">
        <v>2529</v>
      </c>
      <c r="I159" s="93" t="s">
        <v>2529</v>
      </c>
      <c r="J159" s="93">
        <v>420</v>
      </c>
      <c r="K159" s="93" t="s">
        <v>2529</v>
      </c>
    </row>
    <row r="160" spans="1:11">
      <c r="A160" s="92" t="s">
        <v>25</v>
      </c>
      <c r="B160" s="96">
        <v>1100</v>
      </c>
      <c r="C160" s="96">
        <v>1201</v>
      </c>
      <c r="D160" s="96">
        <v>1021</v>
      </c>
      <c r="E160" s="96">
        <v>1086</v>
      </c>
      <c r="F160" s="96">
        <v>1142</v>
      </c>
      <c r="G160" s="93">
        <v>576</v>
      </c>
      <c r="H160" s="93">
        <v>573</v>
      </c>
      <c r="I160" s="93">
        <v>578</v>
      </c>
      <c r="J160" s="93">
        <v>582</v>
      </c>
      <c r="K160" s="93">
        <v>590</v>
      </c>
    </row>
    <row r="161" spans="1:11">
      <c r="A161" s="92" t="s">
        <v>70</v>
      </c>
      <c r="B161" s="96">
        <v>162</v>
      </c>
      <c r="C161" s="96">
        <v>145</v>
      </c>
      <c r="D161" s="96">
        <v>115</v>
      </c>
      <c r="E161" s="96">
        <v>120</v>
      </c>
      <c r="F161" s="96">
        <v>108</v>
      </c>
      <c r="G161" s="93">
        <v>492</v>
      </c>
      <c r="H161" s="93">
        <v>490</v>
      </c>
      <c r="I161" s="93">
        <v>477</v>
      </c>
      <c r="J161" s="93">
        <v>492</v>
      </c>
      <c r="K161" s="93">
        <v>498</v>
      </c>
    </row>
    <row r="162" spans="1:11">
      <c r="A162" s="92" t="s">
        <v>2543</v>
      </c>
      <c r="B162" s="96">
        <v>9</v>
      </c>
      <c r="C162" s="96">
        <v>6</v>
      </c>
      <c r="D162" s="96">
        <v>3</v>
      </c>
      <c r="E162" s="96">
        <v>4</v>
      </c>
      <c r="F162" s="96">
        <v>0</v>
      </c>
      <c r="G162" s="93">
        <v>427</v>
      </c>
      <c r="H162" s="93">
        <v>458</v>
      </c>
      <c r="I162" s="93" t="s">
        <v>2529</v>
      </c>
      <c r="J162" s="93" t="s">
        <v>2529</v>
      </c>
      <c r="K162" s="93" t="s">
        <v>2529</v>
      </c>
    </row>
    <row r="163" spans="1:11">
      <c r="A163" s="92" t="s">
        <v>241</v>
      </c>
      <c r="B163" s="96">
        <v>35</v>
      </c>
      <c r="C163" s="96">
        <v>16</v>
      </c>
      <c r="D163" s="96">
        <v>15</v>
      </c>
      <c r="E163" s="96">
        <v>17</v>
      </c>
      <c r="F163" s="96">
        <v>18</v>
      </c>
      <c r="G163" s="93">
        <v>420</v>
      </c>
      <c r="H163" s="93">
        <v>438</v>
      </c>
      <c r="I163" s="93">
        <v>435</v>
      </c>
      <c r="J163" s="93">
        <v>417</v>
      </c>
      <c r="K163" s="93">
        <v>438</v>
      </c>
    </row>
    <row r="164" spans="1:11">
      <c r="A164" s="92" t="s">
        <v>242</v>
      </c>
      <c r="B164" s="96">
        <v>2</v>
      </c>
      <c r="C164" s="96">
        <v>4</v>
      </c>
      <c r="D164" s="96">
        <v>6</v>
      </c>
      <c r="E164" s="96">
        <v>10</v>
      </c>
      <c r="F164" s="96">
        <v>4</v>
      </c>
      <c r="G164" s="93" t="s">
        <v>2529</v>
      </c>
      <c r="H164" s="93" t="s">
        <v>2529</v>
      </c>
      <c r="I164" s="93">
        <v>403</v>
      </c>
      <c r="J164" s="93">
        <v>454</v>
      </c>
      <c r="K164" s="93" t="s">
        <v>2529</v>
      </c>
    </row>
    <row r="165" spans="1:11">
      <c r="A165" s="92" t="s">
        <v>243</v>
      </c>
      <c r="B165" s="96">
        <v>7</v>
      </c>
      <c r="C165" s="96">
        <v>7</v>
      </c>
      <c r="D165" s="96">
        <v>12</v>
      </c>
      <c r="E165" s="96">
        <v>9</v>
      </c>
      <c r="F165" s="96">
        <v>4</v>
      </c>
      <c r="G165" s="93">
        <v>419</v>
      </c>
      <c r="H165" s="93">
        <v>499</v>
      </c>
      <c r="I165" s="93">
        <v>446</v>
      </c>
      <c r="J165" s="93">
        <v>463</v>
      </c>
      <c r="K165" s="93" t="s">
        <v>2529</v>
      </c>
    </row>
    <row r="166" spans="1:11">
      <c r="A166" s="92" t="s">
        <v>30</v>
      </c>
      <c r="B166" s="96">
        <v>486</v>
      </c>
      <c r="C166" s="96">
        <v>561</v>
      </c>
      <c r="D166" s="96">
        <v>646</v>
      </c>
      <c r="E166" s="96">
        <v>596</v>
      </c>
      <c r="F166" s="96">
        <v>799</v>
      </c>
      <c r="G166" s="93">
        <v>515</v>
      </c>
      <c r="H166" s="93">
        <v>503</v>
      </c>
      <c r="I166" s="93">
        <v>510</v>
      </c>
      <c r="J166" s="93">
        <v>505</v>
      </c>
      <c r="K166" s="93">
        <v>494</v>
      </c>
    </row>
    <row r="167" spans="1:11">
      <c r="A167" s="92" t="s">
        <v>35</v>
      </c>
      <c r="B167" s="96">
        <v>578</v>
      </c>
      <c r="C167" s="96">
        <v>559</v>
      </c>
      <c r="D167" s="96">
        <v>499</v>
      </c>
      <c r="E167" s="96">
        <v>532</v>
      </c>
      <c r="F167" s="96">
        <v>545</v>
      </c>
      <c r="G167" s="93">
        <v>558</v>
      </c>
      <c r="H167" s="93">
        <v>577</v>
      </c>
      <c r="I167" s="93">
        <v>580</v>
      </c>
      <c r="J167" s="93">
        <v>574</v>
      </c>
      <c r="K167" s="93">
        <v>583</v>
      </c>
    </row>
    <row r="168" spans="1:11">
      <c r="A168" s="92" t="s">
        <v>244</v>
      </c>
      <c r="B168" s="96">
        <v>93</v>
      </c>
      <c r="C168" s="96">
        <v>110</v>
      </c>
      <c r="D168" s="96">
        <v>89</v>
      </c>
      <c r="E168" s="96">
        <v>107</v>
      </c>
      <c r="F168" s="96">
        <v>87</v>
      </c>
      <c r="G168" s="93">
        <v>453</v>
      </c>
      <c r="H168" s="93">
        <v>458</v>
      </c>
      <c r="I168" s="93">
        <v>470</v>
      </c>
      <c r="J168" s="93">
        <v>483</v>
      </c>
      <c r="K168" s="93">
        <v>452</v>
      </c>
    </row>
    <row r="169" spans="1:11">
      <c r="A169" s="92" t="s">
        <v>245</v>
      </c>
      <c r="B169" s="96">
        <v>3449</v>
      </c>
      <c r="C169" s="96">
        <v>4232</v>
      </c>
      <c r="D169" s="96">
        <v>3163</v>
      </c>
      <c r="E169" s="96">
        <v>3404</v>
      </c>
      <c r="F169" s="96">
        <v>3528</v>
      </c>
      <c r="G169" s="93">
        <v>538</v>
      </c>
      <c r="H169" s="93">
        <v>546</v>
      </c>
      <c r="I169" s="93">
        <v>548</v>
      </c>
      <c r="J169" s="93">
        <v>559</v>
      </c>
      <c r="K169" s="93">
        <v>559</v>
      </c>
    </row>
    <row r="170" spans="1:11">
      <c r="A170" s="92" t="s">
        <v>246</v>
      </c>
      <c r="B170" s="96">
        <v>16</v>
      </c>
      <c r="C170" s="96">
        <v>17</v>
      </c>
      <c r="D170" s="96">
        <v>12</v>
      </c>
      <c r="E170" s="96">
        <v>9</v>
      </c>
      <c r="F170" s="96">
        <v>30</v>
      </c>
      <c r="G170" s="93">
        <v>362</v>
      </c>
      <c r="H170" s="93">
        <v>474</v>
      </c>
      <c r="I170" s="93">
        <v>437</v>
      </c>
      <c r="J170" s="93">
        <v>450</v>
      </c>
      <c r="K170" s="93">
        <v>458</v>
      </c>
    </row>
    <row r="171" spans="1:11">
      <c r="A171" s="92" t="s">
        <v>72</v>
      </c>
      <c r="B171" s="96">
        <v>77</v>
      </c>
      <c r="C171" s="96">
        <v>75</v>
      </c>
      <c r="D171" s="96">
        <v>58</v>
      </c>
      <c r="E171" s="96">
        <v>62</v>
      </c>
      <c r="F171" s="96">
        <v>71</v>
      </c>
      <c r="G171" s="93">
        <v>392</v>
      </c>
      <c r="H171" s="93">
        <v>388</v>
      </c>
      <c r="I171" s="93">
        <v>368</v>
      </c>
      <c r="J171" s="93">
        <v>356</v>
      </c>
      <c r="K171" s="93">
        <v>410</v>
      </c>
    </row>
    <row r="172" spans="1:11">
      <c r="A172" s="92" t="s">
        <v>37</v>
      </c>
      <c r="B172" s="96">
        <v>1864</v>
      </c>
      <c r="C172" s="96">
        <v>2207</v>
      </c>
      <c r="D172" s="96">
        <v>1735</v>
      </c>
      <c r="E172" s="96">
        <v>1816</v>
      </c>
      <c r="F172" s="96">
        <v>1790</v>
      </c>
      <c r="G172" s="93">
        <v>495</v>
      </c>
      <c r="H172" s="93">
        <v>498</v>
      </c>
      <c r="I172" s="93">
        <v>498</v>
      </c>
      <c r="J172" s="93">
        <v>512</v>
      </c>
      <c r="K172" s="93">
        <v>507</v>
      </c>
    </row>
    <row r="173" spans="1:11">
      <c r="A173" s="92" t="s">
        <v>247</v>
      </c>
      <c r="B173" s="96">
        <v>27</v>
      </c>
      <c r="C173" s="96">
        <v>42</v>
      </c>
      <c r="D173" s="96">
        <v>15</v>
      </c>
      <c r="E173" s="96">
        <v>29</v>
      </c>
      <c r="F173" s="96">
        <v>29</v>
      </c>
      <c r="G173" s="93">
        <v>424</v>
      </c>
      <c r="H173" s="93">
        <v>428</v>
      </c>
      <c r="I173" s="93">
        <v>428</v>
      </c>
      <c r="J173" s="93">
        <v>417</v>
      </c>
      <c r="K173" s="93">
        <v>443</v>
      </c>
    </row>
    <row r="174" spans="1:11">
      <c r="A174" s="92" t="s">
        <v>248</v>
      </c>
      <c r="B174" s="96">
        <v>5</v>
      </c>
      <c r="C174" s="96">
        <v>2</v>
      </c>
      <c r="D174" s="96">
        <v>2</v>
      </c>
      <c r="E174" s="96">
        <v>0</v>
      </c>
      <c r="F174" s="96">
        <v>3</v>
      </c>
      <c r="G174" s="93">
        <v>484</v>
      </c>
      <c r="H174" s="93" t="s">
        <v>2529</v>
      </c>
      <c r="I174" s="93" t="s">
        <v>2529</v>
      </c>
      <c r="J174" s="93" t="s">
        <v>2529</v>
      </c>
      <c r="K174" s="93" t="s">
        <v>2529</v>
      </c>
    </row>
    <row r="175" spans="1:11">
      <c r="A175" s="92" t="s">
        <v>59</v>
      </c>
      <c r="B175" s="96">
        <v>165</v>
      </c>
      <c r="C175" s="96">
        <v>129</v>
      </c>
      <c r="D175" s="96">
        <v>52</v>
      </c>
      <c r="E175" s="96">
        <v>64</v>
      </c>
      <c r="F175" s="96">
        <v>70</v>
      </c>
      <c r="G175" s="93">
        <v>488</v>
      </c>
      <c r="H175" s="93">
        <v>499</v>
      </c>
      <c r="I175" s="93">
        <v>479</v>
      </c>
      <c r="J175" s="93">
        <v>530</v>
      </c>
      <c r="K175" s="93">
        <v>526</v>
      </c>
    </row>
    <row r="176" spans="1:11">
      <c r="A176" s="92" t="s">
        <v>250</v>
      </c>
      <c r="B176" s="96">
        <v>73</v>
      </c>
      <c r="C176" s="96">
        <v>109</v>
      </c>
      <c r="D176" s="96">
        <v>64</v>
      </c>
      <c r="E176" s="96">
        <v>57</v>
      </c>
      <c r="F176" s="96">
        <v>92</v>
      </c>
      <c r="G176" s="93">
        <v>541</v>
      </c>
      <c r="H176" s="93">
        <v>507</v>
      </c>
      <c r="I176" s="93">
        <v>497</v>
      </c>
      <c r="J176" s="93">
        <v>503</v>
      </c>
      <c r="K176" s="93">
        <v>532</v>
      </c>
    </row>
    <row r="177" spans="1:11">
      <c r="A177" s="92" t="s">
        <v>22</v>
      </c>
      <c r="B177" s="96">
        <v>1803</v>
      </c>
      <c r="C177" s="96">
        <v>1563</v>
      </c>
      <c r="D177" s="96">
        <v>1340</v>
      </c>
      <c r="E177" s="96">
        <v>1179</v>
      </c>
      <c r="F177" s="96">
        <v>1126</v>
      </c>
      <c r="G177" s="93">
        <v>543</v>
      </c>
      <c r="H177" s="93">
        <v>549</v>
      </c>
      <c r="I177" s="93">
        <v>550</v>
      </c>
      <c r="J177" s="93">
        <v>552</v>
      </c>
      <c r="K177" s="93">
        <v>557</v>
      </c>
    </row>
    <row r="178" spans="1:11">
      <c r="A178" s="92" t="s">
        <v>251</v>
      </c>
      <c r="B178" s="96">
        <v>23</v>
      </c>
      <c r="C178" s="96">
        <v>17</v>
      </c>
      <c r="D178" s="96">
        <v>16</v>
      </c>
      <c r="E178" s="96">
        <v>22</v>
      </c>
      <c r="F178" s="96">
        <v>21</v>
      </c>
      <c r="G178" s="93">
        <v>481</v>
      </c>
      <c r="H178" s="93">
        <v>424</v>
      </c>
      <c r="I178" s="93">
        <v>472</v>
      </c>
      <c r="J178" s="93">
        <v>497</v>
      </c>
      <c r="K178" s="93">
        <v>479</v>
      </c>
    </row>
    <row r="179" spans="1:11">
      <c r="A179" s="92" t="s">
        <v>57</v>
      </c>
      <c r="B179" s="96">
        <v>96</v>
      </c>
      <c r="C179" s="96">
        <v>87</v>
      </c>
      <c r="D179" s="96">
        <v>86</v>
      </c>
      <c r="E179" s="96">
        <v>89</v>
      </c>
      <c r="F179" s="96">
        <v>93</v>
      </c>
      <c r="G179" s="93">
        <v>389</v>
      </c>
      <c r="H179" s="93">
        <v>381</v>
      </c>
      <c r="I179" s="93">
        <v>407</v>
      </c>
      <c r="J179" s="93">
        <v>421</v>
      </c>
      <c r="K179" s="93">
        <v>430</v>
      </c>
    </row>
    <row r="180" spans="1:11">
      <c r="A180" s="92" t="s">
        <v>75</v>
      </c>
      <c r="B180" s="96">
        <v>446</v>
      </c>
      <c r="C180" s="96">
        <v>504</v>
      </c>
      <c r="D180" s="96">
        <v>436</v>
      </c>
      <c r="E180" s="96">
        <v>399</v>
      </c>
      <c r="F180" s="96">
        <v>414</v>
      </c>
      <c r="G180" s="93">
        <v>539</v>
      </c>
      <c r="H180" s="93">
        <v>540</v>
      </c>
      <c r="I180" s="93">
        <v>542</v>
      </c>
      <c r="J180" s="93">
        <v>552</v>
      </c>
      <c r="K180" s="93">
        <v>547</v>
      </c>
    </row>
    <row r="181" spans="1:11">
      <c r="A181" s="92" t="s">
        <v>26</v>
      </c>
      <c r="B181" s="96">
        <v>176</v>
      </c>
      <c r="C181" s="96">
        <v>127</v>
      </c>
      <c r="D181" s="96">
        <v>121</v>
      </c>
      <c r="E181" s="96">
        <v>115</v>
      </c>
      <c r="F181" s="96">
        <v>87</v>
      </c>
      <c r="G181" s="93">
        <v>376</v>
      </c>
      <c r="H181" s="93">
        <v>390</v>
      </c>
      <c r="I181" s="93">
        <v>385</v>
      </c>
      <c r="J181" s="93">
        <v>416</v>
      </c>
      <c r="K181" s="93">
        <v>401</v>
      </c>
    </row>
    <row r="182" spans="1:11">
      <c r="A182" s="92" t="s">
        <v>24</v>
      </c>
      <c r="B182" s="96">
        <v>1623</v>
      </c>
      <c r="C182" s="96">
        <v>1746</v>
      </c>
      <c r="D182" s="96">
        <v>1560</v>
      </c>
      <c r="E182" s="96">
        <v>1654</v>
      </c>
      <c r="F182" s="96">
        <v>1563</v>
      </c>
      <c r="G182" s="93">
        <v>584</v>
      </c>
      <c r="H182" s="93">
        <v>587</v>
      </c>
      <c r="I182" s="93">
        <v>590</v>
      </c>
      <c r="J182" s="93">
        <v>591</v>
      </c>
      <c r="K182" s="93">
        <v>589</v>
      </c>
    </row>
    <row r="183" spans="1:11">
      <c r="A183" s="92" t="s">
        <v>253</v>
      </c>
      <c r="B183" s="96">
        <v>116546</v>
      </c>
      <c r="C183" s="96">
        <v>117511</v>
      </c>
      <c r="D183" s="96">
        <v>90541</v>
      </c>
      <c r="E183" s="96">
        <v>87110</v>
      </c>
      <c r="F183" s="96">
        <v>84600</v>
      </c>
      <c r="G183" s="93">
        <v>531</v>
      </c>
      <c r="H183" s="93">
        <v>533</v>
      </c>
      <c r="I183" s="93">
        <v>532</v>
      </c>
      <c r="J183" s="93">
        <v>537</v>
      </c>
      <c r="K183" s="93">
        <v>542</v>
      </c>
    </row>
    <row r="184" spans="1:11">
      <c r="A184" s="92" t="s">
        <v>56</v>
      </c>
      <c r="B184" s="96">
        <v>56</v>
      </c>
      <c r="C184" s="96">
        <v>52</v>
      </c>
      <c r="D184" s="96">
        <v>48</v>
      </c>
      <c r="E184" s="96">
        <v>44</v>
      </c>
      <c r="F184" s="96">
        <v>48</v>
      </c>
      <c r="G184" s="93">
        <v>589</v>
      </c>
      <c r="H184" s="93">
        <v>591</v>
      </c>
      <c r="I184" s="93">
        <v>587</v>
      </c>
      <c r="J184" s="93">
        <v>574</v>
      </c>
      <c r="K184" s="93">
        <v>604</v>
      </c>
    </row>
    <row r="185" spans="1:11">
      <c r="A185" s="92" t="s">
        <v>255</v>
      </c>
      <c r="B185" s="96">
        <v>129</v>
      </c>
      <c r="C185" s="96">
        <v>122</v>
      </c>
      <c r="D185" s="96">
        <v>88</v>
      </c>
      <c r="E185" s="96">
        <v>90</v>
      </c>
      <c r="F185" s="96">
        <v>126</v>
      </c>
      <c r="G185" s="93">
        <v>506</v>
      </c>
      <c r="H185" s="93">
        <v>532</v>
      </c>
      <c r="I185" s="93">
        <v>521</v>
      </c>
      <c r="J185" s="93">
        <v>524</v>
      </c>
      <c r="K185" s="93">
        <v>550</v>
      </c>
    </row>
    <row r="186" spans="1:11">
      <c r="A186" s="92" t="s">
        <v>256</v>
      </c>
      <c r="B186" s="96">
        <v>0</v>
      </c>
      <c r="C186" s="96">
        <v>0</v>
      </c>
      <c r="D186" s="96">
        <v>0</v>
      </c>
      <c r="E186" s="96">
        <v>0</v>
      </c>
      <c r="F186" s="96">
        <v>2</v>
      </c>
      <c r="G186" s="93" t="s">
        <v>2529</v>
      </c>
      <c r="H186" s="93" t="s">
        <v>2529</v>
      </c>
      <c r="I186" s="93" t="s">
        <v>2529</v>
      </c>
      <c r="J186" s="93" t="s">
        <v>2529</v>
      </c>
      <c r="K186" s="93" t="s">
        <v>2529</v>
      </c>
    </row>
    <row r="187" spans="1:11">
      <c r="A187" s="92" t="s">
        <v>45</v>
      </c>
      <c r="B187" s="96">
        <v>573</v>
      </c>
      <c r="C187" s="96">
        <v>470</v>
      </c>
      <c r="D187" s="96">
        <v>370</v>
      </c>
      <c r="E187" s="96">
        <v>368</v>
      </c>
      <c r="F187" s="96">
        <v>374</v>
      </c>
      <c r="G187" s="93">
        <v>490</v>
      </c>
      <c r="H187" s="93">
        <v>483</v>
      </c>
      <c r="I187" s="93">
        <v>496</v>
      </c>
      <c r="J187" s="93">
        <v>477</v>
      </c>
      <c r="K187" s="93">
        <v>508</v>
      </c>
    </row>
    <row r="188" spans="1:11">
      <c r="A188" s="92" t="s">
        <v>55</v>
      </c>
      <c r="B188" s="96">
        <v>1216</v>
      </c>
      <c r="C188" s="96">
        <v>1360</v>
      </c>
      <c r="D188" s="96">
        <v>1310</v>
      </c>
      <c r="E188" s="96">
        <v>1455</v>
      </c>
      <c r="F188" s="96">
        <v>1501</v>
      </c>
      <c r="G188" s="93">
        <v>518</v>
      </c>
      <c r="H188" s="93">
        <v>535</v>
      </c>
      <c r="I188" s="93">
        <v>542</v>
      </c>
      <c r="J188" s="93">
        <v>546</v>
      </c>
      <c r="K188" s="93">
        <v>553</v>
      </c>
    </row>
    <row r="189" spans="1:11">
      <c r="A189" s="92" t="s">
        <v>260</v>
      </c>
      <c r="B189" s="96">
        <v>24</v>
      </c>
      <c r="C189" s="96">
        <v>40</v>
      </c>
      <c r="D189" s="96">
        <v>30</v>
      </c>
      <c r="E189" s="96">
        <v>29</v>
      </c>
      <c r="F189" s="96">
        <v>26</v>
      </c>
      <c r="G189" s="93">
        <v>367</v>
      </c>
      <c r="H189" s="93">
        <v>378</v>
      </c>
      <c r="I189" s="93">
        <v>395</v>
      </c>
      <c r="J189" s="93">
        <v>388</v>
      </c>
      <c r="K189" s="93">
        <v>348</v>
      </c>
    </row>
    <row r="190" spans="1:11">
      <c r="A190" s="92" t="s">
        <v>80</v>
      </c>
      <c r="B190" s="96">
        <v>50</v>
      </c>
      <c r="C190" s="96">
        <v>37</v>
      </c>
      <c r="D190" s="96">
        <v>28</v>
      </c>
      <c r="E190" s="96">
        <v>40</v>
      </c>
      <c r="F190" s="96">
        <v>36</v>
      </c>
      <c r="G190" s="93">
        <v>416</v>
      </c>
      <c r="H190" s="93">
        <v>428</v>
      </c>
      <c r="I190" s="93">
        <v>417</v>
      </c>
      <c r="J190" s="93">
        <v>425</v>
      </c>
      <c r="K190" s="93">
        <v>421</v>
      </c>
    </row>
    <row r="191" spans="1:11">
      <c r="A191" s="92" t="s">
        <v>82</v>
      </c>
      <c r="B191" s="96">
        <v>147</v>
      </c>
      <c r="C191" s="96">
        <v>159</v>
      </c>
      <c r="D191" s="96">
        <v>137</v>
      </c>
      <c r="E191" s="96">
        <v>157</v>
      </c>
      <c r="F191" s="96">
        <v>165</v>
      </c>
      <c r="G191" s="93">
        <v>493</v>
      </c>
      <c r="H191" s="93">
        <v>489</v>
      </c>
      <c r="I191" s="93">
        <v>488</v>
      </c>
      <c r="J191" s="93">
        <v>496</v>
      </c>
      <c r="K191" s="93">
        <v>480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workbookViewId="0">
      <selection activeCell="O3" sqref="O3"/>
    </sheetView>
  </sheetViews>
  <sheetFormatPr defaultRowHeight="15"/>
  <cols>
    <col min="1" max="1" width="36.28515625" style="92" bestFit="1" customWidth="1"/>
    <col min="2" max="6" width="11.85546875" style="94" bestFit="1" customWidth="1"/>
    <col min="7" max="11" width="16.85546875" style="94" bestFit="1" customWidth="1"/>
  </cols>
  <sheetData>
    <row r="1" spans="1:11">
      <c r="A1" s="90" t="s">
        <v>98</v>
      </c>
      <c r="B1" s="91" t="s">
        <v>2526</v>
      </c>
      <c r="C1" s="91" t="s">
        <v>2527</v>
      </c>
      <c r="D1" s="91" t="s">
        <v>2528</v>
      </c>
      <c r="E1" s="91" t="s">
        <v>2544</v>
      </c>
      <c r="F1" s="91" t="s">
        <v>2545</v>
      </c>
      <c r="G1" s="91" t="s">
        <v>2566</v>
      </c>
      <c r="H1" s="91" t="s">
        <v>2567</v>
      </c>
      <c r="I1" s="91" t="s">
        <v>2568</v>
      </c>
      <c r="J1" s="91" t="s">
        <v>2569</v>
      </c>
      <c r="K1" s="91" t="s">
        <v>2570</v>
      </c>
    </row>
    <row r="2" spans="1:11">
      <c r="A2" s="92" t="s">
        <v>136</v>
      </c>
      <c r="B2" s="93">
        <v>6</v>
      </c>
      <c r="C2" s="93">
        <v>13</v>
      </c>
      <c r="D2" s="93">
        <v>27</v>
      </c>
      <c r="E2" s="93">
        <v>39</v>
      </c>
      <c r="F2" s="93">
        <v>22</v>
      </c>
      <c r="G2" s="93">
        <v>517</v>
      </c>
      <c r="H2" s="93">
        <v>466</v>
      </c>
      <c r="I2" s="93">
        <v>447</v>
      </c>
      <c r="J2" s="93">
        <v>396</v>
      </c>
      <c r="K2" s="93">
        <v>445</v>
      </c>
    </row>
    <row r="3" spans="1:11">
      <c r="A3" s="92" t="s">
        <v>137</v>
      </c>
      <c r="B3" s="93">
        <v>33</v>
      </c>
      <c r="C3" s="93">
        <v>36</v>
      </c>
      <c r="D3" s="93">
        <v>83</v>
      </c>
      <c r="E3" s="93">
        <v>74</v>
      </c>
      <c r="F3" s="93">
        <v>50</v>
      </c>
      <c r="G3" s="93">
        <v>477</v>
      </c>
      <c r="H3" s="93">
        <v>491</v>
      </c>
      <c r="I3" s="93">
        <v>480</v>
      </c>
      <c r="J3" s="93">
        <v>486</v>
      </c>
      <c r="K3" s="93">
        <v>514</v>
      </c>
    </row>
    <row r="4" spans="1:11">
      <c r="A4" s="92" t="s">
        <v>67</v>
      </c>
      <c r="B4" s="93">
        <v>4</v>
      </c>
      <c r="C4" s="93">
        <v>4</v>
      </c>
      <c r="D4" s="93">
        <v>6</v>
      </c>
      <c r="E4" s="93">
        <v>5</v>
      </c>
      <c r="F4" s="93">
        <v>8</v>
      </c>
      <c r="G4" s="93" t="s">
        <v>2529</v>
      </c>
      <c r="H4" s="93" t="s">
        <v>2529</v>
      </c>
      <c r="I4" s="93">
        <v>480</v>
      </c>
      <c r="J4" s="93">
        <v>582</v>
      </c>
      <c r="K4" s="93">
        <v>530</v>
      </c>
    </row>
    <row r="5" spans="1:11">
      <c r="A5" s="92" t="s">
        <v>138</v>
      </c>
      <c r="B5" s="93">
        <v>8</v>
      </c>
      <c r="C5" s="93">
        <v>3</v>
      </c>
      <c r="D5" s="93">
        <v>11</v>
      </c>
      <c r="E5" s="93">
        <v>10</v>
      </c>
      <c r="F5" s="93">
        <v>7</v>
      </c>
      <c r="G5" s="93">
        <v>449</v>
      </c>
      <c r="H5" s="93" t="s">
        <v>2529</v>
      </c>
      <c r="I5" s="93">
        <v>499</v>
      </c>
      <c r="J5" s="93">
        <v>404</v>
      </c>
      <c r="K5" s="93">
        <v>476</v>
      </c>
    </row>
    <row r="6" spans="1:11">
      <c r="A6" s="92" t="s">
        <v>139</v>
      </c>
      <c r="B6" s="93">
        <v>2</v>
      </c>
      <c r="C6" s="93">
        <v>3</v>
      </c>
      <c r="D6" s="93">
        <v>5</v>
      </c>
      <c r="E6" s="93">
        <v>2</v>
      </c>
      <c r="F6" s="93">
        <v>1</v>
      </c>
      <c r="G6" s="93" t="s">
        <v>2529</v>
      </c>
      <c r="H6" s="93" t="s">
        <v>2529</v>
      </c>
      <c r="I6" s="93">
        <v>566</v>
      </c>
      <c r="J6" s="93" t="s">
        <v>2529</v>
      </c>
      <c r="K6" s="93" t="s">
        <v>2529</v>
      </c>
    </row>
    <row r="7" spans="1:11">
      <c r="A7" s="92" t="s">
        <v>140</v>
      </c>
      <c r="B7" s="93">
        <v>7</v>
      </c>
      <c r="C7" s="93">
        <v>3</v>
      </c>
      <c r="D7" s="93">
        <v>10</v>
      </c>
      <c r="E7" s="93">
        <v>13</v>
      </c>
      <c r="F7" s="93">
        <v>18</v>
      </c>
      <c r="G7" s="93">
        <v>350</v>
      </c>
      <c r="H7" s="93" t="s">
        <v>2529</v>
      </c>
      <c r="I7" s="93">
        <v>410</v>
      </c>
      <c r="J7" s="93">
        <v>502</v>
      </c>
      <c r="K7" s="93">
        <v>471</v>
      </c>
    </row>
    <row r="8" spans="1:11">
      <c r="A8" s="92" t="s">
        <v>141</v>
      </c>
      <c r="B8" s="93">
        <v>0</v>
      </c>
      <c r="C8" s="93">
        <v>0</v>
      </c>
      <c r="D8" s="93">
        <v>2</v>
      </c>
      <c r="E8" s="93">
        <v>0</v>
      </c>
      <c r="F8" s="93">
        <v>0</v>
      </c>
      <c r="G8" s="93" t="s">
        <v>2529</v>
      </c>
      <c r="H8" s="93" t="s">
        <v>2529</v>
      </c>
      <c r="I8" s="93" t="s">
        <v>2529</v>
      </c>
      <c r="J8" s="93" t="s">
        <v>2529</v>
      </c>
      <c r="K8" s="93" t="s">
        <v>2529</v>
      </c>
    </row>
    <row r="9" spans="1:11">
      <c r="A9" s="92" t="s">
        <v>2546</v>
      </c>
      <c r="B9" s="93">
        <v>0</v>
      </c>
      <c r="C9" s="93">
        <v>0</v>
      </c>
      <c r="D9" s="93">
        <v>1</v>
      </c>
      <c r="E9" s="93">
        <v>4</v>
      </c>
      <c r="F9" s="93">
        <v>6</v>
      </c>
      <c r="G9" s="93" t="s">
        <v>2529</v>
      </c>
      <c r="H9" s="93" t="s">
        <v>2529</v>
      </c>
      <c r="I9" s="93" t="s">
        <v>2529</v>
      </c>
      <c r="J9" s="93" t="s">
        <v>2529</v>
      </c>
      <c r="K9" s="93">
        <v>558</v>
      </c>
    </row>
    <row r="10" spans="1:11">
      <c r="A10" s="92" t="s">
        <v>142</v>
      </c>
      <c r="B10" s="93">
        <v>302</v>
      </c>
      <c r="C10" s="93">
        <v>332</v>
      </c>
      <c r="D10" s="93">
        <v>349</v>
      </c>
      <c r="E10" s="93">
        <v>330</v>
      </c>
      <c r="F10" s="93">
        <v>381</v>
      </c>
      <c r="G10" s="93">
        <v>595</v>
      </c>
      <c r="H10" s="93">
        <v>597</v>
      </c>
      <c r="I10" s="93">
        <v>602</v>
      </c>
      <c r="J10" s="93">
        <v>618</v>
      </c>
      <c r="K10" s="93">
        <v>614</v>
      </c>
    </row>
    <row r="11" spans="1:11">
      <c r="A11" s="92" t="s">
        <v>143</v>
      </c>
      <c r="B11" s="93">
        <v>59</v>
      </c>
      <c r="C11" s="93">
        <v>43</v>
      </c>
      <c r="D11" s="93">
        <v>58</v>
      </c>
      <c r="E11" s="93">
        <v>27</v>
      </c>
      <c r="F11" s="93">
        <v>45</v>
      </c>
      <c r="G11" s="93">
        <v>543</v>
      </c>
      <c r="H11" s="93">
        <v>562</v>
      </c>
      <c r="I11" s="93">
        <v>555</v>
      </c>
      <c r="J11" s="93">
        <v>577</v>
      </c>
      <c r="K11" s="93">
        <v>570</v>
      </c>
    </row>
    <row r="12" spans="1:11">
      <c r="A12" s="92" t="s">
        <v>83</v>
      </c>
      <c r="B12" s="93">
        <v>0</v>
      </c>
      <c r="C12" s="93">
        <v>8</v>
      </c>
      <c r="D12" s="93">
        <v>10</v>
      </c>
      <c r="E12" s="93">
        <v>7</v>
      </c>
      <c r="F12" s="93">
        <v>2</v>
      </c>
      <c r="G12" s="93" t="s">
        <v>2529</v>
      </c>
      <c r="H12" s="93">
        <v>441</v>
      </c>
      <c r="I12" s="93">
        <v>373</v>
      </c>
      <c r="J12" s="93">
        <v>353</v>
      </c>
      <c r="K12" s="93" t="s">
        <v>2529</v>
      </c>
    </row>
    <row r="13" spans="1:11">
      <c r="A13" s="92" t="s">
        <v>31</v>
      </c>
      <c r="B13" s="93">
        <v>996</v>
      </c>
      <c r="C13" s="93">
        <v>984</v>
      </c>
      <c r="D13" s="93">
        <v>912</v>
      </c>
      <c r="E13" s="93">
        <v>1020</v>
      </c>
      <c r="F13" s="93">
        <v>1023</v>
      </c>
      <c r="G13" s="93">
        <v>585</v>
      </c>
      <c r="H13" s="93">
        <v>595</v>
      </c>
      <c r="I13" s="93">
        <v>600</v>
      </c>
      <c r="J13" s="93">
        <v>606</v>
      </c>
      <c r="K13" s="93">
        <v>612</v>
      </c>
    </row>
    <row r="14" spans="1:11">
      <c r="A14" s="92" t="s">
        <v>74</v>
      </c>
      <c r="B14" s="93">
        <v>327</v>
      </c>
      <c r="C14" s="93">
        <v>329</v>
      </c>
      <c r="D14" s="93">
        <v>370</v>
      </c>
      <c r="E14" s="93">
        <v>356</v>
      </c>
      <c r="F14" s="93">
        <v>372</v>
      </c>
      <c r="G14" s="93">
        <v>590</v>
      </c>
      <c r="H14" s="93">
        <v>567</v>
      </c>
      <c r="I14" s="93">
        <v>577</v>
      </c>
      <c r="J14" s="93">
        <v>583</v>
      </c>
      <c r="K14" s="93">
        <v>581</v>
      </c>
    </row>
    <row r="15" spans="1:11">
      <c r="A15" s="92" t="s">
        <v>144</v>
      </c>
      <c r="B15" s="93">
        <v>53</v>
      </c>
      <c r="C15" s="93">
        <v>82</v>
      </c>
      <c r="D15" s="93">
        <v>110</v>
      </c>
      <c r="E15" s="93">
        <v>103</v>
      </c>
      <c r="F15" s="93">
        <v>112</v>
      </c>
      <c r="G15" s="93">
        <v>502</v>
      </c>
      <c r="H15" s="93">
        <v>518</v>
      </c>
      <c r="I15" s="93">
        <v>534</v>
      </c>
      <c r="J15" s="93">
        <v>554</v>
      </c>
      <c r="K15" s="93">
        <v>579</v>
      </c>
    </row>
    <row r="16" spans="1:11">
      <c r="A16" s="92" t="s">
        <v>81</v>
      </c>
      <c r="B16" s="93">
        <v>21</v>
      </c>
      <c r="C16" s="93">
        <v>22</v>
      </c>
      <c r="D16" s="93">
        <v>26</v>
      </c>
      <c r="E16" s="93">
        <v>25</v>
      </c>
      <c r="F16" s="93">
        <v>17</v>
      </c>
      <c r="G16" s="93">
        <v>407</v>
      </c>
      <c r="H16" s="93">
        <v>444</v>
      </c>
      <c r="I16" s="93">
        <v>491</v>
      </c>
      <c r="J16" s="93">
        <v>431</v>
      </c>
      <c r="K16" s="93">
        <v>389</v>
      </c>
    </row>
    <row r="17" spans="1:11">
      <c r="A17" s="92" t="s">
        <v>73</v>
      </c>
      <c r="B17" s="93">
        <v>104</v>
      </c>
      <c r="C17" s="93">
        <v>74</v>
      </c>
      <c r="D17" s="93">
        <v>72</v>
      </c>
      <c r="E17" s="93">
        <v>74</v>
      </c>
      <c r="F17" s="93">
        <v>47</v>
      </c>
      <c r="G17" s="93">
        <v>456</v>
      </c>
      <c r="H17" s="93">
        <v>432</v>
      </c>
      <c r="I17" s="93">
        <v>474</v>
      </c>
      <c r="J17" s="93">
        <v>488</v>
      </c>
      <c r="K17" s="93">
        <v>531</v>
      </c>
    </row>
    <row r="18" spans="1:11">
      <c r="A18" s="92" t="s">
        <v>19</v>
      </c>
      <c r="B18" s="93">
        <v>247</v>
      </c>
      <c r="C18" s="93">
        <v>280</v>
      </c>
      <c r="D18" s="93">
        <v>301</v>
      </c>
      <c r="E18" s="93">
        <v>358</v>
      </c>
      <c r="F18" s="93">
        <v>270</v>
      </c>
      <c r="G18" s="93">
        <v>486</v>
      </c>
      <c r="H18" s="93">
        <v>490</v>
      </c>
      <c r="I18" s="93">
        <v>492</v>
      </c>
      <c r="J18" s="93">
        <v>506</v>
      </c>
      <c r="K18" s="93">
        <v>529</v>
      </c>
    </row>
    <row r="19" spans="1:11">
      <c r="A19" s="92" t="s">
        <v>41</v>
      </c>
      <c r="B19" s="93">
        <v>12</v>
      </c>
      <c r="C19" s="93">
        <v>14</v>
      </c>
      <c r="D19" s="93">
        <v>9</v>
      </c>
      <c r="E19" s="93">
        <v>13</v>
      </c>
      <c r="F19" s="93">
        <v>7</v>
      </c>
      <c r="G19" s="93">
        <v>441</v>
      </c>
      <c r="H19" s="93">
        <v>518</v>
      </c>
      <c r="I19" s="93">
        <v>530</v>
      </c>
      <c r="J19" s="93">
        <v>474</v>
      </c>
      <c r="K19" s="93">
        <v>479</v>
      </c>
    </row>
    <row r="20" spans="1:11">
      <c r="A20" s="92" t="s">
        <v>145</v>
      </c>
      <c r="B20" s="93">
        <v>36</v>
      </c>
      <c r="C20" s="93">
        <v>28</v>
      </c>
      <c r="D20" s="93">
        <v>21</v>
      </c>
      <c r="E20" s="93">
        <v>30</v>
      </c>
      <c r="F20" s="93">
        <v>28</v>
      </c>
      <c r="G20" s="93">
        <v>588</v>
      </c>
      <c r="H20" s="93">
        <v>559</v>
      </c>
      <c r="I20" s="93">
        <v>560</v>
      </c>
      <c r="J20" s="93">
        <v>562</v>
      </c>
      <c r="K20" s="93">
        <v>483</v>
      </c>
    </row>
    <row r="21" spans="1:11">
      <c r="A21" s="92" t="s">
        <v>32</v>
      </c>
      <c r="B21" s="93">
        <v>402</v>
      </c>
      <c r="C21" s="93">
        <v>411</v>
      </c>
      <c r="D21" s="93">
        <v>427</v>
      </c>
      <c r="E21" s="93">
        <v>448</v>
      </c>
      <c r="F21" s="93">
        <v>491</v>
      </c>
      <c r="G21" s="93">
        <v>590</v>
      </c>
      <c r="H21" s="93">
        <v>579</v>
      </c>
      <c r="I21" s="93">
        <v>595</v>
      </c>
      <c r="J21" s="93">
        <v>589</v>
      </c>
      <c r="K21" s="93">
        <v>589</v>
      </c>
    </row>
    <row r="22" spans="1:11">
      <c r="A22" s="92" t="s">
        <v>44</v>
      </c>
      <c r="B22" s="93">
        <v>4</v>
      </c>
      <c r="C22" s="93">
        <v>3</v>
      </c>
      <c r="D22" s="93">
        <v>3</v>
      </c>
      <c r="E22" s="93">
        <v>7</v>
      </c>
      <c r="F22" s="93">
        <v>2</v>
      </c>
      <c r="G22" s="93" t="s">
        <v>2529</v>
      </c>
      <c r="H22" s="93" t="s">
        <v>2529</v>
      </c>
      <c r="I22" s="93" t="s">
        <v>2529</v>
      </c>
      <c r="J22" s="93">
        <v>476</v>
      </c>
      <c r="K22" s="93" t="s">
        <v>2529</v>
      </c>
    </row>
    <row r="23" spans="1:11">
      <c r="A23" s="92" t="s">
        <v>146</v>
      </c>
      <c r="B23" s="93">
        <v>3</v>
      </c>
      <c r="C23" s="93">
        <v>1</v>
      </c>
      <c r="D23" s="93">
        <v>2</v>
      </c>
      <c r="E23" s="93">
        <v>3</v>
      </c>
      <c r="F23" s="93">
        <v>3</v>
      </c>
      <c r="G23" s="93" t="s">
        <v>2529</v>
      </c>
      <c r="H23" s="93" t="s">
        <v>2529</v>
      </c>
      <c r="I23" s="93" t="s">
        <v>2529</v>
      </c>
      <c r="J23" s="93" t="s">
        <v>2529</v>
      </c>
      <c r="K23" s="93" t="s">
        <v>2529</v>
      </c>
    </row>
    <row r="24" spans="1:11">
      <c r="A24" s="92" t="s">
        <v>33</v>
      </c>
      <c r="B24" s="93">
        <v>13</v>
      </c>
      <c r="C24" s="93">
        <v>15</v>
      </c>
      <c r="D24" s="93">
        <v>12</v>
      </c>
      <c r="E24" s="93">
        <v>11</v>
      </c>
      <c r="F24" s="93">
        <v>11</v>
      </c>
      <c r="G24" s="93">
        <v>599</v>
      </c>
      <c r="H24" s="93">
        <v>586</v>
      </c>
      <c r="I24" s="93">
        <v>620</v>
      </c>
      <c r="J24" s="93">
        <v>652</v>
      </c>
      <c r="K24" s="93">
        <v>597</v>
      </c>
    </row>
    <row r="25" spans="1:11">
      <c r="A25" s="92" t="s">
        <v>52</v>
      </c>
      <c r="B25" s="93">
        <v>7</v>
      </c>
      <c r="C25" s="93">
        <v>4</v>
      </c>
      <c r="D25" s="93">
        <v>4</v>
      </c>
      <c r="E25" s="93">
        <v>1</v>
      </c>
      <c r="F25" s="93">
        <v>0</v>
      </c>
      <c r="G25" s="93">
        <v>496</v>
      </c>
      <c r="H25" s="93" t="s">
        <v>2529</v>
      </c>
      <c r="I25" s="93" t="s">
        <v>2529</v>
      </c>
      <c r="J25" s="93" t="s">
        <v>2529</v>
      </c>
      <c r="K25" s="93" t="s">
        <v>2529</v>
      </c>
    </row>
    <row r="26" spans="1:11">
      <c r="A26" s="92" t="s">
        <v>17</v>
      </c>
      <c r="B26" s="93">
        <v>16</v>
      </c>
      <c r="C26" s="93">
        <v>28</v>
      </c>
      <c r="D26" s="93">
        <v>41</v>
      </c>
      <c r="E26" s="93">
        <v>33</v>
      </c>
      <c r="F26" s="93">
        <v>41</v>
      </c>
      <c r="G26" s="93">
        <v>448</v>
      </c>
      <c r="H26" s="93">
        <v>496</v>
      </c>
      <c r="I26" s="93">
        <v>475</v>
      </c>
      <c r="J26" s="93">
        <v>500</v>
      </c>
      <c r="K26" s="93">
        <v>524</v>
      </c>
    </row>
    <row r="27" spans="1:11">
      <c r="A27" s="92" t="s">
        <v>2547</v>
      </c>
      <c r="B27" s="93">
        <v>1</v>
      </c>
      <c r="C27" s="93">
        <v>0</v>
      </c>
      <c r="D27" s="93">
        <v>1</v>
      </c>
      <c r="E27" s="93">
        <v>2</v>
      </c>
      <c r="F27" s="93">
        <v>2</v>
      </c>
      <c r="G27" s="93" t="s">
        <v>2529</v>
      </c>
      <c r="H27" s="93" t="s">
        <v>2529</v>
      </c>
      <c r="I27" s="93" t="s">
        <v>2529</v>
      </c>
      <c r="J27" s="93" t="s">
        <v>2529</v>
      </c>
      <c r="K27" s="93" t="s">
        <v>2529</v>
      </c>
    </row>
    <row r="28" spans="1:11">
      <c r="A28" s="92" t="s">
        <v>2548</v>
      </c>
      <c r="B28" s="93">
        <v>5</v>
      </c>
      <c r="C28" s="93">
        <v>14</v>
      </c>
      <c r="D28" s="93">
        <v>18</v>
      </c>
      <c r="E28" s="93">
        <v>5</v>
      </c>
      <c r="F28" s="93">
        <v>8</v>
      </c>
      <c r="G28" s="93">
        <v>416</v>
      </c>
      <c r="H28" s="93">
        <v>467</v>
      </c>
      <c r="I28" s="93">
        <v>558</v>
      </c>
      <c r="J28" s="93">
        <v>496</v>
      </c>
      <c r="K28" s="93">
        <v>566</v>
      </c>
    </row>
    <row r="29" spans="1:11">
      <c r="A29" s="92" t="s">
        <v>95</v>
      </c>
      <c r="B29" s="93">
        <v>21</v>
      </c>
      <c r="C29" s="93">
        <v>18</v>
      </c>
      <c r="D29" s="93">
        <v>18</v>
      </c>
      <c r="E29" s="93">
        <v>26</v>
      </c>
      <c r="F29" s="93">
        <v>30</v>
      </c>
      <c r="G29" s="93">
        <v>519</v>
      </c>
      <c r="H29" s="93">
        <v>401</v>
      </c>
      <c r="I29" s="93">
        <v>471</v>
      </c>
      <c r="J29" s="93">
        <v>441</v>
      </c>
      <c r="K29" s="93">
        <v>475</v>
      </c>
    </row>
    <row r="30" spans="1:11">
      <c r="A30" s="92" t="s">
        <v>60</v>
      </c>
      <c r="B30" s="93">
        <v>1282</v>
      </c>
      <c r="C30" s="93">
        <v>1648</v>
      </c>
      <c r="D30" s="93">
        <v>1895</v>
      </c>
      <c r="E30" s="93">
        <v>2307</v>
      </c>
      <c r="F30" s="93">
        <v>2417</v>
      </c>
      <c r="G30" s="93">
        <v>578</v>
      </c>
      <c r="H30" s="93">
        <v>582</v>
      </c>
      <c r="I30" s="93">
        <v>588</v>
      </c>
      <c r="J30" s="93">
        <v>594</v>
      </c>
      <c r="K30" s="93">
        <v>584</v>
      </c>
    </row>
    <row r="31" spans="1:11">
      <c r="A31" s="92" t="s">
        <v>2549</v>
      </c>
      <c r="B31" s="93">
        <v>0</v>
      </c>
      <c r="C31" s="93">
        <v>0</v>
      </c>
      <c r="D31" s="93">
        <v>2</v>
      </c>
      <c r="E31" s="93">
        <v>0</v>
      </c>
      <c r="F31" s="93">
        <v>0</v>
      </c>
      <c r="G31" s="93" t="s">
        <v>2529</v>
      </c>
      <c r="H31" s="93" t="s">
        <v>2529</v>
      </c>
      <c r="I31" s="93" t="s">
        <v>2529</v>
      </c>
      <c r="J31" s="93" t="s">
        <v>2529</v>
      </c>
      <c r="K31" s="93" t="s">
        <v>2529</v>
      </c>
    </row>
    <row r="32" spans="1:11">
      <c r="A32" s="92" t="s">
        <v>150</v>
      </c>
      <c r="B32" s="93">
        <v>5</v>
      </c>
      <c r="C32" s="93">
        <v>3</v>
      </c>
      <c r="D32" s="93">
        <v>2</v>
      </c>
      <c r="E32" s="93">
        <v>2</v>
      </c>
      <c r="F32" s="93">
        <v>5</v>
      </c>
      <c r="G32" s="93">
        <v>432</v>
      </c>
      <c r="H32" s="93" t="s">
        <v>2529</v>
      </c>
      <c r="I32" s="93" t="s">
        <v>2529</v>
      </c>
      <c r="J32" s="93" t="s">
        <v>2529</v>
      </c>
      <c r="K32" s="93">
        <v>560</v>
      </c>
    </row>
    <row r="33" spans="1:11">
      <c r="A33" s="92" t="s">
        <v>96</v>
      </c>
      <c r="B33" s="93">
        <v>284</v>
      </c>
      <c r="C33" s="93">
        <v>196</v>
      </c>
      <c r="D33" s="93">
        <v>182</v>
      </c>
      <c r="E33" s="93">
        <v>163</v>
      </c>
      <c r="F33" s="93">
        <v>138</v>
      </c>
      <c r="G33" s="93">
        <v>564</v>
      </c>
      <c r="H33" s="93">
        <v>573</v>
      </c>
      <c r="I33" s="93">
        <v>555</v>
      </c>
      <c r="J33" s="93">
        <v>580</v>
      </c>
      <c r="K33" s="93">
        <v>593</v>
      </c>
    </row>
    <row r="34" spans="1:11">
      <c r="A34" s="92" t="s">
        <v>151</v>
      </c>
      <c r="B34" s="93">
        <v>2</v>
      </c>
      <c r="C34" s="93">
        <v>4</v>
      </c>
      <c r="D34" s="93">
        <v>1</v>
      </c>
      <c r="E34" s="93">
        <v>3</v>
      </c>
      <c r="F34" s="93">
        <v>1</v>
      </c>
      <c r="G34" s="93" t="s">
        <v>2529</v>
      </c>
      <c r="H34" s="93" t="s">
        <v>2529</v>
      </c>
      <c r="I34" s="93" t="s">
        <v>2529</v>
      </c>
      <c r="J34" s="93" t="s">
        <v>2529</v>
      </c>
      <c r="K34" s="93" t="s">
        <v>2529</v>
      </c>
    </row>
    <row r="35" spans="1:11">
      <c r="A35" s="92" t="s">
        <v>152</v>
      </c>
      <c r="B35" s="93">
        <v>3</v>
      </c>
      <c r="C35" s="93">
        <v>1</v>
      </c>
      <c r="D35" s="93">
        <v>1</v>
      </c>
      <c r="E35" s="93">
        <v>1</v>
      </c>
      <c r="F35" s="93">
        <v>0</v>
      </c>
      <c r="G35" s="93" t="s">
        <v>2529</v>
      </c>
      <c r="H35" s="93" t="s">
        <v>2529</v>
      </c>
      <c r="I35" s="93" t="s">
        <v>2529</v>
      </c>
      <c r="J35" s="93" t="s">
        <v>2529</v>
      </c>
      <c r="K35" s="93" t="s">
        <v>2529</v>
      </c>
    </row>
    <row r="36" spans="1:11">
      <c r="A36" s="92" t="s">
        <v>153</v>
      </c>
      <c r="B36" s="93">
        <v>3</v>
      </c>
      <c r="C36" s="93">
        <v>14</v>
      </c>
      <c r="D36" s="93">
        <v>19</v>
      </c>
      <c r="E36" s="93">
        <v>21</v>
      </c>
      <c r="F36" s="93">
        <v>20</v>
      </c>
      <c r="G36" s="93" t="s">
        <v>2529</v>
      </c>
      <c r="H36" s="93">
        <v>479</v>
      </c>
      <c r="I36" s="93">
        <v>489</v>
      </c>
      <c r="J36" s="93">
        <v>487</v>
      </c>
      <c r="K36" s="93">
        <v>450</v>
      </c>
    </row>
    <row r="37" spans="1:11">
      <c r="A37" s="92" t="s">
        <v>154</v>
      </c>
      <c r="B37" s="93">
        <v>52</v>
      </c>
      <c r="C37" s="93">
        <v>54</v>
      </c>
      <c r="D37" s="93">
        <v>47</v>
      </c>
      <c r="E37" s="93">
        <v>47</v>
      </c>
      <c r="F37" s="93">
        <v>63</v>
      </c>
      <c r="G37" s="93">
        <v>426</v>
      </c>
      <c r="H37" s="93">
        <v>364</v>
      </c>
      <c r="I37" s="93">
        <v>382</v>
      </c>
      <c r="J37" s="93">
        <v>387</v>
      </c>
      <c r="K37" s="93">
        <v>421</v>
      </c>
    </row>
    <row r="38" spans="1:11">
      <c r="A38" s="92" t="s">
        <v>8</v>
      </c>
      <c r="B38" s="93">
        <v>7969</v>
      </c>
      <c r="C38" s="93">
        <v>7534</v>
      </c>
      <c r="D38" s="93">
        <v>7774</v>
      </c>
      <c r="E38" s="93">
        <v>8895</v>
      </c>
      <c r="F38" s="93">
        <v>8259</v>
      </c>
      <c r="G38" s="93">
        <v>553</v>
      </c>
      <c r="H38" s="93">
        <v>552</v>
      </c>
      <c r="I38" s="93">
        <v>557</v>
      </c>
      <c r="J38" s="93">
        <v>558</v>
      </c>
      <c r="K38" s="93">
        <v>561</v>
      </c>
    </row>
    <row r="39" spans="1:11">
      <c r="A39" s="92" t="s">
        <v>155</v>
      </c>
      <c r="B39" s="93">
        <v>2</v>
      </c>
      <c r="C39" s="93">
        <v>2</v>
      </c>
      <c r="D39" s="93">
        <v>1</v>
      </c>
      <c r="E39" s="93">
        <v>1</v>
      </c>
      <c r="F39" s="93">
        <v>4</v>
      </c>
      <c r="G39" s="93" t="s">
        <v>2529</v>
      </c>
      <c r="H39" s="93" t="s">
        <v>2529</v>
      </c>
      <c r="I39" s="93" t="s">
        <v>2529</v>
      </c>
      <c r="J39" s="93" t="s">
        <v>2529</v>
      </c>
      <c r="K39" s="93" t="s">
        <v>2529</v>
      </c>
    </row>
    <row r="40" spans="1:11">
      <c r="A40" s="92" t="s">
        <v>92</v>
      </c>
      <c r="B40" s="93">
        <v>9</v>
      </c>
      <c r="C40" s="93">
        <v>12</v>
      </c>
      <c r="D40" s="93">
        <v>11</v>
      </c>
      <c r="E40" s="93">
        <v>7</v>
      </c>
      <c r="F40" s="93">
        <v>4</v>
      </c>
      <c r="G40" s="93">
        <v>492</v>
      </c>
      <c r="H40" s="93">
        <v>497</v>
      </c>
      <c r="I40" s="93">
        <v>505</v>
      </c>
      <c r="J40" s="93">
        <v>504</v>
      </c>
      <c r="K40" s="93" t="s">
        <v>2529</v>
      </c>
    </row>
    <row r="41" spans="1:11">
      <c r="A41" s="92" t="s">
        <v>156</v>
      </c>
      <c r="B41" s="93">
        <v>1</v>
      </c>
      <c r="C41" s="93">
        <v>2</v>
      </c>
      <c r="D41" s="93">
        <v>0</v>
      </c>
      <c r="E41" s="93">
        <v>1</v>
      </c>
      <c r="F41" s="93">
        <v>0</v>
      </c>
      <c r="G41" s="93" t="s">
        <v>2529</v>
      </c>
      <c r="H41" s="93" t="s">
        <v>2529</v>
      </c>
      <c r="I41" s="93" t="s">
        <v>2529</v>
      </c>
      <c r="J41" s="93" t="s">
        <v>2529</v>
      </c>
      <c r="K41" s="93" t="s">
        <v>2529</v>
      </c>
    </row>
    <row r="42" spans="1:11">
      <c r="A42" s="92" t="s">
        <v>157</v>
      </c>
      <c r="B42" s="93">
        <v>445</v>
      </c>
      <c r="C42" s="93">
        <v>454</v>
      </c>
      <c r="D42" s="93">
        <v>566</v>
      </c>
      <c r="E42" s="93">
        <v>682</v>
      </c>
      <c r="F42" s="93">
        <v>681</v>
      </c>
      <c r="G42" s="93">
        <v>575</v>
      </c>
      <c r="H42" s="93">
        <v>584</v>
      </c>
      <c r="I42" s="93">
        <v>586</v>
      </c>
      <c r="J42" s="93">
        <v>592</v>
      </c>
      <c r="K42" s="93">
        <v>601</v>
      </c>
    </row>
    <row r="43" spans="1:11">
      <c r="A43" s="92" t="s">
        <v>27</v>
      </c>
      <c r="B43" s="93">
        <v>38824</v>
      </c>
      <c r="C43" s="93">
        <v>42008</v>
      </c>
      <c r="D43" s="93">
        <v>45846</v>
      </c>
      <c r="E43" s="93">
        <v>50465</v>
      </c>
      <c r="F43" s="93">
        <v>49024</v>
      </c>
      <c r="G43" s="93">
        <v>591</v>
      </c>
      <c r="H43" s="93">
        <v>594</v>
      </c>
      <c r="I43" s="93">
        <v>592</v>
      </c>
      <c r="J43" s="93">
        <v>590</v>
      </c>
      <c r="K43" s="93">
        <v>594</v>
      </c>
    </row>
    <row r="44" spans="1:11">
      <c r="A44" s="92" t="s">
        <v>2239</v>
      </c>
      <c r="B44" s="93">
        <v>1</v>
      </c>
      <c r="C44" s="93">
        <v>0</v>
      </c>
      <c r="D44" s="93">
        <v>2</v>
      </c>
      <c r="E44" s="93">
        <v>0</v>
      </c>
      <c r="F44" s="93">
        <v>3</v>
      </c>
      <c r="G44" s="93" t="s">
        <v>2529</v>
      </c>
      <c r="H44" s="93" t="s">
        <v>2529</v>
      </c>
      <c r="I44" s="93" t="s">
        <v>2529</v>
      </c>
      <c r="J44" s="93" t="s">
        <v>2529</v>
      </c>
      <c r="K44" s="93" t="s">
        <v>2529</v>
      </c>
    </row>
    <row r="45" spans="1:11">
      <c r="A45" s="92" t="s">
        <v>2372</v>
      </c>
      <c r="B45" s="93">
        <v>0</v>
      </c>
      <c r="C45" s="93">
        <v>3</v>
      </c>
      <c r="D45" s="93">
        <v>1</v>
      </c>
      <c r="E45" s="93">
        <v>0</v>
      </c>
      <c r="F45" s="93">
        <v>1</v>
      </c>
      <c r="G45" s="93" t="s">
        <v>2529</v>
      </c>
      <c r="H45" s="93" t="s">
        <v>2529</v>
      </c>
      <c r="I45" s="93" t="s">
        <v>2529</v>
      </c>
      <c r="J45" s="93" t="s">
        <v>2529</v>
      </c>
      <c r="K45" s="93" t="s">
        <v>2529</v>
      </c>
    </row>
    <row r="46" spans="1:11">
      <c r="A46" s="92" t="s">
        <v>49</v>
      </c>
      <c r="B46" s="93">
        <v>508</v>
      </c>
      <c r="C46" s="93">
        <v>573</v>
      </c>
      <c r="D46" s="93">
        <v>648</v>
      </c>
      <c r="E46" s="93">
        <v>664</v>
      </c>
      <c r="F46" s="93">
        <v>575</v>
      </c>
      <c r="G46" s="93">
        <v>521</v>
      </c>
      <c r="H46" s="93">
        <v>523</v>
      </c>
      <c r="I46" s="93">
        <v>526</v>
      </c>
      <c r="J46" s="93">
        <v>530</v>
      </c>
      <c r="K46" s="93">
        <v>544</v>
      </c>
    </row>
    <row r="47" spans="1:11">
      <c r="A47" s="92" t="s">
        <v>159</v>
      </c>
      <c r="B47" s="93">
        <v>4</v>
      </c>
      <c r="C47" s="93">
        <v>4</v>
      </c>
      <c r="D47" s="93">
        <v>4</v>
      </c>
      <c r="E47" s="93">
        <v>8</v>
      </c>
      <c r="F47" s="93">
        <v>7</v>
      </c>
      <c r="G47" s="93" t="s">
        <v>2529</v>
      </c>
      <c r="H47" s="93" t="s">
        <v>2529</v>
      </c>
      <c r="I47" s="93" t="s">
        <v>2529</v>
      </c>
      <c r="J47" s="93">
        <v>405</v>
      </c>
      <c r="K47" s="93">
        <v>453</v>
      </c>
    </row>
    <row r="48" spans="1:11">
      <c r="A48" s="92" t="s">
        <v>65</v>
      </c>
      <c r="B48" s="93">
        <v>60</v>
      </c>
      <c r="C48" s="93">
        <v>67</v>
      </c>
      <c r="D48" s="93">
        <v>67</v>
      </c>
      <c r="E48" s="93">
        <v>85</v>
      </c>
      <c r="F48" s="93">
        <v>79</v>
      </c>
      <c r="G48" s="93">
        <v>518</v>
      </c>
      <c r="H48" s="93">
        <v>532</v>
      </c>
      <c r="I48" s="93">
        <v>534</v>
      </c>
      <c r="J48" s="93">
        <v>534</v>
      </c>
      <c r="K48" s="93">
        <v>540</v>
      </c>
    </row>
    <row r="49" spans="1:11">
      <c r="A49" s="92" t="s">
        <v>93</v>
      </c>
      <c r="B49" s="93">
        <v>50</v>
      </c>
      <c r="C49" s="93">
        <v>45</v>
      </c>
      <c r="D49" s="93">
        <v>61</v>
      </c>
      <c r="E49" s="93">
        <v>60</v>
      </c>
      <c r="F49" s="93">
        <v>66</v>
      </c>
      <c r="G49" s="93">
        <v>525</v>
      </c>
      <c r="H49" s="93">
        <v>510</v>
      </c>
      <c r="I49" s="93">
        <v>524</v>
      </c>
      <c r="J49" s="93">
        <v>511</v>
      </c>
      <c r="K49" s="93">
        <v>537</v>
      </c>
    </row>
    <row r="50" spans="1:11">
      <c r="A50" s="92" t="s">
        <v>2530</v>
      </c>
      <c r="B50" s="93">
        <v>0</v>
      </c>
      <c r="C50" s="93">
        <v>0</v>
      </c>
      <c r="D50" s="93">
        <v>0</v>
      </c>
      <c r="E50" s="93">
        <v>0</v>
      </c>
      <c r="F50" s="93">
        <v>1</v>
      </c>
      <c r="G50" s="93" t="s">
        <v>2529</v>
      </c>
      <c r="H50" s="93" t="s">
        <v>2529</v>
      </c>
      <c r="I50" s="93" t="s">
        <v>2529</v>
      </c>
      <c r="J50" s="93" t="s">
        <v>2529</v>
      </c>
      <c r="K50" s="93" t="s">
        <v>2529</v>
      </c>
    </row>
    <row r="51" spans="1:11">
      <c r="A51" s="92" t="s">
        <v>2550</v>
      </c>
      <c r="B51" s="93">
        <v>4</v>
      </c>
      <c r="C51" s="93">
        <v>2</v>
      </c>
      <c r="D51" s="93">
        <v>8</v>
      </c>
      <c r="E51" s="93">
        <v>3</v>
      </c>
      <c r="F51" s="93">
        <v>17</v>
      </c>
      <c r="G51" s="93" t="s">
        <v>2529</v>
      </c>
      <c r="H51" s="93" t="s">
        <v>2529</v>
      </c>
      <c r="I51" s="93">
        <v>461</v>
      </c>
      <c r="J51" s="93" t="s">
        <v>2529</v>
      </c>
      <c r="K51" s="93">
        <v>419</v>
      </c>
    </row>
    <row r="52" spans="1:11">
      <c r="A52" s="92" t="s">
        <v>58</v>
      </c>
      <c r="B52" s="93">
        <v>33</v>
      </c>
      <c r="C52" s="93">
        <v>41</v>
      </c>
      <c r="D52" s="93">
        <v>32</v>
      </c>
      <c r="E52" s="93">
        <v>19</v>
      </c>
      <c r="F52" s="93">
        <v>23</v>
      </c>
      <c r="G52" s="93">
        <v>519</v>
      </c>
      <c r="H52" s="93">
        <v>533</v>
      </c>
      <c r="I52" s="93">
        <v>483</v>
      </c>
      <c r="J52" s="93">
        <v>528</v>
      </c>
      <c r="K52" s="93">
        <v>506</v>
      </c>
    </row>
    <row r="53" spans="1:11">
      <c r="A53" s="92" t="s">
        <v>91</v>
      </c>
      <c r="B53" s="93">
        <v>81</v>
      </c>
      <c r="C53" s="93">
        <v>91</v>
      </c>
      <c r="D53" s="93">
        <v>90</v>
      </c>
      <c r="E53" s="93">
        <v>114</v>
      </c>
      <c r="F53" s="93">
        <v>106</v>
      </c>
      <c r="G53" s="93">
        <v>584</v>
      </c>
      <c r="H53" s="93">
        <v>589</v>
      </c>
      <c r="I53" s="93">
        <v>573</v>
      </c>
      <c r="J53" s="93">
        <v>581</v>
      </c>
      <c r="K53" s="93">
        <v>561</v>
      </c>
    </row>
    <row r="54" spans="1:11">
      <c r="A54" s="92" t="s">
        <v>40</v>
      </c>
      <c r="B54" s="93">
        <v>104</v>
      </c>
      <c r="C54" s="93">
        <v>99</v>
      </c>
      <c r="D54" s="93">
        <v>125</v>
      </c>
      <c r="E54" s="93">
        <v>97</v>
      </c>
      <c r="F54" s="93">
        <v>133</v>
      </c>
      <c r="G54" s="93">
        <v>557</v>
      </c>
      <c r="H54" s="93">
        <v>568</v>
      </c>
      <c r="I54" s="93">
        <v>559</v>
      </c>
      <c r="J54" s="93">
        <v>567</v>
      </c>
      <c r="K54" s="93">
        <v>584</v>
      </c>
    </row>
    <row r="55" spans="1:11">
      <c r="A55" s="92" t="s">
        <v>2531</v>
      </c>
      <c r="B55" s="93">
        <v>0</v>
      </c>
      <c r="C55" s="93">
        <v>1</v>
      </c>
      <c r="D55" s="93">
        <v>0</v>
      </c>
      <c r="E55" s="93">
        <v>0</v>
      </c>
      <c r="F55" s="93">
        <v>0</v>
      </c>
      <c r="G55" s="93" t="s">
        <v>2529</v>
      </c>
      <c r="H55" s="93" t="s">
        <v>2529</v>
      </c>
      <c r="I55" s="93" t="s">
        <v>2529</v>
      </c>
      <c r="J55" s="93" t="s">
        <v>2529</v>
      </c>
      <c r="K55" s="93" t="s">
        <v>2529</v>
      </c>
    </row>
    <row r="56" spans="1:11">
      <c r="A56" s="92" t="s">
        <v>162</v>
      </c>
      <c r="B56" s="93">
        <v>2</v>
      </c>
      <c r="C56" s="93">
        <v>4</v>
      </c>
      <c r="D56" s="93">
        <v>2</v>
      </c>
      <c r="E56" s="93">
        <v>1</v>
      </c>
      <c r="F56" s="93">
        <v>0</v>
      </c>
      <c r="G56" s="93" t="s">
        <v>2529</v>
      </c>
      <c r="H56" s="93" t="s">
        <v>2529</v>
      </c>
      <c r="I56" s="93" t="s">
        <v>2529</v>
      </c>
      <c r="J56" s="93" t="s">
        <v>2529</v>
      </c>
      <c r="K56" s="93" t="s">
        <v>2529</v>
      </c>
    </row>
    <row r="57" spans="1:11">
      <c r="A57" s="92" t="s">
        <v>42</v>
      </c>
      <c r="B57" s="93">
        <v>40</v>
      </c>
      <c r="C57" s="93">
        <v>45</v>
      </c>
      <c r="D57" s="93">
        <v>36</v>
      </c>
      <c r="E57" s="93">
        <v>53</v>
      </c>
      <c r="F57" s="93">
        <v>42</v>
      </c>
      <c r="G57" s="93">
        <v>471</v>
      </c>
      <c r="H57" s="93">
        <v>468</v>
      </c>
      <c r="I57" s="93">
        <v>514</v>
      </c>
      <c r="J57" s="93">
        <v>542</v>
      </c>
      <c r="K57" s="93">
        <v>497</v>
      </c>
    </row>
    <row r="58" spans="1:11">
      <c r="A58" s="92" t="s">
        <v>53</v>
      </c>
      <c r="B58" s="93">
        <v>93</v>
      </c>
      <c r="C58" s="93">
        <v>147</v>
      </c>
      <c r="D58" s="93">
        <v>85</v>
      </c>
      <c r="E58" s="93">
        <v>113</v>
      </c>
      <c r="F58" s="93">
        <v>86</v>
      </c>
      <c r="G58" s="93">
        <v>476</v>
      </c>
      <c r="H58" s="93">
        <v>473</v>
      </c>
      <c r="I58" s="93">
        <v>492</v>
      </c>
      <c r="J58" s="93">
        <v>474</v>
      </c>
      <c r="K58" s="93">
        <v>486</v>
      </c>
    </row>
    <row r="59" spans="1:11">
      <c r="A59" s="92" t="s">
        <v>5</v>
      </c>
      <c r="B59" s="93">
        <v>612</v>
      </c>
      <c r="C59" s="93">
        <v>603</v>
      </c>
      <c r="D59" s="93">
        <v>445</v>
      </c>
      <c r="E59" s="93">
        <v>527</v>
      </c>
      <c r="F59" s="93">
        <v>398</v>
      </c>
      <c r="G59" s="93">
        <v>465</v>
      </c>
      <c r="H59" s="93">
        <v>472</v>
      </c>
      <c r="I59" s="93">
        <v>453</v>
      </c>
      <c r="J59" s="93">
        <v>456</v>
      </c>
      <c r="K59" s="93">
        <v>464</v>
      </c>
    </row>
    <row r="60" spans="1:11">
      <c r="A60" s="92" t="s">
        <v>164</v>
      </c>
      <c r="B60" s="93">
        <v>12</v>
      </c>
      <c r="C60" s="93">
        <v>36</v>
      </c>
      <c r="D60" s="93">
        <v>32</v>
      </c>
      <c r="E60" s="93">
        <v>45</v>
      </c>
      <c r="F60" s="93">
        <v>18</v>
      </c>
      <c r="G60" s="93">
        <v>447</v>
      </c>
      <c r="H60" s="93">
        <v>496</v>
      </c>
      <c r="I60" s="93">
        <v>505</v>
      </c>
      <c r="J60" s="93">
        <v>539</v>
      </c>
      <c r="K60" s="93">
        <v>520</v>
      </c>
    </row>
    <row r="61" spans="1:11">
      <c r="A61" s="92" t="s">
        <v>2532</v>
      </c>
      <c r="B61" s="93">
        <v>1</v>
      </c>
      <c r="C61" s="93">
        <v>0</v>
      </c>
      <c r="D61" s="93">
        <v>1</v>
      </c>
      <c r="E61" s="93">
        <v>3</v>
      </c>
      <c r="F61" s="93">
        <v>1</v>
      </c>
      <c r="G61" s="93" t="s">
        <v>2529</v>
      </c>
      <c r="H61" s="93" t="s">
        <v>2529</v>
      </c>
      <c r="I61" s="93" t="s">
        <v>2529</v>
      </c>
      <c r="J61" s="93" t="s">
        <v>2529</v>
      </c>
      <c r="K61" s="93" t="s">
        <v>2529</v>
      </c>
    </row>
    <row r="62" spans="1:11">
      <c r="A62" s="92" t="s">
        <v>165</v>
      </c>
      <c r="B62" s="93">
        <v>1</v>
      </c>
      <c r="C62" s="93">
        <v>0</v>
      </c>
      <c r="D62" s="93">
        <v>0</v>
      </c>
      <c r="E62" s="93">
        <v>0</v>
      </c>
      <c r="F62" s="93">
        <v>0</v>
      </c>
      <c r="G62" s="93" t="s">
        <v>2529</v>
      </c>
      <c r="H62" s="93" t="s">
        <v>2529</v>
      </c>
      <c r="I62" s="93" t="s">
        <v>2529</v>
      </c>
      <c r="J62" s="93" t="s">
        <v>2529</v>
      </c>
      <c r="K62" s="93" t="s">
        <v>2529</v>
      </c>
    </row>
    <row r="63" spans="1:11">
      <c r="A63" s="92" t="s">
        <v>166</v>
      </c>
      <c r="B63" s="93">
        <v>28</v>
      </c>
      <c r="C63" s="93">
        <v>16</v>
      </c>
      <c r="D63" s="93">
        <v>17</v>
      </c>
      <c r="E63" s="93">
        <v>13</v>
      </c>
      <c r="F63" s="93">
        <v>16</v>
      </c>
      <c r="G63" s="93">
        <v>565</v>
      </c>
      <c r="H63" s="93">
        <v>542</v>
      </c>
      <c r="I63" s="93">
        <v>554</v>
      </c>
      <c r="J63" s="93">
        <v>578</v>
      </c>
      <c r="K63" s="93">
        <v>579</v>
      </c>
    </row>
    <row r="64" spans="1:11">
      <c r="A64" s="92" t="s">
        <v>167</v>
      </c>
      <c r="B64" s="93">
        <v>22</v>
      </c>
      <c r="C64" s="93">
        <v>29</v>
      </c>
      <c r="D64" s="93">
        <v>24</v>
      </c>
      <c r="E64" s="93">
        <v>14</v>
      </c>
      <c r="F64" s="93">
        <v>25</v>
      </c>
      <c r="G64" s="93">
        <v>460</v>
      </c>
      <c r="H64" s="93">
        <v>407</v>
      </c>
      <c r="I64" s="93">
        <v>372</v>
      </c>
      <c r="J64" s="93">
        <v>459</v>
      </c>
      <c r="K64" s="93">
        <v>395</v>
      </c>
    </row>
    <row r="65" spans="1:11">
      <c r="A65" s="92" t="s">
        <v>2551</v>
      </c>
      <c r="B65" s="93">
        <v>0</v>
      </c>
      <c r="C65" s="93">
        <v>0</v>
      </c>
      <c r="D65" s="93">
        <v>2</v>
      </c>
      <c r="E65" s="93">
        <v>0</v>
      </c>
      <c r="F65" s="93">
        <v>1</v>
      </c>
      <c r="G65" s="93" t="s">
        <v>2529</v>
      </c>
      <c r="H65" s="93" t="s">
        <v>2529</v>
      </c>
      <c r="I65" s="93" t="s">
        <v>2529</v>
      </c>
      <c r="J65" s="93" t="s">
        <v>2529</v>
      </c>
      <c r="K65" s="93" t="s">
        <v>2529</v>
      </c>
    </row>
    <row r="66" spans="1:11">
      <c r="A66" s="92" t="s">
        <v>168</v>
      </c>
      <c r="B66" s="93">
        <v>0</v>
      </c>
      <c r="C66" s="93">
        <v>0</v>
      </c>
      <c r="D66" s="93">
        <v>0</v>
      </c>
      <c r="E66" s="93">
        <v>1</v>
      </c>
      <c r="F66" s="93">
        <v>1</v>
      </c>
      <c r="G66" s="93" t="s">
        <v>2529</v>
      </c>
      <c r="H66" s="93" t="s">
        <v>2529</v>
      </c>
      <c r="I66" s="93" t="s">
        <v>2529</v>
      </c>
      <c r="J66" s="93" t="s">
        <v>2529</v>
      </c>
      <c r="K66" s="93" t="s">
        <v>2529</v>
      </c>
    </row>
    <row r="67" spans="1:11">
      <c r="A67" s="92" t="s">
        <v>169</v>
      </c>
      <c r="B67" s="93">
        <v>1</v>
      </c>
      <c r="C67" s="93">
        <v>1</v>
      </c>
      <c r="D67" s="93">
        <v>1</v>
      </c>
      <c r="E67" s="93">
        <v>0</v>
      </c>
      <c r="F67" s="93">
        <v>2</v>
      </c>
      <c r="G67" s="93" t="s">
        <v>2529</v>
      </c>
      <c r="H67" s="93" t="s">
        <v>2529</v>
      </c>
      <c r="I67" s="93" t="s">
        <v>2529</v>
      </c>
      <c r="J67" s="93" t="s">
        <v>2529</v>
      </c>
      <c r="K67" s="93" t="s">
        <v>2529</v>
      </c>
    </row>
    <row r="68" spans="1:11">
      <c r="A68" s="92" t="s">
        <v>86</v>
      </c>
      <c r="B68" s="93">
        <v>408</v>
      </c>
      <c r="C68" s="93">
        <v>423</v>
      </c>
      <c r="D68" s="93">
        <v>393</v>
      </c>
      <c r="E68" s="93">
        <v>386</v>
      </c>
      <c r="F68" s="93">
        <v>322</v>
      </c>
      <c r="G68" s="93">
        <v>518</v>
      </c>
      <c r="H68" s="93">
        <v>506</v>
      </c>
      <c r="I68" s="93">
        <v>513</v>
      </c>
      <c r="J68" s="93">
        <v>526</v>
      </c>
      <c r="K68" s="93">
        <v>527</v>
      </c>
    </row>
    <row r="69" spans="1:11">
      <c r="A69" s="92" t="s">
        <v>38</v>
      </c>
      <c r="B69" s="93">
        <v>3462</v>
      </c>
      <c r="C69" s="93">
        <v>3352</v>
      </c>
      <c r="D69" s="93">
        <v>3458</v>
      </c>
      <c r="E69" s="93">
        <v>3036</v>
      </c>
      <c r="F69" s="93">
        <v>2623</v>
      </c>
      <c r="G69" s="93">
        <v>556</v>
      </c>
      <c r="H69" s="93">
        <v>554</v>
      </c>
      <c r="I69" s="93">
        <v>561</v>
      </c>
      <c r="J69" s="93">
        <v>562</v>
      </c>
      <c r="K69" s="93">
        <v>563</v>
      </c>
    </row>
    <row r="70" spans="1:11">
      <c r="A70" s="92" t="s">
        <v>2552</v>
      </c>
      <c r="B70" s="93">
        <v>0</v>
      </c>
      <c r="C70" s="93">
        <v>0</v>
      </c>
      <c r="D70" s="93">
        <v>0</v>
      </c>
      <c r="E70" s="93">
        <v>1</v>
      </c>
      <c r="F70" s="93">
        <v>1</v>
      </c>
      <c r="G70" s="93" t="s">
        <v>2529</v>
      </c>
      <c r="H70" s="93" t="s">
        <v>2529</v>
      </c>
      <c r="I70" s="93" t="s">
        <v>2529</v>
      </c>
      <c r="J70" s="93" t="s">
        <v>2529</v>
      </c>
      <c r="K70" s="93" t="s">
        <v>2529</v>
      </c>
    </row>
    <row r="71" spans="1:11">
      <c r="A71" s="92" t="s">
        <v>170</v>
      </c>
      <c r="B71" s="93">
        <v>0</v>
      </c>
      <c r="C71" s="93">
        <v>4</v>
      </c>
      <c r="D71" s="93">
        <v>0</v>
      </c>
      <c r="E71" s="93">
        <v>0</v>
      </c>
      <c r="F71" s="93">
        <v>0</v>
      </c>
      <c r="G71" s="93" t="s">
        <v>2529</v>
      </c>
      <c r="H71" s="93" t="s">
        <v>2529</v>
      </c>
      <c r="I71" s="93" t="s">
        <v>2529</v>
      </c>
      <c r="J71" s="93" t="s">
        <v>2529</v>
      </c>
      <c r="K71" s="93" t="s">
        <v>2529</v>
      </c>
    </row>
    <row r="72" spans="1:11">
      <c r="A72" s="92" t="s">
        <v>76</v>
      </c>
      <c r="B72" s="93">
        <v>0</v>
      </c>
      <c r="C72" s="93">
        <v>2</v>
      </c>
      <c r="D72" s="93">
        <v>7</v>
      </c>
      <c r="E72" s="93">
        <v>3</v>
      </c>
      <c r="F72" s="93">
        <v>4</v>
      </c>
      <c r="G72" s="93" t="s">
        <v>2529</v>
      </c>
      <c r="H72" s="93" t="s">
        <v>2529</v>
      </c>
      <c r="I72" s="93">
        <v>570</v>
      </c>
      <c r="J72" s="93" t="s">
        <v>2529</v>
      </c>
      <c r="K72" s="93" t="s">
        <v>2529</v>
      </c>
    </row>
    <row r="73" spans="1:11">
      <c r="A73" s="92" t="s">
        <v>171</v>
      </c>
      <c r="B73" s="93">
        <v>0</v>
      </c>
      <c r="C73" s="93">
        <v>1</v>
      </c>
      <c r="D73" s="93">
        <v>4</v>
      </c>
      <c r="E73" s="93">
        <v>2</v>
      </c>
      <c r="F73" s="93">
        <v>4</v>
      </c>
      <c r="G73" s="93" t="s">
        <v>2529</v>
      </c>
      <c r="H73" s="93" t="s">
        <v>2529</v>
      </c>
      <c r="I73" s="93" t="s">
        <v>2529</v>
      </c>
      <c r="J73" s="93" t="s">
        <v>2529</v>
      </c>
      <c r="K73" s="93" t="s">
        <v>2529</v>
      </c>
    </row>
    <row r="74" spans="1:11">
      <c r="A74" s="92" t="s">
        <v>172</v>
      </c>
      <c r="B74" s="93">
        <v>54</v>
      </c>
      <c r="C74" s="93">
        <v>94</v>
      </c>
      <c r="D74" s="93">
        <v>111</v>
      </c>
      <c r="E74" s="93">
        <v>110</v>
      </c>
      <c r="F74" s="93">
        <v>97</v>
      </c>
      <c r="G74" s="93">
        <v>547</v>
      </c>
      <c r="H74" s="93">
        <v>542</v>
      </c>
      <c r="I74" s="93">
        <v>559</v>
      </c>
      <c r="J74" s="93">
        <v>576</v>
      </c>
      <c r="K74" s="93">
        <v>578</v>
      </c>
    </row>
    <row r="75" spans="1:11">
      <c r="A75" s="92" t="s">
        <v>11</v>
      </c>
      <c r="B75" s="93">
        <v>4046</v>
      </c>
      <c r="C75" s="93">
        <v>4320</v>
      </c>
      <c r="D75" s="93">
        <v>4497</v>
      </c>
      <c r="E75" s="93">
        <v>4570</v>
      </c>
      <c r="F75" s="93">
        <v>4477</v>
      </c>
      <c r="G75" s="93">
        <v>571</v>
      </c>
      <c r="H75" s="93">
        <v>574</v>
      </c>
      <c r="I75" s="93">
        <v>576</v>
      </c>
      <c r="J75" s="93">
        <v>579</v>
      </c>
      <c r="K75" s="93">
        <v>582</v>
      </c>
    </row>
    <row r="76" spans="1:11">
      <c r="A76" s="92" t="s">
        <v>7</v>
      </c>
      <c r="B76" s="93">
        <v>241</v>
      </c>
      <c r="C76" s="93">
        <v>221</v>
      </c>
      <c r="D76" s="93">
        <v>213</v>
      </c>
      <c r="E76" s="93">
        <v>275</v>
      </c>
      <c r="F76" s="93">
        <v>235</v>
      </c>
      <c r="G76" s="93">
        <v>414</v>
      </c>
      <c r="H76" s="93">
        <v>401</v>
      </c>
      <c r="I76" s="93">
        <v>405</v>
      </c>
      <c r="J76" s="93">
        <v>409</v>
      </c>
      <c r="K76" s="93">
        <v>410</v>
      </c>
    </row>
    <row r="77" spans="1:11">
      <c r="A77" s="92" t="s">
        <v>173</v>
      </c>
      <c r="B77" s="93">
        <v>0</v>
      </c>
      <c r="C77" s="93">
        <v>1</v>
      </c>
      <c r="D77" s="93">
        <v>1</v>
      </c>
      <c r="E77" s="93">
        <v>3</v>
      </c>
      <c r="F77" s="93">
        <v>6</v>
      </c>
      <c r="G77" s="93" t="s">
        <v>2529</v>
      </c>
      <c r="H77" s="93" t="s">
        <v>2529</v>
      </c>
      <c r="I77" s="93" t="s">
        <v>2529</v>
      </c>
      <c r="J77" s="93" t="s">
        <v>2529</v>
      </c>
      <c r="K77" s="93">
        <v>538</v>
      </c>
    </row>
    <row r="78" spans="1:11">
      <c r="A78" s="92" t="s">
        <v>29</v>
      </c>
      <c r="B78" s="93">
        <v>1047</v>
      </c>
      <c r="C78" s="93">
        <v>982</v>
      </c>
      <c r="D78" s="93">
        <v>821</v>
      </c>
      <c r="E78" s="93">
        <v>894</v>
      </c>
      <c r="F78" s="93">
        <v>757</v>
      </c>
      <c r="G78" s="93">
        <v>527</v>
      </c>
      <c r="H78" s="93">
        <v>525</v>
      </c>
      <c r="I78" s="93">
        <v>534</v>
      </c>
      <c r="J78" s="93">
        <v>545</v>
      </c>
      <c r="K78" s="93">
        <v>553</v>
      </c>
    </row>
    <row r="79" spans="1:11">
      <c r="A79" s="92" t="s">
        <v>174</v>
      </c>
      <c r="B79" s="93">
        <v>0</v>
      </c>
      <c r="C79" s="93">
        <v>1</v>
      </c>
      <c r="D79" s="93">
        <v>0</v>
      </c>
      <c r="E79" s="93">
        <v>0</v>
      </c>
      <c r="F79" s="93">
        <v>0</v>
      </c>
      <c r="G79" s="93" t="s">
        <v>2529</v>
      </c>
      <c r="H79" s="93" t="s">
        <v>2529</v>
      </c>
      <c r="I79" s="93" t="s">
        <v>2529</v>
      </c>
      <c r="J79" s="93" t="s">
        <v>2529</v>
      </c>
      <c r="K79" s="93" t="s">
        <v>2529</v>
      </c>
    </row>
    <row r="80" spans="1:11">
      <c r="A80" s="92" t="s">
        <v>175</v>
      </c>
      <c r="B80" s="93">
        <v>1</v>
      </c>
      <c r="C80" s="93">
        <v>3</v>
      </c>
      <c r="D80" s="93">
        <v>2</v>
      </c>
      <c r="E80" s="93">
        <v>3</v>
      </c>
      <c r="F80" s="93">
        <v>1</v>
      </c>
      <c r="G80" s="93" t="s">
        <v>2529</v>
      </c>
      <c r="H80" s="93" t="s">
        <v>2529</v>
      </c>
      <c r="I80" s="93" t="s">
        <v>2529</v>
      </c>
      <c r="J80" s="93" t="s">
        <v>2529</v>
      </c>
      <c r="K80" s="93" t="s">
        <v>2529</v>
      </c>
    </row>
    <row r="81" spans="1:11">
      <c r="A81" s="92" t="s">
        <v>176</v>
      </c>
      <c r="B81" s="93">
        <v>1</v>
      </c>
      <c r="C81" s="93">
        <v>1</v>
      </c>
      <c r="D81" s="93">
        <v>1</v>
      </c>
      <c r="E81" s="93">
        <v>1</v>
      </c>
      <c r="F81" s="93">
        <v>1</v>
      </c>
      <c r="G81" s="93" t="s">
        <v>2529</v>
      </c>
      <c r="H81" s="93" t="s">
        <v>2529</v>
      </c>
      <c r="I81" s="93" t="s">
        <v>2529</v>
      </c>
      <c r="J81" s="93" t="s">
        <v>2529</v>
      </c>
      <c r="K81" s="93" t="s">
        <v>2529</v>
      </c>
    </row>
    <row r="82" spans="1:11">
      <c r="A82" s="92" t="s">
        <v>177</v>
      </c>
      <c r="B82" s="93">
        <v>23</v>
      </c>
      <c r="C82" s="93">
        <v>24</v>
      </c>
      <c r="D82" s="93">
        <v>22</v>
      </c>
      <c r="E82" s="93">
        <v>34</v>
      </c>
      <c r="F82" s="93">
        <v>14</v>
      </c>
      <c r="G82" s="93">
        <v>422</v>
      </c>
      <c r="H82" s="93">
        <v>379</v>
      </c>
      <c r="I82" s="93">
        <v>412</v>
      </c>
      <c r="J82" s="93">
        <v>434</v>
      </c>
      <c r="K82" s="93">
        <v>384</v>
      </c>
    </row>
    <row r="83" spans="1:11">
      <c r="A83" s="92" t="s">
        <v>178</v>
      </c>
      <c r="B83" s="93">
        <v>54</v>
      </c>
      <c r="C83" s="93">
        <v>57</v>
      </c>
      <c r="D83" s="93">
        <v>40</v>
      </c>
      <c r="E83" s="93">
        <v>49</v>
      </c>
      <c r="F83" s="93">
        <v>38</v>
      </c>
      <c r="G83" s="93">
        <v>499</v>
      </c>
      <c r="H83" s="93">
        <v>502</v>
      </c>
      <c r="I83" s="93">
        <v>536</v>
      </c>
      <c r="J83" s="93">
        <v>510</v>
      </c>
      <c r="K83" s="93">
        <v>505</v>
      </c>
    </row>
    <row r="84" spans="1:11">
      <c r="A84" s="92" t="s">
        <v>2241</v>
      </c>
      <c r="B84" s="93">
        <v>1</v>
      </c>
      <c r="C84" s="93">
        <v>1</v>
      </c>
      <c r="D84" s="93">
        <v>1</v>
      </c>
      <c r="E84" s="93">
        <v>0</v>
      </c>
      <c r="F84" s="93">
        <v>1</v>
      </c>
      <c r="G84" s="93" t="s">
        <v>2529</v>
      </c>
      <c r="H84" s="93" t="s">
        <v>2529</v>
      </c>
      <c r="I84" s="93" t="s">
        <v>2529</v>
      </c>
      <c r="J84" s="93" t="s">
        <v>2529</v>
      </c>
      <c r="K84" s="93" t="s">
        <v>2529</v>
      </c>
    </row>
    <row r="85" spans="1:11">
      <c r="A85" s="92" t="s">
        <v>179</v>
      </c>
      <c r="B85" s="93">
        <v>0</v>
      </c>
      <c r="C85" s="93">
        <v>0</v>
      </c>
      <c r="D85" s="93">
        <v>1</v>
      </c>
      <c r="E85" s="93">
        <v>1</v>
      </c>
      <c r="F85" s="93">
        <v>0</v>
      </c>
      <c r="G85" s="93" t="s">
        <v>2529</v>
      </c>
      <c r="H85" s="93" t="s">
        <v>2529</v>
      </c>
      <c r="I85" s="93" t="s">
        <v>2529</v>
      </c>
      <c r="J85" s="93" t="s">
        <v>2529</v>
      </c>
      <c r="K85" s="93" t="s">
        <v>2529</v>
      </c>
    </row>
    <row r="86" spans="1:11">
      <c r="A86" s="92" t="s">
        <v>2553</v>
      </c>
      <c r="B86" s="93">
        <v>0</v>
      </c>
      <c r="C86" s="93">
        <v>0</v>
      </c>
      <c r="D86" s="93">
        <v>0</v>
      </c>
      <c r="E86" s="93">
        <v>0</v>
      </c>
      <c r="F86" s="93">
        <v>1</v>
      </c>
      <c r="G86" s="93" t="s">
        <v>2529</v>
      </c>
      <c r="H86" s="93" t="s">
        <v>2529</v>
      </c>
      <c r="I86" s="93" t="s">
        <v>2529</v>
      </c>
      <c r="J86" s="93" t="s">
        <v>2529</v>
      </c>
      <c r="K86" s="93" t="s">
        <v>2529</v>
      </c>
    </row>
    <row r="87" spans="1:11">
      <c r="A87" s="92" t="s">
        <v>181</v>
      </c>
      <c r="B87" s="93">
        <v>2</v>
      </c>
      <c r="C87" s="93">
        <v>3</v>
      </c>
      <c r="D87" s="93">
        <v>0</v>
      </c>
      <c r="E87" s="93">
        <v>1</v>
      </c>
      <c r="F87" s="93">
        <v>4</v>
      </c>
      <c r="G87" s="93" t="s">
        <v>2529</v>
      </c>
      <c r="H87" s="93" t="s">
        <v>2529</v>
      </c>
      <c r="I87" s="93" t="s">
        <v>2529</v>
      </c>
      <c r="J87" s="93" t="s">
        <v>2529</v>
      </c>
      <c r="K87" s="93" t="s">
        <v>2529</v>
      </c>
    </row>
    <row r="88" spans="1:11">
      <c r="A88" s="92" t="s">
        <v>90</v>
      </c>
      <c r="B88" s="93">
        <v>6</v>
      </c>
      <c r="C88" s="93">
        <v>10</v>
      </c>
      <c r="D88" s="93">
        <v>4</v>
      </c>
      <c r="E88" s="93">
        <v>6</v>
      </c>
      <c r="F88" s="93">
        <v>10</v>
      </c>
      <c r="G88" s="93">
        <v>478</v>
      </c>
      <c r="H88" s="93">
        <v>466</v>
      </c>
      <c r="I88" s="93" t="s">
        <v>2529</v>
      </c>
      <c r="J88" s="93">
        <v>412</v>
      </c>
      <c r="K88" s="93">
        <v>500</v>
      </c>
    </row>
    <row r="89" spans="1:11">
      <c r="A89" s="92" t="s">
        <v>2554</v>
      </c>
      <c r="B89" s="93">
        <v>0</v>
      </c>
      <c r="C89" s="93">
        <v>0</v>
      </c>
      <c r="D89" s="93">
        <v>0</v>
      </c>
      <c r="E89" s="93">
        <v>0</v>
      </c>
      <c r="F89" s="93">
        <v>1</v>
      </c>
      <c r="G89" s="93" t="s">
        <v>2529</v>
      </c>
      <c r="H89" s="93" t="s">
        <v>2529</v>
      </c>
      <c r="I89" s="93" t="s">
        <v>2529</v>
      </c>
      <c r="J89" s="93" t="s">
        <v>2529</v>
      </c>
      <c r="K89" s="93" t="s">
        <v>2529</v>
      </c>
    </row>
    <row r="90" spans="1:11">
      <c r="A90" s="92" t="s">
        <v>61</v>
      </c>
      <c r="B90" s="93">
        <v>42</v>
      </c>
      <c r="C90" s="93">
        <v>33</v>
      </c>
      <c r="D90" s="93">
        <v>38</v>
      </c>
      <c r="E90" s="93">
        <v>30</v>
      </c>
      <c r="F90" s="93">
        <v>41</v>
      </c>
      <c r="G90" s="93">
        <v>472</v>
      </c>
      <c r="H90" s="93">
        <v>433</v>
      </c>
      <c r="I90" s="93">
        <v>457</v>
      </c>
      <c r="J90" s="93">
        <v>499</v>
      </c>
      <c r="K90" s="93">
        <v>505</v>
      </c>
    </row>
    <row r="91" spans="1:11">
      <c r="A91" s="92" t="s">
        <v>2555</v>
      </c>
      <c r="B91" s="93">
        <v>2009</v>
      </c>
      <c r="C91" s="93">
        <v>1937</v>
      </c>
      <c r="D91" s="93">
        <v>1969</v>
      </c>
      <c r="E91" s="93">
        <v>2148</v>
      </c>
      <c r="F91" s="93">
        <v>2266</v>
      </c>
      <c r="G91" s="93">
        <v>587</v>
      </c>
      <c r="H91" s="93">
        <v>597</v>
      </c>
      <c r="I91" s="93">
        <v>601</v>
      </c>
      <c r="J91" s="93">
        <v>608</v>
      </c>
      <c r="K91" s="93">
        <v>607</v>
      </c>
    </row>
    <row r="92" spans="1:11">
      <c r="A92" s="92" t="s">
        <v>85</v>
      </c>
      <c r="B92" s="93">
        <v>167</v>
      </c>
      <c r="C92" s="93">
        <v>192</v>
      </c>
      <c r="D92" s="93">
        <v>151</v>
      </c>
      <c r="E92" s="93">
        <v>168</v>
      </c>
      <c r="F92" s="93">
        <v>157</v>
      </c>
      <c r="G92" s="93">
        <v>577</v>
      </c>
      <c r="H92" s="93">
        <v>573</v>
      </c>
      <c r="I92" s="93">
        <v>581</v>
      </c>
      <c r="J92" s="93">
        <v>585</v>
      </c>
      <c r="K92" s="93">
        <v>589</v>
      </c>
    </row>
    <row r="93" spans="1:11">
      <c r="A93" s="92" t="s">
        <v>182</v>
      </c>
      <c r="B93" s="93">
        <v>38</v>
      </c>
      <c r="C93" s="93">
        <v>31</v>
      </c>
      <c r="D93" s="93">
        <v>26</v>
      </c>
      <c r="E93" s="93">
        <v>24</v>
      </c>
      <c r="F93" s="93">
        <v>36</v>
      </c>
      <c r="G93" s="93">
        <v>507</v>
      </c>
      <c r="H93" s="93">
        <v>543</v>
      </c>
      <c r="I93" s="93">
        <v>485</v>
      </c>
      <c r="J93" s="93">
        <v>494</v>
      </c>
      <c r="K93" s="93">
        <v>552</v>
      </c>
    </row>
    <row r="94" spans="1:11">
      <c r="A94" s="92" t="s">
        <v>10</v>
      </c>
      <c r="B94" s="93">
        <v>20245</v>
      </c>
      <c r="C94" s="93">
        <v>23315</v>
      </c>
      <c r="D94" s="93">
        <v>23986</v>
      </c>
      <c r="E94" s="93">
        <v>27771</v>
      </c>
      <c r="F94" s="93">
        <v>27330</v>
      </c>
      <c r="G94" s="93">
        <v>577</v>
      </c>
      <c r="H94" s="93">
        <v>576</v>
      </c>
      <c r="I94" s="93">
        <v>578</v>
      </c>
      <c r="J94" s="93">
        <v>576</v>
      </c>
      <c r="K94" s="93">
        <v>583</v>
      </c>
    </row>
    <row r="95" spans="1:11">
      <c r="A95" s="92" t="s">
        <v>16</v>
      </c>
      <c r="B95" s="93">
        <v>591</v>
      </c>
      <c r="C95" s="93">
        <v>769</v>
      </c>
      <c r="D95" s="93">
        <v>724</v>
      </c>
      <c r="E95" s="93">
        <v>1041</v>
      </c>
      <c r="F95" s="93">
        <v>904</v>
      </c>
      <c r="G95" s="93">
        <v>509</v>
      </c>
      <c r="H95" s="93">
        <v>517</v>
      </c>
      <c r="I95" s="93">
        <v>511</v>
      </c>
      <c r="J95" s="93">
        <v>498</v>
      </c>
      <c r="K95" s="93">
        <v>528</v>
      </c>
    </row>
    <row r="96" spans="1:11">
      <c r="A96" s="92" t="s">
        <v>183</v>
      </c>
      <c r="B96" s="93">
        <v>202</v>
      </c>
      <c r="C96" s="93">
        <v>165</v>
      </c>
      <c r="D96" s="93">
        <v>154</v>
      </c>
      <c r="E96" s="93">
        <v>137</v>
      </c>
      <c r="F96" s="93">
        <v>140</v>
      </c>
      <c r="G96" s="93">
        <v>556</v>
      </c>
      <c r="H96" s="93">
        <v>550</v>
      </c>
      <c r="I96" s="93">
        <v>537</v>
      </c>
      <c r="J96" s="93">
        <v>538</v>
      </c>
      <c r="K96" s="93">
        <v>545</v>
      </c>
    </row>
    <row r="97" spans="1:11">
      <c r="A97" s="92" t="s">
        <v>184</v>
      </c>
      <c r="B97" s="93">
        <v>3</v>
      </c>
      <c r="C97" s="93">
        <v>4</v>
      </c>
      <c r="D97" s="93">
        <v>10</v>
      </c>
      <c r="E97" s="93">
        <v>8</v>
      </c>
      <c r="F97" s="93">
        <v>2</v>
      </c>
      <c r="G97" s="93" t="s">
        <v>2529</v>
      </c>
      <c r="H97" s="93" t="s">
        <v>2529</v>
      </c>
      <c r="I97" s="93">
        <v>498</v>
      </c>
      <c r="J97" s="93">
        <v>398</v>
      </c>
      <c r="K97" s="93" t="s">
        <v>2529</v>
      </c>
    </row>
    <row r="98" spans="1:11">
      <c r="A98" s="92" t="s">
        <v>78</v>
      </c>
      <c r="B98" s="93">
        <v>245</v>
      </c>
      <c r="C98" s="93">
        <v>292</v>
      </c>
      <c r="D98" s="93">
        <v>322</v>
      </c>
      <c r="E98" s="93">
        <v>247</v>
      </c>
      <c r="F98" s="93">
        <v>278</v>
      </c>
      <c r="G98" s="93">
        <v>537</v>
      </c>
      <c r="H98" s="93">
        <v>544</v>
      </c>
      <c r="I98" s="93">
        <v>541</v>
      </c>
      <c r="J98" s="93">
        <v>547</v>
      </c>
      <c r="K98" s="93">
        <v>541</v>
      </c>
    </row>
    <row r="99" spans="1:11">
      <c r="A99" s="92" t="s">
        <v>2242</v>
      </c>
      <c r="B99" s="93">
        <v>1</v>
      </c>
      <c r="C99" s="93">
        <v>2</v>
      </c>
      <c r="D99" s="93">
        <v>1</v>
      </c>
      <c r="E99" s="93">
        <v>0</v>
      </c>
      <c r="F99" s="93">
        <v>0</v>
      </c>
      <c r="G99" s="93" t="s">
        <v>2529</v>
      </c>
      <c r="H99" s="93" t="s">
        <v>2529</v>
      </c>
      <c r="I99" s="93" t="s">
        <v>2529</v>
      </c>
      <c r="J99" s="93" t="s">
        <v>2529</v>
      </c>
      <c r="K99" s="93" t="s">
        <v>2529</v>
      </c>
    </row>
    <row r="100" spans="1:11">
      <c r="A100" s="92" t="s">
        <v>71</v>
      </c>
      <c r="B100" s="93">
        <v>1830</v>
      </c>
      <c r="C100" s="93">
        <v>1711</v>
      </c>
      <c r="D100" s="93">
        <v>1425</v>
      </c>
      <c r="E100" s="93">
        <v>1355</v>
      </c>
      <c r="F100" s="93">
        <v>1402</v>
      </c>
      <c r="G100" s="93">
        <v>482</v>
      </c>
      <c r="H100" s="93">
        <v>485</v>
      </c>
      <c r="I100" s="93">
        <v>489</v>
      </c>
      <c r="J100" s="93">
        <v>496</v>
      </c>
      <c r="K100" s="93">
        <v>502</v>
      </c>
    </row>
    <row r="101" spans="1:11">
      <c r="A101" s="92" t="s">
        <v>47</v>
      </c>
      <c r="B101" s="93">
        <v>1809</v>
      </c>
      <c r="C101" s="93">
        <v>1431</v>
      </c>
      <c r="D101" s="93">
        <v>1631</v>
      </c>
      <c r="E101" s="93">
        <v>1957</v>
      </c>
      <c r="F101" s="93">
        <v>2069</v>
      </c>
      <c r="G101" s="93">
        <v>558</v>
      </c>
      <c r="H101" s="93">
        <v>569</v>
      </c>
      <c r="I101" s="93">
        <v>575</v>
      </c>
      <c r="J101" s="93">
        <v>568</v>
      </c>
      <c r="K101" s="93">
        <v>574</v>
      </c>
    </row>
    <row r="102" spans="1:11">
      <c r="A102" s="92" t="s">
        <v>2534</v>
      </c>
      <c r="B102" s="93">
        <v>35</v>
      </c>
      <c r="C102" s="93">
        <v>36</v>
      </c>
      <c r="D102" s="93">
        <v>38</v>
      </c>
      <c r="E102" s="93">
        <v>32</v>
      </c>
      <c r="F102" s="93">
        <v>32</v>
      </c>
      <c r="G102" s="93">
        <v>459</v>
      </c>
      <c r="H102" s="93">
        <v>519</v>
      </c>
      <c r="I102" s="93">
        <v>512</v>
      </c>
      <c r="J102" s="93">
        <v>461</v>
      </c>
      <c r="K102" s="93">
        <v>436</v>
      </c>
    </row>
    <row r="103" spans="1:11">
      <c r="A103" s="92" t="s">
        <v>43</v>
      </c>
      <c r="B103" s="93">
        <v>50</v>
      </c>
      <c r="C103" s="93">
        <v>42</v>
      </c>
      <c r="D103" s="93">
        <v>47</v>
      </c>
      <c r="E103" s="93">
        <v>46</v>
      </c>
      <c r="F103" s="93">
        <v>32</v>
      </c>
      <c r="G103" s="93">
        <v>438</v>
      </c>
      <c r="H103" s="93">
        <v>488</v>
      </c>
      <c r="I103" s="93">
        <v>482</v>
      </c>
      <c r="J103" s="93">
        <v>455</v>
      </c>
      <c r="K103" s="93">
        <v>443</v>
      </c>
    </row>
    <row r="104" spans="1:11">
      <c r="A104" s="92" t="s">
        <v>13</v>
      </c>
      <c r="B104" s="93">
        <v>2616</v>
      </c>
      <c r="C104" s="93">
        <v>2543</v>
      </c>
      <c r="D104" s="93">
        <v>2504</v>
      </c>
      <c r="E104" s="93">
        <v>2616</v>
      </c>
      <c r="F104" s="93">
        <v>2569</v>
      </c>
      <c r="G104" s="93">
        <v>549</v>
      </c>
      <c r="H104" s="93">
        <v>560</v>
      </c>
      <c r="I104" s="93">
        <v>556</v>
      </c>
      <c r="J104" s="93">
        <v>561</v>
      </c>
      <c r="K104" s="93">
        <v>572</v>
      </c>
    </row>
    <row r="105" spans="1:11">
      <c r="A105" s="92" t="s">
        <v>2243</v>
      </c>
      <c r="B105" s="93">
        <v>1</v>
      </c>
      <c r="C105" s="93">
        <v>0</v>
      </c>
      <c r="D105" s="93">
        <v>1</v>
      </c>
      <c r="E105" s="93">
        <v>2</v>
      </c>
      <c r="F105" s="93">
        <v>0</v>
      </c>
      <c r="G105" s="93" t="s">
        <v>2529</v>
      </c>
      <c r="H105" s="93" t="s">
        <v>2529</v>
      </c>
      <c r="I105" s="93" t="s">
        <v>2529</v>
      </c>
      <c r="J105" s="93" t="s">
        <v>2529</v>
      </c>
      <c r="K105" s="93" t="s">
        <v>2529</v>
      </c>
    </row>
    <row r="106" spans="1:11">
      <c r="A106" s="92" t="s">
        <v>12</v>
      </c>
      <c r="B106" s="93">
        <v>91</v>
      </c>
      <c r="C106" s="93">
        <v>91</v>
      </c>
      <c r="D106" s="93">
        <v>55</v>
      </c>
      <c r="E106" s="93">
        <v>78</v>
      </c>
      <c r="F106" s="93">
        <v>71</v>
      </c>
      <c r="G106" s="93">
        <v>457</v>
      </c>
      <c r="H106" s="93">
        <v>471</v>
      </c>
      <c r="I106" s="93">
        <v>471</v>
      </c>
      <c r="J106" s="93">
        <v>470</v>
      </c>
      <c r="K106" s="93">
        <v>503</v>
      </c>
    </row>
    <row r="107" spans="1:11">
      <c r="A107" s="92" t="s">
        <v>21</v>
      </c>
      <c r="B107" s="93">
        <v>153</v>
      </c>
      <c r="C107" s="93">
        <v>166</v>
      </c>
      <c r="D107" s="93">
        <v>132</v>
      </c>
      <c r="E107" s="93">
        <v>172</v>
      </c>
      <c r="F107" s="93">
        <v>225</v>
      </c>
      <c r="G107" s="93">
        <v>490</v>
      </c>
      <c r="H107" s="93">
        <v>476</v>
      </c>
      <c r="I107" s="93">
        <v>516</v>
      </c>
      <c r="J107" s="93">
        <v>523</v>
      </c>
      <c r="K107" s="93">
        <v>548</v>
      </c>
    </row>
    <row r="108" spans="1:11">
      <c r="A108" s="92" t="s">
        <v>64</v>
      </c>
      <c r="B108" s="93">
        <v>485</v>
      </c>
      <c r="C108" s="93">
        <v>489</v>
      </c>
      <c r="D108" s="93">
        <v>192</v>
      </c>
      <c r="E108" s="93">
        <v>180</v>
      </c>
      <c r="F108" s="93">
        <v>196</v>
      </c>
      <c r="G108" s="93">
        <v>418</v>
      </c>
      <c r="H108" s="93">
        <v>418</v>
      </c>
      <c r="I108" s="93">
        <v>442</v>
      </c>
      <c r="J108" s="93">
        <v>467</v>
      </c>
      <c r="K108" s="93">
        <v>486</v>
      </c>
    </row>
    <row r="109" spans="1:11">
      <c r="A109" s="92" t="s">
        <v>2535</v>
      </c>
      <c r="B109" s="93">
        <v>0</v>
      </c>
      <c r="C109" s="93">
        <v>0</v>
      </c>
      <c r="D109" s="93">
        <v>0</v>
      </c>
      <c r="E109" s="93">
        <v>1</v>
      </c>
      <c r="F109" s="93">
        <v>0</v>
      </c>
      <c r="G109" s="93" t="s">
        <v>2529</v>
      </c>
      <c r="H109" s="93" t="s">
        <v>2529</v>
      </c>
      <c r="I109" s="93" t="s">
        <v>2529</v>
      </c>
      <c r="J109" s="93" t="s">
        <v>2529</v>
      </c>
      <c r="K109" s="93" t="s">
        <v>2529</v>
      </c>
    </row>
    <row r="110" spans="1:11">
      <c r="A110" s="92" t="s">
        <v>2536</v>
      </c>
      <c r="B110" s="93">
        <v>0</v>
      </c>
      <c r="C110" s="93">
        <v>0</v>
      </c>
      <c r="D110" s="93">
        <v>1</v>
      </c>
      <c r="E110" s="93">
        <v>0</v>
      </c>
      <c r="F110" s="93">
        <v>0</v>
      </c>
      <c r="G110" s="93" t="s">
        <v>2529</v>
      </c>
      <c r="H110" s="93" t="s">
        <v>2529</v>
      </c>
      <c r="I110" s="93" t="s">
        <v>2529</v>
      </c>
      <c r="J110" s="93" t="s">
        <v>2529</v>
      </c>
      <c r="K110" s="93" t="s">
        <v>2529</v>
      </c>
    </row>
    <row r="111" spans="1:11">
      <c r="A111" s="92" t="s">
        <v>905</v>
      </c>
      <c r="B111" s="93">
        <v>3853</v>
      </c>
      <c r="C111" s="93">
        <v>3645</v>
      </c>
      <c r="D111" s="93">
        <v>3525</v>
      </c>
      <c r="E111" s="93">
        <v>3455</v>
      </c>
      <c r="F111" s="93">
        <v>3112</v>
      </c>
      <c r="G111" s="93">
        <v>589</v>
      </c>
      <c r="H111" s="93">
        <v>585</v>
      </c>
      <c r="I111" s="93">
        <v>588</v>
      </c>
      <c r="J111" s="93">
        <v>590</v>
      </c>
      <c r="K111" s="93">
        <v>594</v>
      </c>
    </row>
    <row r="112" spans="1:11">
      <c r="A112" s="92" t="s">
        <v>88</v>
      </c>
      <c r="B112" s="93">
        <v>653</v>
      </c>
      <c r="C112" s="93">
        <v>799</v>
      </c>
      <c r="D112" s="93">
        <v>718</v>
      </c>
      <c r="E112" s="93">
        <v>938</v>
      </c>
      <c r="F112" s="93">
        <v>745</v>
      </c>
      <c r="G112" s="93">
        <v>353</v>
      </c>
      <c r="H112" s="93">
        <v>347</v>
      </c>
      <c r="I112" s="93">
        <v>360</v>
      </c>
      <c r="J112" s="93">
        <v>366</v>
      </c>
      <c r="K112" s="93">
        <v>367</v>
      </c>
    </row>
    <row r="113" spans="1:11">
      <c r="A113" s="92" t="s">
        <v>187</v>
      </c>
      <c r="B113" s="93">
        <v>15</v>
      </c>
      <c r="C113" s="93">
        <v>21</v>
      </c>
      <c r="D113" s="93">
        <v>20</v>
      </c>
      <c r="E113" s="93">
        <v>13</v>
      </c>
      <c r="F113" s="93">
        <v>27</v>
      </c>
      <c r="G113" s="93">
        <v>491</v>
      </c>
      <c r="H113" s="93">
        <v>457</v>
      </c>
      <c r="I113" s="93">
        <v>524</v>
      </c>
      <c r="J113" s="93">
        <v>540</v>
      </c>
      <c r="K113" s="93">
        <v>578</v>
      </c>
    </row>
    <row r="114" spans="1:11">
      <c r="A114" s="92" t="s">
        <v>2537</v>
      </c>
      <c r="B114" s="93">
        <v>5</v>
      </c>
      <c r="C114" s="93">
        <v>4</v>
      </c>
      <c r="D114" s="93">
        <v>5</v>
      </c>
      <c r="E114" s="93">
        <v>10</v>
      </c>
      <c r="F114" s="93">
        <v>7</v>
      </c>
      <c r="G114" s="93">
        <v>486</v>
      </c>
      <c r="H114" s="93" t="s">
        <v>2529</v>
      </c>
      <c r="I114" s="93">
        <v>470</v>
      </c>
      <c r="J114" s="93">
        <v>420</v>
      </c>
      <c r="K114" s="93">
        <v>231</v>
      </c>
    </row>
    <row r="115" spans="1:11">
      <c r="A115" s="92" t="s">
        <v>77</v>
      </c>
      <c r="B115" s="93">
        <v>41</v>
      </c>
      <c r="C115" s="93">
        <v>34</v>
      </c>
      <c r="D115" s="93">
        <v>38</v>
      </c>
      <c r="E115" s="93">
        <v>21</v>
      </c>
      <c r="F115" s="93">
        <v>30</v>
      </c>
      <c r="G115" s="93">
        <v>580</v>
      </c>
      <c r="H115" s="93">
        <v>582</v>
      </c>
      <c r="I115" s="93">
        <v>586</v>
      </c>
      <c r="J115" s="93">
        <v>589</v>
      </c>
      <c r="K115" s="93">
        <v>566</v>
      </c>
    </row>
    <row r="116" spans="1:11">
      <c r="A116" s="92" t="s">
        <v>34</v>
      </c>
      <c r="B116" s="93">
        <v>1026</v>
      </c>
      <c r="C116" s="93">
        <v>871</v>
      </c>
      <c r="D116" s="93">
        <v>674</v>
      </c>
      <c r="E116" s="93">
        <v>817</v>
      </c>
      <c r="F116" s="93">
        <v>675</v>
      </c>
      <c r="G116" s="93">
        <v>484</v>
      </c>
      <c r="H116" s="93">
        <v>487</v>
      </c>
      <c r="I116" s="93">
        <v>497</v>
      </c>
      <c r="J116" s="93">
        <v>510</v>
      </c>
      <c r="K116" s="93">
        <v>536</v>
      </c>
    </row>
    <row r="117" spans="1:11">
      <c r="A117" s="92" t="s">
        <v>189</v>
      </c>
      <c r="B117" s="93">
        <v>6</v>
      </c>
      <c r="C117" s="93">
        <v>2</v>
      </c>
      <c r="D117" s="93">
        <v>5</v>
      </c>
      <c r="E117" s="93">
        <v>2</v>
      </c>
      <c r="F117" s="93">
        <v>2</v>
      </c>
      <c r="G117" s="93">
        <v>517</v>
      </c>
      <c r="H117" s="93" t="s">
        <v>2529</v>
      </c>
      <c r="I117" s="93">
        <v>418</v>
      </c>
      <c r="J117" s="93" t="s">
        <v>2529</v>
      </c>
      <c r="K117" s="93" t="s">
        <v>2529</v>
      </c>
    </row>
    <row r="118" spans="1:11">
      <c r="A118" s="92" t="s">
        <v>97</v>
      </c>
      <c r="B118" s="93">
        <v>6</v>
      </c>
      <c r="C118" s="93">
        <v>5</v>
      </c>
      <c r="D118" s="93">
        <v>3</v>
      </c>
      <c r="E118" s="93">
        <v>3</v>
      </c>
      <c r="F118" s="93">
        <v>6</v>
      </c>
      <c r="G118" s="93">
        <v>332</v>
      </c>
      <c r="H118" s="93">
        <v>354</v>
      </c>
      <c r="I118" s="93" t="s">
        <v>2529</v>
      </c>
      <c r="J118" s="93" t="s">
        <v>2529</v>
      </c>
      <c r="K118" s="93">
        <v>243</v>
      </c>
    </row>
    <row r="119" spans="1:11">
      <c r="A119" s="92" t="s">
        <v>190</v>
      </c>
      <c r="B119" s="93">
        <v>4</v>
      </c>
      <c r="C119" s="93">
        <v>4</v>
      </c>
      <c r="D119" s="93">
        <v>2</v>
      </c>
      <c r="E119" s="93">
        <v>2</v>
      </c>
      <c r="F119" s="93">
        <v>0</v>
      </c>
      <c r="G119" s="93" t="s">
        <v>2529</v>
      </c>
      <c r="H119" s="93" t="s">
        <v>2529</v>
      </c>
      <c r="I119" s="93" t="s">
        <v>2529</v>
      </c>
      <c r="J119" s="93" t="s">
        <v>2529</v>
      </c>
      <c r="K119" s="93" t="s">
        <v>2529</v>
      </c>
    </row>
    <row r="120" spans="1:11">
      <c r="A120" s="92" t="s">
        <v>62</v>
      </c>
      <c r="B120" s="93">
        <v>5</v>
      </c>
      <c r="C120" s="93">
        <v>5</v>
      </c>
      <c r="D120" s="93">
        <v>2</v>
      </c>
      <c r="E120" s="93">
        <v>4</v>
      </c>
      <c r="F120" s="93">
        <v>2</v>
      </c>
      <c r="G120" s="93">
        <v>556</v>
      </c>
      <c r="H120" s="93">
        <v>488</v>
      </c>
      <c r="I120" s="93" t="s">
        <v>2529</v>
      </c>
      <c r="J120" s="93" t="s">
        <v>2529</v>
      </c>
      <c r="K120" s="93" t="s">
        <v>2529</v>
      </c>
    </row>
    <row r="121" spans="1:11">
      <c r="A121" s="92" t="s">
        <v>191</v>
      </c>
      <c r="B121" s="93">
        <v>44</v>
      </c>
      <c r="C121" s="93">
        <v>45</v>
      </c>
      <c r="D121" s="93">
        <v>38</v>
      </c>
      <c r="E121" s="93">
        <v>41</v>
      </c>
      <c r="F121" s="93">
        <v>25</v>
      </c>
      <c r="G121" s="93">
        <v>593</v>
      </c>
      <c r="H121" s="93">
        <v>609</v>
      </c>
      <c r="I121" s="93">
        <v>607</v>
      </c>
      <c r="J121" s="93">
        <v>581</v>
      </c>
      <c r="K121" s="93">
        <v>606</v>
      </c>
    </row>
    <row r="122" spans="1:11">
      <c r="A122" s="92" t="s">
        <v>192</v>
      </c>
      <c r="B122" s="93">
        <v>53</v>
      </c>
      <c r="C122" s="93">
        <v>67</v>
      </c>
      <c r="D122" s="93">
        <v>74</v>
      </c>
      <c r="E122" s="93">
        <v>73</v>
      </c>
      <c r="F122" s="93">
        <v>75</v>
      </c>
      <c r="G122" s="93">
        <v>601</v>
      </c>
      <c r="H122" s="93">
        <v>548</v>
      </c>
      <c r="I122" s="93">
        <v>558</v>
      </c>
      <c r="J122" s="93">
        <v>569</v>
      </c>
      <c r="K122" s="93">
        <v>583</v>
      </c>
    </row>
    <row r="123" spans="1:11">
      <c r="A123" s="92" t="s">
        <v>2556</v>
      </c>
      <c r="B123" s="93">
        <v>98</v>
      </c>
      <c r="C123" s="93">
        <v>74</v>
      </c>
      <c r="D123" s="93">
        <v>85</v>
      </c>
      <c r="E123" s="93">
        <v>118</v>
      </c>
      <c r="F123" s="93">
        <v>91</v>
      </c>
      <c r="G123" s="93">
        <v>566</v>
      </c>
      <c r="H123" s="93">
        <v>576</v>
      </c>
      <c r="I123" s="93">
        <v>534</v>
      </c>
      <c r="J123" s="93">
        <v>570</v>
      </c>
      <c r="K123" s="93">
        <v>589</v>
      </c>
    </row>
    <row r="124" spans="1:11">
      <c r="A124" s="92" t="s">
        <v>194</v>
      </c>
      <c r="B124" s="93">
        <v>8</v>
      </c>
      <c r="C124" s="93">
        <v>15</v>
      </c>
      <c r="D124" s="93">
        <v>26</v>
      </c>
      <c r="E124" s="93">
        <v>8</v>
      </c>
      <c r="F124" s="93">
        <v>11</v>
      </c>
      <c r="G124" s="93">
        <v>588</v>
      </c>
      <c r="H124" s="93">
        <v>523</v>
      </c>
      <c r="I124" s="93">
        <v>518</v>
      </c>
      <c r="J124" s="93">
        <v>451</v>
      </c>
      <c r="K124" s="93">
        <v>544</v>
      </c>
    </row>
    <row r="125" spans="1:11">
      <c r="A125" s="92" t="s">
        <v>195</v>
      </c>
      <c r="B125" s="93">
        <v>4</v>
      </c>
      <c r="C125" s="93">
        <v>3</v>
      </c>
      <c r="D125" s="93">
        <v>1</v>
      </c>
      <c r="E125" s="93">
        <v>5</v>
      </c>
      <c r="F125" s="93">
        <v>11</v>
      </c>
      <c r="G125" s="93" t="s">
        <v>2529</v>
      </c>
      <c r="H125" s="93" t="s">
        <v>2529</v>
      </c>
      <c r="I125" s="93" t="s">
        <v>2529</v>
      </c>
      <c r="J125" s="93">
        <v>504</v>
      </c>
      <c r="K125" s="93">
        <v>579</v>
      </c>
    </row>
    <row r="126" spans="1:11">
      <c r="A126" s="92" t="s">
        <v>196</v>
      </c>
      <c r="B126" s="93">
        <v>5</v>
      </c>
      <c r="C126" s="93">
        <v>8</v>
      </c>
      <c r="D126" s="93">
        <v>6</v>
      </c>
      <c r="E126" s="93">
        <v>2</v>
      </c>
      <c r="F126" s="93">
        <v>5</v>
      </c>
      <c r="G126" s="93">
        <v>454</v>
      </c>
      <c r="H126" s="93">
        <v>406</v>
      </c>
      <c r="I126" s="93">
        <v>495</v>
      </c>
      <c r="J126" s="93" t="s">
        <v>2529</v>
      </c>
      <c r="K126" s="93">
        <v>436</v>
      </c>
    </row>
    <row r="127" spans="1:11">
      <c r="A127" s="92" t="s">
        <v>2</v>
      </c>
      <c r="B127" s="93">
        <v>249</v>
      </c>
      <c r="C127" s="93">
        <v>322</v>
      </c>
      <c r="D127" s="93">
        <v>297</v>
      </c>
      <c r="E127" s="93">
        <v>273</v>
      </c>
      <c r="F127" s="93">
        <v>328</v>
      </c>
      <c r="G127" s="93">
        <v>512</v>
      </c>
      <c r="H127" s="93">
        <v>513</v>
      </c>
      <c r="I127" s="93">
        <v>546</v>
      </c>
      <c r="J127" s="93">
        <v>535</v>
      </c>
      <c r="K127" s="93">
        <v>547</v>
      </c>
    </row>
    <row r="128" spans="1:11">
      <c r="A128" s="92" t="s">
        <v>197</v>
      </c>
      <c r="B128" s="93">
        <v>5</v>
      </c>
      <c r="C128" s="93">
        <v>5</v>
      </c>
      <c r="D128" s="93">
        <v>6</v>
      </c>
      <c r="E128" s="93">
        <v>1</v>
      </c>
      <c r="F128" s="93">
        <v>2</v>
      </c>
      <c r="G128" s="93">
        <v>426</v>
      </c>
      <c r="H128" s="93">
        <v>376</v>
      </c>
      <c r="I128" s="93">
        <v>407</v>
      </c>
      <c r="J128" s="93" t="s">
        <v>2529</v>
      </c>
      <c r="K128" s="93" t="s">
        <v>2529</v>
      </c>
    </row>
    <row r="129" spans="1:11">
      <c r="A129" s="92" t="s">
        <v>198</v>
      </c>
      <c r="B129" s="93">
        <v>2</v>
      </c>
      <c r="C129" s="93">
        <v>2</v>
      </c>
      <c r="D129" s="93">
        <v>1</v>
      </c>
      <c r="E129" s="93">
        <v>1</v>
      </c>
      <c r="F129" s="93">
        <v>2</v>
      </c>
      <c r="G129" s="93" t="s">
        <v>2529</v>
      </c>
      <c r="H129" s="93" t="s">
        <v>2529</v>
      </c>
      <c r="I129" s="93" t="s">
        <v>2529</v>
      </c>
      <c r="J129" s="93" t="s">
        <v>2529</v>
      </c>
      <c r="K129" s="93" t="s">
        <v>2529</v>
      </c>
    </row>
    <row r="130" spans="1:11">
      <c r="A130" s="92" t="s">
        <v>199</v>
      </c>
      <c r="B130" s="93">
        <v>9</v>
      </c>
      <c r="C130" s="93">
        <v>5</v>
      </c>
      <c r="D130" s="93">
        <v>16</v>
      </c>
      <c r="E130" s="93">
        <v>7</v>
      </c>
      <c r="F130" s="93">
        <v>9</v>
      </c>
      <c r="G130" s="93">
        <v>536</v>
      </c>
      <c r="H130" s="93">
        <v>550</v>
      </c>
      <c r="I130" s="93">
        <v>508</v>
      </c>
      <c r="J130" s="93">
        <v>560</v>
      </c>
      <c r="K130" s="93">
        <v>542</v>
      </c>
    </row>
    <row r="131" spans="1:11">
      <c r="A131" s="92" t="s">
        <v>201</v>
      </c>
      <c r="B131" s="93">
        <v>3</v>
      </c>
      <c r="C131" s="93">
        <v>0</v>
      </c>
      <c r="D131" s="93">
        <v>1</v>
      </c>
      <c r="E131" s="93">
        <v>0</v>
      </c>
      <c r="F131" s="93">
        <v>0</v>
      </c>
      <c r="G131" s="93" t="s">
        <v>2529</v>
      </c>
      <c r="H131" s="93" t="s">
        <v>2529</v>
      </c>
      <c r="I131" s="93" t="s">
        <v>2529</v>
      </c>
      <c r="J131" s="93" t="s">
        <v>2529</v>
      </c>
      <c r="K131" s="93" t="s">
        <v>2529</v>
      </c>
    </row>
    <row r="132" spans="1:11">
      <c r="A132" s="92" t="s">
        <v>202</v>
      </c>
      <c r="B132" s="93">
        <v>0</v>
      </c>
      <c r="C132" s="93">
        <v>0</v>
      </c>
      <c r="D132" s="93">
        <v>1</v>
      </c>
      <c r="E132" s="93">
        <v>2</v>
      </c>
      <c r="F132" s="93">
        <v>2</v>
      </c>
      <c r="G132" s="93" t="s">
        <v>2529</v>
      </c>
      <c r="H132" s="93" t="s">
        <v>2529</v>
      </c>
      <c r="I132" s="93" t="s">
        <v>2529</v>
      </c>
      <c r="J132" s="93" t="s">
        <v>2529</v>
      </c>
      <c r="K132" s="93" t="s">
        <v>2529</v>
      </c>
    </row>
    <row r="133" spans="1:11">
      <c r="A133" s="92" t="s">
        <v>203</v>
      </c>
      <c r="B133" s="93">
        <v>16</v>
      </c>
      <c r="C133" s="93">
        <v>14</v>
      </c>
      <c r="D133" s="93">
        <v>20</v>
      </c>
      <c r="E133" s="93">
        <v>19</v>
      </c>
      <c r="F133" s="93">
        <v>31</v>
      </c>
      <c r="G133" s="93">
        <v>538</v>
      </c>
      <c r="H133" s="93">
        <v>510</v>
      </c>
      <c r="I133" s="93">
        <v>532</v>
      </c>
      <c r="J133" s="93">
        <v>548</v>
      </c>
      <c r="K133" s="93">
        <v>507</v>
      </c>
    </row>
    <row r="134" spans="1:11">
      <c r="A134" s="92" t="s">
        <v>46</v>
      </c>
      <c r="B134" s="93">
        <v>1137</v>
      </c>
      <c r="C134" s="93">
        <v>1275</v>
      </c>
      <c r="D134" s="93">
        <v>1355</v>
      </c>
      <c r="E134" s="93">
        <v>1391</v>
      </c>
      <c r="F134" s="93">
        <v>1254</v>
      </c>
      <c r="G134" s="93">
        <v>508</v>
      </c>
      <c r="H134" s="93">
        <v>525</v>
      </c>
      <c r="I134" s="93">
        <v>533</v>
      </c>
      <c r="J134" s="93">
        <v>546</v>
      </c>
      <c r="K134" s="93">
        <v>538</v>
      </c>
    </row>
    <row r="135" spans="1:11">
      <c r="A135" s="92" t="s">
        <v>205</v>
      </c>
      <c r="B135" s="93">
        <v>35</v>
      </c>
      <c r="C135" s="93">
        <v>24</v>
      </c>
      <c r="D135" s="93">
        <v>26</v>
      </c>
      <c r="E135" s="93">
        <v>29</v>
      </c>
      <c r="F135" s="93">
        <v>34</v>
      </c>
      <c r="G135" s="93">
        <v>555</v>
      </c>
      <c r="H135" s="93">
        <v>540</v>
      </c>
      <c r="I135" s="93">
        <v>549</v>
      </c>
      <c r="J135" s="93">
        <v>567</v>
      </c>
      <c r="K135" s="93">
        <v>549</v>
      </c>
    </row>
    <row r="136" spans="1:11">
      <c r="A136" s="92" t="s">
        <v>206</v>
      </c>
      <c r="B136" s="93">
        <v>13</v>
      </c>
      <c r="C136" s="93">
        <v>16</v>
      </c>
      <c r="D136" s="93">
        <v>8</v>
      </c>
      <c r="E136" s="93">
        <v>10</v>
      </c>
      <c r="F136" s="93">
        <v>8</v>
      </c>
      <c r="G136" s="93">
        <v>513</v>
      </c>
      <c r="H136" s="93">
        <v>509</v>
      </c>
      <c r="I136" s="93">
        <v>510</v>
      </c>
      <c r="J136" s="93">
        <v>520</v>
      </c>
      <c r="K136" s="93">
        <v>498</v>
      </c>
    </row>
    <row r="137" spans="1:11">
      <c r="A137" s="92" t="s">
        <v>207</v>
      </c>
      <c r="B137" s="93">
        <v>58</v>
      </c>
      <c r="C137" s="93">
        <v>51</v>
      </c>
      <c r="D137" s="93">
        <v>76</v>
      </c>
      <c r="E137" s="93">
        <v>69</v>
      </c>
      <c r="F137" s="93">
        <v>48</v>
      </c>
      <c r="G137" s="93">
        <v>538</v>
      </c>
      <c r="H137" s="93">
        <v>499</v>
      </c>
      <c r="I137" s="93">
        <v>485</v>
      </c>
      <c r="J137" s="93">
        <v>489</v>
      </c>
      <c r="K137" s="93">
        <v>533</v>
      </c>
    </row>
    <row r="138" spans="1:11">
      <c r="A138" s="92" t="s">
        <v>1117</v>
      </c>
      <c r="B138" s="93">
        <v>10</v>
      </c>
      <c r="C138" s="93">
        <v>6</v>
      </c>
      <c r="D138" s="93">
        <v>7</v>
      </c>
      <c r="E138" s="93">
        <v>9</v>
      </c>
      <c r="F138" s="93">
        <v>6</v>
      </c>
      <c r="G138" s="93">
        <v>480</v>
      </c>
      <c r="H138" s="93">
        <v>505</v>
      </c>
      <c r="I138" s="93">
        <v>476</v>
      </c>
      <c r="J138" s="93">
        <v>529</v>
      </c>
      <c r="K138" s="93">
        <v>520</v>
      </c>
    </row>
    <row r="139" spans="1:11">
      <c r="A139" s="92" t="s">
        <v>208</v>
      </c>
      <c r="B139" s="93">
        <v>0</v>
      </c>
      <c r="C139" s="93">
        <v>0</v>
      </c>
      <c r="D139" s="93">
        <v>0</v>
      </c>
      <c r="E139" s="93">
        <v>2</v>
      </c>
      <c r="F139" s="93">
        <v>2</v>
      </c>
      <c r="G139" s="93" t="s">
        <v>2529</v>
      </c>
      <c r="H139" s="93" t="s">
        <v>2529</v>
      </c>
      <c r="I139" s="93" t="s">
        <v>2529</v>
      </c>
      <c r="J139" s="93" t="s">
        <v>2529</v>
      </c>
      <c r="K139" s="93" t="s">
        <v>2529</v>
      </c>
    </row>
    <row r="140" spans="1:11">
      <c r="A140" s="92" t="s">
        <v>209</v>
      </c>
      <c r="B140" s="93">
        <v>139</v>
      </c>
      <c r="C140" s="93">
        <v>170</v>
      </c>
      <c r="D140" s="93">
        <v>211</v>
      </c>
      <c r="E140" s="93">
        <v>162</v>
      </c>
      <c r="F140" s="93">
        <v>211</v>
      </c>
      <c r="G140" s="93">
        <v>493</v>
      </c>
      <c r="H140" s="93">
        <v>490</v>
      </c>
      <c r="I140" s="93">
        <v>504</v>
      </c>
      <c r="J140" s="93">
        <v>528</v>
      </c>
      <c r="K140" s="93">
        <v>510</v>
      </c>
    </row>
    <row r="141" spans="1:11">
      <c r="A141" s="92" t="s">
        <v>210</v>
      </c>
      <c r="B141" s="93">
        <v>9</v>
      </c>
      <c r="C141" s="93">
        <v>11</v>
      </c>
      <c r="D141" s="93">
        <v>7</v>
      </c>
      <c r="E141" s="93">
        <v>5</v>
      </c>
      <c r="F141" s="93">
        <v>9</v>
      </c>
      <c r="G141" s="93">
        <v>444</v>
      </c>
      <c r="H141" s="93">
        <v>548</v>
      </c>
      <c r="I141" s="93">
        <v>467</v>
      </c>
      <c r="J141" s="93">
        <v>446</v>
      </c>
      <c r="K141" s="93">
        <v>388</v>
      </c>
    </row>
    <row r="142" spans="1:11">
      <c r="A142" s="92" t="s">
        <v>211</v>
      </c>
      <c r="B142" s="93">
        <v>11</v>
      </c>
      <c r="C142" s="93">
        <v>14</v>
      </c>
      <c r="D142" s="93">
        <v>15</v>
      </c>
      <c r="E142" s="93">
        <v>18</v>
      </c>
      <c r="F142" s="93">
        <v>16</v>
      </c>
      <c r="G142" s="93">
        <v>396</v>
      </c>
      <c r="H142" s="93">
        <v>491</v>
      </c>
      <c r="I142" s="93">
        <v>477</v>
      </c>
      <c r="J142" s="93">
        <v>580</v>
      </c>
      <c r="K142" s="93">
        <v>490</v>
      </c>
    </row>
    <row r="143" spans="1:11">
      <c r="A143" s="92" t="s">
        <v>212</v>
      </c>
      <c r="B143" s="93">
        <v>16</v>
      </c>
      <c r="C143" s="93">
        <v>17</v>
      </c>
      <c r="D143" s="93">
        <v>14</v>
      </c>
      <c r="E143" s="93">
        <v>11</v>
      </c>
      <c r="F143" s="93">
        <v>16</v>
      </c>
      <c r="G143" s="93">
        <v>365</v>
      </c>
      <c r="H143" s="93">
        <v>426</v>
      </c>
      <c r="I143" s="93">
        <v>397</v>
      </c>
      <c r="J143" s="93">
        <v>341</v>
      </c>
      <c r="K143" s="93">
        <v>471</v>
      </c>
    </row>
    <row r="144" spans="1:11">
      <c r="A144" s="92" t="s">
        <v>213</v>
      </c>
      <c r="B144" s="93">
        <v>189</v>
      </c>
      <c r="C144" s="93">
        <v>242</v>
      </c>
      <c r="D144" s="93">
        <v>331</v>
      </c>
      <c r="E144" s="93">
        <v>417</v>
      </c>
      <c r="F144" s="93">
        <v>426</v>
      </c>
      <c r="G144" s="93">
        <v>473</v>
      </c>
      <c r="H144" s="93">
        <v>480</v>
      </c>
      <c r="I144" s="93">
        <v>459</v>
      </c>
      <c r="J144" s="93">
        <v>456</v>
      </c>
      <c r="K144" s="93">
        <v>463</v>
      </c>
    </row>
    <row r="145" spans="1:11">
      <c r="A145" s="92" t="s">
        <v>48</v>
      </c>
      <c r="B145" s="93">
        <v>1140</v>
      </c>
      <c r="C145" s="93">
        <v>2248</v>
      </c>
      <c r="D145" s="93">
        <v>2250</v>
      </c>
      <c r="E145" s="93">
        <v>1957</v>
      </c>
      <c r="F145" s="93">
        <v>1944</v>
      </c>
      <c r="G145" s="93">
        <v>539</v>
      </c>
      <c r="H145" s="93">
        <v>507</v>
      </c>
      <c r="I145" s="93">
        <v>518</v>
      </c>
      <c r="J145" s="93">
        <v>527</v>
      </c>
      <c r="K145" s="93">
        <v>527</v>
      </c>
    </row>
    <row r="146" spans="1:11">
      <c r="A146" s="92" t="s">
        <v>214</v>
      </c>
      <c r="B146" s="93">
        <v>7</v>
      </c>
      <c r="C146" s="93">
        <v>3</v>
      </c>
      <c r="D146" s="93">
        <v>4</v>
      </c>
      <c r="E146" s="93">
        <v>0</v>
      </c>
      <c r="F146" s="93">
        <v>1</v>
      </c>
      <c r="G146" s="93">
        <v>624</v>
      </c>
      <c r="H146" s="93" t="s">
        <v>2529</v>
      </c>
      <c r="I146" s="93" t="s">
        <v>2529</v>
      </c>
      <c r="J146" s="93" t="s">
        <v>2529</v>
      </c>
      <c r="K146" s="93" t="s">
        <v>2529</v>
      </c>
    </row>
    <row r="147" spans="1:11">
      <c r="A147" s="92" t="s">
        <v>28</v>
      </c>
      <c r="B147" s="93">
        <v>95</v>
      </c>
      <c r="C147" s="93">
        <v>100</v>
      </c>
      <c r="D147" s="93">
        <v>113</v>
      </c>
      <c r="E147" s="93">
        <v>94</v>
      </c>
      <c r="F147" s="93">
        <v>85</v>
      </c>
      <c r="G147" s="93">
        <v>569</v>
      </c>
      <c r="H147" s="93">
        <v>605</v>
      </c>
      <c r="I147" s="93">
        <v>586</v>
      </c>
      <c r="J147" s="93">
        <v>600</v>
      </c>
      <c r="K147" s="93">
        <v>598</v>
      </c>
    </row>
    <row r="148" spans="1:11">
      <c r="A148" s="92" t="s">
        <v>215</v>
      </c>
      <c r="B148" s="93">
        <v>22</v>
      </c>
      <c r="C148" s="93">
        <v>31</v>
      </c>
      <c r="D148" s="93">
        <v>29</v>
      </c>
      <c r="E148" s="93">
        <v>28</v>
      </c>
      <c r="F148" s="93">
        <v>15</v>
      </c>
      <c r="G148" s="93">
        <v>540</v>
      </c>
      <c r="H148" s="93">
        <v>489</v>
      </c>
      <c r="I148" s="93">
        <v>490</v>
      </c>
      <c r="J148" s="93">
        <v>552</v>
      </c>
      <c r="K148" s="93">
        <v>512</v>
      </c>
    </row>
    <row r="149" spans="1:11">
      <c r="A149" s="92" t="s">
        <v>216</v>
      </c>
      <c r="B149" s="93">
        <v>2</v>
      </c>
      <c r="C149" s="93">
        <v>2</v>
      </c>
      <c r="D149" s="93">
        <v>2</v>
      </c>
      <c r="E149" s="93">
        <v>0</v>
      </c>
      <c r="F149" s="93">
        <v>0</v>
      </c>
      <c r="G149" s="93" t="s">
        <v>2529</v>
      </c>
      <c r="H149" s="93" t="s">
        <v>2529</v>
      </c>
      <c r="I149" s="93" t="s">
        <v>2529</v>
      </c>
      <c r="J149" s="93" t="s">
        <v>2529</v>
      </c>
      <c r="K149" s="93" t="s">
        <v>2529</v>
      </c>
    </row>
    <row r="150" spans="1:11">
      <c r="A150" s="92" t="s">
        <v>36</v>
      </c>
      <c r="B150" s="93">
        <v>878</v>
      </c>
      <c r="C150" s="93">
        <v>742</v>
      </c>
      <c r="D150" s="93">
        <v>870</v>
      </c>
      <c r="E150" s="93">
        <v>935</v>
      </c>
      <c r="F150" s="93">
        <v>836</v>
      </c>
      <c r="G150" s="93">
        <v>400</v>
      </c>
      <c r="H150" s="93">
        <v>412</v>
      </c>
      <c r="I150" s="93">
        <v>415</v>
      </c>
      <c r="J150" s="93">
        <v>413</v>
      </c>
      <c r="K150" s="93">
        <v>452</v>
      </c>
    </row>
    <row r="151" spans="1:11">
      <c r="A151" s="92" t="s">
        <v>2557</v>
      </c>
      <c r="B151" s="93">
        <v>0</v>
      </c>
      <c r="C151" s="93">
        <v>0</v>
      </c>
      <c r="D151" s="93">
        <v>0</v>
      </c>
      <c r="E151" s="93">
        <v>1</v>
      </c>
      <c r="F151" s="93">
        <v>1</v>
      </c>
      <c r="G151" s="93" t="s">
        <v>2529</v>
      </c>
      <c r="H151" s="93" t="s">
        <v>2529</v>
      </c>
      <c r="I151" s="93" t="s">
        <v>2529</v>
      </c>
      <c r="J151" s="93" t="s">
        <v>2529</v>
      </c>
      <c r="K151" s="93" t="s">
        <v>2529</v>
      </c>
    </row>
    <row r="152" spans="1:11">
      <c r="A152" s="92" t="s">
        <v>69</v>
      </c>
      <c r="B152" s="93">
        <v>233</v>
      </c>
      <c r="C152" s="93">
        <v>254</v>
      </c>
      <c r="D152" s="93">
        <v>225</v>
      </c>
      <c r="E152" s="93">
        <v>272</v>
      </c>
      <c r="F152" s="93">
        <v>225</v>
      </c>
      <c r="G152" s="93">
        <v>534</v>
      </c>
      <c r="H152" s="93">
        <v>518</v>
      </c>
      <c r="I152" s="93">
        <v>508</v>
      </c>
      <c r="J152" s="93">
        <v>545</v>
      </c>
      <c r="K152" s="93">
        <v>536</v>
      </c>
    </row>
    <row r="153" spans="1:11">
      <c r="A153" s="92" t="s">
        <v>218</v>
      </c>
      <c r="B153" s="93">
        <v>79</v>
      </c>
      <c r="C153" s="93">
        <v>66</v>
      </c>
      <c r="D153" s="93">
        <v>88</v>
      </c>
      <c r="E153" s="93">
        <v>103</v>
      </c>
      <c r="F153" s="93">
        <v>95</v>
      </c>
      <c r="G153" s="93">
        <v>454</v>
      </c>
      <c r="H153" s="93">
        <v>481</v>
      </c>
      <c r="I153" s="93">
        <v>458</v>
      </c>
      <c r="J153" s="93">
        <v>437</v>
      </c>
      <c r="K153" s="93">
        <v>455</v>
      </c>
    </row>
    <row r="154" spans="1:11">
      <c r="A154" s="92" t="s">
        <v>14</v>
      </c>
      <c r="B154" s="93">
        <v>509</v>
      </c>
      <c r="C154" s="93">
        <v>572</v>
      </c>
      <c r="D154" s="93">
        <v>932</v>
      </c>
      <c r="E154" s="93">
        <v>957</v>
      </c>
      <c r="F154" s="93">
        <v>757</v>
      </c>
      <c r="G154" s="93">
        <v>492</v>
      </c>
      <c r="H154" s="93">
        <v>502</v>
      </c>
      <c r="I154" s="93">
        <v>499</v>
      </c>
      <c r="J154" s="93">
        <v>498</v>
      </c>
      <c r="K154" s="93">
        <v>507</v>
      </c>
    </row>
    <row r="155" spans="1:11">
      <c r="A155" s="92" t="s">
        <v>219</v>
      </c>
      <c r="B155" s="93">
        <v>1</v>
      </c>
      <c r="C155" s="93">
        <v>1</v>
      </c>
      <c r="D155" s="93">
        <v>0</v>
      </c>
      <c r="E155" s="93">
        <v>1</v>
      </c>
      <c r="F155" s="93">
        <v>2</v>
      </c>
      <c r="G155" s="93" t="s">
        <v>2529</v>
      </c>
      <c r="H155" s="93" t="s">
        <v>2529</v>
      </c>
      <c r="I155" s="93" t="s">
        <v>2529</v>
      </c>
      <c r="J155" s="93" t="s">
        <v>2529</v>
      </c>
      <c r="K155" s="93" t="s">
        <v>2529</v>
      </c>
    </row>
    <row r="156" spans="1:11">
      <c r="A156" s="92" t="s">
        <v>2539</v>
      </c>
      <c r="B156" s="93">
        <v>69</v>
      </c>
      <c r="C156" s="93">
        <v>87</v>
      </c>
      <c r="D156" s="93">
        <v>37</v>
      </c>
      <c r="E156" s="93">
        <v>29</v>
      </c>
      <c r="F156" s="93">
        <v>22</v>
      </c>
      <c r="G156" s="93">
        <v>352</v>
      </c>
      <c r="H156" s="93">
        <v>376</v>
      </c>
      <c r="I156" s="93">
        <v>436</v>
      </c>
      <c r="J156" s="93">
        <v>464</v>
      </c>
      <c r="K156" s="93">
        <v>437</v>
      </c>
    </row>
    <row r="157" spans="1:11">
      <c r="A157" s="92" t="s">
        <v>79</v>
      </c>
      <c r="B157" s="93">
        <v>67</v>
      </c>
      <c r="C157" s="93">
        <v>54</v>
      </c>
      <c r="D157" s="93">
        <v>71</v>
      </c>
      <c r="E157" s="93">
        <v>66</v>
      </c>
      <c r="F157" s="93">
        <v>72</v>
      </c>
      <c r="G157" s="93">
        <v>514</v>
      </c>
      <c r="H157" s="93">
        <v>464</v>
      </c>
      <c r="I157" s="93">
        <v>501</v>
      </c>
      <c r="J157" s="93">
        <v>488</v>
      </c>
      <c r="K157" s="93">
        <v>502</v>
      </c>
    </row>
    <row r="158" spans="1:11">
      <c r="A158" s="92" t="s">
        <v>221</v>
      </c>
      <c r="B158" s="93">
        <v>2</v>
      </c>
      <c r="C158" s="93">
        <v>1</v>
      </c>
      <c r="D158" s="93">
        <v>2</v>
      </c>
      <c r="E158" s="93">
        <v>3</v>
      </c>
      <c r="F158" s="93">
        <v>5</v>
      </c>
      <c r="G158" s="93" t="s">
        <v>2529</v>
      </c>
      <c r="H158" s="93" t="s">
        <v>2529</v>
      </c>
      <c r="I158" s="93" t="s">
        <v>2529</v>
      </c>
      <c r="J158" s="93" t="s">
        <v>2529</v>
      </c>
      <c r="K158" s="93">
        <v>460</v>
      </c>
    </row>
    <row r="159" spans="1:11">
      <c r="A159" s="92" t="s">
        <v>63</v>
      </c>
      <c r="B159" s="93">
        <v>16</v>
      </c>
      <c r="C159" s="93">
        <v>15</v>
      </c>
      <c r="D159" s="93">
        <v>18</v>
      </c>
      <c r="E159" s="93">
        <v>30</v>
      </c>
      <c r="F159" s="93">
        <v>22</v>
      </c>
      <c r="G159" s="93">
        <v>506</v>
      </c>
      <c r="H159" s="93">
        <v>477</v>
      </c>
      <c r="I159" s="93">
        <v>527</v>
      </c>
      <c r="J159" s="93">
        <v>471</v>
      </c>
      <c r="K159" s="93">
        <v>550</v>
      </c>
    </row>
    <row r="160" spans="1:11">
      <c r="A160" s="92" t="s">
        <v>39</v>
      </c>
      <c r="B160" s="93">
        <v>457</v>
      </c>
      <c r="C160" s="93">
        <v>578</v>
      </c>
      <c r="D160" s="93">
        <v>631</v>
      </c>
      <c r="E160" s="93">
        <v>858</v>
      </c>
      <c r="F160" s="93">
        <v>836</v>
      </c>
      <c r="G160" s="93">
        <v>558</v>
      </c>
      <c r="H160" s="93">
        <v>580</v>
      </c>
      <c r="I160" s="93">
        <v>578</v>
      </c>
      <c r="J160" s="93">
        <v>580</v>
      </c>
      <c r="K160" s="93">
        <v>584</v>
      </c>
    </row>
    <row r="161" spans="1:11">
      <c r="A161" s="92" t="s">
        <v>18</v>
      </c>
      <c r="B161" s="93">
        <v>278</v>
      </c>
      <c r="C161" s="93">
        <v>324</v>
      </c>
      <c r="D161" s="93">
        <v>356</v>
      </c>
      <c r="E161" s="93">
        <v>317</v>
      </c>
      <c r="F161" s="93">
        <v>365</v>
      </c>
      <c r="G161" s="93">
        <v>522</v>
      </c>
      <c r="H161" s="93">
        <v>531</v>
      </c>
      <c r="I161" s="93">
        <v>552</v>
      </c>
      <c r="J161" s="93">
        <v>544</v>
      </c>
      <c r="K161" s="93">
        <v>562</v>
      </c>
    </row>
    <row r="162" spans="1:11">
      <c r="A162" s="92" t="s">
        <v>2244</v>
      </c>
      <c r="B162" s="93">
        <v>1</v>
      </c>
      <c r="C162" s="93">
        <v>0</v>
      </c>
      <c r="D162" s="93">
        <v>0</v>
      </c>
      <c r="E162" s="93">
        <v>0</v>
      </c>
      <c r="F162" s="93">
        <v>0</v>
      </c>
      <c r="G162" s="93" t="s">
        <v>2529</v>
      </c>
      <c r="H162" s="93" t="s">
        <v>2529</v>
      </c>
      <c r="I162" s="93" t="s">
        <v>2529</v>
      </c>
      <c r="J162" s="93" t="s">
        <v>2529</v>
      </c>
      <c r="K162" s="93" t="s">
        <v>2529</v>
      </c>
    </row>
    <row r="163" spans="1:11">
      <c r="A163" s="92" t="s">
        <v>84</v>
      </c>
      <c r="B163" s="93">
        <v>167</v>
      </c>
      <c r="C163" s="93">
        <v>251</v>
      </c>
      <c r="D163" s="93">
        <v>233</v>
      </c>
      <c r="E163" s="93">
        <v>269</v>
      </c>
      <c r="F163" s="93">
        <v>278</v>
      </c>
      <c r="G163" s="93">
        <v>577</v>
      </c>
      <c r="H163" s="93">
        <v>583</v>
      </c>
      <c r="I163" s="93">
        <v>594</v>
      </c>
      <c r="J163" s="93">
        <v>599</v>
      </c>
      <c r="K163" s="93">
        <v>588</v>
      </c>
    </row>
    <row r="164" spans="1:11">
      <c r="A164" s="92" t="s">
        <v>222</v>
      </c>
      <c r="B164" s="93">
        <v>499</v>
      </c>
      <c r="C164" s="93">
        <v>464</v>
      </c>
      <c r="D164" s="93">
        <v>445</v>
      </c>
      <c r="E164" s="93">
        <v>537</v>
      </c>
      <c r="F164" s="93">
        <v>474</v>
      </c>
      <c r="G164" s="93">
        <v>560</v>
      </c>
      <c r="H164" s="93">
        <v>556</v>
      </c>
      <c r="I164" s="93">
        <v>561</v>
      </c>
      <c r="J164" s="93">
        <v>556</v>
      </c>
      <c r="K164" s="93">
        <v>572</v>
      </c>
    </row>
    <row r="165" spans="1:11">
      <c r="A165" s="92" t="s">
        <v>223</v>
      </c>
      <c r="B165" s="93">
        <v>77</v>
      </c>
      <c r="C165" s="93">
        <v>83</v>
      </c>
      <c r="D165" s="93">
        <v>98</v>
      </c>
      <c r="E165" s="93">
        <v>81</v>
      </c>
      <c r="F165" s="93">
        <v>71</v>
      </c>
      <c r="G165" s="93">
        <v>408</v>
      </c>
      <c r="H165" s="93">
        <v>443</v>
      </c>
      <c r="I165" s="93">
        <v>449</v>
      </c>
      <c r="J165" s="93">
        <v>467</v>
      </c>
      <c r="K165" s="93">
        <v>512</v>
      </c>
    </row>
    <row r="166" spans="1:11">
      <c r="A166" s="92" t="s">
        <v>224</v>
      </c>
      <c r="B166" s="93">
        <v>145</v>
      </c>
      <c r="C166" s="93">
        <v>156</v>
      </c>
      <c r="D166" s="93">
        <v>176</v>
      </c>
      <c r="E166" s="93">
        <v>189</v>
      </c>
      <c r="F166" s="93">
        <v>130</v>
      </c>
      <c r="G166" s="93">
        <v>495</v>
      </c>
      <c r="H166" s="93">
        <v>481</v>
      </c>
      <c r="I166" s="93">
        <v>441</v>
      </c>
      <c r="J166" s="93">
        <v>473</v>
      </c>
      <c r="K166" s="93">
        <v>510</v>
      </c>
    </row>
    <row r="167" spans="1:11">
      <c r="A167" s="92" t="s">
        <v>225</v>
      </c>
      <c r="B167" s="93">
        <v>0</v>
      </c>
      <c r="C167" s="93">
        <v>5</v>
      </c>
      <c r="D167" s="93">
        <v>2</v>
      </c>
      <c r="E167" s="93">
        <v>5</v>
      </c>
      <c r="F167" s="93">
        <v>4</v>
      </c>
      <c r="G167" s="93" t="s">
        <v>2529</v>
      </c>
      <c r="H167" s="93">
        <v>302</v>
      </c>
      <c r="I167" s="93" t="s">
        <v>2529</v>
      </c>
      <c r="J167" s="93">
        <v>540</v>
      </c>
      <c r="K167" s="93" t="s">
        <v>2529</v>
      </c>
    </row>
    <row r="168" spans="1:11">
      <c r="A168" s="92" t="s">
        <v>226</v>
      </c>
      <c r="B168" s="93">
        <v>3</v>
      </c>
      <c r="C168" s="93">
        <v>1</v>
      </c>
      <c r="D168" s="93">
        <v>5</v>
      </c>
      <c r="E168" s="93">
        <v>4</v>
      </c>
      <c r="F168" s="93">
        <v>5</v>
      </c>
      <c r="G168" s="93" t="s">
        <v>2529</v>
      </c>
      <c r="H168" s="93" t="s">
        <v>2529</v>
      </c>
      <c r="I168" s="93">
        <v>534</v>
      </c>
      <c r="J168" s="93" t="s">
        <v>2529</v>
      </c>
      <c r="K168" s="93">
        <v>362</v>
      </c>
    </row>
    <row r="169" spans="1:11">
      <c r="A169" s="92" t="s">
        <v>66</v>
      </c>
      <c r="B169" s="93">
        <v>160</v>
      </c>
      <c r="C169" s="93">
        <v>150</v>
      </c>
      <c r="D169" s="93">
        <v>122</v>
      </c>
      <c r="E169" s="93">
        <v>93</v>
      </c>
      <c r="F169" s="93">
        <v>99</v>
      </c>
      <c r="G169" s="93">
        <v>582</v>
      </c>
      <c r="H169" s="93">
        <v>571</v>
      </c>
      <c r="I169" s="93">
        <v>575</v>
      </c>
      <c r="J169" s="93">
        <v>578</v>
      </c>
      <c r="K169" s="93">
        <v>571</v>
      </c>
    </row>
    <row r="170" spans="1:11">
      <c r="A170" s="92" t="s">
        <v>89</v>
      </c>
      <c r="B170" s="93">
        <v>1524</v>
      </c>
      <c r="C170" s="93">
        <v>1460</v>
      </c>
      <c r="D170" s="93">
        <v>1556</v>
      </c>
      <c r="E170" s="93">
        <v>1418</v>
      </c>
      <c r="F170" s="93">
        <v>1388</v>
      </c>
      <c r="G170" s="93">
        <v>566</v>
      </c>
      <c r="H170" s="93">
        <v>566</v>
      </c>
      <c r="I170" s="93">
        <v>580</v>
      </c>
      <c r="J170" s="93">
        <v>580</v>
      </c>
      <c r="K170" s="93">
        <v>576</v>
      </c>
    </row>
    <row r="171" spans="1:11">
      <c r="A171" s="92" t="s">
        <v>227</v>
      </c>
      <c r="B171" s="93">
        <v>11</v>
      </c>
      <c r="C171" s="93">
        <v>10</v>
      </c>
      <c r="D171" s="93">
        <v>9</v>
      </c>
      <c r="E171" s="93">
        <v>5</v>
      </c>
      <c r="F171" s="93">
        <v>5</v>
      </c>
      <c r="G171" s="93">
        <v>374</v>
      </c>
      <c r="H171" s="93">
        <v>353</v>
      </c>
      <c r="I171" s="93">
        <v>436</v>
      </c>
      <c r="J171" s="93">
        <v>404</v>
      </c>
      <c r="K171" s="93">
        <v>420</v>
      </c>
    </row>
    <row r="172" spans="1:11">
      <c r="A172" s="92" t="s">
        <v>2558</v>
      </c>
      <c r="B172" s="93">
        <v>0</v>
      </c>
      <c r="C172" s="93">
        <v>2</v>
      </c>
      <c r="D172" s="93">
        <v>6</v>
      </c>
      <c r="E172" s="93">
        <v>8</v>
      </c>
      <c r="F172" s="93">
        <v>3</v>
      </c>
      <c r="G172" s="93" t="s">
        <v>2529</v>
      </c>
      <c r="H172" s="93" t="s">
        <v>2529</v>
      </c>
      <c r="I172" s="93">
        <v>457</v>
      </c>
      <c r="J172" s="93">
        <v>418</v>
      </c>
      <c r="K172" s="93" t="s">
        <v>2529</v>
      </c>
    </row>
    <row r="173" spans="1:11">
      <c r="A173" s="92" t="s">
        <v>1785</v>
      </c>
      <c r="B173" s="93">
        <v>4</v>
      </c>
      <c r="C173" s="93">
        <v>3</v>
      </c>
      <c r="D173" s="93">
        <v>2</v>
      </c>
      <c r="E173" s="93">
        <v>3</v>
      </c>
      <c r="F173" s="93">
        <v>1</v>
      </c>
      <c r="G173" s="93" t="s">
        <v>2529</v>
      </c>
      <c r="H173" s="93" t="s">
        <v>2529</v>
      </c>
      <c r="I173" s="93" t="s">
        <v>2529</v>
      </c>
      <c r="J173" s="93" t="s">
        <v>2529</v>
      </c>
      <c r="K173" s="93" t="s">
        <v>2529</v>
      </c>
    </row>
    <row r="174" spans="1:11">
      <c r="A174" s="92" t="s">
        <v>228</v>
      </c>
      <c r="B174" s="93">
        <v>0</v>
      </c>
      <c r="C174" s="93">
        <v>0</v>
      </c>
      <c r="D174" s="93">
        <v>0</v>
      </c>
      <c r="E174" s="93">
        <v>2</v>
      </c>
      <c r="F174" s="93">
        <v>0</v>
      </c>
      <c r="G174" s="93" t="s">
        <v>2529</v>
      </c>
      <c r="H174" s="93" t="s">
        <v>2529</v>
      </c>
      <c r="I174" s="93" t="s">
        <v>2529</v>
      </c>
      <c r="J174" s="93" t="s">
        <v>2529</v>
      </c>
      <c r="K174" s="93" t="s">
        <v>2529</v>
      </c>
    </row>
    <row r="175" spans="1:11">
      <c r="A175" s="92" t="s">
        <v>229</v>
      </c>
      <c r="B175" s="93">
        <v>1</v>
      </c>
      <c r="C175" s="93">
        <v>1</v>
      </c>
      <c r="D175" s="93">
        <v>0</v>
      </c>
      <c r="E175" s="93">
        <v>3</v>
      </c>
      <c r="F175" s="93">
        <v>5</v>
      </c>
      <c r="G175" s="93" t="s">
        <v>2529</v>
      </c>
      <c r="H175" s="93" t="s">
        <v>2529</v>
      </c>
      <c r="I175" s="93" t="s">
        <v>2529</v>
      </c>
      <c r="J175" s="93" t="s">
        <v>2529</v>
      </c>
      <c r="K175" s="93">
        <v>586</v>
      </c>
    </row>
    <row r="176" spans="1:11">
      <c r="A176" s="92" t="s">
        <v>2540</v>
      </c>
      <c r="B176" s="93">
        <v>0</v>
      </c>
      <c r="C176" s="93">
        <v>0</v>
      </c>
      <c r="D176" s="93">
        <v>0</v>
      </c>
      <c r="E176" s="93">
        <v>0</v>
      </c>
      <c r="F176" s="93">
        <v>2</v>
      </c>
      <c r="G176" s="93" t="s">
        <v>2529</v>
      </c>
      <c r="H176" s="93" t="s">
        <v>2529</v>
      </c>
      <c r="I176" s="93" t="s">
        <v>2529</v>
      </c>
      <c r="J176" s="93" t="s">
        <v>2529</v>
      </c>
      <c r="K176" s="93" t="s">
        <v>2529</v>
      </c>
    </row>
    <row r="177" spans="1:11">
      <c r="A177" s="92" t="s">
        <v>9</v>
      </c>
      <c r="B177" s="93">
        <v>958</v>
      </c>
      <c r="C177" s="93">
        <v>866</v>
      </c>
      <c r="D177" s="93">
        <v>1065</v>
      </c>
      <c r="E177" s="93">
        <v>1002</v>
      </c>
      <c r="F177" s="93">
        <v>1080</v>
      </c>
      <c r="G177" s="93">
        <v>376</v>
      </c>
      <c r="H177" s="93">
        <v>391</v>
      </c>
      <c r="I177" s="93">
        <v>371</v>
      </c>
      <c r="J177" s="93">
        <v>374</v>
      </c>
      <c r="K177" s="93">
        <v>380</v>
      </c>
    </row>
    <row r="178" spans="1:11">
      <c r="A178" s="92" t="s">
        <v>230</v>
      </c>
      <c r="B178" s="93">
        <v>15</v>
      </c>
      <c r="C178" s="93">
        <v>12</v>
      </c>
      <c r="D178" s="93">
        <v>23</v>
      </c>
      <c r="E178" s="93">
        <v>13</v>
      </c>
      <c r="F178" s="93">
        <v>8</v>
      </c>
      <c r="G178" s="93">
        <v>429</v>
      </c>
      <c r="H178" s="93">
        <v>418</v>
      </c>
      <c r="I178" s="93">
        <v>447</v>
      </c>
      <c r="J178" s="93">
        <v>443</v>
      </c>
      <c r="K178" s="93">
        <v>463</v>
      </c>
    </row>
    <row r="179" spans="1:11">
      <c r="A179" s="92" t="s">
        <v>1368</v>
      </c>
      <c r="B179" s="93">
        <v>81</v>
      </c>
      <c r="C179" s="93">
        <v>95</v>
      </c>
      <c r="D179" s="93">
        <v>67</v>
      </c>
      <c r="E179" s="93">
        <v>95</v>
      </c>
      <c r="F179" s="93">
        <v>81</v>
      </c>
      <c r="G179" s="93">
        <v>553</v>
      </c>
      <c r="H179" s="93">
        <v>512</v>
      </c>
      <c r="I179" s="93">
        <v>544</v>
      </c>
      <c r="J179" s="93">
        <v>544</v>
      </c>
      <c r="K179" s="93">
        <v>554</v>
      </c>
    </row>
    <row r="180" spans="1:11">
      <c r="A180" s="92" t="s">
        <v>232</v>
      </c>
      <c r="B180" s="93">
        <v>1</v>
      </c>
      <c r="C180" s="93">
        <v>0</v>
      </c>
      <c r="D180" s="93">
        <v>1</v>
      </c>
      <c r="E180" s="93">
        <v>1</v>
      </c>
      <c r="F180" s="93">
        <v>2</v>
      </c>
      <c r="G180" s="93" t="s">
        <v>2529</v>
      </c>
      <c r="H180" s="93" t="s">
        <v>2529</v>
      </c>
      <c r="I180" s="93" t="s">
        <v>2529</v>
      </c>
      <c r="J180" s="93" t="s">
        <v>2529</v>
      </c>
      <c r="K180" s="93" t="s">
        <v>2529</v>
      </c>
    </row>
    <row r="181" spans="1:11">
      <c r="A181" s="92" t="s">
        <v>233</v>
      </c>
      <c r="B181" s="93">
        <v>1</v>
      </c>
      <c r="C181" s="93">
        <v>5</v>
      </c>
      <c r="D181" s="93">
        <v>1</v>
      </c>
      <c r="E181" s="93">
        <v>2</v>
      </c>
      <c r="F181" s="93">
        <v>2</v>
      </c>
      <c r="G181" s="93" t="s">
        <v>2529</v>
      </c>
      <c r="H181" s="93">
        <v>376</v>
      </c>
      <c r="I181" s="93" t="s">
        <v>2529</v>
      </c>
      <c r="J181" s="93" t="s">
        <v>2529</v>
      </c>
      <c r="K181" s="93" t="s">
        <v>2529</v>
      </c>
    </row>
    <row r="182" spans="1:11">
      <c r="A182" s="92" t="s">
        <v>51</v>
      </c>
      <c r="B182" s="93">
        <v>1973</v>
      </c>
      <c r="C182" s="93">
        <v>1976</v>
      </c>
      <c r="D182" s="93">
        <v>2082</v>
      </c>
      <c r="E182" s="93">
        <v>2420</v>
      </c>
      <c r="F182" s="93">
        <v>2463</v>
      </c>
      <c r="G182" s="93">
        <v>606</v>
      </c>
      <c r="H182" s="93">
        <v>606</v>
      </c>
      <c r="I182" s="93">
        <v>607</v>
      </c>
      <c r="J182" s="93">
        <v>610</v>
      </c>
      <c r="K182" s="93">
        <v>609</v>
      </c>
    </row>
    <row r="183" spans="1:11">
      <c r="A183" s="92" t="s">
        <v>2559</v>
      </c>
      <c r="B183" s="93">
        <v>0</v>
      </c>
      <c r="C183" s="93">
        <v>1</v>
      </c>
      <c r="D183" s="93">
        <v>0</v>
      </c>
      <c r="E183" s="93">
        <v>0</v>
      </c>
      <c r="F183" s="93">
        <v>2</v>
      </c>
      <c r="G183" s="93" t="s">
        <v>2529</v>
      </c>
      <c r="H183" s="93" t="s">
        <v>2529</v>
      </c>
      <c r="I183" s="93" t="s">
        <v>2529</v>
      </c>
      <c r="J183" s="93" t="s">
        <v>2529</v>
      </c>
      <c r="K183" s="93" t="s">
        <v>2529</v>
      </c>
    </row>
    <row r="184" spans="1:11">
      <c r="A184" s="92" t="s">
        <v>235</v>
      </c>
      <c r="B184" s="93">
        <v>44</v>
      </c>
      <c r="C184" s="93">
        <v>59</v>
      </c>
      <c r="D184" s="93">
        <v>70</v>
      </c>
      <c r="E184" s="93">
        <v>51</v>
      </c>
      <c r="F184" s="93">
        <v>38</v>
      </c>
      <c r="G184" s="93">
        <v>530</v>
      </c>
      <c r="H184" s="93">
        <v>553</v>
      </c>
      <c r="I184" s="93">
        <v>558</v>
      </c>
      <c r="J184" s="93">
        <v>544</v>
      </c>
      <c r="K184" s="93">
        <v>573</v>
      </c>
    </row>
    <row r="185" spans="1:11">
      <c r="A185" s="92" t="s">
        <v>236</v>
      </c>
      <c r="B185" s="93">
        <v>37</v>
      </c>
      <c r="C185" s="93">
        <v>32</v>
      </c>
      <c r="D185" s="93">
        <v>32</v>
      </c>
      <c r="E185" s="93">
        <v>53</v>
      </c>
      <c r="F185" s="93">
        <v>29</v>
      </c>
      <c r="G185" s="93">
        <v>578</v>
      </c>
      <c r="H185" s="93">
        <v>593</v>
      </c>
      <c r="I185" s="93">
        <v>564</v>
      </c>
      <c r="J185" s="93">
        <v>584</v>
      </c>
      <c r="K185" s="93">
        <v>571</v>
      </c>
    </row>
    <row r="186" spans="1:11">
      <c r="A186" s="92" t="s">
        <v>2542</v>
      </c>
      <c r="B186" s="93">
        <v>0</v>
      </c>
      <c r="C186" s="93">
        <v>0</v>
      </c>
      <c r="D186" s="93">
        <v>1</v>
      </c>
      <c r="E186" s="93">
        <v>0</v>
      </c>
      <c r="F186" s="93">
        <v>1</v>
      </c>
      <c r="G186" s="93" t="s">
        <v>2529</v>
      </c>
      <c r="H186" s="93" t="s">
        <v>2529</v>
      </c>
      <c r="I186" s="93" t="s">
        <v>2529</v>
      </c>
      <c r="J186" s="93" t="s">
        <v>2529</v>
      </c>
      <c r="K186" s="93" t="s">
        <v>2529</v>
      </c>
    </row>
    <row r="187" spans="1:11">
      <c r="A187" s="92" t="s">
        <v>68</v>
      </c>
      <c r="B187" s="93">
        <v>817</v>
      </c>
      <c r="C187" s="93">
        <v>803</v>
      </c>
      <c r="D187" s="93">
        <v>744</v>
      </c>
      <c r="E187" s="93">
        <v>747</v>
      </c>
      <c r="F187" s="93">
        <v>676</v>
      </c>
      <c r="G187" s="93">
        <v>473</v>
      </c>
      <c r="H187" s="93">
        <v>488</v>
      </c>
      <c r="I187" s="93">
        <v>489</v>
      </c>
      <c r="J187" s="93">
        <v>516</v>
      </c>
      <c r="K187" s="93">
        <v>507</v>
      </c>
    </row>
    <row r="188" spans="1:11">
      <c r="A188" s="92" t="s">
        <v>2245</v>
      </c>
      <c r="B188" s="93">
        <v>1</v>
      </c>
      <c r="C188" s="93">
        <v>3</v>
      </c>
      <c r="D188" s="93">
        <v>2</v>
      </c>
      <c r="E188" s="93">
        <v>1</v>
      </c>
      <c r="F188" s="93">
        <v>1</v>
      </c>
      <c r="G188" s="93" t="s">
        <v>2529</v>
      </c>
      <c r="H188" s="93" t="s">
        <v>2529</v>
      </c>
      <c r="I188" s="93" t="s">
        <v>2529</v>
      </c>
      <c r="J188" s="93" t="s">
        <v>2529</v>
      </c>
      <c r="K188" s="93" t="s">
        <v>2529</v>
      </c>
    </row>
    <row r="189" spans="1:11">
      <c r="A189" s="92" t="s">
        <v>25</v>
      </c>
      <c r="B189" s="93">
        <v>898</v>
      </c>
      <c r="C189" s="93">
        <v>935</v>
      </c>
      <c r="D189" s="93">
        <v>942</v>
      </c>
      <c r="E189" s="93">
        <v>1074</v>
      </c>
      <c r="F189" s="93">
        <v>1069</v>
      </c>
      <c r="G189" s="93">
        <v>583</v>
      </c>
      <c r="H189" s="93">
        <v>579</v>
      </c>
      <c r="I189" s="93">
        <v>589</v>
      </c>
      <c r="J189" s="93">
        <v>588</v>
      </c>
      <c r="K189" s="93">
        <v>595</v>
      </c>
    </row>
    <row r="190" spans="1:11">
      <c r="A190" s="92" t="s">
        <v>70</v>
      </c>
      <c r="B190" s="93">
        <v>47</v>
      </c>
      <c r="C190" s="93">
        <v>48</v>
      </c>
      <c r="D190" s="93">
        <v>56</v>
      </c>
      <c r="E190" s="93">
        <v>57</v>
      </c>
      <c r="F190" s="93">
        <v>73</v>
      </c>
      <c r="G190" s="93">
        <v>488</v>
      </c>
      <c r="H190" s="93">
        <v>505</v>
      </c>
      <c r="I190" s="93">
        <v>506</v>
      </c>
      <c r="J190" s="93">
        <v>516</v>
      </c>
      <c r="K190" s="93">
        <v>512</v>
      </c>
    </row>
    <row r="191" spans="1:11">
      <c r="A191" s="92" t="s">
        <v>2560</v>
      </c>
      <c r="B191" s="93">
        <v>0</v>
      </c>
      <c r="C191" s="93">
        <v>2</v>
      </c>
      <c r="D191" s="93">
        <v>0</v>
      </c>
      <c r="E191" s="93">
        <v>0</v>
      </c>
      <c r="F191" s="93">
        <v>4</v>
      </c>
      <c r="G191" s="93" t="s">
        <v>2529</v>
      </c>
      <c r="H191" s="93" t="s">
        <v>2529</v>
      </c>
      <c r="I191" s="93" t="s">
        <v>2529</v>
      </c>
      <c r="J191" s="93" t="s">
        <v>2529</v>
      </c>
      <c r="K191" s="93" t="s">
        <v>2529</v>
      </c>
    </row>
    <row r="192" spans="1:11">
      <c r="A192" s="92" t="s">
        <v>241</v>
      </c>
      <c r="B192" s="93">
        <v>0</v>
      </c>
      <c r="C192" s="93">
        <v>0</v>
      </c>
      <c r="D192" s="93">
        <v>2</v>
      </c>
      <c r="E192" s="93">
        <v>5</v>
      </c>
      <c r="F192" s="93">
        <v>1</v>
      </c>
      <c r="G192" s="93" t="s">
        <v>2529</v>
      </c>
      <c r="H192" s="93" t="s">
        <v>2529</v>
      </c>
      <c r="I192" s="93" t="s">
        <v>2529</v>
      </c>
      <c r="J192" s="93">
        <v>358</v>
      </c>
      <c r="K192" s="93" t="s">
        <v>2529</v>
      </c>
    </row>
    <row r="193" spans="1:11">
      <c r="A193" s="92" t="s">
        <v>242</v>
      </c>
      <c r="B193" s="93">
        <v>5</v>
      </c>
      <c r="C193" s="93">
        <v>2</v>
      </c>
      <c r="D193" s="93">
        <v>1</v>
      </c>
      <c r="E193" s="93">
        <v>3</v>
      </c>
      <c r="F193" s="93">
        <v>5</v>
      </c>
      <c r="G193" s="93">
        <v>458</v>
      </c>
      <c r="H193" s="93" t="s">
        <v>2529</v>
      </c>
      <c r="I193" s="93" t="s">
        <v>2529</v>
      </c>
      <c r="J193" s="93" t="s">
        <v>2529</v>
      </c>
      <c r="K193" s="93">
        <v>360</v>
      </c>
    </row>
    <row r="194" spans="1:11">
      <c r="A194" s="92" t="s">
        <v>243</v>
      </c>
      <c r="B194" s="93">
        <v>7</v>
      </c>
      <c r="C194" s="93">
        <v>5</v>
      </c>
      <c r="D194" s="93">
        <v>3</v>
      </c>
      <c r="E194" s="93">
        <v>5</v>
      </c>
      <c r="F194" s="93">
        <v>4</v>
      </c>
      <c r="G194" s="93">
        <v>444</v>
      </c>
      <c r="H194" s="93">
        <v>496</v>
      </c>
      <c r="I194" s="93" t="s">
        <v>2529</v>
      </c>
      <c r="J194" s="93">
        <v>460</v>
      </c>
      <c r="K194" s="93" t="s">
        <v>2529</v>
      </c>
    </row>
    <row r="195" spans="1:11">
      <c r="A195" s="92" t="s">
        <v>30</v>
      </c>
      <c r="B195" s="93">
        <v>621</v>
      </c>
      <c r="C195" s="93">
        <v>559</v>
      </c>
      <c r="D195" s="93">
        <v>790</v>
      </c>
      <c r="E195" s="93">
        <v>771</v>
      </c>
      <c r="F195" s="93">
        <v>798</v>
      </c>
      <c r="G195" s="93">
        <v>504</v>
      </c>
      <c r="H195" s="93">
        <v>498</v>
      </c>
      <c r="I195" s="93">
        <v>488</v>
      </c>
      <c r="J195" s="93">
        <v>493</v>
      </c>
      <c r="K195" s="93">
        <v>491</v>
      </c>
    </row>
    <row r="196" spans="1:11">
      <c r="A196" s="92" t="s">
        <v>35</v>
      </c>
      <c r="B196" s="93">
        <v>762</v>
      </c>
      <c r="C196" s="93">
        <v>809</v>
      </c>
      <c r="D196" s="93">
        <v>816</v>
      </c>
      <c r="E196" s="93">
        <v>831</v>
      </c>
      <c r="F196" s="93">
        <v>752</v>
      </c>
      <c r="G196" s="93">
        <v>580</v>
      </c>
      <c r="H196" s="93">
        <v>571</v>
      </c>
      <c r="I196" s="93">
        <v>575</v>
      </c>
      <c r="J196" s="93">
        <v>574</v>
      </c>
      <c r="K196" s="93">
        <v>586</v>
      </c>
    </row>
    <row r="197" spans="1:11">
      <c r="A197" s="92" t="s">
        <v>245</v>
      </c>
      <c r="B197" s="93">
        <v>2751</v>
      </c>
      <c r="C197" s="93">
        <v>3088</v>
      </c>
      <c r="D197" s="93">
        <v>3280</v>
      </c>
      <c r="E197" s="93">
        <v>3773</v>
      </c>
      <c r="F197" s="93">
        <v>3776</v>
      </c>
      <c r="G197" s="93">
        <v>561</v>
      </c>
      <c r="H197" s="93">
        <v>567</v>
      </c>
      <c r="I197" s="93">
        <v>568</v>
      </c>
      <c r="J197" s="93">
        <v>568</v>
      </c>
      <c r="K197" s="93">
        <v>568</v>
      </c>
    </row>
    <row r="198" spans="1:11">
      <c r="A198" s="92" t="s">
        <v>246</v>
      </c>
      <c r="B198" s="93">
        <v>2</v>
      </c>
      <c r="C198" s="93">
        <v>3</v>
      </c>
      <c r="D198" s="93">
        <v>4</v>
      </c>
      <c r="E198" s="93">
        <v>2</v>
      </c>
      <c r="F198" s="93">
        <v>1</v>
      </c>
      <c r="G198" s="93" t="s">
        <v>2529</v>
      </c>
      <c r="H198" s="93" t="s">
        <v>2529</v>
      </c>
      <c r="I198" s="93" t="s">
        <v>2529</v>
      </c>
      <c r="J198" s="93" t="s">
        <v>2529</v>
      </c>
      <c r="K198" s="93" t="s">
        <v>2529</v>
      </c>
    </row>
    <row r="199" spans="1:11">
      <c r="A199" s="92" t="s">
        <v>72</v>
      </c>
      <c r="B199" s="93">
        <v>39</v>
      </c>
      <c r="C199" s="93">
        <v>29</v>
      </c>
      <c r="D199" s="93">
        <v>57</v>
      </c>
      <c r="E199" s="93">
        <v>15</v>
      </c>
      <c r="F199" s="93">
        <v>27</v>
      </c>
      <c r="G199" s="93">
        <v>369</v>
      </c>
      <c r="H199" s="93">
        <v>334</v>
      </c>
      <c r="I199" s="93">
        <v>426</v>
      </c>
      <c r="J199" s="93">
        <v>563</v>
      </c>
      <c r="K199" s="93">
        <v>524</v>
      </c>
    </row>
    <row r="200" spans="1:11">
      <c r="A200" s="92" t="s">
        <v>37</v>
      </c>
      <c r="B200" s="93">
        <v>1542</v>
      </c>
      <c r="C200" s="93">
        <v>1594</v>
      </c>
      <c r="D200" s="93">
        <v>1571</v>
      </c>
      <c r="E200" s="93">
        <v>1729</v>
      </c>
      <c r="F200" s="93">
        <v>1652</v>
      </c>
      <c r="G200" s="93">
        <v>508</v>
      </c>
      <c r="H200" s="93">
        <v>523</v>
      </c>
      <c r="I200" s="93">
        <v>516</v>
      </c>
      <c r="J200" s="93">
        <v>522</v>
      </c>
      <c r="K200" s="93">
        <v>538</v>
      </c>
    </row>
    <row r="201" spans="1:11">
      <c r="A201" s="92" t="s">
        <v>247</v>
      </c>
      <c r="B201" s="93">
        <v>1</v>
      </c>
      <c r="C201" s="93">
        <v>5</v>
      </c>
      <c r="D201" s="93">
        <v>0</v>
      </c>
      <c r="E201" s="93">
        <v>0</v>
      </c>
      <c r="F201" s="93">
        <v>2</v>
      </c>
      <c r="G201" s="93" t="s">
        <v>2529</v>
      </c>
      <c r="H201" s="93">
        <v>474</v>
      </c>
      <c r="I201" s="93" t="s">
        <v>2529</v>
      </c>
      <c r="J201" s="93" t="s">
        <v>2529</v>
      </c>
      <c r="K201" s="93" t="s">
        <v>2529</v>
      </c>
    </row>
    <row r="202" spans="1:11">
      <c r="A202" s="92" t="s">
        <v>2561</v>
      </c>
      <c r="B202" s="93">
        <v>24</v>
      </c>
      <c r="C202" s="93">
        <v>21</v>
      </c>
      <c r="D202" s="93">
        <v>39</v>
      </c>
      <c r="E202" s="93">
        <v>41</v>
      </c>
      <c r="F202" s="93">
        <v>27</v>
      </c>
      <c r="G202" s="93">
        <v>497</v>
      </c>
      <c r="H202" s="93">
        <v>530</v>
      </c>
      <c r="I202" s="93">
        <v>535</v>
      </c>
      <c r="J202" s="93">
        <v>510</v>
      </c>
      <c r="K202" s="93">
        <v>529</v>
      </c>
    </row>
    <row r="203" spans="1:11">
      <c r="A203" s="92" t="s">
        <v>250</v>
      </c>
      <c r="B203" s="93">
        <v>17</v>
      </c>
      <c r="C203" s="93">
        <v>26</v>
      </c>
      <c r="D203" s="93">
        <v>44</v>
      </c>
      <c r="E203" s="93">
        <v>40</v>
      </c>
      <c r="F203" s="93">
        <v>39</v>
      </c>
      <c r="G203" s="93">
        <v>472</v>
      </c>
      <c r="H203" s="93">
        <v>505</v>
      </c>
      <c r="I203" s="93">
        <v>523</v>
      </c>
      <c r="J203" s="93">
        <v>521</v>
      </c>
      <c r="K203" s="93">
        <v>513</v>
      </c>
    </row>
    <row r="204" spans="1:11">
      <c r="A204" s="92" t="s">
        <v>22</v>
      </c>
      <c r="B204" s="93">
        <v>1098</v>
      </c>
      <c r="C204" s="93">
        <v>992</v>
      </c>
      <c r="D204" s="93">
        <v>974</v>
      </c>
      <c r="E204" s="93">
        <v>963</v>
      </c>
      <c r="F204" s="93">
        <v>885</v>
      </c>
      <c r="G204" s="93">
        <v>554</v>
      </c>
      <c r="H204" s="93">
        <v>554</v>
      </c>
      <c r="I204" s="93">
        <v>559</v>
      </c>
      <c r="J204" s="93">
        <v>563</v>
      </c>
      <c r="K204" s="93">
        <v>577</v>
      </c>
    </row>
    <row r="205" spans="1:11">
      <c r="A205" s="92" t="s">
        <v>251</v>
      </c>
      <c r="B205" s="93">
        <v>5</v>
      </c>
      <c r="C205" s="93">
        <v>6</v>
      </c>
      <c r="D205" s="93">
        <v>8</v>
      </c>
      <c r="E205" s="93">
        <v>5</v>
      </c>
      <c r="F205" s="93">
        <v>2</v>
      </c>
      <c r="G205" s="93">
        <v>490</v>
      </c>
      <c r="H205" s="93">
        <v>528</v>
      </c>
      <c r="I205" s="93">
        <v>465</v>
      </c>
      <c r="J205" s="93">
        <v>464</v>
      </c>
      <c r="K205" s="93" t="s">
        <v>2529</v>
      </c>
    </row>
    <row r="206" spans="1:11">
      <c r="A206" s="92" t="s">
        <v>2562</v>
      </c>
      <c r="B206" s="93">
        <v>0</v>
      </c>
      <c r="C206" s="93">
        <v>1</v>
      </c>
      <c r="D206" s="93">
        <v>0</v>
      </c>
      <c r="E206" s="93">
        <v>1</v>
      </c>
      <c r="F206" s="93">
        <v>1</v>
      </c>
      <c r="G206" s="93" t="s">
        <v>2529</v>
      </c>
      <c r="H206" s="93" t="s">
        <v>2529</v>
      </c>
      <c r="I206" s="93" t="s">
        <v>2529</v>
      </c>
      <c r="J206" s="93" t="s">
        <v>2529</v>
      </c>
      <c r="K206" s="93" t="s">
        <v>2529</v>
      </c>
    </row>
    <row r="207" spans="1:11">
      <c r="A207" s="92" t="s">
        <v>57</v>
      </c>
      <c r="B207" s="93">
        <v>58</v>
      </c>
      <c r="C207" s="93">
        <v>52</v>
      </c>
      <c r="D207" s="93">
        <v>62</v>
      </c>
      <c r="E207" s="93">
        <v>55</v>
      </c>
      <c r="F207" s="93">
        <v>40</v>
      </c>
      <c r="G207" s="93">
        <v>406</v>
      </c>
      <c r="H207" s="93">
        <v>405</v>
      </c>
      <c r="I207" s="93">
        <v>413</v>
      </c>
      <c r="J207" s="93">
        <v>436</v>
      </c>
      <c r="K207" s="93">
        <v>428</v>
      </c>
    </row>
    <row r="208" spans="1:11">
      <c r="A208" s="92" t="s">
        <v>75</v>
      </c>
      <c r="B208" s="93">
        <v>270</v>
      </c>
      <c r="C208" s="93">
        <v>253</v>
      </c>
      <c r="D208" s="93">
        <v>270</v>
      </c>
      <c r="E208" s="93">
        <v>295</v>
      </c>
      <c r="F208" s="93">
        <v>240</v>
      </c>
      <c r="G208" s="93">
        <v>559</v>
      </c>
      <c r="H208" s="93">
        <v>557</v>
      </c>
      <c r="I208" s="93">
        <v>561</v>
      </c>
      <c r="J208" s="93">
        <v>556</v>
      </c>
      <c r="K208" s="93">
        <v>553</v>
      </c>
    </row>
    <row r="209" spans="1:11">
      <c r="A209" s="92" t="s">
        <v>26</v>
      </c>
      <c r="B209" s="93">
        <v>844</v>
      </c>
      <c r="C209" s="93">
        <v>894</v>
      </c>
      <c r="D209" s="93">
        <v>980</v>
      </c>
      <c r="E209" s="93">
        <v>1136</v>
      </c>
      <c r="F209" s="93">
        <v>1184</v>
      </c>
      <c r="G209" s="93">
        <v>529</v>
      </c>
      <c r="H209" s="93">
        <v>531</v>
      </c>
      <c r="I209" s="93">
        <v>546</v>
      </c>
      <c r="J209" s="93">
        <v>554</v>
      </c>
      <c r="K209" s="93">
        <v>559</v>
      </c>
    </row>
    <row r="210" spans="1:11">
      <c r="A210" s="92" t="s">
        <v>24</v>
      </c>
      <c r="B210" s="93">
        <v>3632</v>
      </c>
      <c r="C210" s="93">
        <v>3567</v>
      </c>
      <c r="D210" s="93">
        <v>3640</v>
      </c>
      <c r="E210" s="93">
        <v>4069</v>
      </c>
      <c r="F210" s="93">
        <v>4081</v>
      </c>
      <c r="G210" s="93">
        <v>584</v>
      </c>
      <c r="H210" s="93">
        <v>584</v>
      </c>
      <c r="I210" s="93">
        <v>589</v>
      </c>
      <c r="J210" s="93">
        <v>590</v>
      </c>
      <c r="K210" s="93">
        <v>600</v>
      </c>
    </row>
    <row r="211" spans="1:11">
      <c r="A211" s="92" t="s">
        <v>253</v>
      </c>
      <c r="B211" s="93">
        <v>113434</v>
      </c>
      <c r="C211" s="93">
        <v>110878</v>
      </c>
      <c r="D211" s="93">
        <v>108740</v>
      </c>
      <c r="E211" s="93">
        <v>109376</v>
      </c>
      <c r="F211" s="93">
        <v>103836</v>
      </c>
      <c r="G211" s="93">
        <v>528</v>
      </c>
      <c r="H211" s="93">
        <v>532</v>
      </c>
      <c r="I211" s="93">
        <v>536</v>
      </c>
      <c r="J211" s="93">
        <v>542</v>
      </c>
      <c r="K211" s="93">
        <v>549</v>
      </c>
    </row>
    <row r="212" spans="1:11">
      <c r="A212" s="92" t="s">
        <v>56</v>
      </c>
      <c r="B212" s="93">
        <v>35</v>
      </c>
      <c r="C212" s="93">
        <v>42</v>
      </c>
      <c r="D212" s="93">
        <v>43</v>
      </c>
      <c r="E212" s="93">
        <v>48</v>
      </c>
      <c r="F212" s="93">
        <v>52</v>
      </c>
      <c r="G212" s="93">
        <v>579</v>
      </c>
      <c r="H212" s="93">
        <v>601</v>
      </c>
      <c r="I212" s="93">
        <v>579</v>
      </c>
      <c r="J212" s="93">
        <v>559</v>
      </c>
      <c r="K212" s="93">
        <v>596</v>
      </c>
    </row>
    <row r="213" spans="1:11">
      <c r="A213" s="92" t="s">
        <v>254</v>
      </c>
      <c r="B213" s="93">
        <v>2</v>
      </c>
      <c r="C213" s="93">
        <v>1</v>
      </c>
      <c r="D213" s="93">
        <v>2</v>
      </c>
      <c r="E213" s="93">
        <v>5</v>
      </c>
      <c r="F213" s="93">
        <v>0</v>
      </c>
      <c r="G213" s="93" t="s">
        <v>2529</v>
      </c>
      <c r="H213" s="93" t="s">
        <v>2529</v>
      </c>
      <c r="I213" s="93" t="s">
        <v>2529</v>
      </c>
      <c r="J213" s="93">
        <v>500</v>
      </c>
      <c r="K213" s="93" t="s">
        <v>2529</v>
      </c>
    </row>
    <row r="214" spans="1:11">
      <c r="A214" s="92" t="s">
        <v>255</v>
      </c>
      <c r="B214" s="93">
        <v>42</v>
      </c>
      <c r="C214" s="93">
        <v>53</v>
      </c>
      <c r="D214" s="93">
        <v>75</v>
      </c>
      <c r="E214" s="93">
        <v>79</v>
      </c>
      <c r="F214" s="93">
        <v>89</v>
      </c>
      <c r="G214" s="93">
        <v>529</v>
      </c>
      <c r="H214" s="93">
        <v>562</v>
      </c>
      <c r="I214" s="93">
        <v>588</v>
      </c>
      <c r="J214" s="93">
        <v>569</v>
      </c>
      <c r="K214" s="93">
        <v>586</v>
      </c>
    </row>
    <row r="215" spans="1:11">
      <c r="A215" s="92" t="s">
        <v>256</v>
      </c>
      <c r="B215" s="93">
        <v>0</v>
      </c>
      <c r="C215" s="93">
        <v>0</v>
      </c>
      <c r="D215" s="93">
        <v>1</v>
      </c>
      <c r="E215" s="93">
        <v>1</v>
      </c>
      <c r="F215" s="93">
        <v>0</v>
      </c>
      <c r="G215" s="93" t="s">
        <v>2529</v>
      </c>
      <c r="H215" s="93" t="s">
        <v>2529</v>
      </c>
      <c r="I215" s="93" t="s">
        <v>2529</v>
      </c>
      <c r="J215" s="93" t="s">
        <v>2529</v>
      </c>
      <c r="K215" s="93" t="s">
        <v>2529</v>
      </c>
    </row>
    <row r="216" spans="1:11">
      <c r="A216" s="92" t="s">
        <v>45</v>
      </c>
      <c r="B216" s="93">
        <v>177</v>
      </c>
      <c r="C216" s="93">
        <v>202</v>
      </c>
      <c r="D216" s="93">
        <v>192</v>
      </c>
      <c r="E216" s="93">
        <v>123</v>
      </c>
      <c r="F216" s="93">
        <v>107</v>
      </c>
      <c r="G216" s="93">
        <v>533</v>
      </c>
      <c r="H216" s="93">
        <v>502</v>
      </c>
      <c r="I216" s="93">
        <v>524</v>
      </c>
      <c r="J216" s="93">
        <v>528</v>
      </c>
      <c r="K216" s="93">
        <v>542</v>
      </c>
    </row>
    <row r="217" spans="1:11">
      <c r="A217" s="92" t="s">
        <v>55</v>
      </c>
      <c r="B217" s="93">
        <v>664</v>
      </c>
      <c r="C217" s="93">
        <v>835</v>
      </c>
      <c r="D217" s="93">
        <v>814</v>
      </c>
      <c r="E217" s="93">
        <v>1173</v>
      </c>
      <c r="F217" s="93">
        <v>1066</v>
      </c>
      <c r="G217" s="93">
        <v>551</v>
      </c>
      <c r="H217" s="93">
        <v>557</v>
      </c>
      <c r="I217" s="93">
        <v>574</v>
      </c>
      <c r="J217" s="93">
        <v>569</v>
      </c>
      <c r="K217" s="93">
        <v>576</v>
      </c>
    </row>
    <row r="218" spans="1:11">
      <c r="A218" s="92" t="s">
        <v>258</v>
      </c>
      <c r="B218" s="93">
        <v>2</v>
      </c>
      <c r="C218" s="93">
        <v>3</v>
      </c>
      <c r="D218" s="93">
        <v>3</v>
      </c>
      <c r="E218" s="93">
        <v>1</v>
      </c>
      <c r="F218" s="93">
        <v>0</v>
      </c>
      <c r="G218" s="93" t="s">
        <v>2529</v>
      </c>
      <c r="H218" s="93" t="s">
        <v>2529</v>
      </c>
      <c r="I218" s="93" t="s">
        <v>2529</v>
      </c>
      <c r="J218" s="93" t="s">
        <v>2529</v>
      </c>
      <c r="K218" s="93" t="s">
        <v>2529</v>
      </c>
    </row>
    <row r="219" spans="1:11">
      <c r="A219" s="92" t="s">
        <v>259</v>
      </c>
      <c r="B219" s="93">
        <v>29</v>
      </c>
      <c r="C219" s="93">
        <v>16</v>
      </c>
      <c r="D219" s="93">
        <v>24</v>
      </c>
      <c r="E219" s="93">
        <v>36</v>
      </c>
      <c r="F219" s="93">
        <v>13</v>
      </c>
      <c r="G219" s="93">
        <v>298</v>
      </c>
      <c r="H219" s="93">
        <v>340</v>
      </c>
      <c r="I219" s="93">
        <v>302</v>
      </c>
      <c r="J219" s="93">
        <v>334</v>
      </c>
      <c r="K219" s="93">
        <v>329</v>
      </c>
    </row>
    <row r="220" spans="1:11">
      <c r="A220" s="92" t="s">
        <v>2563</v>
      </c>
      <c r="B220" s="93">
        <v>1</v>
      </c>
      <c r="C220" s="93">
        <v>0</v>
      </c>
      <c r="D220" s="93">
        <v>0</v>
      </c>
      <c r="E220" s="93">
        <v>0</v>
      </c>
      <c r="F220" s="93">
        <v>0</v>
      </c>
      <c r="G220" s="93" t="s">
        <v>2529</v>
      </c>
      <c r="H220" s="93" t="s">
        <v>2529</v>
      </c>
      <c r="I220" s="93" t="s">
        <v>2529</v>
      </c>
      <c r="J220" s="93" t="s">
        <v>2529</v>
      </c>
      <c r="K220" s="93" t="s">
        <v>2529</v>
      </c>
    </row>
    <row r="221" spans="1:11">
      <c r="A221" s="92" t="s">
        <v>2247</v>
      </c>
      <c r="B221" s="93">
        <v>1</v>
      </c>
      <c r="C221" s="93">
        <v>0</v>
      </c>
      <c r="D221" s="93">
        <v>3</v>
      </c>
      <c r="E221" s="93">
        <v>0</v>
      </c>
      <c r="F221" s="93">
        <v>0</v>
      </c>
      <c r="G221" s="93" t="s">
        <v>2529</v>
      </c>
      <c r="H221" s="93" t="s">
        <v>2529</v>
      </c>
      <c r="I221" s="93" t="s">
        <v>2529</v>
      </c>
      <c r="J221" s="93" t="s">
        <v>2529</v>
      </c>
      <c r="K221" s="93" t="s">
        <v>2529</v>
      </c>
    </row>
    <row r="222" spans="1:11">
      <c r="A222" s="92" t="s">
        <v>260</v>
      </c>
      <c r="B222" s="93">
        <v>8</v>
      </c>
      <c r="C222" s="93">
        <v>2</v>
      </c>
      <c r="D222" s="93">
        <v>5</v>
      </c>
      <c r="E222" s="93">
        <v>5</v>
      </c>
      <c r="F222" s="93">
        <v>3</v>
      </c>
      <c r="G222" s="93">
        <v>400</v>
      </c>
      <c r="H222" s="93" t="s">
        <v>2529</v>
      </c>
      <c r="I222" s="93">
        <v>294</v>
      </c>
      <c r="J222" s="93">
        <v>498</v>
      </c>
      <c r="K222" s="93" t="s">
        <v>2529</v>
      </c>
    </row>
    <row r="223" spans="1:11">
      <c r="A223" s="92" t="s">
        <v>80</v>
      </c>
      <c r="B223" s="93">
        <v>21</v>
      </c>
      <c r="C223" s="93">
        <v>23</v>
      </c>
      <c r="D223" s="93">
        <v>25</v>
      </c>
      <c r="E223" s="93">
        <v>27</v>
      </c>
      <c r="F223" s="93">
        <v>14</v>
      </c>
      <c r="G223" s="93">
        <v>477</v>
      </c>
      <c r="H223" s="93">
        <v>427</v>
      </c>
      <c r="I223" s="93">
        <v>457</v>
      </c>
      <c r="J223" s="93">
        <v>493</v>
      </c>
      <c r="K223" s="93">
        <v>528</v>
      </c>
    </row>
    <row r="224" spans="1:11">
      <c r="A224" s="92" t="s">
        <v>82</v>
      </c>
      <c r="B224" s="93">
        <v>29</v>
      </c>
      <c r="C224" s="93">
        <v>51</v>
      </c>
      <c r="D224" s="93">
        <v>60</v>
      </c>
      <c r="E224" s="93">
        <v>84</v>
      </c>
      <c r="F224" s="93">
        <v>80</v>
      </c>
      <c r="G224" s="93">
        <v>423</v>
      </c>
      <c r="H224" s="93">
        <v>493</v>
      </c>
      <c r="I224" s="93">
        <v>490</v>
      </c>
      <c r="J224" s="93">
        <v>493</v>
      </c>
      <c r="K224" s="93">
        <v>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2"/>
  <sheetViews>
    <sheetView workbookViewId="0"/>
  </sheetViews>
  <sheetFormatPr defaultRowHeight="15"/>
  <cols>
    <col min="1" max="1" width="34.42578125" style="18" customWidth="1"/>
    <col min="2" max="2" width="41.28515625" style="18" customWidth="1"/>
    <col min="3" max="3" width="43.5703125" style="18" bestFit="1" customWidth="1"/>
    <col min="4" max="6" width="43.5703125" style="18" customWidth="1"/>
    <col min="7" max="7" width="25.85546875" style="18" bestFit="1" customWidth="1"/>
    <col min="8" max="8" width="18.7109375" style="18" bestFit="1" customWidth="1"/>
    <col min="9" max="9" width="32.140625" style="18" bestFit="1" customWidth="1"/>
    <col min="10" max="10" width="30.7109375" style="18" bestFit="1" customWidth="1"/>
    <col min="11" max="11" width="5" style="45" customWidth="1"/>
    <col min="12" max="16384" width="9.140625" style="3"/>
  </cols>
  <sheetData>
    <row r="1" spans="1:11">
      <c r="A1" s="42" t="s">
        <v>272</v>
      </c>
      <c r="B1" s="42" t="s">
        <v>273</v>
      </c>
      <c r="C1" s="42" t="s">
        <v>274</v>
      </c>
      <c r="D1" s="42" t="s">
        <v>275</v>
      </c>
      <c r="E1" s="42" t="s">
        <v>276</v>
      </c>
      <c r="F1" s="42" t="s">
        <v>277</v>
      </c>
      <c r="G1" s="42" t="s">
        <v>278</v>
      </c>
      <c r="H1" s="43" t="s">
        <v>279</v>
      </c>
      <c r="I1" s="42" t="s">
        <v>280</v>
      </c>
      <c r="J1" s="42" t="s">
        <v>281</v>
      </c>
      <c r="K1" s="44" t="s">
        <v>283</v>
      </c>
    </row>
    <row r="2" spans="1:11">
      <c r="A2" s="18" t="s">
        <v>284</v>
      </c>
      <c r="B2" s="18" t="s">
        <v>285</v>
      </c>
      <c r="C2" s="18" t="s">
        <v>286</v>
      </c>
      <c r="F2" s="18" t="s">
        <v>287</v>
      </c>
      <c r="G2" s="18" t="s">
        <v>136</v>
      </c>
      <c r="I2" s="18" t="s">
        <v>287</v>
      </c>
      <c r="J2" s="18" t="s">
        <v>136</v>
      </c>
      <c r="K2" s="45" t="s">
        <v>288</v>
      </c>
    </row>
    <row r="3" spans="1:11">
      <c r="A3" s="3" t="s">
        <v>289</v>
      </c>
      <c r="B3" s="3" t="s">
        <v>290</v>
      </c>
      <c r="C3" s="3"/>
      <c r="D3" s="3"/>
      <c r="E3" s="3"/>
      <c r="F3" s="3" t="s">
        <v>287</v>
      </c>
      <c r="G3" s="3" t="s">
        <v>136</v>
      </c>
      <c r="H3" s="3"/>
      <c r="I3" s="3" t="s">
        <v>287</v>
      </c>
      <c r="J3" s="3" t="s">
        <v>136</v>
      </c>
      <c r="K3" s="45" t="s">
        <v>288</v>
      </c>
    </row>
    <row r="4" spans="1:11">
      <c r="A4" s="18" t="s">
        <v>291</v>
      </c>
      <c r="B4" s="46" t="s">
        <v>292</v>
      </c>
      <c r="C4" s="46" t="s">
        <v>293</v>
      </c>
      <c r="D4" s="46"/>
      <c r="E4" s="46"/>
      <c r="F4" s="18" t="s">
        <v>294</v>
      </c>
      <c r="G4" s="18" t="s">
        <v>137</v>
      </c>
      <c r="I4" s="18" t="s">
        <v>294</v>
      </c>
      <c r="J4" s="18" t="s">
        <v>137</v>
      </c>
      <c r="K4" s="45" t="s">
        <v>288</v>
      </c>
    </row>
    <row r="5" spans="1:11">
      <c r="A5" s="3" t="s">
        <v>295</v>
      </c>
      <c r="B5" s="3" t="s">
        <v>296</v>
      </c>
      <c r="C5" s="3"/>
      <c r="D5" s="3"/>
      <c r="E5" s="3"/>
      <c r="F5" s="3" t="s">
        <v>297</v>
      </c>
      <c r="G5" s="3" t="s">
        <v>67</v>
      </c>
      <c r="H5" s="3"/>
      <c r="I5" s="3" t="s">
        <v>297</v>
      </c>
      <c r="J5" s="3" t="s">
        <v>67</v>
      </c>
      <c r="K5" s="45" t="s">
        <v>288</v>
      </c>
    </row>
    <row r="6" spans="1:11">
      <c r="A6" s="3" t="s">
        <v>298</v>
      </c>
      <c r="B6" s="3" t="s">
        <v>299</v>
      </c>
      <c r="C6" s="3"/>
      <c r="D6" s="3"/>
      <c r="E6" s="3"/>
      <c r="F6" s="3" t="s">
        <v>300</v>
      </c>
      <c r="G6" s="3" t="s">
        <v>301</v>
      </c>
      <c r="H6" s="3"/>
      <c r="I6" s="3" t="s">
        <v>300</v>
      </c>
      <c r="J6" s="3" t="s">
        <v>301</v>
      </c>
      <c r="K6" s="45" t="s">
        <v>288</v>
      </c>
    </row>
    <row r="7" spans="1:11">
      <c r="A7" s="3" t="s">
        <v>302</v>
      </c>
      <c r="B7" s="3" t="s">
        <v>303</v>
      </c>
      <c r="C7" s="3"/>
      <c r="D7" s="3"/>
      <c r="E7" s="3"/>
      <c r="F7" s="3" t="s">
        <v>304</v>
      </c>
      <c r="G7" s="3" t="s">
        <v>305</v>
      </c>
      <c r="H7" s="3"/>
      <c r="I7" s="3" t="s">
        <v>304</v>
      </c>
      <c r="J7" s="3" t="s">
        <v>305</v>
      </c>
      <c r="K7" s="45" t="s">
        <v>288</v>
      </c>
    </row>
    <row r="8" spans="1:11">
      <c r="A8" s="18" t="s">
        <v>306</v>
      </c>
      <c r="B8" s="18" t="s">
        <v>307</v>
      </c>
      <c r="F8" s="18" t="s">
        <v>308</v>
      </c>
      <c r="G8" s="18" t="s">
        <v>142</v>
      </c>
      <c r="H8" s="18" t="s">
        <v>309</v>
      </c>
      <c r="I8" s="18" t="s">
        <v>308</v>
      </c>
      <c r="J8" s="18" t="s">
        <v>142</v>
      </c>
      <c r="K8" s="45" t="s">
        <v>288</v>
      </c>
    </row>
    <row r="9" spans="1:11">
      <c r="A9" s="18" t="s">
        <v>310</v>
      </c>
      <c r="B9" s="18" t="s">
        <v>311</v>
      </c>
      <c r="F9" s="18" t="s">
        <v>308</v>
      </c>
      <c r="G9" s="18" t="s">
        <v>142</v>
      </c>
      <c r="I9" s="18" t="s">
        <v>308</v>
      </c>
      <c r="J9" s="18" t="s">
        <v>142</v>
      </c>
      <c r="K9" s="45" t="s">
        <v>288</v>
      </c>
    </row>
    <row r="10" spans="1:11">
      <c r="A10" s="18" t="s">
        <v>312</v>
      </c>
      <c r="B10" s="18" t="s">
        <v>313</v>
      </c>
      <c r="F10" s="18" t="s">
        <v>314</v>
      </c>
      <c r="G10" s="18" t="s">
        <v>142</v>
      </c>
      <c r="H10" s="47" t="s">
        <v>315</v>
      </c>
      <c r="I10" s="18" t="s">
        <v>314</v>
      </c>
      <c r="J10" s="18" t="s">
        <v>142</v>
      </c>
      <c r="K10" s="45" t="s">
        <v>288</v>
      </c>
    </row>
    <row r="11" spans="1:11">
      <c r="A11" s="18" t="s">
        <v>316</v>
      </c>
      <c r="B11" s="18" t="s">
        <v>317</v>
      </c>
      <c r="F11" s="18" t="s">
        <v>318</v>
      </c>
      <c r="G11" s="18" t="s">
        <v>142</v>
      </c>
      <c r="I11" s="18" t="s">
        <v>318</v>
      </c>
      <c r="J11" s="18" t="s">
        <v>142</v>
      </c>
      <c r="K11" s="45" t="s">
        <v>288</v>
      </c>
    </row>
    <row r="12" spans="1:11">
      <c r="A12" s="18" t="s">
        <v>319</v>
      </c>
      <c r="B12" s="18" t="s">
        <v>320</v>
      </c>
      <c r="F12" s="18" t="s">
        <v>321</v>
      </c>
      <c r="G12" s="18" t="s">
        <v>142</v>
      </c>
      <c r="I12" s="18" t="s">
        <v>321</v>
      </c>
      <c r="J12" s="18" t="s">
        <v>142</v>
      </c>
      <c r="K12" s="45" t="s">
        <v>288</v>
      </c>
    </row>
    <row r="13" spans="1:11">
      <c r="A13" s="18" t="s">
        <v>322</v>
      </c>
      <c r="B13" s="18" t="s">
        <v>323</v>
      </c>
      <c r="F13" s="18" t="s">
        <v>324</v>
      </c>
      <c r="G13" s="18" t="s">
        <v>143</v>
      </c>
      <c r="H13" s="47" t="s">
        <v>325</v>
      </c>
      <c r="I13" s="18" t="s">
        <v>324</v>
      </c>
      <c r="J13" s="18" t="s">
        <v>143</v>
      </c>
      <c r="K13" s="45" t="s">
        <v>288</v>
      </c>
    </row>
    <row r="14" spans="1:11">
      <c r="A14" s="18" t="s">
        <v>326</v>
      </c>
      <c r="B14" s="18" t="s">
        <v>327</v>
      </c>
      <c r="C14" s="18" t="s">
        <v>328</v>
      </c>
      <c r="F14" s="18" t="s">
        <v>329</v>
      </c>
      <c r="G14" s="18" t="s">
        <v>31</v>
      </c>
      <c r="H14" s="18" t="s">
        <v>330</v>
      </c>
      <c r="I14" s="18" t="s">
        <v>329</v>
      </c>
      <c r="J14" s="18" t="s">
        <v>31</v>
      </c>
      <c r="K14" s="45" t="s">
        <v>288</v>
      </c>
    </row>
    <row r="15" spans="1:11">
      <c r="A15" s="18" t="s">
        <v>331</v>
      </c>
      <c r="B15" s="18" t="s">
        <v>332</v>
      </c>
      <c r="C15" s="18" t="s">
        <v>333</v>
      </c>
      <c r="F15" s="18" t="s">
        <v>334</v>
      </c>
      <c r="G15" s="18" t="s">
        <v>31</v>
      </c>
      <c r="H15" s="18" t="s">
        <v>335</v>
      </c>
      <c r="I15" s="18" t="s">
        <v>334</v>
      </c>
      <c r="J15" s="18" t="s">
        <v>31</v>
      </c>
      <c r="K15" s="45" t="s">
        <v>288</v>
      </c>
    </row>
    <row r="16" spans="1:11">
      <c r="A16" s="18" t="s">
        <v>336</v>
      </c>
      <c r="B16" s="18" t="s">
        <v>337</v>
      </c>
      <c r="C16" s="18" t="s">
        <v>338</v>
      </c>
      <c r="F16" s="18" t="s">
        <v>339</v>
      </c>
      <c r="G16" s="18" t="s">
        <v>340</v>
      </c>
      <c r="H16" s="18">
        <v>2600</v>
      </c>
      <c r="I16" s="18" t="s">
        <v>339</v>
      </c>
      <c r="J16" s="18" t="s">
        <v>340</v>
      </c>
      <c r="K16" s="45" t="s">
        <v>288</v>
      </c>
    </row>
    <row r="17" spans="1:11">
      <c r="A17" s="18" t="s">
        <v>341</v>
      </c>
      <c r="B17" s="18" t="s">
        <v>342</v>
      </c>
      <c r="C17" s="18" t="s">
        <v>343</v>
      </c>
      <c r="F17" s="18" t="s">
        <v>344</v>
      </c>
      <c r="G17" s="18" t="s">
        <v>74</v>
      </c>
      <c r="H17" s="18" t="s">
        <v>345</v>
      </c>
      <c r="I17" s="18" t="s">
        <v>344</v>
      </c>
      <c r="J17" s="18" t="s">
        <v>74</v>
      </c>
      <c r="K17" s="45" t="s">
        <v>288</v>
      </c>
    </row>
    <row r="18" spans="1:11">
      <c r="A18" s="18" t="s">
        <v>346</v>
      </c>
      <c r="B18" s="18" t="s">
        <v>347</v>
      </c>
      <c r="C18" s="18" t="s">
        <v>348</v>
      </c>
      <c r="F18" s="18" t="s">
        <v>349</v>
      </c>
      <c r="G18" s="18" t="s">
        <v>144</v>
      </c>
      <c r="H18" s="18" t="s">
        <v>350</v>
      </c>
      <c r="I18" s="18" t="s">
        <v>349</v>
      </c>
      <c r="J18" s="18" t="s">
        <v>144</v>
      </c>
      <c r="K18" s="45" t="s">
        <v>288</v>
      </c>
    </row>
    <row r="19" spans="1:11">
      <c r="A19" s="18" t="s">
        <v>351</v>
      </c>
      <c r="B19" s="18" t="s">
        <v>352</v>
      </c>
      <c r="F19" s="18" t="s">
        <v>353</v>
      </c>
      <c r="G19" s="18" t="s">
        <v>144</v>
      </c>
      <c r="H19" s="18">
        <v>2000</v>
      </c>
      <c r="I19" s="18" t="s">
        <v>353</v>
      </c>
      <c r="J19" s="18" t="s">
        <v>144</v>
      </c>
      <c r="K19" s="45" t="s">
        <v>288</v>
      </c>
    </row>
    <row r="20" spans="1:11">
      <c r="A20" s="18" t="s">
        <v>354</v>
      </c>
      <c r="B20" s="18" t="s">
        <v>355</v>
      </c>
      <c r="F20" s="18" t="s">
        <v>356</v>
      </c>
      <c r="G20" s="18" t="s">
        <v>144</v>
      </c>
      <c r="H20" s="18">
        <v>5006</v>
      </c>
      <c r="I20" s="18" t="s">
        <v>356</v>
      </c>
      <c r="J20" s="18" t="s">
        <v>144</v>
      </c>
      <c r="K20" s="45" t="s">
        <v>288</v>
      </c>
    </row>
    <row r="21" spans="1:11">
      <c r="A21" s="18" t="s">
        <v>357</v>
      </c>
      <c r="B21" s="18" t="s">
        <v>358</v>
      </c>
      <c r="F21" s="18" t="s">
        <v>359</v>
      </c>
      <c r="G21" s="18" t="s">
        <v>73</v>
      </c>
      <c r="I21" s="18" t="s">
        <v>359</v>
      </c>
      <c r="J21" s="18" t="s">
        <v>73</v>
      </c>
      <c r="K21" s="45" t="s">
        <v>288</v>
      </c>
    </row>
    <row r="22" spans="1:11">
      <c r="A22" s="18" t="s">
        <v>360</v>
      </c>
      <c r="B22" s="18" t="s">
        <v>361</v>
      </c>
      <c r="F22" s="18" t="s">
        <v>362</v>
      </c>
      <c r="G22" s="18" t="s">
        <v>19</v>
      </c>
      <c r="H22" s="18">
        <v>1212</v>
      </c>
      <c r="I22" s="18" t="s">
        <v>362</v>
      </c>
      <c r="J22" s="18" t="s">
        <v>19</v>
      </c>
      <c r="K22" s="45" t="s">
        <v>288</v>
      </c>
    </row>
    <row r="23" spans="1:11">
      <c r="A23" s="18" t="s">
        <v>363</v>
      </c>
      <c r="B23" s="18" t="s">
        <v>364</v>
      </c>
      <c r="F23" s="18" t="s">
        <v>365</v>
      </c>
      <c r="G23" s="18" t="s">
        <v>41</v>
      </c>
      <c r="I23" s="18" t="s">
        <v>365</v>
      </c>
      <c r="J23" s="18" t="s">
        <v>41</v>
      </c>
      <c r="K23" s="45" t="s">
        <v>288</v>
      </c>
    </row>
    <row r="24" spans="1:11">
      <c r="A24" s="3" t="s">
        <v>322</v>
      </c>
      <c r="B24" s="3" t="s">
        <v>366</v>
      </c>
      <c r="C24" s="3"/>
      <c r="D24" s="3"/>
      <c r="E24" s="3"/>
      <c r="F24" s="3" t="s">
        <v>367</v>
      </c>
      <c r="G24" s="3" t="s">
        <v>146</v>
      </c>
      <c r="H24" s="3"/>
      <c r="I24" s="3" t="s">
        <v>367</v>
      </c>
      <c r="J24" s="3" t="s">
        <v>146</v>
      </c>
      <c r="K24" s="45" t="s">
        <v>288</v>
      </c>
    </row>
    <row r="25" spans="1:11">
      <c r="A25" s="18" t="s">
        <v>368</v>
      </c>
      <c r="B25" s="18" t="s">
        <v>369</v>
      </c>
      <c r="F25" s="18" t="s">
        <v>370</v>
      </c>
      <c r="G25" s="18" t="s">
        <v>17</v>
      </c>
      <c r="I25" s="18" t="s">
        <v>370</v>
      </c>
      <c r="J25" s="18" t="s">
        <v>17</v>
      </c>
      <c r="K25" s="45" t="s">
        <v>288</v>
      </c>
    </row>
    <row r="26" spans="1:11">
      <c r="A26" s="18" t="s">
        <v>371</v>
      </c>
      <c r="B26" s="18" t="s">
        <v>372</v>
      </c>
      <c r="C26" s="18" t="s">
        <v>373</v>
      </c>
      <c r="F26" s="18" t="s">
        <v>374</v>
      </c>
      <c r="G26" s="18" t="s">
        <v>17</v>
      </c>
      <c r="I26" s="18" t="s">
        <v>374</v>
      </c>
      <c r="J26" s="18" t="s">
        <v>17</v>
      </c>
      <c r="K26" s="45" t="s">
        <v>288</v>
      </c>
    </row>
    <row r="27" spans="1:11">
      <c r="A27" s="18" t="s">
        <v>375</v>
      </c>
      <c r="B27" s="18" t="s">
        <v>376</v>
      </c>
      <c r="F27" s="18" t="s">
        <v>377</v>
      </c>
      <c r="G27" s="18" t="s">
        <v>17</v>
      </c>
      <c r="I27" s="18" t="s">
        <v>377</v>
      </c>
      <c r="J27" s="18" t="s">
        <v>17</v>
      </c>
      <c r="K27" s="45" t="s">
        <v>288</v>
      </c>
    </row>
    <row r="28" spans="1:11">
      <c r="A28" s="18" t="s">
        <v>378</v>
      </c>
      <c r="B28" s="18" t="s">
        <v>379</v>
      </c>
      <c r="C28" s="18" t="s">
        <v>380</v>
      </c>
      <c r="F28" s="18" t="s">
        <v>381</v>
      </c>
      <c r="G28" s="18" t="s">
        <v>17</v>
      </c>
      <c r="I28" s="18" t="s">
        <v>381</v>
      </c>
      <c r="J28" s="18" t="s">
        <v>17</v>
      </c>
      <c r="K28" s="45" t="s">
        <v>288</v>
      </c>
    </row>
    <row r="29" spans="1:11">
      <c r="A29" s="18" t="s">
        <v>382</v>
      </c>
      <c r="B29" s="18" t="s">
        <v>383</v>
      </c>
      <c r="F29" s="18" t="s">
        <v>384</v>
      </c>
      <c r="G29" s="18" t="s">
        <v>17</v>
      </c>
      <c r="I29" s="18" t="s">
        <v>384</v>
      </c>
      <c r="J29" s="18" t="s">
        <v>17</v>
      </c>
      <c r="K29" s="45" t="s">
        <v>288</v>
      </c>
    </row>
    <row r="30" spans="1:11">
      <c r="A30" s="18" t="s">
        <v>385</v>
      </c>
      <c r="B30" s="18" t="s">
        <v>386</v>
      </c>
      <c r="F30" s="18" t="s">
        <v>387</v>
      </c>
      <c r="G30" s="18" t="s">
        <v>388</v>
      </c>
      <c r="I30" s="18" t="s">
        <v>387</v>
      </c>
      <c r="J30" s="18" t="s">
        <v>388</v>
      </c>
      <c r="K30" s="45" t="s">
        <v>288</v>
      </c>
    </row>
    <row r="31" spans="1:11">
      <c r="A31" s="18" t="s">
        <v>389</v>
      </c>
      <c r="B31" s="18" t="s">
        <v>390</v>
      </c>
      <c r="F31" s="18" t="s">
        <v>391</v>
      </c>
      <c r="G31" s="18" t="s">
        <v>60</v>
      </c>
      <c r="H31" s="48" t="s">
        <v>392</v>
      </c>
      <c r="I31" s="18" t="s">
        <v>391</v>
      </c>
      <c r="J31" s="18" t="s">
        <v>60</v>
      </c>
      <c r="K31" s="45" t="s">
        <v>288</v>
      </c>
    </row>
    <row r="32" spans="1:11">
      <c r="A32" s="18" t="s">
        <v>393</v>
      </c>
      <c r="B32" s="18" t="s">
        <v>394</v>
      </c>
      <c r="F32" s="18" t="s">
        <v>395</v>
      </c>
      <c r="G32" s="18" t="s">
        <v>60</v>
      </c>
      <c r="H32" s="18" t="s">
        <v>396</v>
      </c>
      <c r="I32" s="18" t="s">
        <v>395</v>
      </c>
      <c r="J32" s="18" t="s">
        <v>60</v>
      </c>
      <c r="K32" s="45" t="s">
        <v>288</v>
      </c>
    </row>
    <row r="33" spans="1:11">
      <c r="A33" s="18" t="s">
        <v>397</v>
      </c>
      <c r="B33" s="18" t="s">
        <v>398</v>
      </c>
      <c r="F33" s="18" t="s">
        <v>399</v>
      </c>
      <c r="G33" s="18" t="s">
        <v>60</v>
      </c>
      <c r="H33" s="48" t="s">
        <v>400</v>
      </c>
      <c r="I33" s="18" t="s">
        <v>399</v>
      </c>
      <c r="J33" s="18" t="s">
        <v>60</v>
      </c>
      <c r="K33" s="45" t="s">
        <v>288</v>
      </c>
    </row>
    <row r="34" spans="1:11">
      <c r="A34" s="18" t="s">
        <v>401</v>
      </c>
      <c r="B34" s="18" t="s">
        <v>402</v>
      </c>
      <c r="F34" s="18" t="s">
        <v>403</v>
      </c>
      <c r="G34" s="18" t="s">
        <v>60</v>
      </c>
      <c r="H34" s="18" t="s">
        <v>404</v>
      </c>
      <c r="I34" s="18" t="s">
        <v>403</v>
      </c>
      <c r="J34" s="18" t="s">
        <v>60</v>
      </c>
      <c r="K34" s="45" t="s">
        <v>288</v>
      </c>
    </row>
    <row r="35" spans="1:11">
      <c r="A35" s="18" t="s">
        <v>405</v>
      </c>
      <c r="B35" s="18" t="s">
        <v>406</v>
      </c>
      <c r="F35" s="18" t="s">
        <v>407</v>
      </c>
      <c r="G35" s="18" t="s">
        <v>60</v>
      </c>
      <c r="H35" s="48" t="s">
        <v>408</v>
      </c>
      <c r="I35" s="18" t="s">
        <v>407</v>
      </c>
      <c r="J35" s="18" t="s">
        <v>60</v>
      </c>
      <c r="K35" s="45" t="s">
        <v>288</v>
      </c>
    </row>
    <row r="36" spans="1:11">
      <c r="A36" s="18" t="s">
        <v>409</v>
      </c>
      <c r="B36" s="18" t="s">
        <v>410</v>
      </c>
      <c r="F36" s="18" t="s">
        <v>411</v>
      </c>
      <c r="G36" s="18" t="s">
        <v>60</v>
      </c>
      <c r="H36" s="48" t="s">
        <v>412</v>
      </c>
      <c r="I36" s="18" t="s">
        <v>411</v>
      </c>
      <c r="J36" s="18" t="s">
        <v>60</v>
      </c>
      <c r="K36" s="45" t="s">
        <v>288</v>
      </c>
    </row>
    <row r="37" spans="1:11">
      <c r="A37" s="18" t="s">
        <v>413</v>
      </c>
      <c r="B37" s="18" t="s">
        <v>414</v>
      </c>
      <c r="F37" s="18" t="s">
        <v>415</v>
      </c>
      <c r="G37" s="18" t="s">
        <v>60</v>
      </c>
      <c r="H37" s="48" t="s">
        <v>416</v>
      </c>
      <c r="I37" s="18" t="s">
        <v>415</v>
      </c>
      <c r="J37" s="18" t="s">
        <v>60</v>
      </c>
      <c r="K37" s="45" t="s">
        <v>288</v>
      </c>
    </row>
    <row r="38" spans="1:11">
      <c r="A38" s="18" t="s">
        <v>417</v>
      </c>
      <c r="B38" s="18" t="s">
        <v>418</v>
      </c>
      <c r="F38" s="18" t="s">
        <v>419</v>
      </c>
      <c r="G38" s="18" t="s">
        <v>60</v>
      </c>
      <c r="H38" s="48">
        <v>14401135</v>
      </c>
      <c r="I38" s="18" t="s">
        <v>419</v>
      </c>
      <c r="J38" s="18" t="s">
        <v>60</v>
      </c>
      <c r="K38" s="45" t="s">
        <v>288</v>
      </c>
    </row>
    <row r="39" spans="1:11">
      <c r="A39" s="18" t="s">
        <v>420</v>
      </c>
      <c r="B39" s="18" t="s">
        <v>421</v>
      </c>
      <c r="F39" s="18" t="s">
        <v>422</v>
      </c>
      <c r="G39" s="18" t="s">
        <v>60</v>
      </c>
      <c r="H39" s="48" t="s">
        <v>423</v>
      </c>
      <c r="I39" s="18" t="s">
        <v>422</v>
      </c>
      <c r="J39" s="18" t="s">
        <v>60</v>
      </c>
      <c r="K39" s="45" t="s">
        <v>288</v>
      </c>
    </row>
    <row r="40" spans="1:11">
      <c r="A40" s="18" t="s">
        <v>424</v>
      </c>
      <c r="B40" s="18" t="s">
        <v>425</v>
      </c>
      <c r="F40" s="18" t="s">
        <v>426</v>
      </c>
      <c r="G40" s="18" t="s">
        <v>60</v>
      </c>
      <c r="H40" s="48" t="s">
        <v>427</v>
      </c>
      <c r="I40" s="18" t="s">
        <v>426</v>
      </c>
      <c r="J40" s="18" t="s">
        <v>60</v>
      </c>
      <c r="K40" s="45" t="s">
        <v>288</v>
      </c>
    </row>
    <row r="41" spans="1:11">
      <c r="A41" s="18" t="s">
        <v>428</v>
      </c>
      <c r="B41" s="18" t="s">
        <v>429</v>
      </c>
      <c r="F41" s="18" t="s">
        <v>430</v>
      </c>
      <c r="G41" s="18" t="s">
        <v>60</v>
      </c>
      <c r="H41" s="18" t="s">
        <v>431</v>
      </c>
      <c r="I41" s="18" t="s">
        <v>430</v>
      </c>
      <c r="J41" s="18" t="s">
        <v>60</v>
      </c>
      <c r="K41" s="45" t="s">
        <v>288</v>
      </c>
    </row>
    <row r="42" spans="1:11">
      <c r="A42" s="18" t="s">
        <v>432</v>
      </c>
      <c r="B42" s="18" t="s">
        <v>433</v>
      </c>
      <c r="F42" s="18" t="s">
        <v>434</v>
      </c>
      <c r="G42" s="18" t="s">
        <v>60</v>
      </c>
      <c r="H42" s="48" t="s">
        <v>435</v>
      </c>
      <c r="I42" s="18" t="s">
        <v>434</v>
      </c>
      <c r="J42" s="18" t="s">
        <v>60</v>
      </c>
      <c r="K42" s="45" t="s">
        <v>288</v>
      </c>
    </row>
    <row r="43" spans="1:11">
      <c r="A43" s="18" t="s">
        <v>436</v>
      </c>
      <c r="B43" s="18" t="s">
        <v>437</v>
      </c>
      <c r="C43" s="18" t="s">
        <v>438</v>
      </c>
      <c r="F43" s="18" t="s">
        <v>439</v>
      </c>
      <c r="G43" s="18" t="s">
        <v>60</v>
      </c>
      <c r="H43" s="18" t="s">
        <v>440</v>
      </c>
      <c r="I43" s="18" t="s">
        <v>439</v>
      </c>
      <c r="J43" s="18" t="s">
        <v>60</v>
      </c>
      <c r="K43" s="45" t="s">
        <v>288</v>
      </c>
    </row>
    <row r="44" spans="1:11">
      <c r="A44" s="18" t="s">
        <v>441</v>
      </c>
      <c r="B44" s="18" t="s">
        <v>442</v>
      </c>
      <c r="C44" s="18" t="s">
        <v>443</v>
      </c>
      <c r="F44" s="18" t="s">
        <v>444</v>
      </c>
      <c r="G44" s="18" t="s">
        <v>60</v>
      </c>
      <c r="H44" s="18" t="s">
        <v>445</v>
      </c>
      <c r="I44" s="18" t="s">
        <v>444</v>
      </c>
      <c r="J44" s="18" t="s">
        <v>60</v>
      </c>
      <c r="K44" s="45" t="s">
        <v>288</v>
      </c>
    </row>
    <row r="45" spans="1:11">
      <c r="A45" s="18" t="s">
        <v>446</v>
      </c>
      <c r="B45" s="18" t="s">
        <v>447</v>
      </c>
      <c r="C45" s="18" t="s">
        <v>448</v>
      </c>
      <c r="F45" s="18" t="s">
        <v>449</v>
      </c>
      <c r="G45" s="18" t="s">
        <v>60</v>
      </c>
      <c r="H45" s="18" t="s">
        <v>450</v>
      </c>
      <c r="I45" s="18" t="s">
        <v>449</v>
      </c>
      <c r="J45" s="18" t="s">
        <v>60</v>
      </c>
      <c r="K45" s="45" t="s">
        <v>288</v>
      </c>
    </row>
    <row r="46" spans="1:11">
      <c r="A46" s="18" t="s">
        <v>413</v>
      </c>
      <c r="B46" s="18" t="s">
        <v>451</v>
      </c>
      <c r="F46" s="18" t="s">
        <v>452</v>
      </c>
      <c r="G46" s="18" t="s">
        <v>60</v>
      </c>
      <c r="H46" s="48" t="s">
        <v>453</v>
      </c>
      <c r="I46" s="18" t="s">
        <v>452</v>
      </c>
      <c r="J46" s="18" t="s">
        <v>60</v>
      </c>
      <c r="K46" s="45" t="s">
        <v>288</v>
      </c>
    </row>
    <row r="47" spans="1:11">
      <c r="A47" s="18" t="s">
        <v>454</v>
      </c>
      <c r="B47" s="18" t="s">
        <v>455</v>
      </c>
      <c r="C47" s="18" t="s">
        <v>456</v>
      </c>
      <c r="F47" s="18" t="s">
        <v>457</v>
      </c>
      <c r="G47" s="18" t="s">
        <v>60</v>
      </c>
      <c r="H47" s="48" t="s">
        <v>458</v>
      </c>
      <c r="I47" s="18" t="s">
        <v>457</v>
      </c>
      <c r="J47" s="18" t="s">
        <v>60</v>
      </c>
      <c r="K47" s="45" t="s">
        <v>288</v>
      </c>
    </row>
    <row r="48" spans="1:11">
      <c r="A48" s="18" t="s">
        <v>459</v>
      </c>
      <c r="B48" s="18" t="s">
        <v>460</v>
      </c>
      <c r="F48" s="18" t="s">
        <v>461</v>
      </c>
      <c r="G48" s="18" t="s">
        <v>60</v>
      </c>
      <c r="H48" s="48" t="s">
        <v>462</v>
      </c>
      <c r="I48" s="18" t="s">
        <v>461</v>
      </c>
      <c r="J48" s="18" t="s">
        <v>60</v>
      </c>
      <c r="K48" s="45" t="s">
        <v>288</v>
      </c>
    </row>
    <row r="49" spans="1:11">
      <c r="A49" s="18" t="s">
        <v>393</v>
      </c>
      <c r="B49" s="18" t="s">
        <v>463</v>
      </c>
      <c r="C49" s="18" t="s">
        <v>464</v>
      </c>
      <c r="F49" s="18" t="s">
        <v>465</v>
      </c>
      <c r="G49" s="18" t="s">
        <v>60</v>
      </c>
      <c r="H49" s="48" t="s">
        <v>466</v>
      </c>
      <c r="I49" s="18" t="s">
        <v>465</v>
      </c>
      <c r="J49" s="18" t="s">
        <v>60</v>
      </c>
      <c r="K49" s="45" t="s">
        <v>288</v>
      </c>
    </row>
    <row r="50" spans="1:11">
      <c r="A50" s="18" t="s">
        <v>467</v>
      </c>
      <c r="B50" s="18" t="s">
        <v>468</v>
      </c>
      <c r="F50" s="18" t="s">
        <v>469</v>
      </c>
      <c r="G50" s="18" t="s">
        <v>60</v>
      </c>
      <c r="H50" s="48" t="s">
        <v>470</v>
      </c>
      <c r="I50" s="18" t="s">
        <v>469</v>
      </c>
      <c r="J50" s="18" t="s">
        <v>60</v>
      </c>
      <c r="K50" s="45" t="s">
        <v>288</v>
      </c>
    </row>
    <row r="51" spans="1:11">
      <c r="A51" s="18" t="s">
        <v>471</v>
      </c>
      <c r="B51" s="18" t="s">
        <v>472</v>
      </c>
      <c r="F51" s="18" t="s">
        <v>473</v>
      </c>
      <c r="G51" s="18" t="s">
        <v>60</v>
      </c>
      <c r="H51" s="48" t="s">
        <v>466</v>
      </c>
      <c r="I51" s="18" t="s">
        <v>473</v>
      </c>
      <c r="J51" s="18" t="s">
        <v>60</v>
      </c>
      <c r="K51" s="45" t="s">
        <v>288</v>
      </c>
    </row>
    <row r="52" spans="1:11">
      <c r="A52" s="18" t="s">
        <v>474</v>
      </c>
      <c r="B52" s="18" t="s">
        <v>475</v>
      </c>
      <c r="C52" s="18" t="s">
        <v>476</v>
      </c>
      <c r="F52" s="18" t="s">
        <v>473</v>
      </c>
      <c r="G52" s="18" t="s">
        <v>60</v>
      </c>
      <c r="H52" s="48" t="s">
        <v>477</v>
      </c>
      <c r="I52" s="18" t="s">
        <v>473</v>
      </c>
      <c r="J52" s="18" t="s">
        <v>60</v>
      </c>
      <c r="K52" s="45" t="s">
        <v>288</v>
      </c>
    </row>
    <row r="53" spans="1:11">
      <c r="A53" s="18" t="s">
        <v>478</v>
      </c>
      <c r="B53" s="18" t="s">
        <v>479</v>
      </c>
      <c r="F53" s="18" t="s">
        <v>480</v>
      </c>
      <c r="G53" s="18" t="s">
        <v>60</v>
      </c>
      <c r="H53" s="48" t="s">
        <v>481</v>
      </c>
      <c r="I53" s="18" t="s">
        <v>480</v>
      </c>
      <c r="J53" s="18" t="s">
        <v>60</v>
      </c>
      <c r="K53" s="45" t="s">
        <v>288</v>
      </c>
    </row>
    <row r="54" spans="1:11">
      <c r="A54" s="18" t="s">
        <v>482</v>
      </c>
      <c r="B54" s="46" t="s">
        <v>483</v>
      </c>
      <c r="F54" s="46" t="s">
        <v>484</v>
      </c>
      <c r="G54" s="18" t="s">
        <v>96</v>
      </c>
      <c r="H54" s="47" t="s">
        <v>485</v>
      </c>
      <c r="I54" s="46" t="s">
        <v>484</v>
      </c>
      <c r="J54" s="18" t="s">
        <v>96</v>
      </c>
      <c r="K54" s="45" t="s">
        <v>288</v>
      </c>
    </row>
    <row r="55" spans="1:11">
      <c r="A55" s="18" t="s">
        <v>486</v>
      </c>
      <c r="B55" s="18" t="s">
        <v>487</v>
      </c>
      <c r="C55" s="18" t="s">
        <v>488</v>
      </c>
      <c r="F55" s="18" t="s">
        <v>484</v>
      </c>
      <c r="G55" s="18" t="s">
        <v>96</v>
      </c>
      <c r="H55" s="18">
        <v>1000</v>
      </c>
      <c r="I55" s="18" t="s">
        <v>484</v>
      </c>
      <c r="J55" s="18" t="s">
        <v>96</v>
      </c>
      <c r="K55" s="45" t="s">
        <v>288</v>
      </c>
    </row>
    <row r="56" spans="1:11">
      <c r="A56" s="18" t="s">
        <v>322</v>
      </c>
      <c r="B56" s="18" t="s">
        <v>489</v>
      </c>
      <c r="F56" s="18" t="s">
        <v>490</v>
      </c>
      <c r="G56" s="18" t="s">
        <v>151</v>
      </c>
      <c r="I56" s="18" t="s">
        <v>490</v>
      </c>
      <c r="J56" s="18" t="s">
        <v>151</v>
      </c>
      <c r="K56" s="45" t="s">
        <v>288</v>
      </c>
    </row>
    <row r="57" spans="1:11">
      <c r="A57" s="3" t="s">
        <v>491</v>
      </c>
      <c r="B57" s="3" t="s">
        <v>492</v>
      </c>
      <c r="C57" s="3" t="s">
        <v>493</v>
      </c>
      <c r="D57" s="3"/>
      <c r="E57" s="3"/>
      <c r="F57" s="3" t="s">
        <v>494</v>
      </c>
      <c r="G57" s="3" t="s">
        <v>495</v>
      </c>
      <c r="H57" s="3"/>
      <c r="I57" s="3" t="s">
        <v>494</v>
      </c>
      <c r="J57" s="3" t="s">
        <v>495</v>
      </c>
      <c r="K57" s="45" t="s">
        <v>288</v>
      </c>
    </row>
    <row r="58" spans="1:11">
      <c r="A58" s="3" t="s">
        <v>496</v>
      </c>
      <c r="B58" s="3" t="s">
        <v>497</v>
      </c>
      <c r="C58" s="3"/>
      <c r="D58" s="3"/>
      <c r="E58" s="3"/>
      <c r="F58" s="3" t="s">
        <v>498</v>
      </c>
      <c r="G58" s="3" t="s">
        <v>152</v>
      </c>
      <c r="H58" s="3"/>
      <c r="I58" s="3" t="s">
        <v>498</v>
      </c>
      <c r="J58" s="3" t="s">
        <v>152</v>
      </c>
      <c r="K58" s="45" t="s">
        <v>288</v>
      </c>
    </row>
    <row r="59" spans="1:11">
      <c r="A59" s="3" t="s">
        <v>499</v>
      </c>
      <c r="B59" s="3" t="s">
        <v>500</v>
      </c>
      <c r="C59" s="3"/>
      <c r="D59" s="3"/>
      <c r="E59" s="3"/>
      <c r="F59" s="3" t="s">
        <v>501</v>
      </c>
      <c r="G59" s="3" t="s">
        <v>153</v>
      </c>
      <c r="H59" s="3"/>
      <c r="I59" s="3" t="s">
        <v>501</v>
      </c>
      <c r="J59" s="3" t="s">
        <v>153</v>
      </c>
      <c r="K59" s="45" t="s">
        <v>288</v>
      </c>
    </row>
    <row r="60" spans="1:11">
      <c r="A60" s="18" t="s">
        <v>502</v>
      </c>
      <c r="B60" s="18" t="s">
        <v>503</v>
      </c>
      <c r="C60" s="18" t="s">
        <v>504</v>
      </c>
      <c r="F60" s="18" t="s">
        <v>505</v>
      </c>
      <c r="G60" s="18" t="s">
        <v>153</v>
      </c>
      <c r="I60" s="18" t="s">
        <v>505</v>
      </c>
      <c r="J60" s="18" t="s">
        <v>153</v>
      </c>
      <c r="K60" s="45" t="s">
        <v>288</v>
      </c>
    </row>
    <row r="61" spans="1:11">
      <c r="A61" s="18" t="s">
        <v>506</v>
      </c>
      <c r="B61" s="18" t="s">
        <v>507</v>
      </c>
      <c r="C61" s="18" t="s">
        <v>508</v>
      </c>
      <c r="F61" s="18" t="s">
        <v>509</v>
      </c>
      <c r="G61" s="18" t="s">
        <v>154</v>
      </c>
      <c r="I61" s="18" t="s">
        <v>509</v>
      </c>
      <c r="J61" s="18" t="s">
        <v>154</v>
      </c>
      <c r="K61" s="45" t="s">
        <v>288</v>
      </c>
    </row>
    <row r="62" spans="1:11">
      <c r="A62" s="18" t="s">
        <v>510</v>
      </c>
      <c r="B62" s="18" t="s">
        <v>511</v>
      </c>
      <c r="C62" s="18" t="s">
        <v>512</v>
      </c>
      <c r="F62" s="18" t="s">
        <v>513</v>
      </c>
      <c r="G62" s="18" t="s">
        <v>8</v>
      </c>
      <c r="H62" s="48" t="s">
        <v>514</v>
      </c>
      <c r="I62" s="18" t="s">
        <v>513</v>
      </c>
      <c r="J62" s="18" t="s">
        <v>8</v>
      </c>
      <c r="K62" s="45" t="s">
        <v>288</v>
      </c>
    </row>
    <row r="63" spans="1:11">
      <c r="A63" s="3" t="s">
        <v>515</v>
      </c>
      <c r="B63" s="3" t="s">
        <v>516</v>
      </c>
      <c r="C63" s="3" t="s">
        <v>517</v>
      </c>
      <c r="D63" s="3"/>
      <c r="E63" s="3"/>
      <c r="F63" s="3" t="s">
        <v>518</v>
      </c>
      <c r="G63" s="3" t="s">
        <v>519</v>
      </c>
      <c r="H63" s="3"/>
      <c r="I63" s="3" t="s">
        <v>518</v>
      </c>
      <c r="J63" s="3" t="s">
        <v>519</v>
      </c>
      <c r="K63" s="45" t="s">
        <v>288</v>
      </c>
    </row>
    <row r="64" spans="1:11">
      <c r="A64" s="3" t="s">
        <v>520</v>
      </c>
      <c r="B64" s="3" t="s">
        <v>521</v>
      </c>
      <c r="C64" s="3" t="s">
        <v>522</v>
      </c>
      <c r="D64" s="3"/>
      <c r="E64" s="3"/>
      <c r="F64" s="3" t="s">
        <v>523</v>
      </c>
      <c r="G64" s="3" t="s">
        <v>156</v>
      </c>
      <c r="H64" s="3"/>
      <c r="I64" s="3" t="s">
        <v>523</v>
      </c>
      <c r="J64" s="3" t="s">
        <v>156</v>
      </c>
      <c r="K64" s="45" t="s">
        <v>288</v>
      </c>
    </row>
    <row r="65" spans="1:11">
      <c r="A65" s="18" t="s">
        <v>524</v>
      </c>
      <c r="B65" s="18" t="s">
        <v>525</v>
      </c>
      <c r="F65" s="18" t="s">
        <v>526</v>
      </c>
      <c r="G65" s="18" t="s">
        <v>157</v>
      </c>
      <c r="I65" s="18" t="s">
        <v>526</v>
      </c>
      <c r="J65" s="18" t="s">
        <v>157</v>
      </c>
      <c r="K65" s="45" t="s">
        <v>288</v>
      </c>
    </row>
    <row r="66" spans="1:11">
      <c r="A66" s="18" t="s">
        <v>527</v>
      </c>
      <c r="B66" s="18" t="s">
        <v>528</v>
      </c>
      <c r="F66" s="18" t="s">
        <v>529</v>
      </c>
      <c r="G66" s="18" t="s">
        <v>157</v>
      </c>
      <c r="I66" s="18" t="s">
        <v>529</v>
      </c>
      <c r="J66" s="18" t="s">
        <v>157</v>
      </c>
      <c r="K66" s="45" t="s">
        <v>288</v>
      </c>
    </row>
    <row r="67" spans="1:11">
      <c r="A67" s="18" t="s">
        <v>530</v>
      </c>
      <c r="B67" s="18" t="s">
        <v>531</v>
      </c>
      <c r="F67" s="18" t="s">
        <v>532</v>
      </c>
      <c r="G67" s="18" t="s">
        <v>157</v>
      </c>
      <c r="H67" s="18">
        <v>1700000</v>
      </c>
      <c r="I67" s="18" t="s">
        <v>532</v>
      </c>
      <c r="J67" s="18" t="s">
        <v>157</v>
      </c>
      <c r="K67" s="45" t="s">
        <v>288</v>
      </c>
    </row>
    <row r="68" spans="1:11">
      <c r="A68" s="18" t="s">
        <v>533</v>
      </c>
      <c r="B68" s="18" t="s">
        <v>534</v>
      </c>
      <c r="C68" s="18" t="s">
        <v>535</v>
      </c>
      <c r="F68" s="18" t="s">
        <v>536</v>
      </c>
      <c r="G68" s="18" t="s">
        <v>157</v>
      </c>
      <c r="I68" s="18" t="s">
        <v>536</v>
      </c>
      <c r="J68" s="18" t="s">
        <v>157</v>
      </c>
      <c r="K68" s="45" t="s">
        <v>288</v>
      </c>
    </row>
    <row r="69" spans="1:11">
      <c r="A69" s="18" t="s">
        <v>537</v>
      </c>
      <c r="B69" s="18" t="s">
        <v>538</v>
      </c>
      <c r="C69" s="18" t="s">
        <v>539</v>
      </c>
      <c r="F69" s="18" t="s">
        <v>536</v>
      </c>
      <c r="G69" s="18" t="s">
        <v>157</v>
      </c>
      <c r="I69" s="18" t="s">
        <v>536</v>
      </c>
      <c r="J69" s="18" t="s">
        <v>157</v>
      </c>
      <c r="K69" s="45" t="s">
        <v>288</v>
      </c>
    </row>
    <row r="70" spans="1:11">
      <c r="A70" s="18" t="s">
        <v>540</v>
      </c>
      <c r="B70" s="18" t="s">
        <v>541</v>
      </c>
      <c r="C70" s="18" t="s">
        <v>542</v>
      </c>
      <c r="F70" s="18" t="s">
        <v>543</v>
      </c>
      <c r="G70" s="18" t="s">
        <v>157</v>
      </c>
      <c r="I70" s="18" t="s">
        <v>543</v>
      </c>
      <c r="J70" s="18" t="s">
        <v>157</v>
      </c>
      <c r="K70" s="45" t="s">
        <v>288</v>
      </c>
    </row>
    <row r="71" spans="1:11">
      <c r="A71" s="18" t="s">
        <v>544</v>
      </c>
      <c r="B71" s="18" t="s">
        <v>545</v>
      </c>
      <c r="C71" s="18" t="s">
        <v>546</v>
      </c>
      <c r="F71" s="18" t="s">
        <v>547</v>
      </c>
      <c r="G71" s="18" t="s">
        <v>157</v>
      </c>
      <c r="I71" s="18" t="s">
        <v>547</v>
      </c>
      <c r="J71" s="18" t="s">
        <v>157</v>
      </c>
      <c r="K71" s="45" t="s">
        <v>288</v>
      </c>
    </row>
    <row r="72" spans="1:11">
      <c r="A72" s="18" t="s">
        <v>548</v>
      </c>
      <c r="B72" s="46" t="s">
        <v>549</v>
      </c>
      <c r="C72" s="46" t="s">
        <v>550</v>
      </c>
      <c r="D72" s="46"/>
      <c r="E72" s="46"/>
      <c r="F72" s="46" t="s">
        <v>551</v>
      </c>
      <c r="G72" s="18" t="s">
        <v>27</v>
      </c>
      <c r="H72" s="47" t="s">
        <v>552</v>
      </c>
      <c r="I72" s="46" t="s">
        <v>551</v>
      </c>
      <c r="J72" s="18" t="s">
        <v>27</v>
      </c>
      <c r="K72" s="45" t="s">
        <v>288</v>
      </c>
    </row>
    <row r="73" spans="1:11">
      <c r="A73" s="18" t="s">
        <v>553</v>
      </c>
      <c r="B73" s="18" t="s">
        <v>554</v>
      </c>
      <c r="F73" s="18" t="s">
        <v>555</v>
      </c>
      <c r="G73" s="18" t="s">
        <v>49</v>
      </c>
      <c r="I73" s="18" t="s">
        <v>555</v>
      </c>
      <c r="J73" s="18" t="s">
        <v>49</v>
      </c>
      <c r="K73" s="45" t="s">
        <v>288</v>
      </c>
    </row>
    <row r="74" spans="1:11">
      <c r="A74" s="18" t="s">
        <v>556</v>
      </c>
      <c r="B74" s="18" t="s">
        <v>557</v>
      </c>
      <c r="F74" s="18" t="s">
        <v>558</v>
      </c>
      <c r="G74" s="18" t="s">
        <v>49</v>
      </c>
      <c r="I74" s="18" t="s">
        <v>558</v>
      </c>
      <c r="J74" s="18" t="s">
        <v>49</v>
      </c>
      <c r="K74" s="45" t="s">
        <v>288</v>
      </c>
    </row>
    <row r="75" spans="1:11">
      <c r="A75" s="18" t="s">
        <v>559</v>
      </c>
      <c r="B75" s="18" t="s">
        <v>560</v>
      </c>
      <c r="C75" s="18" t="s">
        <v>561</v>
      </c>
      <c r="F75" s="18" t="s">
        <v>562</v>
      </c>
      <c r="G75" s="18" t="s">
        <v>49</v>
      </c>
      <c r="I75" s="18" t="s">
        <v>562</v>
      </c>
      <c r="J75" s="18" t="s">
        <v>49</v>
      </c>
      <c r="K75" s="45" t="s">
        <v>288</v>
      </c>
    </row>
    <row r="76" spans="1:11">
      <c r="A76" s="18" t="s">
        <v>563</v>
      </c>
      <c r="B76" s="18" t="s">
        <v>564</v>
      </c>
      <c r="F76" s="18" t="s">
        <v>562</v>
      </c>
      <c r="G76" s="18" t="s">
        <v>49</v>
      </c>
      <c r="I76" s="18" t="s">
        <v>562</v>
      </c>
      <c r="J76" s="18" t="s">
        <v>49</v>
      </c>
      <c r="K76" s="45" t="s">
        <v>288</v>
      </c>
    </row>
    <row r="77" spans="1:11">
      <c r="A77" s="18" t="s">
        <v>565</v>
      </c>
      <c r="B77" s="18" t="s">
        <v>566</v>
      </c>
      <c r="F77" s="18" t="s">
        <v>562</v>
      </c>
      <c r="G77" s="18" t="s">
        <v>49</v>
      </c>
      <c r="I77" s="18" t="s">
        <v>562</v>
      </c>
      <c r="J77" s="18" t="s">
        <v>49</v>
      </c>
      <c r="K77" s="45" t="s">
        <v>288</v>
      </c>
    </row>
    <row r="78" spans="1:11">
      <c r="A78" s="18" t="s">
        <v>567</v>
      </c>
      <c r="B78" s="18" t="s">
        <v>568</v>
      </c>
      <c r="F78" s="18" t="s">
        <v>569</v>
      </c>
      <c r="G78" s="18" t="s">
        <v>49</v>
      </c>
      <c r="I78" s="18" t="s">
        <v>569</v>
      </c>
      <c r="J78" s="18" t="s">
        <v>49</v>
      </c>
      <c r="K78" s="45" t="s">
        <v>288</v>
      </c>
    </row>
    <row r="79" spans="1:11">
      <c r="A79" s="18" t="s">
        <v>570</v>
      </c>
      <c r="B79" s="18" t="s">
        <v>571</v>
      </c>
      <c r="F79" s="18" t="s">
        <v>572</v>
      </c>
      <c r="G79" s="18" t="s">
        <v>49</v>
      </c>
      <c r="I79" s="18" t="s">
        <v>572</v>
      </c>
      <c r="J79" s="18" t="s">
        <v>49</v>
      </c>
      <c r="K79" s="45" t="s">
        <v>288</v>
      </c>
    </row>
    <row r="80" spans="1:11">
      <c r="A80" s="18" t="s">
        <v>573</v>
      </c>
      <c r="B80" s="18" t="s">
        <v>574</v>
      </c>
      <c r="F80" s="18" t="s">
        <v>575</v>
      </c>
      <c r="G80" s="18" t="s">
        <v>49</v>
      </c>
      <c r="I80" s="18" t="s">
        <v>575</v>
      </c>
      <c r="J80" s="18" t="s">
        <v>49</v>
      </c>
      <c r="K80" s="45" t="s">
        <v>288</v>
      </c>
    </row>
    <row r="81" spans="1:11">
      <c r="A81" s="18" t="s">
        <v>576</v>
      </c>
      <c r="B81" s="18" t="s">
        <v>577</v>
      </c>
      <c r="F81" s="18" t="s">
        <v>578</v>
      </c>
      <c r="G81" s="18" t="s">
        <v>49</v>
      </c>
      <c r="I81" s="18" t="s">
        <v>578</v>
      </c>
      <c r="J81" s="18" t="s">
        <v>49</v>
      </c>
      <c r="K81" s="45" t="s">
        <v>288</v>
      </c>
    </row>
    <row r="82" spans="1:11">
      <c r="A82" s="18" t="s">
        <v>567</v>
      </c>
      <c r="B82" s="18" t="s">
        <v>579</v>
      </c>
      <c r="F82" s="18" t="s">
        <v>580</v>
      </c>
      <c r="G82" s="18" t="s">
        <v>49</v>
      </c>
      <c r="I82" s="18" t="s">
        <v>580</v>
      </c>
      <c r="J82" s="18" t="s">
        <v>49</v>
      </c>
      <c r="K82" s="45" t="s">
        <v>288</v>
      </c>
    </row>
    <row r="83" spans="1:11">
      <c r="A83" s="3" t="s">
        <v>581</v>
      </c>
      <c r="B83" s="3" t="s">
        <v>582</v>
      </c>
      <c r="C83" s="3"/>
      <c r="D83" s="3"/>
      <c r="E83" s="3"/>
      <c r="F83" s="3" t="s">
        <v>583</v>
      </c>
      <c r="G83" s="3" t="s">
        <v>584</v>
      </c>
      <c r="H83" s="3"/>
      <c r="I83" s="3" t="s">
        <v>583</v>
      </c>
      <c r="J83" s="3" t="s">
        <v>584</v>
      </c>
      <c r="K83" s="45" t="s">
        <v>288</v>
      </c>
    </row>
    <row r="84" spans="1:11">
      <c r="A84" s="3" t="s">
        <v>585</v>
      </c>
      <c r="B84" s="3" t="s">
        <v>586</v>
      </c>
      <c r="C84" s="3" t="s">
        <v>587</v>
      </c>
      <c r="D84" s="3"/>
      <c r="E84" s="3"/>
      <c r="F84" s="3" t="s">
        <v>588</v>
      </c>
      <c r="G84" s="3" t="s">
        <v>589</v>
      </c>
      <c r="H84" s="3"/>
      <c r="I84" s="3" t="s">
        <v>588</v>
      </c>
      <c r="J84" s="3" t="s">
        <v>589</v>
      </c>
      <c r="K84" s="45" t="s">
        <v>288</v>
      </c>
    </row>
    <row r="85" spans="1:11">
      <c r="A85" s="3" t="s">
        <v>590</v>
      </c>
      <c r="B85" s="3" t="s">
        <v>591</v>
      </c>
      <c r="C85" s="3" t="s">
        <v>592</v>
      </c>
      <c r="D85" s="3"/>
      <c r="E85" s="3"/>
      <c r="F85" s="3" t="s">
        <v>593</v>
      </c>
      <c r="G85" s="3" t="s">
        <v>594</v>
      </c>
      <c r="H85" s="3"/>
      <c r="I85" s="3" t="s">
        <v>593</v>
      </c>
      <c r="J85" s="3" t="s">
        <v>594</v>
      </c>
      <c r="K85" s="45" t="s">
        <v>288</v>
      </c>
    </row>
    <row r="86" spans="1:11">
      <c r="A86" s="18" t="s">
        <v>595</v>
      </c>
      <c r="B86" s="18" t="s">
        <v>560</v>
      </c>
      <c r="C86" s="18" t="s">
        <v>596</v>
      </c>
      <c r="F86" s="18" t="s">
        <v>597</v>
      </c>
      <c r="G86" s="18" t="s">
        <v>65</v>
      </c>
      <c r="I86" s="18" t="s">
        <v>597</v>
      </c>
      <c r="J86" s="18" t="s">
        <v>65</v>
      </c>
      <c r="K86" s="45" t="s">
        <v>288</v>
      </c>
    </row>
    <row r="87" spans="1:11">
      <c r="A87" s="18" t="s">
        <v>598</v>
      </c>
      <c r="B87" s="18" t="s">
        <v>599</v>
      </c>
      <c r="F87" s="18" t="s">
        <v>600</v>
      </c>
      <c r="G87" s="18" t="s">
        <v>601</v>
      </c>
      <c r="I87" s="18" t="s">
        <v>600</v>
      </c>
      <c r="J87" s="18" t="s">
        <v>601</v>
      </c>
      <c r="K87" s="45" t="s">
        <v>288</v>
      </c>
    </row>
    <row r="88" spans="1:11">
      <c r="A88" s="18" t="s">
        <v>602</v>
      </c>
      <c r="B88" s="18" t="s">
        <v>603</v>
      </c>
      <c r="F88" s="18" t="s">
        <v>604</v>
      </c>
      <c r="G88" s="18" t="s">
        <v>93</v>
      </c>
      <c r="H88" s="18" t="s">
        <v>605</v>
      </c>
      <c r="I88" s="18" t="s">
        <v>604</v>
      </c>
      <c r="J88" s="18" t="s">
        <v>93</v>
      </c>
      <c r="K88" s="45" t="s">
        <v>288</v>
      </c>
    </row>
    <row r="89" spans="1:11">
      <c r="A89" s="18" t="s">
        <v>606</v>
      </c>
      <c r="B89" s="18" t="s">
        <v>607</v>
      </c>
      <c r="C89" s="18" t="s">
        <v>608</v>
      </c>
      <c r="F89" s="18" t="s">
        <v>609</v>
      </c>
      <c r="G89" s="18" t="s">
        <v>58</v>
      </c>
      <c r="H89" s="18">
        <v>1102</v>
      </c>
      <c r="I89" s="18" t="s">
        <v>609</v>
      </c>
      <c r="J89" s="18" t="s">
        <v>58</v>
      </c>
      <c r="K89" s="45" t="s">
        <v>288</v>
      </c>
    </row>
    <row r="90" spans="1:11">
      <c r="A90" s="18" t="s">
        <v>606</v>
      </c>
      <c r="B90" s="18" t="s">
        <v>610</v>
      </c>
      <c r="F90" s="18" t="s">
        <v>609</v>
      </c>
      <c r="G90" s="18" t="s">
        <v>58</v>
      </c>
      <c r="H90" s="18">
        <v>1700</v>
      </c>
      <c r="I90" s="18" t="s">
        <v>609</v>
      </c>
      <c r="J90" s="18" t="s">
        <v>58</v>
      </c>
      <c r="K90" s="45" t="s">
        <v>288</v>
      </c>
    </row>
    <row r="91" spans="1:11">
      <c r="A91" s="3" t="s">
        <v>611</v>
      </c>
      <c r="B91" s="3" t="s">
        <v>612</v>
      </c>
      <c r="C91" s="3" t="s">
        <v>613</v>
      </c>
      <c r="D91" s="3"/>
      <c r="E91" s="3"/>
      <c r="F91" s="3" t="s">
        <v>614</v>
      </c>
      <c r="G91" s="3" t="s">
        <v>615</v>
      </c>
      <c r="H91" s="3" t="s">
        <v>616</v>
      </c>
      <c r="I91" s="3" t="s">
        <v>617</v>
      </c>
      <c r="J91" s="3" t="s">
        <v>165</v>
      </c>
      <c r="K91" s="45" t="s">
        <v>288</v>
      </c>
    </row>
    <row r="92" spans="1:11">
      <c r="A92" s="3" t="s">
        <v>618</v>
      </c>
      <c r="B92" s="3" t="s">
        <v>619</v>
      </c>
      <c r="C92" s="3"/>
      <c r="D92" s="3"/>
      <c r="E92" s="3"/>
      <c r="F92" s="3" t="s">
        <v>614</v>
      </c>
      <c r="G92" s="3" t="s">
        <v>615</v>
      </c>
      <c r="H92" s="3" t="s">
        <v>620</v>
      </c>
      <c r="I92" s="3" t="s">
        <v>621</v>
      </c>
      <c r="J92" s="3" t="s">
        <v>622</v>
      </c>
      <c r="K92" s="45" t="s">
        <v>288</v>
      </c>
    </row>
    <row r="93" spans="1:11">
      <c r="A93" s="3" t="s">
        <v>623</v>
      </c>
      <c r="B93" s="3" t="s">
        <v>624</v>
      </c>
      <c r="C93" s="3" t="s">
        <v>625</v>
      </c>
      <c r="D93" s="3"/>
      <c r="E93" s="3"/>
      <c r="F93" s="3" t="s">
        <v>626</v>
      </c>
      <c r="G93" s="3" t="s">
        <v>162</v>
      </c>
      <c r="H93" s="3"/>
      <c r="I93" s="3" t="s">
        <v>626</v>
      </c>
      <c r="J93" s="3" t="s">
        <v>162</v>
      </c>
      <c r="K93" s="45" t="s">
        <v>288</v>
      </c>
    </row>
    <row r="94" spans="1:11">
      <c r="A94" s="18" t="s">
        <v>627</v>
      </c>
      <c r="B94" s="18" t="s">
        <v>628</v>
      </c>
      <c r="F94" s="18" t="s">
        <v>536</v>
      </c>
      <c r="G94" s="18" t="s">
        <v>42</v>
      </c>
      <c r="I94" s="18" t="s">
        <v>536</v>
      </c>
      <c r="J94" s="18" t="s">
        <v>42</v>
      </c>
      <c r="K94" s="45" t="s">
        <v>288</v>
      </c>
    </row>
    <row r="95" spans="1:11">
      <c r="A95" s="18" t="s">
        <v>629</v>
      </c>
      <c r="B95" s="18" t="s">
        <v>630</v>
      </c>
      <c r="F95" s="18" t="s">
        <v>631</v>
      </c>
      <c r="G95" s="18" t="s">
        <v>42</v>
      </c>
      <c r="H95" s="18">
        <v>10102</v>
      </c>
      <c r="I95" s="18" t="s">
        <v>631</v>
      </c>
      <c r="J95" s="18" t="s">
        <v>42</v>
      </c>
      <c r="K95" s="45" t="s">
        <v>288</v>
      </c>
    </row>
    <row r="96" spans="1:11">
      <c r="A96" s="18" t="s">
        <v>632</v>
      </c>
      <c r="B96" s="18" t="s">
        <v>633</v>
      </c>
      <c r="C96" s="18" t="s">
        <v>634</v>
      </c>
      <c r="F96" s="18" t="s">
        <v>635</v>
      </c>
      <c r="G96" s="18" t="s">
        <v>53</v>
      </c>
      <c r="I96" s="18" t="s">
        <v>635</v>
      </c>
      <c r="J96" s="18" t="s">
        <v>53</v>
      </c>
      <c r="K96" s="45" t="s">
        <v>288</v>
      </c>
    </row>
    <row r="97" spans="1:11">
      <c r="A97" s="18" t="s">
        <v>636</v>
      </c>
      <c r="B97" s="18" t="s">
        <v>637</v>
      </c>
      <c r="F97" s="18" t="s">
        <v>638</v>
      </c>
      <c r="G97" s="18" t="s">
        <v>53</v>
      </c>
      <c r="I97" s="18" t="s">
        <v>638</v>
      </c>
      <c r="J97" s="18" t="s">
        <v>53</v>
      </c>
      <c r="K97" s="45" t="s">
        <v>288</v>
      </c>
    </row>
    <row r="98" spans="1:11">
      <c r="A98" s="18" t="s">
        <v>639</v>
      </c>
      <c r="B98" s="18" t="s">
        <v>640</v>
      </c>
      <c r="F98" s="18" t="s">
        <v>641</v>
      </c>
      <c r="G98" s="18" t="s">
        <v>5</v>
      </c>
      <c r="H98" s="18">
        <v>21519</v>
      </c>
      <c r="I98" s="18" t="s">
        <v>641</v>
      </c>
      <c r="J98" s="18" t="s">
        <v>5</v>
      </c>
      <c r="K98" s="45" t="s">
        <v>288</v>
      </c>
    </row>
    <row r="99" spans="1:11">
      <c r="A99" s="18" t="s">
        <v>639</v>
      </c>
      <c r="B99" s="18" t="s">
        <v>642</v>
      </c>
      <c r="F99" s="18" t="s">
        <v>643</v>
      </c>
      <c r="G99" s="18" t="s">
        <v>5</v>
      </c>
      <c r="I99" s="18" t="s">
        <v>643</v>
      </c>
      <c r="J99" s="18" t="s">
        <v>5</v>
      </c>
      <c r="K99" s="45" t="s">
        <v>288</v>
      </c>
    </row>
    <row r="100" spans="1:11">
      <c r="A100" s="18" t="s">
        <v>644</v>
      </c>
      <c r="B100" s="18" t="s">
        <v>645</v>
      </c>
      <c r="C100" s="18" t="s">
        <v>646</v>
      </c>
      <c r="F100" s="18" t="s">
        <v>647</v>
      </c>
      <c r="G100" s="18" t="s">
        <v>164</v>
      </c>
      <c r="I100" s="18" t="s">
        <v>647</v>
      </c>
      <c r="J100" s="18" t="s">
        <v>164</v>
      </c>
      <c r="K100" s="45" t="s">
        <v>288</v>
      </c>
    </row>
    <row r="101" spans="1:11">
      <c r="A101" s="18" t="s">
        <v>648</v>
      </c>
      <c r="B101" s="18" t="s">
        <v>649</v>
      </c>
      <c r="F101" s="18" t="s">
        <v>650</v>
      </c>
      <c r="G101" s="18" t="s">
        <v>166</v>
      </c>
      <c r="H101" s="18">
        <v>19086</v>
      </c>
      <c r="I101" s="18" t="s">
        <v>650</v>
      </c>
      <c r="J101" s="18" t="s">
        <v>166</v>
      </c>
      <c r="K101" s="45" t="s">
        <v>288</v>
      </c>
    </row>
    <row r="102" spans="1:11">
      <c r="A102" s="18" t="s">
        <v>651</v>
      </c>
      <c r="B102" s="18" t="s">
        <v>652</v>
      </c>
      <c r="C102" s="18" t="s">
        <v>653</v>
      </c>
      <c r="F102" s="18" t="s">
        <v>654</v>
      </c>
      <c r="G102" s="18" t="s">
        <v>166</v>
      </c>
      <c r="H102" s="18">
        <v>50091</v>
      </c>
      <c r="I102" s="18" t="s">
        <v>654</v>
      </c>
      <c r="J102" s="18" t="s">
        <v>166</v>
      </c>
      <c r="K102" s="45" t="s">
        <v>288</v>
      </c>
    </row>
    <row r="103" spans="1:11">
      <c r="A103" s="18" t="s">
        <v>655</v>
      </c>
      <c r="B103" s="18" t="s">
        <v>361</v>
      </c>
      <c r="C103" s="18" t="s">
        <v>656</v>
      </c>
      <c r="F103" s="18" t="s">
        <v>657</v>
      </c>
      <c r="G103" s="18" t="s">
        <v>167</v>
      </c>
      <c r="I103" s="18" t="s">
        <v>657</v>
      </c>
      <c r="J103" s="18" t="s">
        <v>167</v>
      </c>
      <c r="K103" s="45" t="s">
        <v>288</v>
      </c>
    </row>
    <row r="104" spans="1:11">
      <c r="A104" s="3" t="s">
        <v>658</v>
      </c>
      <c r="B104" s="3" t="s">
        <v>659</v>
      </c>
      <c r="C104" s="3" t="s">
        <v>660</v>
      </c>
      <c r="D104" s="3"/>
      <c r="E104" s="3"/>
      <c r="F104" s="3" t="s">
        <v>661</v>
      </c>
      <c r="G104" s="3" t="s">
        <v>662</v>
      </c>
      <c r="H104" s="3"/>
      <c r="I104" s="3" t="s">
        <v>661</v>
      </c>
      <c r="J104" s="3" t="s">
        <v>662</v>
      </c>
      <c r="K104" s="45" t="s">
        <v>288</v>
      </c>
    </row>
    <row r="105" spans="1:11">
      <c r="A105" s="3" t="s">
        <v>663</v>
      </c>
      <c r="B105" s="3" t="s">
        <v>664</v>
      </c>
      <c r="C105" s="3"/>
      <c r="D105" s="3"/>
      <c r="E105" s="3"/>
      <c r="F105" s="3" t="s">
        <v>661</v>
      </c>
      <c r="G105" s="3" t="s">
        <v>169</v>
      </c>
      <c r="H105" s="3"/>
      <c r="I105" s="3" t="s">
        <v>661</v>
      </c>
      <c r="J105" s="3" t="s">
        <v>169</v>
      </c>
      <c r="K105" s="45" t="s">
        <v>288</v>
      </c>
    </row>
    <row r="106" spans="1:11">
      <c r="A106" s="18" t="s">
        <v>665</v>
      </c>
      <c r="B106" s="18" t="s">
        <v>666</v>
      </c>
      <c r="F106" s="18" t="s">
        <v>667</v>
      </c>
      <c r="G106" s="18" t="s">
        <v>86</v>
      </c>
      <c r="H106" s="47" t="s">
        <v>668</v>
      </c>
      <c r="I106" s="18" t="s">
        <v>667</v>
      </c>
      <c r="J106" s="18" t="s">
        <v>86</v>
      </c>
      <c r="K106" s="45" t="s">
        <v>288</v>
      </c>
    </row>
    <row r="107" spans="1:11">
      <c r="A107" s="18" t="s">
        <v>669</v>
      </c>
      <c r="B107" s="18" t="s">
        <v>670</v>
      </c>
      <c r="F107" s="18" t="s">
        <v>671</v>
      </c>
      <c r="G107" s="18" t="s">
        <v>38</v>
      </c>
      <c r="H107" s="48">
        <v>75016</v>
      </c>
      <c r="I107" s="18" t="s">
        <v>671</v>
      </c>
      <c r="J107" s="18" t="s">
        <v>38</v>
      </c>
      <c r="K107" s="45" t="s">
        <v>288</v>
      </c>
    </row>
    <row r="108" spans="1:11">
      <c r="A108" s="3" t="s">
        <v>672</v>
      </c>
      <c r="B108" s="3" t="s">
        <v>673</v>
      </c>
      <c r="C108" s="3" t="s">
        <v>674</v>
      </c>
      <c r="D108" s="3"/>
      <c r="E108" s="3"/>
      <c r="F108" s="3" t="s">
        <v>675</v>
      </c>
      <c r="G108" s="3" t="s">
        <v>76</v>
      </c>
      <c r="H108" s="3"/>
      <c r="I108" s="3" t="s">
        <v>675</v>
      </c>
      <c r="J108" s="3" t="s">
        <v>76</v>
      </c>
      <c r="K108" s="45" t="s">
        <v>288</v>
      </c>
    </row>
    <row r="109" spans="1:11">
      <c r="A109" s="3" t="s">
        <v>322</v>
      </c>
      <c r="B109" s="18" t="s">
        <v>673</v>
      </c>
      <c r="C109" s="3" t="s">
        <v>676</v>
      </c>
      <c r="D109" s="3"/>
      <c r="E109" s="3"/>
      <c r="F109" s="3" t="s">
        <v>677</v>
      </c>
      <c r="G109" s="3" t="s">
        <v>171</v>
      </c>
      <c r="H109" s="3"/>
      <c r="I109" s="3" t="s">
        <v>677</v>
      </c>
      <c r="J109" s="3" t="s">
        <v>171</v>
      </c>
      <c r="K109" s="45" t="s">
        <v>288</v>
      </c>
    </row>
    <row r="110" spans="1:11">
      <c r="A110" s="18" t="s">
        <v>678</v>
      </c>
      <c r="B110" s="18" t="s">
        <v>679</v>
      </c>
      <c r="F110" s="18" t="s">
        <v>680</v>
      </c>
      <c r="G110" s="18" t="s">
        <v>172</v>
      </c>
      <c r="H110" s="47" t="s">
        <v>681</v>
      </c>
      <c r="I110" s="18" t="s">
        <v>680</v>
      </c>
      <c r="J110" s="18" t="s">
        <v>172</v>
      </c>
      <c r="K110" s="45" t="s">
        <v>288</v>
      </c>
    </row>
    <row r="111" spans="1:11">
      <c r="A111" s="18" t="s">
        <v>682</v>
      </c>
      <c r="B111" s="18" t="s">
        <v>683</v>
      </c>
      <c r="F111" s="18" t="s">
        <v>684</v>
      </c>
      <c r="G111" s="18" t="s">
        <v>172</v>
      </c>
      <c r="I111" s="18" t="s">
        <v>684</v>
      </c>
      <c r="J111" s="18" t="s">
        <v>172</v>
      </c>
      <c r="K111" s="45" t="s">
        <v>288</v>
      </c>
    </row>
    <row r="112" spans="1:11">
      <c r="A112" s="18" t="s">
        <v>682</v>
      </c>
      <c r="B112" s="18" t="s">
        <v>685</v>
      </c>
      <c r="F112" s="18" t="s">
        <v>686</v>
      </c>
      <c r="G112" s="18" t="s">
        <v>172</v>
      </c>
      <c r="H112" s="18">
        <v>4600</v>
      </c>
      <c r="I112" s="18" t="s">
        <v>686</v>
      </c>
      <c r="J112" s="18" t="s">
        <v>172</v>
      </c>
      <c r="K112" s="45" t="s">
        <v>288</v>
      </c>
    </row>
    <row r="113" spans="1:11">
      <c r="A113" s="18" t="s">
        <v>687</v>
      </c>
      <c r="B113" s="46" t="s">
        <v>688</v>
      </c>
      <c r="F113" s="46" t="s">
        <v>689</v>
      </c>
      <c r="G113" s="18" t="s">
        <v>172</v>
      </c>
      <c r="H113" s="47" t="s">
        <v>690</v>
      </c>
      <c r="I113" s="46" t="s">
        <v>689</v>
      </c>
      <c r="J113" s="18" t="s">
        <v>172</v>
      </c>
      <c r="K113" s="45" t="s">
        <v>288</v>
      </c>
    </row>
    <row r="114" spans="1:11">
      <c r="A114" s="18" t="s">
        <v>682</v>
      </c>
      <c r="B114" s="18" t="s">
        <v>691</v>
      </c>
      <c r="F114" s="18" t="s">
        <v>689</v>
      </c>
      <c r="G114" s="18" t="s">
        <v>172</v>
      </c>
      <c r="H114" s="47" t="s">
        <v>692</v>
      </c>
      <c r="I114" s="18" t="s">
        <v>689</v>
      </c>
      <c r="J114" s="18" t="s">
        <v>172</v>
      </c>
      <c r="K114" s="45" t="s">
        <v>288</v>
      </c>
    </row>
    <row r="115" spans="1:11">
      <c r="A115" s="18" t="s">
        <v>693</v>
      </c>
      <c r="B115" s="18" t="s">
        <v>694</v>
      </c>
      <c r="C115" s="18" t="s">
        <v>695</v>
      </c>
      <c r="F115" s="18" t="s">
        <v>689</v>
      </c>
      <c r="G115" s="18" t="s">
        <v>172</v>
      </c>
      <c r="H115" s="47" t="s">
        <v>696</v>
      </c>
      <c r="I115" s="18" t="s">
        <v>689</v>
      </c>
      <c r="J115" s="18" t="s">
        <v>172</v>
      </c>
      <c r="K115" s="45" t="s">
        <v>288</v>
      </c>
    </row>
    <row r="116" spans="1:11">
      <c r="A116" s="18" t="s">
        <v>682</v>
      </c>
      <c r="B116" s="18" t="s">
        <v>697</v>
      </c>
      <c r="F116" s="18" t="s">
        <v>698</v>
      </c>
      <c r="G116" s="18" t="s">
        <v>172</v>
      </c>
      <c r="H116" s="18">
        <v>2200</v>
      </c>
      <c r="I116" s="18" t="s">
        <v>698</v>
      </c>
      <c r="J116" s="18" t="s">
        <v>172</v>
      </c>
      <c r="K116" s="45" t="s">
        <v>288</v>
      </c>
    </row>
    <row r="117" spans="1:11">
      <c r="A117" s="18" t="s">
        <v>699</v>
      </c>
      <c r="B117" s="18" t="s">
        <v>700</v>
      </c>
      <c r="F117" s="18" t="s">
        <v>701</v>
      </c>
      <c r="G117" s="18" t="s">
        <v>11</v>
      </c>
      <c r="H117" s="48">
        <v>79098</v>
      </c>
      <c r="I117" s="18" t="s">
        <v>701</v>
      </c>
      <c r="J117" s="18" t="s">
        <v>11</v>
      </c>
      <c r="K117" s="45" t="s">
        <v>288</v>
      </c>
    </row>
    <row r="118" spans="1:11">
      <c r="A118" s="18" t="s">
        <v>702</v>
      </c>
      <c r="B118" s="18" t="s">
        <v>703</v>
      </c>
      <c r="C118" s="18" t="s">
        <v>704</v>
      </c>
      <c r="F118" s="18" t="s">
        <v>705</v>
      </c>
      <c r="G118" s="18" t="s">
        <v>11</v>
      </c>
      <c r="H118" s="48">
        <v>20457</v>
      </c>
      <c r="I118" s="18" t="s">
        <v>705</v>
      </c>
      <c r="J118" s="18" t="s">
        <v>11</v>
      </c>
      <c r="K118" s="45" t="s">
        <v>288</v>
      </c>
    </row>
    <row r="119" spans="1:11">
      <c r="A119" s="18" t="s">
        <v>706</v>
      </c>
      <c r="B119" s="18" t="s">
        <v>707</v>
      </c>
      <c r="C119" s="18" t="s">
        <v>708</v>
      </c>
      <c r="F119" s="18" t="s">
        <v>709</v>
      </c>
      <c r="G119" s="18" t="s">
        <v>11</v>
      </c>
      <c r="I119" s="18" t="s">
        <v>709</v>
      </c>
      <c r="J119" s="18" t="s">
        <v>11</v>
      </c>
      <c r="K119" s="45" t="s">
        <v>288</v>
      </c>
    </row>
    <row r="120" spans="1:11">
      <c r="A120" s="18" t="s">
        <v>710</v>
      </c>
      <c r="C120" s="18" t="s">
        <v>711</v>
      </c>
      <c r="F120" s="18" t="s">
        <v>712</v>
      </c>
      <c r="G120" s="18" t="s">
        <v>11</v>
      </c>
      <c r="H120" s="47" t="s">
        <v>713</v>
      </c>
      <c r="I120" s="18" t="s">
        <v>712</v>
      </c>
      <c r="J120" s="18" t="s">
        <v>11</v>
      </c>
      <c r="K120" s="45" t="s">
        <v>288</v>
      </c>
    </row>
    <row r="121" spans="1:11">
      <c r="A121" s="18" t="s">
        <v>322</v>
      </c>
      <c r="B121" s="18" t="s">
        <v>714</v>
      </c>
      <c r="C121" s="18" t="s">
        <v>715</v>
      </c>
      <c r="F121" s="18" t="s">
        <v>716</v>
      </c>
      <c r="G121" s="18" t="s">
        <v>7</v>
      </c>
      <c r="I121" s="18" t="s">
        <v>716</v>
      </c>
      <c r="J121" s="18" t="s">
        <v>7</v>
      </c>
      <c r="K121" s="45" t="s">
        <v>288</v>
      </c>
    </row>
    <row r="122" spans="1:11">
      <c r="A122" s="18" t="s">
        <v>322</v>
      </c>
      <c r="B122" s="18" t="s">
        <v>717</v>
      </c>
      <c r="F122" s="18" t="s">
        <v>718</v>
      </c>
      <c r="G122" s="18" t="s">
        <v>7</v>
      </c>
      <c r="I122" s="18" t="s">
        <v>718</v>
      </c>
      <c r="J122" s="18" t="s">
        <v>7</v>
      </c>
      <c r="K122" s="45" t="s">
        <v>288</v>
      </c>
    </row>
    <row r="123" spans="1:11">
      <c r="A123" s="18" t="s">
        <v>719</v>
      </c>
      <c r="B123" s="18" t="s">
        <v>720</v>
      </c>
      <c r="F123" s="18" t="s">
        <v>721</v>
      </c>
      <c r="G123" s="18" t="s">
        <v>29</v>
      </c>
      <c r="H123" s="18">
        <v>10674</v>
      </c>
      <c r="I123" s="18" t="s">
        <v>721</v>
      </c>
      <c r="J123" s="18" t="s">
        <v>29</v>
      </c>
      <c r="K123" s="45" t="s">
        <v>288</v>
      </c>
    </row>
    <row r="124" spans="1:11">
      <c r="A124" s="18" t="s">
        <v>722</v>
      </c>
      <c r="B124" s="18" t="s">
        <v>723</v>
      </c>
      <c r="F124" s="18" t="s">
        <v>724</v>
      </c>
      <c r="G124" s="18" t="s">
        <v>29</v>
      </c>
      <c r="H124" s="18">
        <v>54624</v>
      </c>
      <c r="I124" s="18" t="s">
        <v>724</v>
      </c>
      <c r="J124" s="18" t="s">
        <v>29</v>
      </c>
      <c r="K124" s="45" t="s">
        <v>288</v>
      </c>
    </row>
    <row r="125" spans="1:11">
      <c r="A125" s="3" t="s">
        <v>725</v>
      </c>
      <c r="B125" s="3" t="s">
        <v>726</v>
      </c>
      <c r="C125" s="3"/>
      <c r="D125" s="3"/>
      <c r="E125" s="3"/>
      <c r="F125" s="3" t="s">
        <v>727</v>
      </c>
      <c r="G125" s="3" t="s">
        <v>175</v>
      </c>
      <c r="H125" s="3"/>
      <c r="I125" s="3" t="s">
        <v>727</v>
      </c>
      <c r="J125" s="3" t="s">
        <v>175</v>
      </c>
      <c r="K125" s="45" t="s">
        <v>288</v>
      </c>
    </row>
    <row r="126" spans="1:11">
      <c r="A126" s="18" t="s">
        <v>728</v>
      </c>
      <c r="B126" s="18" t="s">
        <v>729</v>
      </c>
      <c r="F126" s="18" t="s">
        <v>730</v>
      </c>
      <c r="G126" s="18" t="s">
        <v>178</v>
      </c>
      <c r="I126" s="18" t="s">
        <v>730</v>
      </c>
      <c r="J126" s="18" t="s">
        <v>178</v>
      </c>
      <c r="K126" s="45" t="s">
        <v>288</v>
      </c>
    </row>
    <row r="127" spans="1:11">
      <c r="A127" s="18" t="s">
        <v>731</v>
      </c>
      <c r="B127" s="18" t="s">
        <v>732</v>
      </c>
      <c r="F127" s="18" t="s">
        <v>733</v>
      </c>
      <c r="G127" s="18" t="s">
        <v>178</v>
      </c>
      <c r="I127" s="18" t="s">
        <v>733</v>
      </c>
      <c r="J127" s="18" t="s">
        <v>178</v>
      </c>
      <c r="K127" s="45" t="s">
        <v>288</v>
      </c>
    </row>
    <row r="128" spans="1:11">
      <c r="A128" s="3" t="s">
        <v>734</v>
      </c>
      <c r="B128" s="3" t="s">
        <v>735</v>
      </c>
      <c r="C128" s="3" t="s">
        <v>736</v>
      </c>
      <c r="D128" s="3"/>
      <c r="E128" s="3"/>
      <c r="F128" s="3" t="s">
        <v>737</v>
      </c>
      <c r="G128" s="3" t="s">
        <v>179</v>
      </c>
      <c r="H128" s="3"/>
      <c r="I128" s="3" t="s">
        <v>737</v>
      </c>
      <c r="J128" s="3" t="s">
        <v>179</v>
      </c>
      <c r="K128" s="45" t="s">
        <v>288</v>
      </c>
    </row>
    <row r="129" spans="1:11">
      <c r="A129" s="3" t="s">
        <v>738</v>
      </c>
      <c r="B129" s="3" t="s">
        <v>739</v>
      </c>
      <c r="C129" s="3" t="s">
        <v>740</v>
      </c>
      <c r="D129" s="3"/>
      <c r="E129" s="3"/>
      <c r="F129" s="3" t="s">
        <v>741</v>
      </c>
      <c r="G129" s="3" t="s">
        <v>90</v>
      </c>
      <c r="H129" s="3"/>
      <c r="I129" s="3" t="s">
        <v>741</v>
      </c>
      <c r="J129" s="3" t="s">
        <v>90</v>
      </c>
      <c r="K129" s="45" t="s">
        <v>288</v>
      </c>
    </row>
    <row r="130" spans="1:11">
      <c r="A130" s="18" t="s">
        <v>742</v>
      </c>
      <c r="B130" s="18" t="s">
        <v>743</v>
      </c>
      <c r="C130" s="18" t="s">
        <v>744</v>
      </c>
      <c r="F130" s="18" t="s">
        <v>745</v>
      </c>
      <c r="G130" s="18" t="s">
        <v>61</v>
      </c>
      <c r="I130" s="18" t="s">
        <v>745</v>
      </c>
      <c r="J130" s="18" t="s">
        <v>61</v>
      </c>
      <c r="K130" s="45" t="s">
        <v>288</v>
      </c>
    </row>
    <row r="131" spans="1:11">
      <c r="A131" s="18" t="s">
        <v>746</v>
      </c>
      <c r="B131" s="18" t="s">
        <v>747</v>
      </c>
      <c r="C131" s="18" t="s">
        <v>748</v>
      </c>
      <c r="F131" s="18" t="s">
        <v>15</v>
      </c>
      <c r="G131" s="18" t="s">
        <v>15</v>
      </c>
      <c r="H131" s="48"/>
      <c r="I131" s="18" t="s">
        <v>15</v>
      </c>
      <c r="J131" s="18" t="s">
        <v>15</v>
      </c>
      <c r="K131" s="45" t="s">
        <v>288</v>
      </c>
    </row>
    <row r="132" spans="1:11">
      <c r="A132" s="18" t="s">
        <v>749</v>
      </c>
      <c r="B132" s="18" t="s">
        <v>750</v>
      </c>
      <c r="F132" s="18" t="s">
        <v>751</v>
      </c>
      <c r="G132" s="18" t="s">
        <v>85</v>
      </c>
      <c r="H132" s="18">
        <v>1082</v>
      </c>
      <c r="I132" s="18" t="s">
        <v>751</v>
      </c>
      <c r="J132" s="18" t="s">
        <v>85</v>
      </c>
      <c r="K132" s="45" t="s">
        <v>288</v>
      </c>
    </row>
    <row r="133" spans="1:11">
      <c r="A133" s="18" t="s">
        <v>752</v>
      </c>
      <c r="B133" s="18" t="s">
        <v>753</v>
      </c>
      <c r="C133" s="18" t="s">
        <v>754</v>
      </c>
      <c r="F133" s="18" t="s">
        <v>755</v>
      </c>
      <c r="G133" s="18" t="s">
        <v>85</v>
      </c>
      <c r="I133" s="18" t="s">
        <v>755</v>
      </c>
      <c r="J133" s="18" t="s">
        <v>85</v>
      </c>
      <c r="K133" s="45" t="s">
        <v>288</v>
      </c>
    </row>
    <row r="134" spans="1:11">
      <c r="A134" s="18" t="s">
        <v>756</v>
      </c>
      <c r="B134" s="18" t="s">
        <v>757</v>
      </c>
      <c r="C134" s="18" t="s">
        <v>758</v>
      </c>
      <c r="F134" s="18" t="s">
        <v>759</v>
      </c>
      <c r="G134" s="18" t="s">
        <v>10</v>
      </c>
      <c r="H134" s="48">
        <v>380054</v>
      </c>
      <c r="I134" s="18" t="s">
        <v>759</v>
      </c>
      <c r="J134" s="18" t="s">
        <v>10</v>
      </c>
      <c r="K134" s="45" t="s">
        <v>288</v>
      </c>
    </row>
    <row r="135" spans="1:11">
      <c r="A135" s="18" t="s">
        <v>760</v>
      </c>
      <c r="B135" s="18" t="s">
        <v>761</v>
      </c>
      <c r="C135" s="18" t="s">
        <v>762</v>
      </c>
      <c r="F135" s="18" t="s">
        <v>763</v>
      </c>
      <c r="G135" s="18" t="s">
        <v>10</v>
      </c>
      <c r="H135" s="48">
        <v>560005</v>
      </c>
      <c r="I135" s="18" t="s">
        <v>763</v>
      </c>
      <c r="J135" s="18" t="s">
        <v>10</v>
      </c>
      <c r="K135" s="45" t="s">
        <v>288</v>
      </c>
    </row>
    <row r="136" spans="1:11">
      <c r="A136" s="46" t="s">
        <v>764</v>
      </c>
      <c r="B136" s="46" t="s">
        <v>765</v>
      </c>
      <c r="C136" s="46" t="s">
        <v>766</v>
      </c>
      <c r="D136" s="46"/>
      <c r="E136" s="46"/>
      <c r="F136" s="18" t="s">
        <v>767</v>
      </c>
      <c r="G136" s="18" t="s">
        <v>10</v>
      </c>
      <c r="H136" s="48" t="s">
        <v>768</v>
      </c>
      <c r="I136" s="18" t="s">
        <v>767</v>
      </c>
      <c r="J136" s="18" t="s">
        <v>10</v>
      </c>
      <c r="K136" s="45" t="s">
        <v>288</v>
      </c>
    </row>
    <row r="137" spans="1:11">
      <c r="A137" s="18" t="s">
        <v>769</v>
      </c>
      <c r="B137" s="18" t="s">
        <v>770</v>
      </c>
      <c r="C137" s="18" t="s">
        <v>771</v>
      </c>
      <c r="F137" s="18" t="s">
        <v>772</v>
      </c>
      <c r="G137" s="18" t="s">
        <v>10</v>
      </c>
      <c r="H137" s="18">
        <v>500063</v>
      </c>
      <c r="I137" s="18" t="s">
        <v>772</v>
      </c>
      <c r="J137" s="18" t="s">
        <v>10</v>
      </c>
      <c r="K137" s="45" t="s">
        <v>288</v>
      </c>
    </row>
    <row r="138" spans="1:11">
      <c r="A138" s="18" t="s">
        <v>773</v>
      </c>
      <c r="B138" s="18" t="s">
        <v>774</v>
      </c>
      <c r="C138" s="18" t="s">
        <v>775</v>
      </c>
      <c r="F138" s="18" t="s">
        <v>776</v>
      </c>
      <c r="G138" s="18" t="s">
        <v>10</v>
      </c>
      <c r="H138" s="48" t="s">
        <v>777</v>
      </c>
      <c r="I138" s="18" t="s">
        <v>776</v>
      </c>
      <c r="J138" s="18" t="s">
        <v>10</v>
      </c>
      <c r="K138" s="45" t="s">
        <v>288</v>
      </c>
    </row>
    <row r="139" spans="1:11">
      <c r="A139" s="18" t="s">
        <v>778</v>
      </c>
      <c r="B139" s="18" t="s">
        <v>779</v>
      </c>
      <c r="C139" s="46" t="s">
        <v>780</v>
      </c>
      <c r="D139" s="46"/>
      <c r="E139" s="46"/>
      <c r="F139" s="18" t="s">
        <v>781</v>
      </c>
      <c r="G139" s="18" t="s">
        <v>10</v>
      </c>
      <c r="H139" s="48" t="s">
        <v>782</v>
      </c>
      <c r="I139" s="18" t="s">
        <v>781</v>
      </c>
      <c r="J139" s="18" t="s">
        <v>10</v>
      </c>
      <c r="K139" s="45" t="s">
        <v>783</v>
      </c>
    </row>
    <row r="140" spans="1:11" ht="17.25">
      <c r="A140" s="46" t="s">
        <v>764</v>
      </c>
      <c r="B140" s="46" t="s">
        <v>784</v>
      </c>
      <c r="C140" s="46" t="s">
        <v>785</v>
      </c>
      <c r="D140" s="46"/>
      <c r="E140" s="46"/>
      <c r="F140" s="18" t="s">
        <v>781</v>
      </c>
      <c r="G140" s="18" t="s">
        <v>10</v>
      </c>
      <c r="H140" s="48" t="s">
        <v>786</v>
      </c>
      <c r="I140" s="18" t="s">
        <v>781</v>
      </c>
      <c r="J140" s="18" t="s">
        <v>10</v>
      </c>
      <c r="K140" s="45" t="s">
        <v>288</v>
      </c>
    </row>
    <row r="141" spans="1:11">
      <c r="A141" s="46" t="s">
        <v>764</v>
      </c>
      <c r="B141" s="46" t="s">
        <v>787</v>
      </c>
      <c r="C141" s="46" t="s">
        <v>788</v>
      </c>
      <c r="D141" s="46"/>
      <c r="E141" s="46"/>
      <c r="F141" s="18" t="s">
        <v>789</v>
      </c>
      <c r="G141" s="18" t="s">
        <v>10</v>
      </c>
      <c r="H141" s="48" t="s">
        <v>790</v>
      </c>
      <c r="I141" s="18" t="s">
        <v>789</v>
      </c>
      <c r="J141" s="18" t="s">
        <v>10</v>
      </c>
      <c r="K141" s="45" t="s">
        <v>288</v>
      </c>
    </row>
    <row r="142" spans="1:11">
      <c r="A142" s="18" t="s">
        <v>791</v>
      </c>
      <c r="B142" s="18" t="s">
        <v>792</v>
      </c>
      <c r="C142" s="18" t="s">
        <v>793</v>
      </c>
      <c r="F142" s="18" t="s">
        <v>794</v>
      </c>
      <c r="G142" s="18" t="s">
        <v>16</v>
      </c>
      <c r="H142" s="47" t="s">
        <v>795</v>
      </c>
      <c r="I142" s="18" t="s">
        <v>794</v>
      </c>
      <c r="J142" s="18" t="s">
        <v>16</v>
      </c>
      <c r="K142" s="45" t="s">
        <v>288</v>
      </c>
    </row>
    <row r="143" spans="1:11">
      <c r="A143" s="18" t="s">
        <v>796</v>
      </c>
      <c r="B143" s="18" t="s">
        <v>797</v>
      </c>
      <c r="C143" s="18" t="s">
        <v>798</v>
      </c>
      <c r="F143" s="18" t="s">
        <v>794</v>
      </c>
      <c r="G143" s="18" t="s">
        <v>16</v>
      </c>
      <c r="H143" s="18">
        <v>12920</v>
      </c>
      <c r="I143" s="18" t="s">
        <v>794</v>
      </c>
      <c r="J143" s="18" t="s">
        <v>16</v>
      </c>
      <c r="K143" s="45" t="s">
        <v>288</v>
      </c>
    </row>
    <row r="144" spans="1:11">
      <c r="A144" s="18" t="s">
        <v>799</v>
      </c>
      <c r="B144" s="18" t="s">
        <v>800</v>
      </c>
      <c r="C144" s="18" t="s">
        <v>801</v>
      </c>
      <c r="F144" s="18" t="s">
        <v>802</v>
      </c>
      <c r="G144" s="18" t="s">
        <v>16</v>
      </c>
      <c r="H144" s="18">
        <v>246</v>
      </c>
      <c r="I144" s="18" t="s">
        <v>802</v>
      </c>
      <c r="J144" s="18" t="s">
        <v>16</v>
      </c>
      <c r="K144" s="45" t="s">
        <v>288</v>
      </c>
    </row>
    <row r="145" spans="1:11">
      <c r="A145" s="18" t="s">
        <v>803</v>
      </c>
      <c r="B145" s="18" t="s">
        <v>804</v>
      </c>
      <c r="F145" s="18" t="s">
        <v>805</v>
      </c>
      <c r="G145" s="18" t="s">
        <v>16</v>
      </c>
      <c r="H145" s="18">
        <v>20121</v>
      </c>
      <c r="I145" s="18" t="s">
        <v>805</v>
      </c>
      <c r="J145" s="18" t="s">
        <v>16</v>
      </c>
      <c r="K145" s="45" t="s">
        <v>288</v>
      </c>
    </row>
    <row r="146" spans="1:11">
      <c r="A146" s="18" t="s">
        <v>806</v>
      </c>
      <c r="B146" s="18" t="s">
        <v>807</v>
      </c>
      <c r="C146" s="18" t="s">
        <v>808</v>
      </c>
      <c r="F146" s="18" t="s">
        <v>809</v>
      </c>
      <c r="G146" s="18" t="s">
        <v>16</v>
      </c>
      <c r="H146" s="18">
        <v>60293</v>
      </c>
      <c r="I146" s="18" t="s">
        <v>809</v>
      </c>
      <c r="J146" s="18" t="s">
        <v>16</v>
      </c>
      <c r="K146" s="45" t="s">
        <v>288</v>
      </c>
    </row>
    <row r="147" spans="1:11">
      <c r="A147" s="18" t="s">
        <v>810</v>
      </c>
      <c r="B147" s="18" t="s">
        <v>811</v>
      </c>
      <c r="C147" s="18" t="s">
        <v>812</v>
      </c>
      <c r="F147" s="18" t="s">
        <v>813</v>
      </c>
      <c r="G147" s="18" t="s">
        <v>184</v>
      </c>
      <c r="I147" s="18" t="s">
        <v>813</v>
      </c>
      <c r="J147" s="18" t="s">
        <v>184</v>
      </c>
      <c r="K147" s="45" t="s">
        <v>288</v>
      </c>
    </row>
    <row r="148" spans="1:11">
      <c r="A148" s="18" t="s">
        <v>814</v>
      </c>
      <c r="B148" s="18" t="s">
        <v>811</v>
      </c>
      <c r="C148" s="18" t="s">
        <v>815</v>
      </c>
      <c r="F148" s="18" t="s">
        <v>816</v>
      </c>
      <c r="G148" s="18" t="s">
        <v>184</v>
      </c>
      <c r="I148" s="18" t="s">
        <v>816</v>
      </c>
      <c r="J148" s="18" t="s">
        <v>184</v>
      </c>
      <c r="K148" s="45" t="s">
        <v>288</v>
      </c>
    </row>
    <row r="149" spans="1:11">
      <c r="A149" s="18" t="s">
        <v>817</v>
      </c>
      <c r="B149" s="18" t="s">
        <v>818</v>
      </c>
      <c r="F149" s="18" t="s">
        <v>819</v>
      </c>
      <c r="G149" s="18" t="s">
        <v>71</v>
      </c>
      <c r="H149" s="18">
        <v>61261</v>
      </c>
      <c r="I149" s="18" t="s">
        <v>819</v>
      </c>
      <c r="J149" s="18" t="s">
        <v>71</v>
      </c>
      <c r="K149" s="45" t="s">
        <v>288</v>
      </c>
    </row>
    <row r="150" spans="1:11">
      <c r="A150" s="18" t="s">
        <v>820</v>
      </c>
      <c r="B150" s="18" t="s">
        <v>821</v>
      </c>
      <c r="C150" s="18" t="s">
        <v>822</v>
      </c>
      <c r="F150" s="18" t="s">
        <v>823</v>
      </c>
      <c r="G150" s="18" t="s">
        <v>47</v>
      </c>
      <c r="H150" s="48">
        <v>80122</v>
      </c>
      <c r="I150" s="18" t="s">
        <v>823</v>
      </c>
      <c r="J150" s="18" t="s">
        <v>47</v>
      </c>
      <c r="K150" s="45" t="s">
        <v>288</v>
      </c>
    </row>
    <row r="151" spans="1:11">
      <c r="A151" s="18" t="s">
        <v>824</v>
      </c>
      <c r="B151" s="18" t="s">
        <v>825</v>
      </c>
      <c r="F151" s="18" t="s">
        <v>826</v>
      </c>
      <c r="G151" s="18" t="s">
        <v>47</v>
      </c>
      <c r="H151" s="47" t="s">
        <v>827</v>
      </c>
      <c r="I151" s="18" t="s">
        <v>826</v>
      </c>
      <c r="J151" s="18" t="s">
        <v>47</v>
      </c>
      <c r="K151" s="45" t="s">
        <v>288</v>
      </c>
    </row>
    <row r="152" spans="1:11">
      <c r="A152" s="18" t="s">
        <v>828</v>
      </c>
      <c r="B152" s="18" t="s">
        <v>829</v>
      </c>
      <c r="C152" s="18" t="s">
        <v>830</v>
      </c>
      <c r="F152" s="18" t="s">
        <v>831</v>
      </c>
      <c r="G152" s="18" t="s">
        <v>43</v>
      </c>
      <c r="I152" s="18" t="s">
        <v>831</v>
      </c>
      <c r="J152" s="18" t="s">
        <v>43</v>
      </c>
      <c r="K152" s="45" t="s">
        <v>288</v>
      </c>
    </row>
    <row r="153" spans="1:11">
      <c r="A153" s="18" t="s">
        <v>832</v>
      </c>
      <c r="B153" s="18" t="s">
        <v>833</v>
      </c>
      <c r="C153" s="18" t="s">
        <v>834</v>
      </c>
      <c r="F153" s="18" t="s">
        <v>835</v>
      </c>
      <c r="G153" s="18" t="s">
        <v>13</v>
      </c>
      <c r="H153" s="48" t="s">
        <v>836</v>
      </c>
      <c r="I153" s="18" t="s">
        <v>835</v>
      </c>
      <c r="J153" s="18" t="s">
        <v>13</v>
      </c>
      <c r="K153" s="45" t="s">
        <v>288</v>
      </c>
    </row>
    <row r="154" spans="1:11">
      <c r="A154" s="3" t="s">
        <v>832</v>
      </c>
      <c r="B154" s="3" t="s">
        <v>837</v>
      </c>
      <c r="C154" s="3" t="s">
        <v>838</v>
      </c>
      <c r="D154" s="3"/>
      <c r="E154" s="3"/>
      <c r="F154" s="3" t="s">
        <v>835</v>
      </c>
      <c r="G154" s="3" t="s">
        <v>13</v>
      </c>
      <c r="H154" s="3" t="s">
        <v>836</v>
      </c>
      <c r="I154" s="3" t="s">
        <v>835</v>
      </c>
      <c r="J154" s="3" t="s">
        <v>13</v>
      </c>
      <c r="K154" s="45" t="s">
        <v>288</v>
      </c>
    </row>
    <row r="155" spans="1:11">
      <c r="A155" s="18" t="s">
        <v>839</v>
      </c>
      <c r="B155" s="18" t="s">
        <v>840</v>
      </c>
      <c r="C155" s="18" t="s">
        <v>841</v>
      </c>
      <c r="F155" s="18" t="s">
        <v>842</v>
      </c>
      <c r="G155" s="18" t="s">
        <v>13</v>
      </c>
      <c r="H155" s="48" t="s">
        <v>843</v>
      </c>
      <c r="I155" s="18" t="s">
        <v>842</v>
      </c>
      <c r="J155" s="18" t="s">
        <v>13</v>
      </c>
      <c r="K155" s="45" t="s">
        <v>288</v>
      </c>
    </row>
    <row r="156" spans="1:11">
      <c r="A156" s="18" t="s">
        <v>844</v>
      </c>
      <c r="B156" s="18" t="s">
        <v>845</v>
      </c>
      <c r="C156" s="18" t="s">
        <v>846</v>
      </c>
      <c r="F156" s="18" t="s">
        <v>847</v>
      </c>
      <c r="G156" s="18" t="s">
        <v>13</v>
      </c>
      <c r="H156" s="48" t="s">
        <v>848</v>
      </c>
      <c r="I156" s="18" t="s">
        <v>847</v>
      </c>
      <c r="J156" s="18" t="s">
        <v>13</v>
      </c>
      <c r="K156" s="45" t="s">
        <v>288</v>
      </c>
    </row>
    <row r="157" spans="1:11">
      <c r="A157" s="3" t="s">
        <v>849</v>
      </c>
      <c r="B157" s="3" t="s">
        <v>850</v>
      </c>
      <c r="C157" s="3" t="s">
        <v>851</v>
      </c>
      <c r="D157" s="3"/>
      <c r="E157" s="3"/>
      <c r="F157" s="3" t="s">
        <v>852</v>
      </c>
      <c r="G157" s="3" t="s">
        <v>13</v>
      </c>
      <c r="H157" s="3" t="s">
        <v>853</v>
      </c>
      <c r="I157" s="3" t="s">
        <v>852</v>
      </c>
      <c r="J157" s="3" t="s">
        <v>13</v>
      </c>
      <c r="K157" s="45" t="s">
        <v>288</v>
      </c>
    </row>
    <row r="158" spans="1:11">
      <c r="A158" s="3" t="s">
        <v>854</v>
      </c>
      <c r="B158" s="3" t="s">
        <v>855</v>
      </c>
      <c r="C158" s="3" t="s">
        <v>856</v>
      </c>
      <c r="D158" s="3"/>
      <c r="E158" s="3"/>
      <c r="F158" s="3" t="s">
        <v>857</v>
      </c>
      <c r="G158" s="3" t="s">
        <v>13</v>
      </c>
      <c r="H158" s="49" t="s">
        <v>858</v>
      </c>
      <c r="I158" s="3" t="s">
        <v>857</v>
      </c>
      <c r="J158" s="3" t="s">
        <v>13</v>
      </c>
      <c r="K158" s="45" t="s">
        <v>288</v>
      </c>
    </row>
    <row r="159" spans="1:11">
      <c r="A159" s="18" t="s">
        <v>859</v>
      </c>
      <c r="B159" s="18" t="s">
        <v>860</v>
      </c>
      <c r="F159" s="18" t="s">
        <v>861</v>
      </c>
      <c r="G159" s="18" t="s">
        <v>13</v>
      </c>
      <c r="H159" s="48" t="s">
        <v>862</v>
      </c>
      <c r="I159" s="18" t="s">
        <v>861</v>
      </c>
      <c r="J159" s="18" t="s">
        <v>13</v>
      </c>
      <c r="K159" s="45" t="s">
        <v>288</v>
      </c>
    </row>
    <row r="160" spans="1:11">
      <c r="A160" s="18" t="s">
        <v>863</v>
      </c>
      <c r="B160" s="18" t="s">
        <v>864</v>
      </c>
      <c r="C160" s="18" t="s">
        <v>865</v>
      </c>
      <c r="F160" s="18" t="s">
        <v>866</v>
      </c>
      <c r="G160" s="18" t="s">
        <v>13</v>
      </c>
      <c r="H160" s="47" t="s">
        <v>867</v>
      </c>
      <c r="I160" s="18" t="s">
        <v>866</v>
      </c>
      <c r="J160" s="18" t="s">
        <v>13</v>
      </c>
      <c r="K160" s="45" t="s">
        <v>288</v>
      </c>
    </row>
    <row r="161" spans="1:11">
      <c r="A161" s="18" t="s">
        <v>639</v>
      </c>
      <c r="B161" s="18" t="s">
        <v>868</v>
      </c>
      <c r="F161" s="18" t="s">
        <v>869</v>
      </c>
      <c r="G161" s="18" t="s">
        <v>12</v>
      </c>
      <c r="H161" s="18">
        <v>11185</v>
      </c>
      <c r="I161" s="18" t="s">
        <v>869</v>
      </c>
      <c r="J161" s="18" t="s">
        <v>12</v>
      </c>
      <c r="K161" s="45" t="s">
        <v>288</v>
      </c>
    </row>
    <row r="162" spans="1:11">
      <c r="A162" s="18" t="s">
        <v>870</v>
      </c>
      <c r="B162" s="18" t="s">
        <v>871</v>
      </c>
      <c r="F162" s="18" t="s">
        <v>872</v>
      </c>
      <c r="G162" s="18" t="s">
        <v>21</v>
      </c>
      <c r="H162" s="47" t="s">
        <v>873</v>
      </c>
      <c r="I162" s="18" t="s">
        <v>872</v>
      </c>
      <c r="J162" s="18" t="s">
        <v>21</v>
      </c>
      <c r="K162" s="45" t="s">
        <v>288</v>
      </c>
    </row>
    <row r="163" spans="1:11">
      <c r="A163" s="18" t="s">
        <v>874</v>
      </c>
      <c r="B163" s="18" t="s">
        <v>875</v>
      </c>
      <c r="C163" s="18" t="s">
        <v>876</v>
      </c>
      <c r="F163" s="18" t="s">
        <v>877</v>
      </c>
      <c r="G163" s="18" t="s">
        <v>21</v>
      </c>
      <c r="H163" s="47" t="s">
        <v>878</v>
      </c>
      <c r="I163" s="18" t="s">
        <v>877</v>
      </c>
      <c r="J163" s="18" t="s">
        <v>21</v>
      </c>
      <c r="K163" s="45" t="s">
        <v>288</v>
      </c>
    </row>
    <row r="164" spans="1:11">
      <c r="A164" s="18" t="s">
        <v>879</v>
      </c>
      <c r="B164" s="18" t="s">
        <v>880</v>
      </c>
      <c r="F164" s="18" t="s">
        <v>877</v>
      </c>
      <c r="G164" s="18" t="s">
        <v>21</v>
      </c>
      <c r="H164" s="47" t="s">
        <v>878</v>
      </c>
      <c r="I164" s="18" t="s">
        <v>877</v>
      </c>
      <c r="J164" s="18" t="s">
        <v>21</v>
      </c>
      <c r="K164" s="45" t="s">
        <v>288</v>
      </c>
    </row>
    <row r="165" spans="1:11">
      <c r="A165" s="18" t="s">
        <v>881</v>
      </c>
      <c r="B165" s="18" t="s">
        <v>882</v>
      </c>
      <c r="F165" s="18" t="s">
        <v>883</v>
      </c>
      <c r="G165" s="18" t="s">
        <v>21</v>
      </c>
      <c r="H165" s="47" t="s">
        <v>884</v>
      </c>
      <c r="I165" s="18" t="s">
        <v>883</v>
      </c>
      <c r="J165" s="18" t="s">
        <v>21</v>
      </c>
      <c r="K165" s="45" t="s">
        <v>288</v>
      </c>
    </row>
    <row r="166" spans="1:11">
      <c r="A166" s="18" t="s">
        <v>885</v>
      </c>
      <c r="B166" s="18" t="s">
        <v>886</v>
      </c>
      <c r="C166" s="18" t="s">
        <v>887</v>
      </c>
      <c r="F166" s="18" t="s">
        <v>888</v>
      </c>
      <c r="G166" s="18" t="s">
        <v>21</v>
      </c>
      <c r="H166" s="18">
        <v>100000</v>
      </c>
      <c r="I166" s="18" t="s">
        <v>888</v>
      </c>
      <c r="J166" s="18" t="s">
        <v>21</v>
      </c>
      <c r="K166" s="45" t="s">
        <v>288</v>
      </c>
    </row>
    <row r="167" spans="1:11">
      <c r="A167" s="18" t="s">
        <v>889</v>
      </c>
      <c r="B167" s="18" t="s">
        <v>890</v>
      </c>
      <c r="F167" s="18" t="s">
        <v>891</v>
      </c>
      <c r="G167" s="18" t="s">
        <v>21</v>
      </c>
      <c r="H167" s="18">
        <v>160012</v>
      </c>
      <c r="I167" s="18" t="s">
        <v>891</v>
      </c>
      <c r="J167" s="18" t="s">
        <v>21</v>
      </c>
      <c r="K167" s="45" t="s">
        <v>288</v>
      </c>
    </row>
    <row r="168" spans="1:11">
      <c r="A168" s="18" t="s">
        <v>892</v>
      </c>
      <c r="B168" s="18" t="s">
        <v>893</v>
      </c>
      <c r="F168" s="18" t="s">
        <v>894</v>
      </c>
      <c r="G168" s="18" t="s">
        <v>64</v>
      </c>
      <c r="H168" s="47" t="s">
        <v>895</v>
      </c>
      <c r="I168" s="18" t="s">
        <v>894</v>
      </c>
      <c r="J168" s="18" t="s">
        <v>64</v>
      </c>
      <c r="K168" s="45" t="s">
        <v>288</v>
      </c>
    </row>
    <row r="169" spans="1:11">
      <c r="A169" s="18" t="s">
        <v>896</v>
      </c>
      <c r="B169" s="50" t="s">
        <v>897</v>
      </c>
      <c r="C169" s="18" t="s">
        <v>898</v>
      </c>
      <c r="F169" s="18" t="s">
        <v>899</v>
      </c>
      <c r="G169" s="18" t="s">
        <v>186</v>
      </c>
      <c r="H169" s="47" t="s">
        <v>900</v>
      </c>
      <c r="I169" s="18" t="s">
        <v>899</v>
      </c>
      <c r="J169" s="18" t="s">
        <v>186</v>
      </c>
      <c r="K169" s="45" t="s">
        <v>288</v>
      </c>
    </row>
    <row r="170" spans="1:11">
      <c r="A170" s="18" t="s">
        <v>901</v>
      </c>
      <c r="B170" s="18" t="s">
        <v>902</v>
      </c>
      <c r="C170" s="18" t="s">
        <v>903</v>
      </c>
      <c r="F170" s="18" t="s">
        <v>904</v>
      </c>
      <c r="G170" s="18" t="s">
        <v>905</v>
      </c>
      <c r="H170" s="48" t="s">
        <v>906</v>
      </c>
      <c r="I170" s="18" t="s">
        <v>904</v>
      </c>
      <c r="J170" s="18" t="s">
        <v>905</v>
      </c>
      <c r="K170" s="45" t="s">
        <v>288</v>
      </c>
    </row>
    <row r="171" spans="1:11">
      <c r="A171" s="18" t="s">
        <v>907</v>
      </c>
      <c r="B171" s="18" t="s">
        <v>908</v>
      </c>
      <c r="C171" s="18" t="s">
        <v>909</v>
      </c>
      <c r="F171" s="18" t="s">
        <v>910</v>
      </c>
      <c r="G171" s="18" t="s">
        <v>905</v>
      </c>
      <c r="H171" s="48" t="s">
        <v>911</v>
      </c>
      <c r="I171" s="18" t="s">
        <v>910</v>
      </c>
      <c r="J171" s="18" t="s">
        <v>905</v>
      </c>
      <c r="K171" s="45" t="s">
        <v>288</v>
      </c>
    </row>
    <row r="172" spans="1:11">
      <c r="A172" s="18" t="s">
        <v>912</v>
      </c>
      <c r="B172" s="18" t="s">
        <v>913</v>
      </c>
      <c r="C172" s="18" t="s">
        <v>914</v>
      </c>
      <c r="F172" s="18" t="s">
        <v>899</v>
      </c>
      <c r="G172" s="18" t="s">
        <v>905</v>
      </c>
      <c r="H172" s="48" t="s">
        <v>915</v>
      </c>
      <c r="I172" s="18" t="s">
        <v>899</v>
      </c>
      <c r="J172" s="18" t="s">
        <v>905</v>
      </c>
      <c r="K172" s="45" t="s">
        <v>288</v>
      </c>
    </row>
    <row r="173" spans="1:11">
      <c r="A173" s="18" t="s">
        <v>916</v>
      </c>
      <c r="B173" s="51" t="s">
        <v>917</v>
      </c>
      <c r="C173" s="18" t="s">
        <v>918</v>
      </c>
      <c r="F173" s="18" t="s">
        <v>919</v>
      </c>
      <c r="G173" s="18" t="s">
        <v>920</v>
      </c>
      <c r="H173" s="47" t="s">
        <v>921</v>
      </c>
      <c r="I173" s="18" t="s">
        <v>919</v>
      </c>
      <c r="J173" s="18" t="s">
        <v>920</v>
      </c>
      <c r="K173" s="45" t="s">
        <v>288</v>
      </c>
    </row>
    <row r="174" spans="1:11">
      <c r="A174" s="18" t="s">
        <v>922</v>
      </c>
      <c r="B174" s="46" t="s">
        <v>923</v>
      </c>
      <c r="F174" s="46" t="s">
        <v>919</v>
      </c>
      <c r="G174" s="18" t="s">
        <v>920</v>
      </c>
      <c r="H174" s="47" t="s">
        <v>924</v>
      </c>
      <c r="I174" s="46" t="s">
        <v>919</v>
      </c>
      <c r="J174" s="18" t="s">
        <v>920</v>
      </c>
      <c r="K174" s="45" t="s">
        <v>288</v>
      </c>
    </row>
    <row r="175" spans="1:11">
      <c r="A175" s="18" t="s">
        <v>925</v>
      </c>
      <c r="B175" s="18" t="s">
        <v>926</v>
      </c>
      <c r="F175" s="18" t="s">
        <v>927</v>
      </c>
      <c r="G175" s="18" t="s">
        <v>88</v>
      </c>
      <c r="H175" s="18">
        <v>32063</v>
      </c>
      <c r="I175" s="18" t="s">
        <v>927</v>
      </c>
      <c r="J175" s="18" t="s">
        <v>88</v>
      </c>
      <c r="K175" s="45" t="s">
        <v>288</v>
      </c>
    </row>
    <row r="176" spans="1:11">
      <c r="A176" s="18" t="s">
        <v>928</v>
      </c>
      <c r="B176" s="18" t="s">
        <v>929</v>
      </c>
      <c r="F176" s="18" t="s">
        <v>930</v>
      </c>
      <c r="G176" s="18" t="s">
        <v>931</v>
      </c>
      <c r="H176" s="18">
        <v>720040</v>
      </c>
      <c r="I176" s="18" t="s">
        <v>930</v>
      </c>
      <c r="J176" s="18" t="s">
        <v>931</v>
      </c>
      <c r="K176" s="45" t="s">
        <v>288</v>
      </c>
    </row>
    <row r="177" spans="1:11">
      <c r="A177" s="18" t="s">
        <v>932</v>
      </c>
      <c r="B177" s="46" t="s">
        <v>933</v>
      </c>
      <c r="C177" s="18" t="s">
        <v>934</v>
      </c>
      <c r="F177" s="46" t="s">
        <v>930</v>
      </c>
      <c r="G177" s="18" t="s">
        <v>187</v>
      </c>
      <c r="H177" s="47" t="s">
        <v>935</v>
      </c>
      <c r="I177" s="46" t="s">
        <v>930</v>
      </c>
      <c r="J177" s="18" t="s">
        <v>187</v>
      </c>
      <c r="K177" s="45" t="s">
        <v>288</v>
      </c>
    </row>
    <row r="178" spans="1:11">
      <c r="A178" s="18" t="s">
        <v>936</v>
      </c>
      <c r="B178" s="18" t="s">
        <v>937</v>
      </c>
      <c r="C178" s="18" t="s">
        <v>938</v>
      </c>
      <c r="F178" s="18" t="s">
        <v>939</v>
      </c>
      <c r="G178" s="18" t="s">
        <v>187</v>
      </c>
      <c r="H178" s="18">
        <v>722200</v>
      </c>
      <c r="I178" s="18" t="s">
        <v>939</v>
      </c>
      <c r="J178" s="18" t="s">
        <v>187</v>
      </c>
      <c r="K178" s="45" t="s">
        <v>288</v>
      </c>
    </row>
    <row r="179" spans="1:11">
      <c r="A179" s="18" t="s">
        <v>940</v>
      </c>
      <c r="B179" s="18" t="s">
        <v>941</v>
      </c>
      <c r="C179" s="18" t="s">
        <v>942</v>
      </c>
      <c r="F179" s="18" t="s">
        <v>943</v>
      </c>
      <c r="G179" s="18" t="s">
        <v>187</v>
      </c>
      <c r="H179" s="18">
        <v>722600</v>
      </c>
      <c r="I179" s="18" t="s">
        <v>943</v>
      </c>
      <c r="J179" s="18" t="s">
        <v>187</v>
      </c>
      <c r="K179" s="45" t="s">
        <v>288</v>
      </c>
    </row>
    <row r="180" spans="1:11">
      <c r="A180" s="18" t="s">
        <v>944</v>
      </c>
      <c r="B180" s="18" t="s">
        <v>945</v>
      </c>
      <c r="C180" s="18" t="s">
        <v>946</v>
      </c>
      <c r="F180" s="18" t="s">
        <v>947</v>
      </c>
      <c r="G180" s="18" t="s">
        <v>187</v>
      </c>
      <c r="H180" s="18">
        <v>723500</v>
      </c>
      <c r="I180" s="18" t="s">
        <v>947</v>
      </c>
      <c r="J180" s="18" t="s">
        <v>187</v>
      </c>
      <c r="K180" s="45" t="s">
        <v>288</v>
      </c>
    </row>
    <row r="181" spans="1:11">
      <c r="A181" s="3" t="s">
        <v>948</v>
      </c>
      <c r="B181" s="52" t="s">
        <v>949</v>
      </c>
      <c r="C181" s="3" t="s">
        <v>950</v>
      </c>
      <c r="D181" s="3"/>
      <c r="E181" s="3"/>
      <c r="F181" s="3" t="s">
        <v>951</v>
      </c>
      <c r="G181" s="3" t="s">
        <v>952</v>
      </c>
      <c r="H181" s="3"/>
      <c r="I181" s="3" t="s">
        <v>951</v>
      </c>
      <c r="J181" s="3" t="s">
        <v>952</v>
      </c>
      <c r="K181" s="45" t="s">
        <v>288</v>
      </c>
    </row>
    <row r="182" spans="1:11">
      <c r="A182" s="18" t="s">
        <v>953</v>
      </c>
      <c r="B182" s="18" t="s">
        <v>954</v>
      </c>
      <c r="C182" s="18" t="s">
        <v>955</v>
      </c>
      <c r="F182" s="18" t="s">
        <v>956</v>
      </c>
      <c r="G182" s="18" t="s">
        <v>77</v>
      </c>
      <c r="H182" s="18">
        <v>5401</v>
      </c>
      <c r="I182" s="18" t="s">
        <v>956</v>
      </c>
      <c r="J182" s="18" t="s">
        <v>77</v>
      </c>
      <c r="K182" s="45" t="s">
        <v>288</v>
      </c>
    </row>
    <row r="183" spans="1:11">
      <c r="A183" s="18" t="s">
        <v>957</v>
      </c>
      <c r="B183" s="18" t="s">
        <v>958</v>
      </c>
      <c r="F183" s="18" t="s">
        <v>959</v>
      </c>
      <c r="G183" s="18" t="s">
        <v>77</v>
      </c>
      <c r="H183" s="18">
        <v>1010</v>
      </c>
      <c r="I183" s="18" t="s">
        <v>959</v>
      </c>
      <c r="J183" s="18" t="s">
        <v>77</v>
      </c>
      <c r="K183" s="45" t="s">
        <v>288</v>
      </c>
    </row>
    <row r="184" spans="1:11">
      <c r="A184" s="18" t="s">
        <v>639</v>
      </c>
      <c r="B184" s="18" t="s">
        <v>960</v>
      </c>
      <c r="C184" s="18" t="s">
        <v>961</v>
      </c>
      <c r="F184" s="18" t="s">
        <v>962</v>
      </c>
      <c r="G184" s="18" t="s">
        <v>34</v>
      </c>
      <c r="H184" s="18" t="s">
        <v>963</v>
      </c>
      <c r="I184" s="18" t="s">
        <v>962</v>
      </c>
      <c r="J184" s="18" t="s">
        <v>34</v>
      </c>
      <c r="K184" s="45" t="s">
        <v>288</v>
      </c>
    </row>
    <row r="185" spans="1:11">
      <c r="A185" s="3" t="s">
        <v>964</v>
      </c>
      <c r="B185" s="52" t="s">
        <v>965</v>
      </c>
      <c r="C185" s="3"/>
      <c r="D185" s="3"/>
      <c r="E185" s="3"/>
      <c r="F185" s="3" t="s">
        <v>966</v>
      </c>
      <c r="G185" s="3" t="s">
        <v>189</v>
      </c>
      <c r="H185" s="3"/>
      <c r="I185" s="3" t="s">
        <v>966</v>
      </c>
      <c r="J185" s="3" t="s">
        <v>189</v>
      </c>
      <c r="K185" s="45" t="s">
        <v>288</v>
      </c>
    </row>
    <row r="186" spans="1:11">
      <c r="A186" s="3" t="s">
        <v>967</v>
      </c>
      <c r="B186" s="52" t="s">
        <v>968</v>
      </c>
      <c r="C186" s="3" t="s">
        <v>969</v>
      </c>
      <c r="D186" s="3"/>
      <c r="E186" s="3"/>
      <c r="F186" s="3" t="s">
        <v>970</v>
      </c>
      <c r="G186" s="3" t="s">
        <v>971</v>
      </c>
      <c r="H186" s="3"/>
      <c r="I186" s="3" t="s">
        <v>970</v>
      </c>
      <c r="J186" s="3" t="s">
        <v>971</v>
      </c>
      <c r="K186" s="45" t="s">
        <v>288</v>
      </c>
    </row>
    <row r="187" spans="1:11">
      <c r="A187" s="3" t="s">
        <v>972</v>
      </c>
      <c r="B187" s="53" t="s">
        <v>973</v>
      </c>
      <c r="C187" s="3" t="s">
        <v>974</v>
      </c>
      <c r="D187" s="3"/>
      <c r="E187" s="3"/>
      <c r="F187" s="3" t="s">
        <v>975</v>
      </c>
      <c r="G187" s="3" t="s">
        <v>976</v>
      </c>
      <c r="H187" s="3"/>
      <c r="I187" s="3" t="s">
        <v>975</v>
      </c>
      <c r="J187" s="3" t="s">
        <v>976</v>
      </c>
      <c r="K187" s="45" t="s">
        <v>288</v>
      </c>
    </row>
    <row r="188" spans="1:11">
      <c r="A188" s="18" t="s">
        <v>977</v>
      </c>
      <c r="B188" s="18" t="s">
        <v>978</v>
      </c>
      <c r="F188" s="18" t="s">
        <v>979</v>
      </c>
      <c r="G188" s="18" t="s">
        <v>191</v>
      </c>
      <c r="H188" s="18" t="s">
        <v>980</v>
      </c>
      <c r="I188" s="18" t="s">
        <v>979</v>
      </c>
      <c r="J188" s="18" t="s">
        <v>191</v>
      </c>
      <c r="K188" s="45" t="s">
        <v>288</v>
      </c>
    </row>
    <row r="189" spans="1:11">
      <c r="A189" s="18" t="s">
        <v>981</v>
      </c>
      <c r="B189" s="18" t="s">
        <v>982</v>
      </c>
      <c r="F189" s="18" t="s">
        <v>983</v>
      </c>
      <c r="G189" s="18" t="s">
        <v>191</v>
      </c>
      <c r="H189" s="18" t="s">
        <v>984</v>
      </c>
      <c r="I189" s="18" t="s">
        <v>983</v>
      </c>
      <c r="J189" s="18" t="s">
        <v>191</v>
      </c>
      <c r="K189" s="45" t="s">
        <v>288</v>
      </c>
    </row>
    <row r="190" spans="1:11">
      <c r="A190" s="18" t="s">
        <v>482</v>
      </c>
      <c r="B190" s="46" t="s">
        <v>985</v>
      </c>
      <c r="C190" s="46" t="s">
        <v>986</v>
      </c>
      <c r="D190" s="46"/>
      <c r="E190" s="46"/>
      <c r="F190" s="46" t="s">
        <v>983</v>
      </c>
      <c r="G190" s="18" t="s">
        <v>191</v>
      </c>
      <c r="H190" s="18" t="s">
        <v>987</v>
      </c>
      <c r="I190" s="46" t="s">
        <v>983</v>
      </c>
      <c r="J190" s="18" t="s">
        <v>191</v>
      </c>
      <c r="K190" s="45" t="s">
        <v>288</v>
      </c>
    </row>
    <row r="191" spans="1:11">
      <c r="A191" s="18" t="s">
        <v>988</v>
      </c>
      <c r="B191" s="18" t="s">
        <v>989</v>
      </c>
      <c r="C191" s="18" t="s">
        <v>990</v>
      </c>
      <c r="F191" s="18" t="s">
        <v>983</v>
      </c>
      <c r="G191" s="18" t="s">
        <v>191</v>
      </c>
      <c r="H191" s="18" t="s">
        <v>991</v>
      </c>
      <c r="I191" s="18" t="s">
        <v>983</v>
      </c>
      <c r="J191" s="18" t="s">
        <v>191</v>
      </c>
      <c r="K191" s="45" t="s">
        <v>288</v>
      </c>
    </row>
    <row r="192" spans="1:11">
      <c r="A192" s="3" t="s">
        <v>988</v>
      </c>
      <c r="B192" s="3" t="s">
        <v>992</v>
      </c>
      <c r="C192" s="3" t="s">
        <v>993</v>
      </c>
      <c r="D192" s="3"/>
      <c r="E192" s="3"/>
      <c r="F192" s="3" t="s">
        <v>983</v>
      </c>
      <c r="G192" s="3" t="s">
        <v>191</v>
      </c>
      <c r="H192" s="3">
        <v>10222</v>
      </c>
      <c r="I192" s="3" t="s">
        <v>983</v>
      </c>
      <c r="J192" s="3" t="s">
        <v>191</v>
      </c>
      <c r="K192" s="45" t="s">
        <v>288</v>
      </c>
    </row>
    <row r="193" spans="1:11">
      <c r="A193" s="18" t="s">
        <v>994</v>
      </c>
      <c r="B193" s="18" t="s">
        <v>995</v>
      </c>
      <c r="F193" s="18" t="s">
        <v>983</v>
      </c>
      <c r="G193" s="18" t="s">
        <v>191</v>
      </c>
      <c r="H193" s="18">
        <v>10222</v>
      </c>
      <c r="I193" s="18" t="s">
        <v>983</v>
      </c>
      <c r="J193" s="18" t="s">
        <v>191</v>
      </c>
      <c r="K193" s="45" t="s">
        <v>288</v>
      </c>
    </row>
    <row r="194" spans="1:11">
      <c r="A194" s="18" t="s">
        <v>996</v>
      </c>
      <c r="B194" s="18" t="s">
        <v>997</v>
      </c>
      <c r="C194" s="18" t="s">
        <v>998</v>
      </c>
      <c r="F194" s="18" t="s">
        <v>999</v>
      </c>
      <c r="G194" s="18" t="s">
        <v>194</v>
      </c>
      <c r="H194" s="47" t="s">
        <v>1000</v>
      </c>
      <c r="I194" s="18" t="s">
        <v>999</v>
      </c>
      <c r="J194" s="18" t="s">
        <v>194</v>
      </c>
      <c r="K194" s="45" t="s">
        <v>288</v>
      </c>
    </row>
    <row r="195" spans="1:11">
      <c r="A195" s="18" t="s">
        <v>1001</v>
      </c>
      <c r="B195" s="51" t="s">
        <v>1002</v>
      </c>
      <c r="C195" s="18" t="s">
        <v>1003</v>
      </c>
      <c r="F195" s="18" t="s">
        <v>1004</v>
      </c>
      <c r="G195" s="18" t="s">
        <v>194</v>
      </c>
      <c r="H195" s="47" t="s">
        <v>485</v>
      </c>
      <c r="I195" s="18" t="s">
        <v>1004</v>
      </c>
      <c r="J195" s="18" t="s">
        <v>194</v>
      </c>
      <c r="K195" s="45" t="s">
        <v>288</v>
      </c>
    </row>
    <row r="196" spans="1:11">
      <c r="A196" s="18" t="s">
        <v>1005</v>
      </c>
      <c r="B196" s="46" t="s">
        <v>1006</v>
      </c>
      <c r="C196" s="46" t="s">
        <v>1007</v>
      </c>
      <c r="D196" s="46"/>
      <c r="E196" s="46"/>
      <c r="F196" s="46" t="s">
        <v>1004</v>
      </c>
      <c r="G196" s="18" t="s">
        <v>194</v>
      </c>
      <c r="H196" s="47" t="s">
        <v>485</v>
      </c>
      <c r="I196" s="46" t="s">
        <v>1004</v>
      </c>
      <c r="J196" s="18" t="s">
        <v>194</v>
      </c>
      <c r="K196" s="45" t="s">
        <v>288</v>
      </c>
    </row>
    <row r="197" spans="1:11">
      <c r="A197" s="18" t="s">
        <v>1008</v>
      </c>
      <c r="B197" s="51" t="s">
        <v>1009</v>
      </c>
      <c r="C197" s="18" t="s">
        <v>1010</v>
      </c>
      <c r="F197" s="18" t="s">
        <v>1011</v>
      </c>
      <c r="G197" s="18" t="s">
        <v>194</v>
      </c>
      <c r="H197" s="47" t="s">
        <v>1012</v>
      </c>
      <c r="I197" s="18" t="s">
        <v>1011</v>
      </c>
      <c r="J197" s="18" t="s">
        <v>194</v>
      </c>
      <c r="K197" s="45" t="s">
        <v>288</v>
      </c>
    </row>
    <row r="198" spans="1:11">
      <c r="A198" s="3" t="s">
        <v>1013</v>
      </c>
      <c r="B198" s="53" t="s">
        <v>1014</v>
      </c>
      <c r="C198" s="3"/>
      <c r="D198" s="3"/>
      <c r="E198" s="3"/>
      <c r="F198" s="3" t="s">
        <v>1015</v>
      </c>
      <c r="G198" s="3" t="s">
        <v>195</v>
      </c>
      <c r="H198" s="3"/>
      <c r="I198" s="3" t="s">
        <v>1015</v>
      </c>
      <c r="J198" s="3" t="s">
        <v>195</v>
      </c>
      <c r="K198" s="45" t="s">
        <v>288</v>
      </c>
    </row>
    <row r="199" spans="1:11">
      <c r="A199" s="3" t="s">
        <v>1016</v>
      </c>
      <c r="B199" s="53" t="s">
        <v>1017</v>
      </c>
      <c r="C199" s="3" t="s">
        <v>1018</v>
      </c>
      <c r="D199" s="3"/>
      <c r="E199" s="3"/>
      <c r="F199" s="3" t="s">
        <v>1019</v>
      </c>
      <c r="G199" s="3" t="s">
        <v>196</v>
      </c>
      <c r="H199" s="3"/>
      <c r="I199" s="3" t="s">
        <v>1019</v>
      </c>
      <c r="J199" s="3" t="s">
        <v>196</v>
      </c>
      <c r="K199" s="45" t="s">
        <v>288</v>
      </c>
    </row>
    <row r="200" spans="1:11">
      <c r="A200" s="18" t="s">
        <v>1020</v>
      </c>
      <c r="B200" s="18" t="s">
        <v>1021</v>
      </c>
      <c r="C200" s="18" t="s">
        <v>1022</v>
      </c>
      <c r="F200" s="18" t="s">
        <v>1023</v>
      </c>
      <c r="G200" s="18" t="s">
        <v>2</v>
      </c>
      <c r="H200" s="18">
        <v>55100</v>
      </c>
      <c r="I200" s="18" t="s">
        <v>1023</v>
      </c>
      <c r="J200" s="18" t="s">
        <v>2</v>
      </c>
      <c r="K200" s="45" t="s">
        <v>288</v>
      </c>
    </row>
    <row r="201" spans="1:11">
      <c r="A201" s="18" t="s">
        <v>1024</v>
      </c>
      <c r="B201" s="18" t="s">
        <v>1025</v>
      </c>
      <c r="C201" s="18" t="s">
        <v>1026</v>
      </c>
      <c r="F201" s="18" t="s">
        <v>1027</v>
      </c>
      <c r="G201" s="18" t="s">
        <v>2</v>
      </c>
      <c r="H201" s="18">
        <v>13700</v>
      </c>
      <c r="I201" s="18" t="s">
        <v>1027</v>
      </c>
      <c r="J201" s="18" t="s">
        <v>2</v>
      </c>
      <c r="K201" s="45" t="s">
        <v>288</v>
      </c>
    </row>
    <row r="202" spans="1:11">
      <c r="A202" s="3" t="s">
        <v>1028</v>
      </c>
      <c r="B202" s="52" t="s">
        <v>1029</v>
      </c>
      <c r="C202" s="3" t="s">
        <v>1030</v>
      </c>
      <c r="D202" s="3"/>
      <c r="E202" s="3"/>
      <c r="F202" s="3" t="s">
        <v>1031</v>
      </c>
      <c r="G202" s="3" t="s">
        <v>197</v>
      </c>
      <c r="H202" s="3"/>
      <c r="I202" s="3" t="s">
        <v>1031</v>
      </c>
      <c r="J202" s="3" t="s">
        <v>197</v>
      </c>
      <c r="K202" s="45" t="s">
        <v>288</v>
      </c>
    </row>
    <row r="203" spans="1:11">
      <c r="A203" s="3" t="s">
        <v>1032</v>
      </c>
      <c r="B203" s="52" t="s">
        <v>1033</v>
      </c>
      <c r="C203" s="3" t="s">
        <v>1034</v>
      </c>
      <c r="D203" s="3"/>
      <c r="E203" s="3"/>
      <c r="F203" s="3" t="s">
        <v>1035</v>
      </c>
      <c r="G203" s="3" t="s">
        <v>198</v>
      </c>
      <c r="H203" s="3"/>
      <c r="I203" s="3" t="s">
        <v>1035</v>
      </c>
      <c r="J203" s="3" t="s">
        <v>198</v>
      </c>
      <c r="K203" s="45" t="s">
        <v>288</v>
      </c>
    </row>
    <row r="204" spans="1:11">
      <c r="A204" s="3" t="s">
        <v>1036</v>
      </c>
      <c r="B204" s="53" t="s">
        <v>1037</v>
      </c>
      <c r="C204" s="3"/>
      <c r="D204" s="3"/>
      <c r="E204" s="3"/>
      <c r="F204" s="3" t="s">
        <v>1038</v>
      </c>
      <c r="G204" s="3" t="s">
        <v>1039</v>
      </c>
      <c r="H204" s="3">
        <v>96960</v>
      </c>
      <c r="I204" s="3" t="s">
        <v>1038</v>
      </c>
      <c r="J204" s="3" t="s">
        <v>1039</v>
      </c>
      <c r="K204" s="45" t="s">
        <v>288</v>
      </c>
    </row>
    <row r="205" spans="1:11">
      <c r="A205" s="3" t="s">
        <v>1040</v>
      </c>
      <c r="B205" s="53" t="s">
        <v>1041</v>
      </c>
      <c r="C205" s="3" t="s">
        <v>1042</v>
      </c>
      <c r="D205" s="3"/>
      <c r="E205" s="3"/>
      <c r="F205" s="3" t="s">
        <v>1038</v>
      </c>
      <c r="G205" s="3" t="s">
        <v>1039</v>
      </c>
      <c r="H205" s="3">
        <v>96960</v>
      </c>
      <c r="I205" s="3" t="s">
        <v>1038</v>
      </c>
      <c r="J205" s="3" t="s">
        <v>1039</v>
      </c>
      <c r="K205" s="45" t="s">
        <v>288</v>
      </c>
    </row>
    <row r="206" spans="1:11">
      <c r="A206" s="3" t="s">
        <v>1043</v>
      </c>
      <c r="B206" s="53" t="s">
        <v>1044</v>
      </c>
      <c r="C206" s="3" t="s">
        <v>1045</v>
      </c>
      <c r="D206" s="3"/>
      <c r="E206" s="3"/>
      <c r="F206" s="3" t="s">
        <v>1046</v>
      </c>
      <c r="G206" s="3" t="s">
        <v>1047</v>
      </c>
      <c r="H206" s="3"/>
      <c r="I206" s="3" t="s">
        <v>1046</v>
      </c>
      <c r="J206" s="3" t="s">
        <v>1047</v>
      </c>
      <c r="K206" s="45" t="s">
        <v>288</v>
      </c>
    </row>
    <row r="207" spans="1:11">
      <c r="A207" s="18" t="s">
        <v>1048</v>
      </c>
      <c r="B207" s="18" t="s">
        <v>1049</v>
      </c>
      <c r="C207" s="18" t="s">
        <v>1050</v>
      </c>
      <c r="F207" s="18" t="s">
        <v>1051</v>
      </c>
      <c r="G207" s="18" t="s">
        <v>203</v>
      </c>
      <c r="H207" s="48"/>
      <c r="I207" s="18" t="s">
        <v>1051</v>
      </c>
      <c r="J207" s="18" t="s">
        <v>203</v>
      </c>
      <c r="K207" s="45" t="s">
        <v>288</v>
      </c>
    </row>
    <row r="208" spans="1:11">
      <c r="A208" s="18" t="s">
        <v>1052</v>
      </c>
      <c r="B208" s="18" t="s">
        <v>1053</v>
      </c>
      <c r="C208" s="18" t="s">
        <v>1054</v>
      </c>
      <c r="F208" s="18" t="s">
        <v>1055</v>
      </c>
      <c r="G208" s="18" t="s">
        <v>46</v>
      </c>
      <c r="H208" s="18">
        <v>31130</v>
      </c>
      <c r="I208" s="18" t="s">
        <v>1055</v>
      </c>
      <c r="J208" s="18" t="s">
        <v>46</v>
      </c>
      <c r="K208" s="45" t="s">
        <v>288</v>
      </c>
    </row>
    <row r="209" spans="1:11">
      <c r="A209" s="18" t="s">
        <v>1056</v>
      </c>
      <c r="B209" s="18" t="s">
        <v>1057</v>
      </c>
      <c r="F209" s="18" t="s">
        <v>1058</v>
      </c>
      <c r="G209" s="18" t="s">
        <v>46</v>
      </c>
      <c r="H209" s="18">
        <v>44160</v>
      </c>
      <c r="I209" s="18" t="s">
        <v>1058</v>
      </c>
      <c r="J209" s="18" t="s">
        <v>46</v>
      </c>
      <c r="K209" s="45" t="s">
        <v>288</v>
      </c>
    </row>
    <row r="210" spans="1:11">
      <c r="A210" s="18" t="s">
        <v>1059</v>
      </c>
      <c r="B210" s="18" t="s">
        <v>1060</v>
      </c>
      <c r="C210" s="18" t="s">
        <v>1061</v>
      </c>
      <c r="F210" s="18" t="s">
        <v>1062</v>
      </c>
      <c r="G210" s="18" t="s">
        <v>46</v>
      </c>
      <c r="H210" s="18">
        <v>97305</v>
      </c>
      <c r="I210" s="18" t="s">
        <v>1062</v>
      </c>
      <c r="J210" s="18" t="s">
        <v>46</v>
      </c>
      <c r="K210" s="45" t="s">
        <v>288</v>
      </c>
    </row>
    <row r="211" spans="1:11">
      <c r="A211" s="18" t="s">
        <v>1063</v>
      </c>
      <c r="B211" s="18" t="s">
        <v>1064</v>
      </c>
      <c r="C211" s="18" t="s">
        <v>1065</v>
      </c>
      <c r="F211" s="18" t="s">
        <v>1066</v>
      </c>
      <c r="G211" s="18" t="s">
        <v>46</v>
      </c>
      <c r="H211" s="18">
        <v>92231</v>
      </c>
      <c r="I211" s="18" t="s">
        <v>1066</v>
      </c>
      <c r="J211" s="18" t="s">
        <v>46</v>
      </c>
      <c r="K211" s="45" t="s">
        <v>288</v>
      </c>
    </row>
    <row r="212" spans="1:11">
      <c r="A212" s="18" t="s">
        <v>1067</v>
      </c>
      <c r="B212" s="18" t="s">
        <v>1068</v>
      </c>
      <c r="C212" s="18" t="s">
        <v>1069</v>
      </c>
      <c r="F212" s="18" t="s">
        <v>1070</v>
      </c>
      <c r="G212" s="18" t="s">
        <v>46</v>
      </c>
      <c r="H212" s="47" t="s">
        <v>1071</v>
      </c>
      <c r="I212" s="18" t="s">
        <v>1070</v>
      </c>
      <c r="J212" s="18" t="s">
        <v>46</v>
      </c>
      <c r="K212" s="45" t="s">
        <v>288</v>
      </c>
    </row>
    <row r="213" spans="1:11">
      <c r="A213" s="18" t="s">
        <v>1072</v>
      </c>
      <c r="B213" s="18" t="s">
        <v>1073</v>
      </c>
      <c r="F213" s="18" t="s">
        <v>1074</v>
      </c>
      <c r="G213" s="18" t="s">
        <v>46</v>
      </c>
      <c r="H213" s="18">
        <v>64000</v>
      </c>
      <c r="I213" s="18" t="s">
        <v>1074</v>
      </c>
      <c r="J213" s="18" t="s">
        <v>46</v>
      </c>
      <c r="K213" s="45" t="s">
        <v>288</v>
      </c>
    </row>
    <row r="214" spans="1:11">
      <c r="A214" s="18" t="s">
        <v>1075</v>
      </c>
      <c r="B214" s="18" t="s">
        <v>1076</v>
      </c>
      <c r="C214" s="18" t="s">
        <v>1077</v>
      </c>
      <c r="F214" s="18" t="s">
        <v>1078</v>
      </c>
      <c r="G214" s="18" t="s">
        <v>46</v>
      </c>
      <c r="H214" s="18">
        <v>58090</v>
      </c>
      <c r="I214" s="18" t="s">
        <v>1078</v>
      </c>
      <c r="J214" s="18" t="s">
        <v>46</v>
      </c>
      <c r="K214" s="45" t="s">
        <v>288</v>
      </c>
    </row>
    <row r="215" spans="1:11">
      <c r="A215" s="18" t="s">
        <v>1079</v>
      </c>
      <c r="B215" s="18" t="s">
        <v>1080</v>
      </c>
      <c r="C215" s="18" t="s">
        <v>1081</v>
      </c>
      <c r="F215" s="18" t="s">
        <v>1082</v>
      </c>
      <c r="G215" s="18" t="s">
        <v>46</v>
      </c>
      <c r="H215" s="18">
        <v>68120</v>
      </c>
      <c r="I215" s="18" t="s">
        <v>1082</v>
      </c>
      <c r="J215" s="18" t="s">
        <v>46</v>
      </c>
      <c r="K215" s="45" t="s">
        <v>288</v>
      </c>
    </row>
    <row r="216" spans="1:11">
      <c r="A216" s="18" t="s">
        <v>1083</v>
      </c>
      <c r="B216" s="18" t="s">
        <v>1084</v>
      </c>
      <c r="C216" s="18" t="s">
        <v>1085</v>
      </c>
      <c r="F216" s="18" t="s">
        <v>1086</v>
      </c>
      <c r="G216" s="18" t="s">
        <v>46</v>
      </c>
      <c r="H216" s="18">
        <v>25000</v>
      </c>
      <c r="I216" s="18" t="s">
        <v>1086</v>
      </c>
      <c r="J216" s="18" t="s">
        <v>46</v>
      </c>
      <c r="K216" s="45" t="s">
        <v>288</v>
      </c>
    </row>
    <row r="217" spans="1:11">
      <c r="A217" s="18" t="s">
        <v>1087</v>
      </c>
      <c r="B217" s="18" t="s">
        <v>1088</v>
      </c>
      <c r="F217" s="18" t="s">
        <v>1089</v>
      </c>
      <c r="G217" s="18" t="s">
        <v>46</v>
      </c>
      <c r="H217" s="18">
        <v>292999</v>
      </c>
      <c r="I217" s="18" t="s">
        <v>1089</v>
      </c>
      <c r="J217" s="18" t="s">
        <v>46</v>
      </c>
      <c r="K217" s="45" t="s">
        <v>288</v>
      </c>
    </row>
    <row r="218" spans="1:11">
      <c r="A218" s="3" t="s">
        <v>1090</v>
      </c>
      <c r="B218" s="53" t="s">
        <v>1091</v>
      </c>
      <c r="C218" s="3"/>
      <c r="D218" s="3"/>
      <c r="E218" s="3"/>
      <c r="F218" s="3" t="s">
        <v>1092</v>
      </c>
      <c r="G218" s="3" t="s">
        <v>204</v>
      </c>
      <c r="H218" s="3">
        <v>96941</v>
      </c>
      <c r="I218" s="3" t="s">
        <v>1092</v>
      </c>
      <c r="J218" s="3" t="s">
        <v>204</v>
      </c>
      <c r="K218" s="45" t="s">
        <v>288</v>
      </c>
    </row>
    <row r="219" spans="1:11">
      <c r="A219" s="18" t="s">
        <v>1093</v>
      </c>
      <c r="B219" s="46" t="s">
        <v>1094</v>
      </c>
      <c r="F219" s="46" t="s">
        <v>1095</v>
      </c>
      <c r="G219" s="18" t="s">
        <v>205</v>
      </c>
      <c r="H219" s="18" t="s">
        <v>1096</v>
      </c>
      <c r="I219" s="46" t="s">
        <v>1095</v>
      </c>
      <c r="J219" s="18" t="s">
        <v>205</v>
      </c>
      <c r="K219" s="45" t="s">
        <v>288</v>
      </c>
    </row>
    <row r="220" spans="1:11">
      <c r="A220" s="18" t="s">
        <v>560</v>
      </c>
      <c r="B220" s="18" t="s">
        <v>1097</v>
      </c>
      <c r="F220" s="18" t="s">
        <v>1095</v>
      </c>
      <c r="G220" s="18" t="s">
        <v>205</v>
      </c>
      <c r="H220" s="18" t="s">
        <v>1098</v>
      </c>
      <c r="I220" s="18" t="s">
        <v>1095</v>
      </c>
      <c r="J220" s="18" t="s">
        <v>205</v>
      </c>
      <c r="K220" s="45" t="s">
        <v>288</v>
      </c>
    </row>
    <row r="221" spans="1:11">
      <c r="A221" s="18" t="s">
        <v>1099</v>
      </c>
      <c r="B221" s="18" t="s">
        <v>1100</v>
      </c>
      <c r="C221" s="18" t="s">
        <v>1101</v>
      </c>
      <c r="F221" s="18" t="s">
        <v>1102</v>
      </c>
      <c r="G221" s="18" t="s">
        <v>207</v>
      </c>
      <c r="I221" s="18" t="s">
        <v>1102</v>
      </c>
      <c r="J221" s="18" t="s">
        <v>207</v>
      </c>
      <c r="K221" s="45" t="s">
        <v>288</v>
      </c>
    </row>
    <row r="222" spans="1:11">
      <c r="A222" s="18" t="s">
        <v>1103</v>
      </c>
      <c r="B222" s="18" t="s">
        <v>1100</v>
      </c>
      <c r="C222" s="18" t="s">
        <v>1101</v>
      </c>
      <c r="F222" s="18" t="s">
        <v>1104</v>
      </c>
      <c r="G222" s="18" t="s">
        <v>207</v>
      </c>
      <c r="H222" s="48"/>
      <c r="I222" s="18" t="s">
        <v>1104</v>
      </c>
      <c r="J222" s="18" t="s">
        <v>207</v>
      </c>
      <c r="K222" s="45" t="s">
        <v>288</v>
      </c>
    </row>
    <row r="223" spans="1:11">
      <c r="A223" s="18" t="s">
        <v>1105</v>
      </c>
      <c r="B223" s="18" t="s">
        <v>1100</v>
      </c>
      <c r="C223" s="18" t="s">
        <v>1106</v>
      </c>
      <c r="F223" s="18" t="s">
        <v>1107</v>
      </c>
      <c r="G223" s="18" t="s">
        <v>207</v>
      </c>
      <c r="I223" s="18" t="s">
        <v>1107</v>
      </c>
      <c r="J223" s="18" t="s">
        <v>207</v>
      </c>
      <c r="K223" s="45" t="s">
        <v>288</v>
      </c>
    </row>
    <row r="224" spans="1:11">
      <c r="A224" s="18" t="s">
        <v>1028</v>
      </c>
      <c r="B224" s="18" t="s">
        <v>1108</v>
      </c>
      <c r="F224" s="18" t="s">
        <v>1109</v>
      </c>
      <c r="G224" s="18" t="s">
        <v>207</v>
      </c>
      <c r="I224" s="18" t="s">
        <v>1109</v>
      </c>
      <c r="J224" s="18" t="s">
        <v>207</v>
      </c>
      <c r="K224" s="45" t="s">
        <v>288</v>
      </c>
    </row>
    <row r="225" spans="1:11">
      <c r="A225" s="18" t="s">
        <v>1100</v>
      </c>
      <c r="B225" s="18" t="s">
        <v>1110</v>
      </c>
      <c r="C225" s="18" t="s">
        <v>1111</v>
      </c>
      <c r="F225" s="18" t="s">
        <v>1112</v>
      </c>
      <c r="G225" s="18" t="s">
        <v>207</v>
      </c>
      <c r="I225" s="18" t="s">
        <v>1112</v>
      </c>
      <c r="J225" s="18" t="s">
        <v>207</v>
      </c>
      <c r="K225" s="45" t="s">
        <v>288</v>
      </c>
    </row>
    <row r="226" spans="1:11">
      <c r="A226" s="18" t="s">
        <v>1113</v>
      </c>
      <c r="B226" s="46" t="s">
        <v>1114</v>
      </c>
      <c r="C226" s="46" t="s">
        <v>1115</v>
      </c>
      <c r="D226" s="46"/>
      <c r="E226" s="46"/>
      <c r="F226" s="46" t="s">
        <v>1116</v>
      </c>
      <c r="G226" s="18" t="s">
        <v>1117</v>
      </c>
      <c r="H226" s="47" t="s">
        <v>1118</v>
      </c>
      <c r="I226" s="46" t="s">
        <v>1116</v>
      </c>
      <c r="J226" s="18" t="s">
        <v>1117</v>
      </c>
      <c r="K226" s="45" t="s">
        <v>288</v>
      </c>
    </row>
    <row r="227" spans="1:11">
      <c r="A227" s="18" t="s">
        <v>639</v>
      </c>
      <c r="B227" s="18" t="s">
        <v>1119</v>
      </c>
      <c r="C227" s="18" t="s">
        <v>1120</v>
      </c>
      <c r="F227" s="18" t="s">
        <v>1121</v>
      </c>
      <c r="G227" s="18" t="s">
        <v>209</v>
      </c>
      <c r="I227" s="18" t="s">
        <v>1121</v>
      </c>
      <c r="J227" s="18" t="s">
        <v>209</v>
      </c>
      <c r="K227" s="45" t="s">
        <v>288</v>
      </c>
    </row>
    <row r="228" spans="1:11">
      <c r="A228" s="18" t="s">
        <v>1122</v>
      </c>
      <c r="B228" s="54" t="s">
        <v>1123</v>
      </c>
      <c r="F228" s="18" t="s">
        <v>1124</v>
      </c>
      <c r="G228" s="18" t="s">
        <v>210</v>
      </c>
      <c r="I228" s="18" t="s">
        <v>1124</v>
      </c>
      <c r="J228" s="18" t="s">
        <v>210</v>
      </c>
      <c r="K228" s="45" t="s">
        <v>288</v>
      </c>
    </row>
    <row r="229" spans="1:11">
      <c r="A229" s="18" t="s">
        <v>1125</v>
      </c>
      <c r="B229" s="54" t="s">
        <v>1126</v>
      </c>
      <c r="C229" s="18" t="s">
        <v>1127</v>
      </c>
      <c r="F229" s="18" t="s">
        <v>1128</v>
      </c>
      <c r="G229" s="18" t="s">
        <v>212</v>
      </c>
      <c r="I229" s="18" t="s">
        <v>1128</v>
      </c>
      <c r="J229" s="18" t="s">
        <v>212</v>
      </c>
      <c r="K229" s="45" t="s">
        <v>288</v>
      </c>
    </row>
    <row r="230" spans="1:11">
      <c r="A230" s="18" t="s">
        <v>1129</v>
      </c>
      <c r="B230" s="18" t="s">
        <v>1130</v>
      </c>
      <c r="C230" s="18" t="s">
        <v>1131</v>
      </c>
      <c r="F230" s="18" t="s">
        <v>1132</v>
      </c>
      <c r="G230" s="18" t="s">
        <v>213</v>
      </c>
      <c r="I230" s="18" t="s">
        <v>1132</v>
      </c>
      <c r="J230" s="18" t="s">
        <v>213</v>
      </c>
      <c r="K230" s="45" t="s">
        <v>288</v>
      </c>
    </row>
    <row r="231" spans="1:11">
      <c r="A231" s="3" t="s">
        <v>1133</v>
      </c>
      <c r="B231" s="18" t="s">
        <v>1134</v>
      </c>
      <c r="C231" s="3" t="s">
        <v>1135</v>
      </c>
      <c r="D231" s="3"/>
      <c r="E231" s="3"/>
      <c r="F231" s="3" t="s">
        <v>1136</v>
      </c>
      <c r="G231" s="3" t="s">
        <v>1137</v>
      </c>
      <c r="H231" s="3"/>
      <c r="I231" s="3" t="s">
        <v>1136</v>
      </c>
      <c r="J231" s="3" t="s">
        <v>1137</v>
      </c>
      <c r="K231" s="45" t="s">
        <v>288</v>
      </c>
    </row>
    <row r="232" spans="1:11">
      <c r="A232" s="18" t="s">
        <v>1138</v>
      </c>
      <c r="B232" s="18" t="s">
        <v>1139</v>
      </c>
      <c r="C232" s="18" t="s">
        <v>1140</v>
      </c>
      <c r="F232" s="18" t="s">
        <v>1141</v>
      </c>
      <c r="G232" s="18" t="s">
        <v>28</v>
      </c>
      <c r="I232" s="18" t="s">
        <v>1141</v>
      </c>
      <c r="J232" s="18" t="s">
        <v>28</v>
      </c>
      <c r="K232" s="45" t="s">
        <v>288</v>
      </c>
    </row>
    <row r="233" spans="1:11">
      <c r="A233" s="18" t="s">
        <v>1142</v>
      </c>
      <c r="B233" s="18" t="s">
        <v>1143</v>
      </c>
      <c r="C233" s="18" t="s">
        <v>1144</v>
      </c>
      <c r="F233" s="18" t="s">
        <v>1145</v>
      </c>
      <c r="G233" s="18" t="s">
        <v>215</v>
      </c>
      <c r="I233" s="18" t="s">
        <v>1145</v>
      </c>
      <c r="J233" s="18" t="s">
        <v>215</v>
      </c>
      <c r="K233" s="45" t="s">
        <v>288</v>
      </c>
    </row>
    <row r="234" spans="1:11">
      <c r="A234" s="3" t="s">
        <v>322</v>
      </c>
      <c r="B234" s="37" t="s">
        <v>1146</v>
      </c>
      <c r="C234" s="3"/>
      <c r="D234" s="3"/>
      <c r="E234" s="3"/>
      <c r="F234" s="3" t="s">
        <v>1147</v>
      </c>
      <c r="G234" s="3" t="s">
        <v>1148</v>
      </c>
      <c r="H234" s="3"/>
      <c r="I234" s="3" t="s">
        <v>1147</v>
      </c>
      <c r="J234" s="3" t="s">
        <v>1148</v>
      </c>
      <c r="K234" s="45" t="s">
        <v>288</v>
      </c>
    </row>
    <row r="235" spans="1:11">
      <c r="A235" s="18" t="s">
        <v>1149</v>
      </c>
      <c r="B235" s="18" t="s">
        <v>1150</v>
      </c>
      <c r="C235" s="18" t="s">
        <v>1151</v>
      </c>
      <c r="F235" s="18" t="s">
        <v>1152</v>
      </c>
      <c r="G235" s="18" t="s">
        <v>36</v>
      </c>
      <c r="I235" s="18" t="s">
        <v>1152</v>
      </c>
      <c r="J235" s="18" t="s">
        <v>36</v>
      </c>
      <c r="K235" s="45" t="s">
        <v>288</v>
      </c>
    </row>
    <row r="236" spans="1:11">
      <c r="A236" s="18" t="s">
        <v>560</v>
      </c>
      <c r="B236" s="18" t="s">
        <v>1153</v>
      </c>
      <c r="C236" s="18" t="s">
        <v>1154</v>
      </c>
      <c r="F236" s="18" t="s">
        <v>1155</v>
      </c>
      <c r="G236" s="18" t="s">
        <v>36</v>
      </c>
      <c r="I236" s="18" t="s">
        <v>1155</v>
      </c>
      <c r="J236" s="18" t="s">
        <v>36</v>
      </c>
      <c r="K236" s="45" t="s">
        <v>288</v>
      </c>
    </row>
    <row r="237" spans="1:11">
      <c r="A237" s="18" t="s">
        <v>1156</v>
      </c>
      <c r="B237" s="18" t="s">
        <v>1157</v>
      </c>
      <c r="C237" s="18" t="s">
        <v>1158</v>
      </c>
      <c r="F237" s="18" t="s">
        <v>1159</v>
      </c>
      <c r="G237" s="18" t="s">
        <v>69</v>
      </c>
      <c r="H237" s="47" t="s">
        <v>1160</v>
      </c>
      <c r="I237" s="18" t="s">
        <v>1159</v>
      </c>
      <c r="J237" s="18" t="s">
        <v>69</v>
      </c>
      <c r="K237" s="45" t="s">
        <v>288</v>
      </c>
    </row>
    <row r="238" spans="1:11">
      <c r="A238" s="18" t="s">
        <v>322</v>
      </c>
      <c r="B238" s="18" t="s">
        <v>639</v>
      </c>
      <c r="C238" s="18" t="s">
        <v>1161</v>
      </c>
      <c r="F238" s="18" t="s">
        <v>1162</v>
      </c>
      <c r="G238" s="18" t="s">
        <v>218</v>
      </c>
      <c r="I238" s="18" t="s">
        <v>1162</v>
      </c>
      <c r="J238" s="18" t="s">
        <v>218</v>
      </c>
      <c r="K238" s="45" t="s">
        <v>288</v>
      </c>
    </row>
    <row r="239" spans="1:11">
      <c r="A239" s="54" t="s">
        <v>1163</v>
      </c>
      <c r="B239" s="18" t="s">
        <v>1164</v>
      </c>
      <c r="C239" s="18" t="s">
        <v>1165</v>
      </c>
      <c r="F239" s="18" t="s">
        <v>1166</v>
      </c>
      <c r="G239" s="18" t="s">
        <v>14</v>
      </c>
      <c r="H239" s="47" t="s">
        <v>1167</v>
      </c>
      <c r="I239" s="18" t="s">
        <v>1166</v>
      </c>
      <c r="J239" s="18" t="s">
        <v>14</v>
      </c>
      <c r="K239" s="45" t="s">
        <v>288</v>
      </c>
    </row>
    <row r="240" spans="1:11">
      <c r="A240" s="18" t="s">
        <v>1168</v>
      </c>
      <c r="B240" s="18" t="s">
        <v>1169</v>
      </c>
      <c r="F240" s="18" t="s">
        <v>1170</v>
      </c>
      <c r="G240" s="18" t="s">
        <v>14</v>
      </c>
      <c r="I240" s="18" t="s">
        <v>1170</v>
      </c>
      <c r="J240" s="18" t="s">
        <v>14</v>
      </c>
      <c r="K240" s="45" t="s">
        <v>288</v>
      </c>
    </row>
    <row r="241" spans="1:11">
      <c r="A241" s="18" t="s">
        <v>1171</v>
      </c>
      <c r="B241" s="18" t="s">
        <v>1172</v>
      </c>
      <c r="F241" s="18" t="s">
        <v>1173</v>
      </c>
      <c r="G241" s="18" t="s">
        <v>14</v>
      </c>
      <c r="I241" s="18" t="s">
        <v>1173</v>
      </c>
      <c r="J241" s="18" t="s">
        <v>14</v>
      </c>
      <c r="K241" s="45" t="s">
        <v>288</v>
      </c>
    </row>
    <row r="242" spans="1:11">
      <c r="A242" s="18" t="s">
        <v>1174</v>
      </c>
      <c r="B242" s="18" t="s">
        <v>1175</v>
      </c>
      <c r="F242" s="18" t="s">
        <v>1176</v>
      </c>
      <c r="G242" s="18" t="s">
        <v>14</v>
      </c>
      <c r="I242" s="18" t="s">
        <v>1176</v>
      </c>
      <c r="J242" s="18" t="s">
        <v>14</v>
      </c>
      <c r="K242" s="45" t="s">
        <v>288</v>
      </c>
    </row>
    <row r="243" spans="1:11">
      <c r="A243" s="3" t="s">
        <v>1177</v>
      </c>
      <c r="B243" s="37" t="s">
        <v>1178</v>
      </c>
      <c r="C243" s="3" t="s">
        <v>1179</v>
      </c>
      <c r="D243" s="3"/>
      <c r="E243" s="3"/>
      <c r="F243" s="3" t="s">
        <v>1180</v>
      </c>
      <c r="G243" s="3" t="s">
        <v>1181</v>
      </c>
      <c r="H243" s="3">
        <v>91193</v>
      </c>
      <c r="I243" s="3" t="s">
        <v>1180</v>
      </c>
      <c r="J243" s="3" t="s">
        <v>1181</v>
      </c>
      <c r="K243" s="45" t="s">
        <v>288</v>
      </c>
    </row>
    <row r="244" spans="1:11">
      <c r="A244" s="3" t="s">
        <v>639</v>
      </c>
      <c r="B244" s="37" t="s">
        <v>1182</v>
      </c>
      <c r="C244" s="3"/>
      <c r="D244" s="3"/>
      <c r="E244" s="3"/>
      <c r="F244" s="3" t="s">
        <v>1183</v>
      </c>
      <c r="G244" s="3" t="s">
        <v>1181</v>
      </c>
      <c r="H244" s="3"/>
      <c r="I244" s="3" t="s">
        <v>1183</v>
      </c>
      <c r="J244" s="3" t="s">
        <v>1181</v>
      </c>
      <c r="K244" s="45" t="s">
        <v>288</v>
      </c>
    </row>
    <row r="245" spans="1:11">
      <c r="A245" s="18" t="s">
        <v>1184</v>
      </c>
      <c r="B245" s="54" t="s">
        <v>1185</v>
      </c>
      <c r="F245" s="18" t="s">
        <v>1186</v>
      </c>
      <c r="G245" s="18" t="s">
        <v>63</v>
      </c>
      <c r="I245" s="18" t="s">
        <v>1186</v>
      </c>
      <c r="J245" s="18" t="s">
        <v>63</v>
      </c>
      <c r="K245" s="45" t="s">
        <v>288</v>
      </c>
    </row>
    <row r="246" spans="1:11">
      <c r="A246" s="18" t="s">
        <v>1187</v>
      </c>
      <c r="B246" s="54" t="s">
        <v>1188</v>
      </c>
      <c r="F246" s="18" t="s">
        <v>1189</v>
      </c>
      <c r="G246" s="18" t="s">
        <v>39</v>
      </c>
      <c r="I246" s="18" t="s">
        <v>1189</v>
      </c>
      <c r="J246" s="18" t="s">
        <v>39</v>
      </c>
      <c r="K246" s="45" t="s">
        <v>288</v>
      </c>
    </row>
    <row r="247" spans="1:11">
      <c r="A247" s="18" t="s">
        <v>1190</v>
      </c>
      <c r="B247" s="54" t="s">
        <v>1191</v>
      </c>
      <c r="F247" s="18" t="s">
        <v>1192</v>
      </c>
      <c r="G247" s="18" t="s">
        <v>39</v>
      </c>
      <c r="I247" s="18" t="s">
        <v>1192</v>
      </c>
      <c r="J247" s="18" t="s">
        <v>39</v>
      </c>
      <c r="K247" s="45" t="s">
        <v>288</v>
      </c>
    </row>
    <row r="248" spans="1:11">
      <c r="A248" s="18" t="s">
        <v>1193</v>
      </c>
      <c r="B248" s="54" t="s">
        <v>1194</v>
      </c>
      <c r="F248" s="18" t="s">
        <v>1195</v>
      </c>
      <c r="G248" s="18" t="s">
        <v>39</v>
      </c>
      <c r="I248" s="18" t="s">
        <v>1195</v>
      </c>
      <c r="J248" s="18" t="s">
        <v>39</v>
      </c>
      <c r="K248" s="45" t="s">
        <v>288</v>
      </c>
    </row>
    <row r="249" spans="1:11">
      <c r="A249" s="18" t="s">
        <v>1196</v>
      </c>
      <c r="B249" s="18" t="s">
        <v>1197</v>
      </c>
      <c r="C249" s="18" t="s">
        <v>1198</v>
      </c>
      <c r="F249" s="18" t="s">
        <v>1199</v>
      </c>
      <c r="G249" s="18" t="s">
        <v>1200</v>
      </c>
      <c r="I249" s="18" t="s">
        <v>1199</v>
      </c>
      <c r="J249" s="18" t="s">
        <v>1200</v>
      </c>
      <c r="K249" s="45" t="s">
        <v>288</v>
      </c>
    </row>
    <row r="250" spans="1:11">
      <c r="A250" s="18" t="s">
        <v>1201</v>
      </c>
      <c r="B250" s="18" t="s">
        <v>1202</v>
      </c>
      <c r="C250" s="18" t="s">
        <v>1203</v>
      </c>
      <c r="F250" s="18" t="s">
        <v>1204</v>
      </c>
      <c r="G250" s="18" t="s">
        <v>1200</v>
      </c>
      <c r="I250" s="18" t="s">
        <v>1204</v>
      </c>
      <c r="J250" s="18" t="s">
        <v>1200</v>
      </c>
      <c r="K250" s="45" t="s">
        <v>288</v>
      </c>
    </row>
    <row r="251" spans="1:11">
      <c r="A251" s="18" t="s">
        <v>1205</v>
      </c>
      <c r="B251" s="18" t="s">
        <v>1206</v>
      </c>
      <c r="F251" s="18" t="s">
        <v>1207</v>
      </c>
      <c r="G251" s="18" t="s">
        <v>1200</v>
      </c>
      <c r="I251" s="18" t="s">
        <v>1207</v>
      </c>
      <c r="J251" s="18" t="s">
        <v>1200</v>
      </c>
      <c r="K251" s="45" t="s">
        <v>288</v>
      </c>
    </row>
    <row r="252" spans="1:11">
      <c r="A252" s="18" t="s">
        <v>1208</v>
      </c>
      <c r="B252" s="18" t="s">
        <v>1209</v>
      </c>
      <c r="C252" s="18" t="s">
        <v>1210</v>
      </c>
      <c r="F252" s="18" t="s">
        <v>1211</v>
      </c>
      <c r="G252" s="18" t="s">
        <v>1200</v>
      </c>
      <c r="I252" s="18" t="s">
        <v>1211</v>
      </c>
      <c r="J252" s="18" t="s">
        <v>1200</v>
      </c>
      <c r="K252" s="45" t="s">
        <v>288</v>
      </c>
    </row>
    <row r="253" spans="1:11">
      <c r="A253" s="18" t="s">
        <v>1212</v>
      </c>
      <c r="B253" s="18" t="s">
        <v>1213</v>
      </c>
      <c r="F253" s="18" t="s">
        <v>1214</v>
      </c>
      <c r="G253" s="18" t="s">
        <v>1200</v>
      </c>
      <c r="H253" s="18">
        <v>18</v>
      </c>
      <c r="I253" s="18" t="s">
        <v>1214</v>
      </c>
      <c r="J253" s="18" t="s">
        <v>1200</v>
      </c>
      <c r="K253" s="45" t="s">
        <v>288</v>
      </c>
    </row>
    <row r="254" spans="1:11">
      <c r="A254" s="18" t="s">
        <v>1215</v>
      </c>
      <c r="B254" s="18" t="s">
        <v>1216</v>
      </c>
      <c r="F254" s="18" t="s">
        <v>1217</v>
      </c>
      <c r="G254" s="18" t="s">
        <v>1200</v>
      </c>
      <c r="I254" s="18" t="s">
        <v>1217</v>
      </c>
      <c r="J254" s="18" t="s">
        <v>1200</v>
      </c>
      <c r="K254" s="45" t="s">
        <v>288</v>
      </c>
    </row>
    <row r="255" spans="1:11">
      <c r="A255" s="18" t="s">
        <v>1218</v>
      </c>
      <c r="B255" s="18" t="s">
        <v>1219</v>
      </c>
      <c r="F255" s="18" t="s">
        <v>1220</v>
      </c>
      <c r="G255" s="18" t="s">
        <v>1200</v>
      </c>
      <c r="H255" s="18">
        <v>41</v>
      </c>
      <c r="I255" s="18" t="s">
        <v>1220</v>
      </c>
      <c r="J255" s="18" t="s">
        <v>1200</v>
      </c>
      <c r="K255" s="45" t="s">
        <v>288</v>
      </c>
    </row>
    <row r="256" spans="1:11">
      <c r="A256" s="18" t="s">
        <v>1221</v>
      </c>
      <c r="B256" s="18" t="s">
        <v>1222</v>
      </c>
      <c r="C256" s="18" t="s">
        <v>1223</v>
      </c>
      <c r="F256" s="18" t="s">
        <v>1224</v>
      </c>
      <c r="G256" s="18" t="s">
        <v>18</v>
      </c>
      <c r="H256" s="18">
        <v>6100</v>
      </c>
      <c r="I256" s="18" t="s">
        <v>1224</v>
      </c>
      <c r="J256" s="18" t="s">
        <v>18</v>
      </c>
      <c r="K256" s="45" t="s">
        <v>288</v>
      </c>
    </row>
    <row r="257" spans="1:11">
      <c r="A257" s="18" t="s">
        <v>1225</v>
      </c>
      <c r="B257" s="18" t="s">
        <v>1226</v>
      </c>
      <c r="C257" s="18" t="s">
        <v>1227</v>
      </c>
      <c r="F257" s="18" t="s">
        <v>1228</v>
      </c>
      <c r="G257" s="18" t="s">
        <v>18</v>
      </c>
      <c r="H257" s="18">
        <v>2600</v>
      </c>
      <c r="I257" s="18" t="s">
        <v>1228</v>
      </c>
      <c r="J257" s="18" t="s">
        <v>18</v>
      </c>
      <c r="K257" s="45" t="s">
        <v>288</v>
      </c>
    </row>
    <row r="258" spans="1:11">
      <c r="A258" s="18" t="s">
        <v>1229</v>
      </c>
      <c r="B258" s="18" t="s">
        <v>1230</v>
      </c>
      <c r="C258" s="18" t="s">
        <v>1231</v>
      </c>
      <c r="F258" s="18" t="s">
        <v>1232</v>
      </c>
      <c r="G258" s="18" t="s">
        <v>18</v>
      </c>
      <c r="H258" s="18">
        <v>2906</v>
      </c>
      <c r="I258" s="18" t="s">
        <v>1232</v>
      </c>
      <c r="J258" s="18" t="s">
        <v>18</v>
      </c>
      <c r="K258" s="45" t="s">
        <v>288</v>
      </c>
    </row>
    <row r="259" spans="1:11">
      <c r="A259" s="18" t="s">
        <v>1233</v>
      </c>
      <c r="B259" s="18" t="s">
        <v>1230</v>
      </c>
      <c r="C259" s="18" t="s">
        <v>1234</v>
      </c>
      <c r="F259" s="18" t="s">
        <v>1235</v>
      </c>
      <c r="G259" s="18" t="s">
        <v>18</v>
      </c>
      <c r="H259" s="18">
        <v>8000</v>
      </c>
      <c r="I259" s="18" t="s">
        <v>1235</v>
      </c>
      <c r="J259" s="18" t="s">
        <v>18</v>
      </c>
      <c r="K259" s="45" t="s">
        <v>288</v>
      </c>
    </row>
    <row r="260" spans="1:11">
      <c r="A260" s="18" t="s">
        <v>1236</v>
      </c>
      <c r="B260" s="18" t="s">
        <v>1237</v>
      </c>
      <c r="F260" s="18" t="s">
        <v>1238</v>
      </c>
      <c r="G260" s="18" t="s">
        <v>18</v>
      </c>
      <c r="H260" s="18">
        <v>6200</v>
      </c>
      <c r="I260" s="18" t="s">
        <v>1238</v>
      </c>
      <c r="J260" s="18" t="s">
        <v>18</v>
      </c>
      <c r="K260" s="45" t="s">
        <v>288</v>
      </c>
    </row>
    <row r="261" spans="1:11">
      <c r="A261" s="18" t="s">
        <v>1239</v>
      </c>
      <c r="B261" s="18" t="s">
        <v>1240</v>
      </c>
      <c r="C261" s="18" t="s">
        <v>1241</v>
      </c>
      <c r="F261" s="18" t="s">
        <v>1242</v>
      </c>
      <c r="G261" s="18" t="s">
        <v>18</v>
      </c>
      <c r="H261" s="18">
        <v>5000</v>
      </c>
      <c r="I261" s="18" t="s">
        <v>1242</v>
      </c>
      <c r="J261" s="18" t="s">
        <v>18</v>
      </c>
      <c r="K261" s="45" t="s">
        <v>288</v>
      </c>
    </row>
    <row r="262" spans="1:11">
      <c r="A262" s="18" t="s">
        <v>1243</v>
      </c>
      <c r="B262" s="18" t="s">
        <v>1244</v>
      </c>
      <c r="F262" s="18" t="s">
        <v>1245</v>
      </c>
      <c r="G262" s="18" t="s">
        <v>18</v>
      </c>
      <c r="H262" s="18">
        <v>1226</v>
      </c>
      <c r="I262" s="18" t="s">
        <v>1245</v>
      </c>
      <c r="J262" s="18" t="s">
        <v>18</v>
      </c>
      <c r="K262" s="45" t="s">
        <v>288</v>
      </c>
    </row>
    <row r="263" spans="1:11">
      <c r="A263" s="18" t="s">
        <v>1246</v>
      </c>
      <c r="B263" s="18" t="s">
        <v>1247</v>
      </c>
      <c r="C263" s="18" t="s">
        <v>1248</v>
      </c>
      <c r="F263" s="18" t="s">
        <v>1249</v>
      </c>
      <c r="G263" s="18" t="s">
        <v>18</v>
      </c>
      <c r="H263" s="18">
        <v>7000</v>
      </c>
      <c r="I263" s="18" t="s">
        <v>1249</v>
      </c>
      <c r="J263" s="18" t="s">
        <v>18</v>
      </c>
      <c r="K263" s="45" t="s">
        <v>288</v>
      </c>
    </row>
    <row r="264" spans="1:11">
      <c r="A264" s="18" t="s">
        <v>1250</v>
      </c>
      <c r="B264" s="18" t="s">
        <v>1251</v>
      </c>
      <c r="C264" s="18" t="s">
        <v>1252</v>
      </c>
      <c r="F264" s="18" t="s">
        <v>1253</v>
      </c>
      <c r="G264" s="18" t="s">
        <v>84</v>
      </c>
      <c r="H264" s="18" t="s">
        <v>1254</v>
      </c>
      <c r="I264" s="18" t="s">
        <v>1253</v>
      </c>
      <c r="J264" s="18" t="s">
        <v>84</v>
      </c>
      <c r="K264" s="45" t="s">
        <v>288</v>
      </c>
    </row>
    <row r="265" spans="1:11">
      <c r="A265" s="18" t="s">
        <v>560</v>
      </c>
      <c r="B265" s="18" t="s">
        <v>1255</v>
      </c>
      <c r="F265" s="18" t="s">
        <v>1256</v>
      </c>
      <c r="G265" s="18" t="s">
        <v>84</v>
      </c>
      <c r="H265" s="18" t="s">
        <v>1257</v>
      </c>
      <c r="I265" s="18" t="s">
        <v>1256</v>
      </c>
      <c r="J265" s="18" t="s">
        <v>84</v>
      </c>
      <c r="K265" s="45" t="s">
        <v>288</v>
      </c>
    </row>
    <row r="266" spans="1:11">
      <c r="A266" s="18" t="s">
        <v>1258</v>
      </c>
      <c r="B266" s="18" t="s">
        <v>1259</v>
      </c>
      <c r="C266" s="18" t="s">
        <v>1260</v>
      </c>
      <c r="F266" s="18" t="s">
        <v>1256</v>
      </c>
      <c r="G266" s="18" t="s">
        <v>84</v>
      </c>
      <c r="H266" s="18" t="s">
        <v>1261</v>
      </c>
      <c r="I266" s="18" t="s">
        <v>1256</v>
      </c>
      <c r="J266" s="18" t="s">
        <v>84</v>
      </c>
      <c r="K266" s="45" t="s">
        <v>288</v>
      </c>
    </row>
    <row r="267" spans="1:11">
      <c r="A267" s="18" t="s">
        <v>1262</v>
      </c>
      <c r="B267" s="18" t="s">
        <v>1263</v>
      </c>
      <c r="C267" s="18" t="s">
        <v>1264</v>
      </c>
      <c r="F267" s="18" t="s">
        <v>1265</v>
      </c>
      <c r="G267" s="18" t="s">
        <v>222</v>
      </c>
      <c r="H267" s="18" t="s">
        <v>1266</v>
      </c>
      <c r="I267" s="18" t="s">
        <v>1265</v>
      </c>
      <c r="J267" s="18" t="s">
        <v>222</v>
      </c>
      <c r="K267" s="45" t="s">
        <v>288</v>
      </c>
    </row>
    <row r="268" spans="1:11">
      <c r="A268" s="18" t="s">
        <v>1267</v>
      </c>
      <c r="B268" s="18" t="s">
        <v>1268</v>
      </c>
      <c r="F268" s="18" t="s">
        <v>1269</v>
      </c>
      <c r="G268" s="18" t="s">
        <v>224</v>
      </c>
      <c r="I268" s="18" t="s">
        <v>1269</v>
      </c>
      <c r="J268" s="18" t="s">
        <v>224</v>
      </c>
      <c r="K268" s="45" t="s">
        <v>288</v>
      </c>
    </row>
    <row r="269" spans="1:11">
      <c r="A269" s="18" t="s">
        <v>1270</v>
      </c>
      <c r="B269" s="18" t="s">
        <v>1271</v>
      </c>
      <c r="C269" s="18" t="s">
        <v>1272</v>
      </c>
      <c r="F269" s="18" t="s">
        <v>1273</v>
      </c>
      <c r="G269" s="18" t="s">
        <v>66</v>
      </c>
      <c r="I269" s="18" t="s">
        <v>1273</v>
      </c>
      <c r="J269" s="18" t="s">
        <v>66</v>
      </c>
      <c r="K269" s="45" t="s">
        <v>288</v>
      </c>
    </row>
    <row r="270" spans="1:11">
      <c r="A270" s="18" t="s">
        <v>1274</v>
      </c>
      <c r="B270" s="46" t="s">
        <v>1275</v>
      </c>
      <c r="C270" s="46" t="s">
        <v>1276</v>
      </c>
      <c r="D270" s="46"/>
      <c r="E270" s="46"/>
      <c r="F270" s="46" t="s">
        <v>1277</v>
      </c>
      <c r="G270" s="18" t="s">
        <v>1278</v>
      </c>
      <c r="H270" s="47" t="s">
        <v>1279</v>
      </c>
      <c r="I270" s="46" t="s">
        <v>1277</v>
      </c>
      <c r="J270" s="18" t="s">
        <v>1278</v>
      </c>
      <c r="K270" s="45" t="s">
        <v>288</v>
      </c>
    </row>
    <row r="271" spans="1:11">
      <c r="A271" s="18" t="s">
        <v>322</v>
      </c>
      <c r="B271" s="18" t="s">
        <v>1280</v>
      </c>
      <c r="F271" s="18" t="s">
        <v>1281</v>
      </c>
      <c r="G271" s="18" t="s">
        <v>1278</v>
      </c>
      <c r="H271" s="47" t="s">
        <v>1282</v>
      </c>
      <c r="I271" s="18" t="s">
        <v>1281</v>
      </c>
      <c r="J271" s="18" t="s">
        <v>1278</v>
      </c>
      <c r="K271" s="45" t="s">
        <v>288</v>
      </c>
    </row>
    <row r="272" spans="1:11">
      <c r="A272" s="18" t="s">
        <v>1283</v>
      </c>
      <c r="B272" s="18" t="s">
        <v>1284</v>
      </c>
      <c r="C272" s="18" t="s">
        <v>1285</v>
      </c>
      <c r="F272" s="18" t="s">
        <v>1286</v>
      </c>
      <c r="G272" s="18" t="s">
        <v>1278</v>
      </c>
      <c r="H272" s="47" t="s">
        <v>1287</v>
      </c>
      <c r="I272" s="18" t="s">
        <v>1286</v>
      </c>
      <c r="J272" s="18" t="s">
        <v>1278</v>
      </c>
      <c r="K272" s="45" t="s">
        <v>288</v>
      </c>
    </row>
    <row r="273" spans="1:11">
      <c r="A273" s="18" t="s">
        <v>1288</v>
      </c>
      <c r="B273" s="18" t="s">
        <v>1289</v>
      </c>
      <c r="F273" s="18" t="s">
        <v>1290</v>
      </c>
      <c r="G273" s="18" t="s">
        <v>1278</v>
      </c>
      <c r="H273" s="47" t="s">
        <v>1291</v>
      </c>
      <c r="I273" s="18" t="s">
        <v>1290</v>
      </c>
      <c r="J273" s="18" t="s">
        <v>1278</v>
      </c>
      <c r="K273" s="45" t="s">
        <v>288</v>
      </c>
    </row>
    <row r="274" spans="1:11">
      <c r="A274" s="18" t="s">
        <v>1292</v>
      </c>
      <c r="B274" s="18" t="s">
        <v>1293</v>
      </c>
      <c r="F274" s="18" t="s">
        <v>1294</v>
      </c>
      <c r="G274" s="18" t="s">
        <v>1278</v>
      </c>
      <c r="H274" s="47" t="s">
        <v>1295</v>
      </c>
      <c r="I274" s="18" t="s">
        <v>1294</v>
      </c>
      <c r="J274" s="18" t="s">
        <v>1278</v>
      </c>
      <c r="K274" s="45" t="s">
        <v>288</v>
      </c>
    </row>
    <row r="275" spans="1:11">
      <c r="A275" s="18" t="s">
        <v>1296</v>
      </c>
      <c r="B275" s="18" t="s">
        <v>1297</v>
      </c>
      <c r="C275" s="18" t="s">
        <v>1298</v>
      </c>
      <c r="F275" s="18" t="s">
        <v>1299</v>
      </c>
      <c r="G275" s="18" t="s">
        <v>1300</v>
      </c>
      <c r="H275" s="48">
        <v>236006</v>
      </c>
      <c r="I275" s="18" t="s">
        <v>1299</v>
      </c>
      <c r="J275" s="18" t="s">
        <v>1300</v>
      </c>
      <c r="K275" s="45" t="s">
        <v>288</v>
      </c>
    </row>
    <row r="276" spans="1:11">
      <c r="A276" s="18" t="s">
        <v>1301</v>
      </c>
      <c r="B276" s="18" t="s">
        <v>1302</v>
      </c>
      <c r="F276" s="18" t="s">
        <v>1303</v>
      </c>
      <c r="G276" s="18" t="s">
        <v>1300</v>
      </c>
      <c r="H276" s="48">
        <v>420008</v>
      </c>
      <c r="I276" s="18" t="s">
        <v>1303</v>
      </c>
      <c r="J276" s="18" t="s">
        <v>1300</v>
      </c>
      <c r="K276" s="45" t="s">
        <v>288</v>
      </c>
    </row>
    <row r="277" spans="1:11">
      <c r="A277" s="18" t="s">
        <v>1304</v>
      </c>
      <c r="B277" s="18" t="s">
        <v>1305</v>
      </c>
      <c r="C277" s="18" t="s">
        <v>1306</v>
      </c>
      <c r="F277" s="18" t="s">
        <v>1307</v>
      </c>
      <c r="G277" s="18" t="s">
        <v>1300</v>
      </c>
      <c r="H277" s="48">
        <v>610000</v>
      </c>
      <c r="I277" s="18" t="s">
        <v>1307</v>
      </c>
      <c r="J277" s="18" t="s">
        <v>1300</v>
      </c>
      <c r="K277" s="45" t="s">
        <v>288</v>
      </c>
    </row>
    <row r="278" spans="1:11">
      <c r="A278" s="18" t="s">
        <v>1308</v>
      </c>
      <c r="B278" s="18" t="s">
        <v>1309</v>
      </c>
      <c r="C278" s="18" t="s">
        <v>1310</v>
      </c>
      <c r="F278" s="18" t="s">
        <v>1277</v>
      </c>
      <c r="G278" s="18" t="s">
        <v>1300</v>
      </c>
      <c r="H278" s="48">
        <v>109189</v>
      </c>
      <c r="I278" s="18" t="s">
        <v>1277</v>
      </c>
      <c r="J278" s="18" t="s">
        <v>1300</v>
      </c>
      <c r="K278" s="45" t="s">
        <v>288</v>
      </c>
    </row>
    <row r="279" spans="1:11">
      <c r="A279" s="18" t="s">
        <v>1311</v>
      </c>
      <c r="B279" s="18" t="s">
        <v>1312</v>
      </c>
      <c r="F279" s="18" t="s">
        <v>1313</v>
      </c>
      <c r="G279" s="18" t="s">
        <v>1300</v>
      </c>
      <c r="H279" s="48">
        <v>603155</v>
      </c>
      <c r="I279" s="18" t="s">
        <v>1313</v>
      </c>
      <c r="J279" s="18" t="s">
        <v>1300</v>
      </c>
      <c r="K279" s="45" t="s">
        <v>288</v>
      </c>
    </row>
    <row r="280" spans="1:11">
      <c r="A280" s="18" t="s">
        <v>1314</v>
      </c>
      <c r="B280" s="18" t="s">
        <v>1315</v>
      </c>
      <c r="F280" s="18" t="s">
        <v>1316</v>
      </c>
      <c r="G280" s="18" t="s">
        <v>1300</v>
      </c>
      <c r="H280" s="48">
        <v>630090</v>
      </c>
      <c r="I280" s="18" t="s">
        <v>1316</v>
      </c>
      <c r="J280" s="18" t="s">
        <v>1300</v>
      </c>
      <c r="K280" s="45" t="s">
        <v>288</v>
      </c>
    </row>
    <row r="281" spans="1:11">
      <c r="A281" s="18" t="s">
        <v>1317</v>
      </c>
      <c r="B281" s="18" t="s">
        <v>1318</v>
      </c>
      <c r="F281" s="18" t="s">
        <v>1319</v>
      </c>
      <c r="G281" s="18" t="s">
        <v>1300</v>
      </c>
      <c r="H281" s="48">
        <v>644099</v>
      </c>
      <c r="I281" s="18" t="s">
        <v>1319</v>
      </c>
      <c r="J281" s="18" t="s">
        <v>1300</v>
      </c>
      <c r="K281" s="45" t="s">
        <v>288</v>
      </c>
    </row>
    <row r="282" spans="1:11">
      <c r="A282" s="18" t="s">
        <v>1320</v>
      </c>
      <c r="B282" s="18" t="s">
        <v>1321</v>
      </c>
      <c r="C282" s="18" t="s">
        <v>1322</v>
      </c>
      <c r="F282" s="18" t="s">
        <v>1323</v>
      </c>
      <c r="G282" s="18" t="s">
        <v>1300</v>
      </c>
      <c r="H282" s="48">
        <v>190000</v>
      </c>
      <c r="I282" s="18" t="s">
        <v>1323</v>
      </c>
      <c r="J282" s="18" t="s">
        <v>1300</v>
      </c>
      <c r="K282" s="45" t="s">
        <v>288</v>
      </c>
    </row>
    <row r="283" spans="1:11">
      <c r="A283" s="18" t="s">
        <v>1324</v>
      </c>
      <c r="B283" s="18" t="s">
        <v>1325</v>
      </c>
      <c r="C283" s="18" t="s">
        <v>1326</v>
      </c>
      <c r="F283" s="18" t="s">
        <v>1327</v>
      </c>
      <c r="G283" s="18" t="s">
        <v>1300</v>
      </c>
      <c r="H283" s="48">
        <v>634050</v>
      </c>
      <c r="I283" s="18" t="s">
        <v>1327</v>
      </c>
      <c r="J283" s="18" t="s">
        <v>1300</v>
      </c>
      <c r="K283" s="45" t="s">
        <v>288</v>
      </c>
    </row>
    <row r="284" spans="1:11">
      <c r="A284" s="18" t="s">
        <v>560</v>
      </c>
      <c r="B284" s="18" t="s">
        <v>1328</v>
      </c>
      <c r="C284" s="18" t="s">
        <v>1329</v>
      </c>
      <c r="F284" s="18" t="s">
        <v>1330</v>
      </c>
      <c r="G284" s="18" t="s">
        <v>1300</v>
      </c>
      <c r="H284" s="48">
        <v>600000</v>
      </c>
      <c r="I284" s="18" t="s">
        <v>1330</v>
      </c>
      <c r="J284" s="18" t="s">
        <v>1300</v>
      </c>
      <c r="K284" s="45" t="s">
        <v>288</v>
      </c>
    </row>
    <row r="285" spans="1:11">
      <c r="A285" s="18" t="s">
        <v>1331</v>
      </c>
      <c r="B285" s="18" t="s">
        <v>1332</v>
      </c>
      <c r="F285" s="18" t="s">
        <v>1333</v>
      </c>
      <c r="G285" s="18" t="s">
        <v>1300</v>
      </c>
      <c r="H285" s="48">
        <v>394018</v>
      </c>
      <c r="I285" s="18" t="s">
        <v>1333</v>
      </c>
      <c r="J285" s="18" t="s">
        <v>1300</v>
      </c>
      <c r="K285" s="45" t="s">
        <v>288</v>
      </c>
    </row>
    <row r="286" spans="1:11">
      <c r="A286" s="18" t="s">
        <v>1334</v>
      </c>
      <c r="B286" s="18" t="s">
        <v>1335</v>
      </c>
      <c r="F286" s="18" t="s">
        <v>1336</v>
      </c>
      <c r="G286" s="18" t="s">
        <v>1300</v>
      </c>
      <c r="H286" s="48">
        <v>424037</v>
      </c>
      <c r="I286" s="18" t="s">
        <v>1336</v>
      </c>
      <c r="J286" s="18" t="s">
        <v>1300</v>
      </c>
      <c r="K286" s="45" t="s">
        <v>288</v>
      </c>
    </row>
    <row r="287" spans="1:11">
      <c r="A287" s="18" t="s">
        <v>1337</v>
      </c>
      <c r="B287" s="18" t="s">
        <v>1338</v>
      </c>
      <c r="C287" s="18" t="s">
        <v>1339</v>
      </c>
      <c r="F287" s="18" t="s">
        <v>1340</v>
      </c>
      <c r="G287" s="18" t="s">
        <v>227</v>
      </c>
      <c r="I287" s="18" t="s">
        <v>1340</v>
      </c>
      <c r="J287" s="18" t="s">
        <v>227</v>
      </c>
      <c r="K287" s="45" t="s">
        <v>288</v>
      </c>
    </row>
    <row r="288" spans="1:11">
      <c r="A288" s="3" t="s">
        <v>1341</v>
      </c>
      <c r="B288" s="18" t="s">
        <v>1342</v>
      </c>
      <c r="C288" s="3" t="s">
        <v>1343</v>
      </c>
      <c r="D288" s="3"/>
      <c r="E288" s="3"/>
      <c r="F288" s="3" t="s">
        <v>1344</v>
      </c>
      <c r="G288" s="3" t="s">
        <v>1345</v>
      </c>
      <c r="H288" s="3"/>
      <c r="I288" s="3" t="s">
        <v>1344</v>
      </c>
      <c r="J288" s="3" t="s">
        <v>1345</v>
      </c>
      <c r="K288" s="45" t="s">
        <v>288</v>
      </c>
    </row>
    <row r="289" spans="1:11">
      <c r="A289" s="3" t="s">
        <v>1346</v>
      </c>
      <c r="B289" s="18" t="s">
        <v>1347</v>
      </c>
      <c r="C289" s="3" t="s">
        <v>1348</v>
      </c>
      <c r="D289" s="3"/>
      <c r="E289" s="3"/>
      <c r="F289" s="3" t="s">
        <v>1349</v>
      </c>
      <c r="G289" s="3" t="s">
        <v>1350</v>
      </c>
      <c r="H289" s="3"/>
      <c r="I289" s="3" t="s">
        <v>1349</v>
      </c>
      <c r="J289" s="3" t="s">
        <v>1350</v>
      </c>
      <c r="K289" s="45" t="s">
        <v>288</v>
      </c>
    </row>
    <row r="290" spans="1:11">
      <c r="A290" s="18" t="s">
        <v>1351</v>
      </c>
      <c r="B290" s="18" t="s">
        <v>1352</v>
      </c>
      <c r="C290" s="18" t="s">
        <v>1353</v>
      </c>
      <c r="F290" s="18" t="s">
        <v>1354</v>
      </c>
      <c r="G290" s="18" t="s">
        <v>9</v>
      </c>
      <c r="H290" s="18">
        <v>31942</v>
      </c>
      <c r="I290" s="18" t="s">
        <v>1354</v>
      </c>
      <c r="J290" s="18" t="s">
        <v>9</v>
      </c>
      <c r="K290" s="45" t="s">
        <v>288</v>
      </c>
    </row>
    <row r="291" spans="1:11">
      <c r="A291" s="18" t="s">
        <v>1355</v>
      </c>
      <c r="B291" s="18" t="s">
        <v>1356</v>
      </c>
      <c r="C291" s="18" t="s">
        <v>1357</v>
      </c>
      <c r="F291" s="18" t="s">
        <v>1358</v>
      </c>
      <c r="G291" s="18" t="s">
        <v>9</v>
      </c>
      <c r="H291" s="18">
        <v>21411</v>
      </c>
      <c r="I291" s="18" t="s">
        <v>1358</v>
      </c>
      <c r="J291" s="18" t="s">
        <v>9</v>
      </c>
      <c r="K291" s="45" t="s">
        <v>288</v>
      </c>
    </row>
    <row r="292" spans="1:11">
      <c r="A292" s="18" t="s">
        <v>1355</v>
      </c>
      <c r="B292" s="18" t="s">
        <v>1359</v>
      </c>
      <c r="F292" s="18" t="s">
        <v>1360</v>
      </c>
      <c r="G292" s="18" t="s">
        <v>9</v>
      </c>
      <c r="H292" s="18">
        <v>11693</v>
      </c>
      <c r="I292" s="18" t="s">
        <v>1360</v>
      </c>
      <c r="J292" s="18" t="s">
        <v>9</v>
      </c>
      <c r="K292" s="45" t="s">
        <v>288</v>
      </c>
    </row>
    <row r="293" spans="1:11">
      <c r="A293" s="18" t="s">
        <v>1361</v>
      </c>
      <c r="B293" s="55" t="s">
        <v>1362</v>
      </c>
      <c r="C293" s="18" t="s">
        <v>1363</v>
      </c>
      <c r="F293" s="18" t="s">
        <v>1364</v>
      </c>
      <c r="G293" s="18" t="s">
        <v>230</v>
      </c>
      <c r="I293" s="18" t="s">
        <v>1364</v>
      </c>
      <c r="J293" s="18" t="s">
        <v>230</v>
      </c>
      <c r="K293" s="45" t="s">
        <v>288</v>
      </c>
    </row>
    <row r="294" spans="1:11">
      <c r="A294" s="18" t="s">
        <v>1365</v>
      </c>
      <c r="B294" s="46" t="s">
        <v>1366</v>
      </c>
      <c r="F294" s="46" t="s">
        <v>1367</v>
      </c>
      <c r="G294" s="18" t="s">
        <v>1368</v>
      </c>
      <c r="H294" s="47" t="s">
        <v>1369</v>
      </c>
      <c r="I294" s="46" t="s">
        <v>1367</v>
      </c>
      <c r="J294" s="18" t="s">
        <v>1368</v>
      </c>
      <c r="K294" s="45" t="s">
        <v>288</v>
      </c>
    </row>
    <row r="295" spans="1:11">
      <c r="A295" s="18" t="s">
        <v>1370</v>
      </c>
      <c r="B295" s="18" t="s">
        <v>1371</v>
      </c>
      <c r="F295" s="18" t="s">
        <v>1372</v>
      </c>
      <c r="G295" s="18" t="s">
        <v>1368</v>
      </c>
      <c r="H295" s="18">
        <v>11103</v>
      </c>
      <c r="I295" s="18" t="s">
        <v>1372</v>
      </c>
      <c r="J295" s="18" t="s">
        <v>1368</v>
      </c>
      <c r="K295" s="45" t="s">
        <v>288</v>
      </c>
    </row>
    <row r="296" spans="1:11">
      <c r="A296" s="18" t="s">
        <v>322</v>
      </c>
      <c r="B296" s="18" t="s">
        <v>1373</v>
      </c>
      <c r="C296" s="18" t="s">
        <v>1374</v>
      </c>
      <c r="F296" s="18" t="s">
        <v>1375</v>
      </c>
      <c r="G296" s="18" t="s">
        <v>233</v>
      </c>
      <c r="I296" s="18" t="s">
        <v>1375</v>
      </c>
      <c r="J296" s="18" t="s">
        <v>233</v>
      </c>
      <c r="K296" s="45" t="s">
        <v>288</v>
      </c>
    </row>
    <row r="297" spans="1:11">
      <c r="A297" s="18" t="s">
        <v>1376</v>
      </c>
      <c r="B297" s="18" t="s">
        <v>1377</v>
      </c>
      <c r="C297" s="18" t="s">
        <v>1378</v>
      </c>
      <c r="F297" s="18" t="s">
        <v>51</v>
      </c>
      <c r="G297" s="18" t="s">
        <v>51</v>
      </c>
      <c r="H297" s="48">
        <v>79427</v>
      </c>
      <c r="I297" s="18" t="s">
        <v>51</v>
      </c>
      <c r="J297" s="18" t="s">
        <v>51</v>
      </c>
      <c r="K297" s="45" t="s">
        <v>288</v>
      </c>
    </row>
    <row r="298" spans="1:11">
      <c r="A298" s="18" t="s">
        <v>1379</v>
      </c>
      <c r="B298" s="18" t="s">
        <v>1380</v>
      </c>
      <c r="F298" s="18" t="s">
        <v>1381</v>
      </c>
      <c r="G298" s="18" t="s">
        <v>1382</v>
      </c>
      <c r="H298" s="18" t="s">
        <v>1383</v>
      </c>
      <c r="I298" s="18" t="s">
        <v>1381</v>
      </c>
      <c r="J298" s="18" t="s">
        <v>1382</v>
      </c>
      <c r="K298" s="45" t="s">
        <v>288</v>
      </c>
    </row>
    <row r="299" spans="1:11">
      <c r="A299" s="18" t="s">
        <v>1384</v>
      </c>
      <c r="B299" s="18" t="s">
        <v>1385</v>
      </c>
      <c r="F299" s="18" t="s">
        <v>1381</v>
      </c>
      <c r="G299" s="18" t="s">
        <v>1382</v>
      </c>
      <c r="H299" s="18" t="s">
        <v>1386</v>
      </c>
      <c r="I299" s="18" t="s">
        <v>1381</v>
      </c>
      <c r="J299" s="18" t="s">
        <v>1382</v>
      </c>
      <c r="K299" s="45" t="s">
        <v>288</v>
      </c>
    </row>
    <row r="300" spans="1:11">
      <c r="A300" s="18" t="s">
        <v>1387</v>
      </c>
      <c r="B300" s="18" t="s">
        <v>1388</v>
      </c>
      <c r="C300" s="18" t="s">
        <v>1389</v>
      </c>
      <c r="F300" s="18" t="s">
        <v>1390</v>
      </c>
      <c r="G300" s="18" t="s">
        <v>236</v>
      </c>
      <c r="H300" s="18" t="s">
        <v>1391</v>
      </c>
      <c r="I300" s="18" t="s">
        <v>1390</v>
      </c>
      <c r="J300" s="18" t="s">
        <v>236</v>
      </c>
      <c r="K300" s="45" t="s">
        <v>288</v>
      </c>
    </row>
    <row r="301" spans="1:11">
      <c r="A301" s="18" t="s">
        <v>1392</v>
      </c>
      <c r="B301" s="18" t="s">
        <v>1393</v>
      </c>
      <c r="C301" s="18" t="s">
        <v>1394</v>
      </c>
      <c r="F301" s="18" t="s">
        <v>1395</v>
      </c>
      <c r="G301" s="18" t="s">
        <v>68</v>
      </c>
      <c r="H301" s="18">
        <v>4001</v>
      </c>
      <c r="I301" s="18" t="s">
        <v>1395</v>
      </c>
      <c r="J301" s="18" t="s">
        <v>68</v>
      </c>
      <c r="K301" s="45" t="s">
        <v>288</v>
      </c>
    </row>
    <row r="302" spans="1:11">
      <c r="A302" s="18" t="s">
        <v>1396</v>
      </c>
      <c r="B302" s="18" t="s">
        <v>1397</v>
      </c>
      <c r="F302" s="18" t="s">
        <v>1398</v>
      </c>
      <c r="G302" s="18" t="s">
        <v>68</v>
      </c>
      <c r="H302" s="18">
        <v>2146</v>
      </c>
      <c r="I302" s="18" t="s">
        <v>1398</v>
      </c>
      <c r="J302" s="18" t="s">
        <v>68</v>
      </c>
      <c r="K302" s="45" t="s">
        <v>288</v>
      </c>
    </row>
    <row r="303" spans="1:11">
      <c r="A303" s="18" t="s">
        <v>1399</v>
      </c>
      <c r="B303" s="18" t="s">
        <v>1400</v>
      </c>
      <c r="F303" s="18" t="s">
        <v>1401</v>
      </c>
      <c r="G303" s="18" t="s">
        <v>68</v>
      </c>
      <c r="H303" s="18">
        <v>7966</v>
      </c>
      <c r="I303" s="18" t="s">
        <v>1401</v>
      </c>
      <c r="J303" s="18" t="s">
        <v>68</v>
      </c>
      <c r="K303" s="45" t="s">
        <v>288</v>
      </c>
    </row>
    <row r="304" spans="1:11">
      <c r="A304" s="18" t="s">
        <v>1402</v>
      </c>
      <c r="B304" s="18" t="s">
        <v>1403</v>
      </c>
      <c r="F304" s="18" t="s">
        <v>1404</v>
      </c>
      <c r="G304" s="18" t="s">
        <v>25</v>
      </c>
      <c r="H304" s="18">
        <v>28006</v>
      </c>
      <c r="I304" s="18" t="s">
        <v>1404</v>
      </c>
      <c r="J304" s="18" t="s">
        <v>25</v>
      </c>
      <c r="K304" s="45" t="s">
        <v>288</v>
      </c>
    </row>
    <row r="305" spans="1:11">
      <c r="A305" s="18" t="s">
        <v>1405</v>
      </c>
      <c r="B305" s="55" t="s">
        <v>1406</v>
      </c>
      <c r="F305" s="18" t="s">
        <v>1407</v>
      </c>
      <c r="G305" s="18" t="s">
        <v>70</v>
      </c>
      <c r="H305" s="47" t="s">
        <v>1408</v>
      </c>
      <c r="I305" s="18" t="s">
        <v>1407</v>
      </c>
      <c r="J305" s="18" t="s">
        <v>70</v>
      </c>
      <c r="K305" s="45" t="s">
        <v>288</v>
      </c>
    </row>
    <row r="306" spans="1:11">
      <c r="A306" s="3" t="s">
        <v>1409</v>
      </c>
      <c r="B306" s="18" t="s">
        <v>1410</v>
      </c>
      <c r="C306" s="3"/>
      <c r="D306" s="3"/>
      <c r="E306" s="3"/>
      <c r="F306" s="3" t="s">
        <v>1411</v>
      </c>
      <c r="G306" s="3" t="s">
        <v>241</v>
      </c>
      <c r="H306" s="3"/>
      <c r="I306" s="3" t="s">
        <v>1411</v>
      </c>
      <c r="J306" s="3" t="s">
        <v>241</v>
      </c>
      <c r="K306" s="45" t="s">
        <v>288</v>
      </c>
    </row>
    <row r="307" spans="1:11">
      <c r="A307" s="3" t="s">
        <v>1412</v>
      </c>
      <c r="B307" s="18" t="s">
        <v>1413</v>
      </c>
      <c r="C307" s="3" t="s">
        <v>1414</v>
      </c>
      <c r="D307" s="3"/>
      <c r="E307" s="3"/>
      <c r="F307" s="3" t="s">
        <v>1415</v>
      </c>
      <c r="G307" s="3" t="s">
        <v>242</v>
      </c>
      <c r="H307" s="3"/>
      <c r="I307" s="3" t="s">
        <v>1415</v>
      </c>
      <c r="J307" s="3" t="s">
        <v>242</v>
      </c>
      <c r="K307" s="45" t="s">
        <v>288</v>
      </c>
    </row>
    <row r="308" spans="1:11">
      <c r="A308" s="3" t="s">
        <v>1416</v>
      </c>
      <c r="B308" s="18" t="s">
        <v>829</v>
      </c>
      <c r="C308" s="3" t="s">
        <v>1417</v>
      </c>
      <c r="D308" s="3"/>
      <c r="E308" s="3"/>
      <c r="F308" s="3" t="s">
        <v>1418</v>
      </c>
      <c r="G308" s="3" t="s">
        <v>243</v>
      </c>
      <c r="H308" s="3" t="s">
        <v>1419</v>
      </c>
      <c r="I308" s="3" t="s">
        <v>1418</v>
      </c>
      <c r="J308" s="3" t="s">
        <v>243</v>
      </c>
      <c r="K308" s="45" t="s">
        <v>288</v>
      </c>
    </row>
    <row r="309" spans="1:11">
      <c r="A309" s="18" t="s">
        <v>1420</v>
      </c>
      <c r="B309" s="18" t="s">
        <v>1421</v>
      </c>
      <c r="F309" s="18" t="s">
        <v>1422</v>
      </c>
      <c r="G309" s="18" t="s">
        <v>30</v>
      </c>
      <c r="H309" s="18" t="s">
        <v>1423</v>
      </c>
      <c r="I309" s="18" t="s">
        <v>1422</v>
      </c>
      <c r="J309" s="18" t="s">
        <v>30</v>
      </c>
      <c r="K309" s="45" t="s">
        <v>288</v>
      </c>
    </row>
    <row r="310" spans="1:11">
      <c r="A310" s="18" t="s">
        <v>1424</v>
      </c>
      <c r="B310" s="18" t="s">
        <v>1425</v>
      </c>
      <c r="F310" s="18" t="s">
        <v>1426</v>
      </c>
      <c r="G310" s="18" t="s">
        <v>30</v>
      </c>
      <c r="H310" s="18" t="s">
        <v>1427</v>
      </c>
      <c r="I310" s="18" t="s">
        <v>1426</v>
      </c>
      <c r="J310" s="18" t="s">
        <v>30</v>
      </c>
      <c r="K310" s="45" t="s">
        <v>288</v>
      </c>
    </row>
    <row r="311" spans="1:11">
      <c r="A311" s="18" t="s">
        <v>1428</v>
      </c>
      <c r="B311" s="18" t="s">
        <v>1429</v>
      </c>
      <c r="C311" s="18" t="s">
        <v>1430</v>
      </c>
      <c r="F311" s="18" t="s">
        <v>245</v>
      </c>
      <c r="G311" s="18" t="s">
        <v>1431</v>
      </c>
      <c r="I311" s="18" t="s">
        <v>245</v>
      </c>
      <c r="J311" s="18" t="s">
        <v>1431</v>
      </c>
      <c r="K311" s="45" t="s">
        <v>288</v>
      </c>
    </row>
    <row r="312" spans="1:11">
      <c r="A312" s="18" t="s">
        <v>1432</v>
      </c>
      <c r="B312" s="18" t="s">
        <v>1433</v>
      </c>
      <c r="F312" s="18" t="s">
        <v>1434</v>
      </c>
      <c r="G312" s="18" t="s">
        <v>246</v>
      </c>
      <c r="H312" s="47" t="s">
        <v>1435</v>
      </c>
      <c r="I312" s="18" t="s">
        <v>1434</v>
      </c>
      <c r="J312" s="18" t="s">
        <v>246</v>
      </c>
      <c r="K312" s="45" t="s">
        <v>288</v>
      </c>
    </row>
    <row r="313" spans="1:11">
      <c r="A313" s="18" t="s">
        <v>1436</v>
      </c>
      <c r="B313" s="55" t="s">
        <v>1437</v>
      </c>
      <c r="C313" s="18" t="s">
        <v>1438</v>
      </c>
      <c r="F313" s="18" t="s">
        <v>1439</v>
      </c>
      <c r="G313" s="18" t="s">
        <v>72</v>
      </c>
      <c r="I313" s="18" t="s">
        <v>1439</v>
      </c>
      <c r="J313" s="18" t="s">
        <v>72</v>
      </c>
      <c r="K313" s="45" t="s">
        <v>288</v>
      </c>
    </row>
    <row r="314" spans="1:11">
      <c r="A314" s="18" t="s">
        <v>1440</v>
      </c>
      <c r="B314" s="18" t="s">
        <v>1441</v>
      </c>
      <c r="C314" s="18" t="s">
        <v>1442</v>
      </c>
      <c r="F314" s="18" t="s">
        <v>1443</v>
      </c>
      <c r="G314" s="18" t="s">
        <v>37</v>
      </c>
      <c r="H314" s="18">
        <v>10330</v>
      </c>
      <c r="I314" s="18" t="s">
        <v>1443</v>
      </c>
      <c r="J314" s="18" t="s">
        <v>37</v>
      </c>
      <c r="K314" s="45" t="s">
        <v>288</v>
      </c>
    </row>
    <row r="315" spans="1:11">
      <c r="A315" s="18" t="s">
        <v>1444</v>
      </c>
      <c r="B315" s="18" t="s">
        <v>1445</v>
      </c>
      <c r="F315" s="18" t="s">
        <v>1443</v>
      </c>
      <c r="G315" s="18" t="s">
        <v>37</v>
      </c>
      <c r="H315" s="18">
        <v>10500</v>
      </c>
      <c r="I315" s="18" t="s">
        <v>1443</v>
      </c>
      <c r="J315" s="18" t="s">
        <v>37</v>
      </c>
      <c r="K315" s="45" t="s">
        <v>288</v>
      </c>
    </row>
    <row r="316" spans="1:11">
      <c r="A316" s="18" t="s">
        <v>1446</v>
      </c>
      <c r="B316" s="18" t="s">
        <v>1447</v>
      </c>
      <c r="F316" s="18" t="s">
        <v>1443</v>
      </c>
      <c r="G316" s="18" t="s">
        <v>37</v>
      </c>
      <c r="H316" s="18">
        <v>10300</v>
      </c>
      <c r="I316" s="18" t="s">
        <v>1443</v>
      </c>
      <c r="J316" s="18" t="s">
        <v>37</v>
      </c>
      <c r="K316" s="45" t="s">
        <v>288</v>
      </c>
    </row>
    <row r="317" spans="1:11">
      <c r="A317" s="18" t="s">
        <v>1448</v>
      </c>
      <c r="B317" s="18" t="s">
        <v>1449</v>
      </c>
      <c r="F317" s="18" t="s">
        <v>1443</v>
      </c>
      <c r="G317" s="18" t="s">
        <v>37</v>
      </c>
      <c r="H317" s="18">
        <v>10300</v>
      </c>
      <c r="I317" s="18" t="s">
        <v>1443</v>
      </c>
      <c r="J317" s="18" t="s">
        <v>37</v>
      </c>
      <c r="K317" s="45" t="s">
        <v>288</v>
      </c>
    </row>
    <row r="318" spans="1:11">
      <c r="A318" s="18" t="s">
        <v>1450</v>
      </c>
      <c r="B318" s="18" t="s">
        <v>1451</v>
      </c>
      <c r="F318" s="18" t="s">
        <v>1452</v>
      </c>
      <c r="G318" s="18" t="s">
        <v>37</v>
      </c>
      <c r="H318" s="18">
        <v>50200</v>
      </c>
      <c r="I318" s="18" t="s">
        <v>1452</v>
      </c>
      <c r="J318" s="18" t="s">
        <v>37</v>
      </c>
      <c r="K318" s="45" t="s">
        <v>288</v>
      </c>
    </row>
    <row r="319" spans="1:11">
      <c r="A319" s="54" t="s">
        <v>1453</v>
      </c>
      <c r="B319" s="50" t="s">
        <v>1454</v>
      </c>
      <c r="F319" s="18" t="s">
        <v>1455</v>
      </c>
      <c r="G319" s="18" t="s">
        <v>1456</v>
      </c>
      <c r="I319" s="18" t="s">
        <v>1455</v>
      </c>
      <c r="J319" s="18" t="s">
        <v>1456</v>
      </c>
      <c r="K319" s="45" t="s">
        <v>288</v>
      </c>
    </row>
    <row r="320" spans="1:11">
      <c r="A320" s="3" t="s">
        <v>1457</v>
      </c>
      <c r="B320" s="18" t="s">
        <v>1458</v>
      </c>
      <c r="C320" s="3"/>
      <c r="D320" s="3"/>
      <c r="E320" s="3"/>
      <c r="F320" s="3" t="s">
        <v>1459</v>
      </c>
      <c r="G320" s="3" t="s">
        <v>247</v>
      </c>
      <c r="H320" s="3"/>
      <c r="I320" s="3" t="s">
        <v>1459</v>
      </c>
      <c r="J320" s="3" t="s">
        <v>247</v>
      </c>
      <c r="K320" s="45" t="s">
        <v>288</v>
      </c>
    </row>
    <row r="321" spans="1:11">
      <c r="A321" s="3" t="s">
        <v>1460</v>
      </c>
      <c r="B321" s="18" t="s">
        <v>1461</v>
      </c>
      <c r="C321" s="3" t="s">
        <v>1462</v>
      </c>
      <c r="D321" s="3"/>
      <c r="E321" s="3"/>
      <c r="F321" s="3" t="s">
        <v>1463</v>
      </c>
      <c r="G321" s="3" t="s">
        <v>248</v>
      </c>
      <c r="H321" s="3">
        <v>22007</v>
      </c>
      <c r="I321" s="3" t="s">
        <v>1463</v>
      </c>
      <c r="J321" s="3" t="s">
        <v>248</v>
      </c>
      <c r="K321" s="45" t="s">
        <v>288</v>
      </c>
    </row>
    <row r="322" spans="1:11">
      <c r="A322" s="18" t="s">
        <v>829</v>
      </c>
      <c r="B322" s="18" t="s">
        <v>1464</v>
      </c>
      <c r="C322" s="18" t="s">
        <v>1465</v>
      </c>
      <c r="F322" s="18" t="s">
        <v>1466</v>
      </c>
      <c r="G322" s="18" t="s">
        <v>59</v>
      </c>
      <c r="I322" s="18" t="s">
        <v>1466</v>
      </c>
      <c r="J322" s="18" t="s">
        <v>59</v>
      </c>
      <c r="K322" s="45" t="s">
        <v>288</v>
      </c>
    </row>
    <row r="323" spans="1:11">
      <c r="A323" s="18" t="s">
        <v>1467</v>
      </c>
      <c r="B323" s="18" t="s">
        <v>1468</v>
      </c>
      <c r="C323" s="18" t="s">
        <v>1469</v>
      </c>
      <c r="F323" s="18" t="s">
        <v>1470</v>
      </c>
      <c r="G323" s="18" t="s">
        <v>250</v>
      </c>
      <c r="I323" s="18" t="s">
        <v>1470</v>
      </c>
      <c r="J323" s="18" t="s">
        <v>250</v>
      </c>
      <c r="K323" s="45" t="s">
        <v>288</v>
      </c>
    </row>
    <row r="324" spans="1:11">
      <c r="A324" s="18" t="s">
        <v>1471</v>
      </c>
      <c r="B324" s="18" t="s">
        <v>1472</v>
      </c>
      <c r="C324" s="18" t="s">
        <v>1473</v>
      </c>
      <c r="F324" s="18" t="s">
        <v>1474</v>
      </c>
      <c r="G324" s="18" t="s">
        <v>22</v>
      </c>
      <c r="H324" s="48">
        <v>6680</v>
      </c>
      <c r="I324" s="18" t="s">
        <v>1474</v>
      </c>
      <c r="J324" s="18" t="s">
        <v>22</v>
      </c>
      <c r="K324" s="45" t="s">
        <v>288</v>
      </c>
    </row>
    <row r="325" spans="1:11">
      <c r="A325" s="18" t="s">
        <v>1475</v>
      </c>
      <c r="B325" s="18" t="s">
        <v>1476</v>
      </c>
      <c r="C325" s="18" t="s">
        <v>1477</v>
      </c>
      <c r="F325" s="18" t="s">
        <v>1478</v>
      </c>
      <c r="G325" s="18" t="s">
        <v>22</v>
      </c>
      <c r="H325" s="47" t="s">
        <v>1479</v>
      </c>
      <c r="I325" s="18" t="s">
        <v>1478</v>
      </c>
      <c r="J325" s="18" t="s">
        <v>22</v>
      </c>
      <c r="K325" s="45" t="s">
        <v>288</v>
      </c>
    </row>
    <row r="326" spans="1:11">
      <c r="A326" s="18" t="s">
        <v>1480</v>
      </c>
      <c r="B326" s="18" t="s">
        <v>1481</v>
      </c>
      <c r="F326" s="18" t="s">
        <v>1482</v>
      </c>
      <c r="G326" s="18" t="s">
        <v>22</v>
      </c>
      <c r="H326" s="47" t="s">
        <v>1483</v>
      </c>
      <c r="I326" s="18" t="s">
        <v>1482</v>
      </c>
      <c r="J326" s="18" t="s">
        <v>22</v>
      </c>
      <c r="K326" s="45" t="s">
        <v>288</v>
      </c>
    </row>
    <row r="327" spans="1:11">
      <c r="A327" s="3" t="s">
        <v>1484</v>
      </c>
      <c r="B327" s="3" t="s">
        <v>1485</v>
      </c>
      <c r="C327" s="3" t="s">
        <v>1486</v>
      </c>
      <c r="D327" s="3"/>
      <c r="E327" s="3"/>
      <c r="F327" s="3" t="s">
        <v>1487</v>
      </c>
      <c r="G327" s="3" t="s">
        <v>251</v>
      </c>
      <c r="H327" s="3">
        <v>744036</v>
      </c>
      <c r="I327" s="3" t="s">
        <v>1487</v>
      </c>
      <c r="J327" s="3" t="s">
        <v>251</v>
      </c>
      <c r="K327" s="45" t="s">
        <v>288</v>
      </c>
    </row>
    <row r="328" spans="1:11">
      <c r="A328" s="3" t="s">
        <v>1488</v>
      </c>
      <c r="B328" s="3" t="s">
        <v>1489</v>
      </c>
      <c r="C328" s="3"/>
      <c r="D328" s="3"/>
      <c r="E328" s="3"/>
      <c r="F328" s="3" t="s">
        <v>1490</v>
      </c>
      <c r="G328" s="3" t="s">
        <v>251</v>
      </c>
      <c r="H328" s="3"/>
      <c r="I328" s="3" t="s">
        <v>1490</v>
      </c>
      <c r="J328" s="3" t="s">
        <v>251</v>
      </c>
      <c r="K328" s="45" t="s">
        <v>288</v>
      </c>
    </row>
    <row r="329" spans="1:11">
      <c r="A329" s="3" t="s">
        <v>1491</v>
      </c>
      <c r="B329" s="3" t="s">
        <v>1492</v>
      </c>
      <c r="C329" s="3"/>
      <c r="D329" s="3"/>
      <c r="E329" s="3"/>
      <c r="F329" s="3" t="s">
        <v>1493</v>
      </c>
      <c r="G329" s="3" t="s">
        <v>251</v>
      </c>
      <c r="H329" s="3">
        <v>745400</v>
      </c>
      <c r="I329" s="3" t="s">
        <v>1493</v>
      </c>
      <c r="J329" s="3" t="s">
        <v>251</v>
      </c>
      <c r="K329" s="45" t="s">
        <v>288</v>
      </c>
    </row>
    <row r="330" spans="1:11">
      <c r="A330" s="3" t="s">
        <v>1494</v>
      </c>
      <c r="B330" s="3" t="s">
        <v>1495</v>
      </c>
      <c r="C330" s="3" t="s">
        <v>1496</v>
      </c>
      <c r="D330" s="3"/>
      <c r="E330" s="3"/>
      <c r="F330" s="3" t="s">
        <v>1497</v>
      </c>
      <c r="G330" s="3" t="s">
        <v>251</v>
      </c>
      <c r="H330" s="3"/>
      <c r="I330" s="3" t="s">
        <v>1497</v>
      </c>
      <c r="J330" s="3" t="s">
        <v>251</v>
      </c>
      <c r="K330" s="45" t="s">
        <v>288</v>
      </c>
    </row>
    <row r="331" spans="1:11">
      <c r="A331" s="18" t="s">
        <v>1498</v>
      </c>
      <c r="B331" s="18" t="s">
        <v>1499</v>
      </c>
      <c r="C331" s="18" t="s">
        <v>1500</v>
      </c>
      <c r="F331" s="18" t="s">
        <v>1501</v>
      </c>
      <c r="G331" s="18" t="s">
        <v>57</v>
      </c>
      <c r="I331" s="18" t="s">
        <v>1501</v>
      </c>
      <c r="J331" s="18" t="s">
        <v>57</v>
      </c>
      <c r="K331" s="45" t="s">
        <v>288</v>
      </c>
    </row>
    <row r="332" spans="1:11">
      <c r="A332" s="18" t="s">
        <v>1502</v>
      </c>
      <c r="B332" s="18" t="s">
        <v>1503</v>
      </c>
      <c r="F332" s="18" t="s">
        <v>1504</v>
      </c>
      <c r="G332" s="18" t="s">
        <v>75</v>
      </c>
      <c r="H332" s="18">
        <v>49000</v>
      </c>
      <c r="I332" s="18" t="s">
        <v>1504</v>
      </c>
      <c r="J332" s="18" t="s">
        <v>75</v>
      </c>
      <c r="K332" s="45" t="s">
        <v>288</v>
      </c>
    </row>
    <row r="333" spans="1:11">
      <c r="A333" s="18" t="s">
        <v>1505</v>
      </c>
      <c r="B333" s="18" t="s">
        <v>1506</v>
      </c>
      <c r="C333" s="18" t="s">
        <v>1507</v>
      </c>
      <c r="F333" s="18" t="s">
        <v>1508</v>
      </c>
      <c r="G333" s="18" t="s">
        <v>75</v>
      </c>
      <c r="H333" s="18">
        <v>61057</v>
      </c>
      <c r="I333" s="18" t="s">
        <v>1508</v>
      </c>
      <c r="J333" s="18" t="s">
        <v>75</v>
      </c>
      <c r="K333" s="45" t="s">
        <v>288</v>
      </c>
    </row>
    <row r="334" spans="1:11">
      <c r="A334" s="18" t="s">
        <v>1509</v>
      </c>
      <c r="B334" s="18" t="s">
        <v>1510</v>
      </c>
      <c r="F334" s="18" t="s">
        <v>1511</v>
      </c>
      <c r="G334" s="18" t="s">
        <v>75</v>
      </c>
      <c r="H334" s="47" t="s">
        <v>1512</v>
      </c>
      <c r="I334" s="18" t="s">
        <v>1511</v>
      </c>
      <c r="J334" s="18" t="s">
        <v>75</v>
      </c>
      <c r="K334" s="45" t="s">
        <v>288</v>
      </c>
    </row>
    <row r="335" spans="1:11">
      <c r="A335" s="18" t="s">
        <v>1513</v>
      </c>
      <c r="B335" s="18" t="s">
        <v>1514</v>
      </c>
      <c r="C335" s="18" t="s">
        <v>1515</v>
      </c>
      <c r="F335" s="18" t="s">
        <v>1516</v>
      </c>
      <c r="G335" s="18" t="s">
        <v>75</v>
      </c>
      <c r="H335" s="18">
        <v>43021</v>
      </c>
      <c r="I335" s="18" t="s">
        <v>1516</v>
      </c>
      <c r="J335" s="18" t="s">
        <v>75</v>
      </c>
      <c r="K335" s="45" t="s">
        <v>288</v>
      </c>
    </row>
    <row r="336" spans="1:11">
      <c r="A336" s="18" t="s">
        <v>1517</v>
      </c>
      <c r="B336" s="18" t="s">
        <v>1518</v>
      </c>
      <c r="F336" s="18" t="s">
        <v>1519</v>
      </c>
      <c r="G336" s="18" t="s">
        <v>75</v>
      </c>
      <c r="H336" s="47" t="s">
        <v>1520</v>
      </c>
      <c r="I336" s="18" t="s">
        <v>1519</v>
      </c>
      <c r="J336" s="18" t="s">
        <v>75</v>
      </c>
      <c r="K336" s="45" t="s">
        <v>288</v>
      </c>
    </row>
    <row r="337" spans="1:11">
      <c r="A337" s="18" t="s">
        <v>1521</v>
      </c>
      <c r="B337" s="18" t="s">
        <v>1522</v>
      </c>
      <c r="C337" s="18" t="s">
        <v>1523</v>
      </c>
      <c r="F337" s="18" t="s">
        <v>1524</v>
      </c>
      <c r="G337" s="18" t="s">
        <v>75</v>
      </c>
      <c r="H337" s="47" t="s">
        <v>1525</v>
      </c>
      <c r="I337" s="18" t="s">
        <v>1524</v>
      </c>
      <c r="J337" s="18" t="s">
        <v>75</v>
      </c>
      <c r="K337" s="45" t="s">
        <v>288</v>
      </c>
    </row>
    <row r="338" spans="1:11">
      <c r="A338" s="18" t="s">
        <v>322</v>
      </c>
      <c r="B338" s="18" t="s">
        <v>1526</v>
      </c>
      <c r="C338" s="18" t="s">
        <v>1527</v>
      </c>
      <c r="F338" s="18" t="s">
        <v>1524</v>
      </c>
      <c r="G338" s="18" t="s">
        <v>75</v>
      </c>
      <c r="H338" s="47" t="s">
        <v>1528</v>
      </c>
      <c r="I338" s="18" t="s">
        <v>1524</v>
      </c>
      <c r="J338" s="18" t="s">
        <v>75</v>
      </c>
      <c r="K338" s="45" t="s">
        <v>288</v>
      </c>
    </row>
    <row r="339" spans="1:11">
      <c r="A339" s="18" t="s">
        <v>1529</v>
      </c>
      <c r="B339" s="18" t="s">
        <v>1530</v>
      </c>
      <c r="C339" s="18" t="s">
        <v>1531</v>
      </c>
      <c r="F339" s="18" t="s">
        <v>1532</v>
      </c>
      <c r="G339" s="18" t="s">
        <v>75</v>
      </c>
      <c r="H339" s="18">
        <v>40030</v>
      </c>
      <c r="I339" s="18" t="s">
        <v>1532</v>
      </c>
      <c r="J339" s="18" t="s">
        <v>75</v>
      </c>
      <c r="K339" s="45" t="s">
        <v>288</v>
      </c>
    </row>
    <row r="340" spans="1:11">
      <c r="A340" s="18" t="s">
        <v>1533</v>
      </c>
      <c r="B340" s="18" t="s">
        <v>1534</v>
      </c>
      <c r="F340" s="18" t="s">
        <v>1535</v>
      </c>
      <c r="G340" s="18" t="s">
        <v>26</v>
      </c>
      <c r="I340" s="18" t="s">
        <v>1535</v>
      </c>
      <c r="J340" s="18" t="s">
        <v>26</v>
      </c>
      <c r="K340" s="45" t="s">
        <v>288</v>
      </c>
    </row>
    <row r="341" spans="1:11">
      <c r="A341" s="18" t="s">
        <v>322</v>
      </c>
      <c r="B341" s="18" t="s">
        <v>1536</v>
      </c>
      <c r="F341" s="18" t="s">
        <v>1537</v>
      </c>
      <c r="G341" s="18" t="s">
        <v>26</v>
      </c>
      <c r="I341" s="18" t="s">
        <v>1537</v>
      </c>
      <c r="J341" s="18" t="s">
        <v>26</v>
      </c>
      <c r="K341" s="45" t="s">
        <v>288</v>
      </c>
    </row>
    <row r="342" spans="1:11">
      <c r="A342" s="18" t="s">
        <v>1538</v>
      </c>
      <c r="B342" s="18" t="s">
        <v>1539</v>
      </c>
      <c r="C342" s="18" t="s">
        <v>1540</v>
      </c>
      <c r="F342" s="18" t="s">
        <v>1541</v>
      </c>
      <c r="G342" s="18" t="s">
        <v>24</v>
      </c>
      <c r="H342" s="18" t="s">
        <v>1542</v>
      </c>
      <c r="I342" s="18" t="s">
        <v>1541</v>
      </c>
      <c r="J342" s="18" t="s">
        <v>24</v>
      </c>
      <c r="K342" s="45" t="s">
        <v>288</v>
      </c>
    </row>
    <row r="343" spans="1:11">
      <c r="A343" s="18" t="s">
        <v>1543</v>
      </c>
      <c r="B343" s="18" t="s">
        <v>1544</v>
      </c>
      <c r="F343" s="18" t="s">
        <v>1545</v>
      </c>
      <c r="G343" s="18" t="s">
        <v>56</v>
      </c>
      <c r="H343" s="18">
        <v>11100</v>
      </c>
      <c r="I343" s="18" t="s">
        <v>1545</v>
      </c>
      <c r="J343" s="18" t="s">
        <v>56</v>
      </c>
      <c r="K343" s="45" t="s">
        <v>288</v>
      </c>
    </row>
    <row r="344" spans="1:11">
      <c r="A344" s="18" t="s">
        <v>560</v>
      </c>
      <c r="B344" s="18" t="s">
        <v>1546</v>
      </c>
      <c r="C344" s="18" t="s">
        <v>1547</v>
      </c>
      <c r="F344" s="18" t="s">
        <v>1548</v>
      </c>
      <c r="G344" s="18" t="s">
        <v>255</v>
      </c>
      <c r="H344" s="18">
        <v>100093</v>
      </c>
      <c r="I344" s="18" t="s">
        <v>1548</v>
      </c>
      <c r="J344" s="18" t="s">
        <v>255</v>
      </c>
      <c r="K344" s="45" t="s">
        <v>288</v>
      </c>
    </row>
    <row r="345" spans="1:11">
      <c r="A345" s="18" t="s">
        <v>1549</v>
      </c>
      <c r="B345" s="18" t="s">
        <v>1550</v>
      </c>
      <c r="C345" s="18" t="s">
        <v>1551</v>
      </c>
      <c r="F345" s="18" t="s">
        <v>1552</v>
      </c>
      <c r="G345" s="18" t="s">
        <v>45</v>
      </c>
      <c r="H345" s="18">
        <v>1071</v>
      </c>
      <c r="I345" s="18" t="s">
        <v>1552</v>
      </c>
      <c r="J345" s="18" t="s">
        <v>45</v>
      </c>
      <c r="K345" s="45" t="s">
        <v>288</v>
      </c>
    </row>
    <row r="346" spans="1:11">
      <c r="A346" s="18" t="s">
        <v>1553</v>
      </c>
      <c r="B346" s="18" t="s">
        <v>1554</v>
      </c>
      <c r="F346" s="18" t="s">
        <v>1555</v>
      </c>
      <c r="G346" s="18" t="s">
        <v>45</v>
      </c>
      <c r="H346" s="18">
        <v>4001</v>
      </c>
      <c r="I346" s="18" t="s">
        <v>1555</v>
      </c>
      <c r="J346" s="18" t="s">
        <v>45</v>
      </c>
      <c r="K346" s="45" t="s">
        <v>288</v>
      </c>
    </row>
    <row r="347" spans="1:11">
      <c r="A347" s="18" t="s">
        <v>1556</v>
      </c>
      <c r="B347" s="18" t="s">
        <v>1557</v>
      </c>
      <c r="C347" s="18" t="s">
        <v>1558</v>
      </c>
      <c r="F347" s="18" t="s">
        <v>1559</v>
      </c>
      <c r="G347" s="18" t="s">
        <v>45</v>
      </c>
      <c r="H347" s="18">
        <v>5101</v>
      </c>
      <c r="I347" s="18" t="s">
        <v>1559</v>
      </c>
      <c r="J347" s="18" t="s">
        <v>45</v>
      </c>
      <c r="K347" s="45" t="s">
        <v>288</v>
      </c>
    </row>
    <row r="348" spans="1:11">
      <c r="A348" s="18" t="s">
        <v>322</v>
      </c>
      <c r="B348" s="18" t="s">
        <v>1560</v>
      </c>
      <c r="C348" s="18" t="s">
        <v>1561</v>
      </c>
      <c r="F348" s="18" t="s">
        <v>1562</v>
      </c>
      <c r="G348" s="18" t="s">
        <v>55</v>
      </c>
      <c r="I348" s="18" t="s">
        <v>1562</v>
      </c>
      <c r="J348" s="18" t="s">
        <v>55</v>
      </c>
      <c r="K348" s="45" t="s">
        <v>288</v>
      </c>
    </row>
    <row r="349" spans="1:11">
      <c r="A349" s="18" t="s">
        <v>322</v>
      </c>
      <c r="B349" s="18" t="s">
        <v>1563</v>
      </c>
      <c r="C349" s="18" t="s">
        <v>1564</v>
      </c>
      <c r="F349" s="18" t="s">
        <v>1565</v>
      </c>
      <c r="G349" s="18" t="s">
        <v>55</v>
      </c>
      <c r="I349" s="18" t="s">
        <v>1565</v>
      </c>
      <c r="J349" s="18" t="s">
        <v>55</v>
      </c>
      <c r="K349" s="45" t="s">
        <v>288</v>
      </c>
    </row>
    <row r="350" spans="1:11">
      <c r="A350" s="18" t="s">
        <v>1566</v>
      </c>
      <c r="B350" s="18" t="s">
        <v>1567</v>
      </c>
      <c r="F350" s="18" t="s">
        <v>1568</v>
      </c>
      <c r="G350" s="18" t="s">
        <v>1569</v>
      </c>
      <c r="H350" s="47" t="s">
        <v>1570</v>
      </c>
      <c r="I350" s="18" t="s">
        <v>1571</v>
      </c>
      <c r="J350" s="18" t="s">
        <v>80</v>
      </c>
      <c r="K350" s="45" t="s">
        <v>288</v>
      </c>
    </row>
    <row r="351" spans="1:11">
      <c r="A351" s="3" t="s">
        <v>1572</v>
      </c>
      <c r="B351" s="3" t="s">
        <v>1573</v>
      </c>
      <c r="C351" s="3" t="s">
        <v>1574</v>
      </c>
      <c r="D351" s="3"/>
      <c r="E351" s="3"/>
      <c r="F351" s="3" t="s">
        <v>1575</v>
      </c>
      <c r="G351" s="3" t="s">
        <v>1576</v>
      </c>
      <c r="H351" s="3" t="s">
        <v>1577</v>
      </c>
      <c r="I351" s="3" t="s">
        <v>1575</v>
      </c>
      <c r="J351" s="3" t="s">
        <v>1576</v>
      </c>
      <c r="K351" s="45" t="s">
        <v>288</v>
      </c>
    </row>
    <row r="352" spans="1:11">
      <c r="A352" s="3" t="s">
        <v>639</v>
      </c>
      <c r="B352" s="3" t="s">
        <v>1578</v>
      </c>
      <c r="C352" s="3"/>
      <c r="D352" s="3"/>
      <c r="E352" s="3"/>
      <c r="F352" s="3" t="s">
        <v>1579</v>
      </c>
      <c r="G352" s="3" t="s">
        <v>260</v>
      </c>
      <c r="H352" s="3"/>
      <c r="I352" s="3" t="s">
        <v>1579</v>
      </c>
      <c r="J352" s="3" t="s">
        <v>260</v>
      </c>
      <c r="K352" s="45" t="s">
        <v>288</v>
      </c>
    </row>
    <row r="353" spans="1:11">
      <c r="A353" s="18" t="s">
        <v>322</v>
      </c>
      <c r="B353" s="18" t="s">
        <v>1580</v>
      </c>
      <c r="C353" s="18" t="s">
        <v>1581</v>
      </c>
      <c r="F353" s="18" t="s">
        <v>1582</v>
      </c>
      <c r="G353" s="18" t="s">
        <v>82</v>
      </c>
      <c r="I353" s="18" t="s">
        <v>1582</v>
      </c>
      <c r="J353" s="18" t="s">
        <v>82</v>
      </c>
      <c r="K353" s="45" t="s">
        <v>288</v>
      </c>
    </row>
    <row r="354" spans="1:11">
      <c r="A354" s="18" t="s">
        <v>1583</v>
      </c>
      <c r="B354" s="18" t="s">
        <v>1584</v>
      </c>
      <c r="C354" s="18" t="s">
        <v>1585</v>
      </c>
      <c r="F354" s="18" t="s">
        <v>1586</v>
      </c>
      <c r="G354" s="18" t="s">
        <v>82</v>
      </c>
      <c r="I354" s="18" t="s">
        <v>1586</v>
      </c>
      <c r="J354" s="18" t="s">
        <v>82</v>
      </c>
      <c r="K354" s="45" t="s">
        <v>288</v>
      </c>
    </row>
    <row r="355" spans="1:11">
      <c r="A355" s="18" t="s">
        <v>1587</v>
      </c>
      <c r="B355" s="18" t="s">
        <v>1588</v>
      </c>
      <c r="C355" s="18" t="s">
        <v>1589</v>
      </c>
      <c r="F355" s="18" t="s">
        <v>1590</v>
      </c>
      <c r="G355" s="18" t="s">
        <v>82</v>
      </c>
      <c r="I355" s="18" t="s">
        <v>1590</v>
      </c>
      <c r="J355" s="18" t="s">
        <v>82</v>
      </c>
      <c r="K355" s="45" t="s">
        <v>288</v>
      </c>
    </row>
    <row r="356" spans="1:11">
      <c r="A356" s="18" t="s">
        <v>1591</v>
      </c>
      <c r="B356" s="18" t="s">
        <v>1592</v>
      </c>
      <c r="C356" s="18" t="s">
        <v>1593</v>
      </c>
      <c r="F356" s="18" t="s">
        <v>1594</v>
      </c>
      <c r="G356" s="18" t="s">
        <v>10</v>
      </c>
      <c r="H356" s="18" t="s">
        <v>1595</v>
      </c>
      <c r="I356" s="18" t="s">
        <v>1594</v>
      </c>
      <c r="J356" s="18" t="s">
        <v>10</v>
      </c>
      <c r="K356" s="45" t="s">
        <v>1596</v>
      </c>
    </row>
    <row r="357" spans="1:11">
      <c r="A357" s="18" t="s">
        <v>1597</v>
      </c>
      <c r="B357" s="18" t="s">
        <v>1598</v>
      </c>
      <c r="F357" s="18" t="s">
        <v>1599</v>
      </c>
      <c r="G357" s="18" t="s">
        <v>10</v>
      </c>
      <c r="H357" s="18" t="s">
        <v>1600</v>
      </c>
      <c r="I357" s="18" t="s">
        <v>1601</v>
      </c>
      <c r="J357" s="18" t="s">
        <v>10</v>
      </c>
      <c r="K357" s="45" t="s">
        <v>1596</v>
      </c>
    </row>
    <row r="358" spans="1:11">
      <c r="A358" s="18" t="s">
        <v>1602</v>
      </c>
      <c r="B358" s="18" t="s">
        <v>1603</v>
      </c>
      <c r="C358" s="18" t="s">
        <v>1604</v>
      </c>
      <c r="F358" s="18" t="s">
        <v>1605</v>
      </c>
      <c r="G358" s="18" t="s">
        <v>10</v>
      </c>
      <c r="H358" s="18" t="s">
        <v>1606</v>
      </c>
      <c r="I358" s="18" t="s">
        <v>1607</v>
      </c>
      <c r="J358" s="18" t="s">
        <v>10</v>
      </c>
      <c r="K358" s="45" t="s">
        <v>1596</v>
      </c>
    </row>
    <row r="359" spans="1:11">
      <c r="A359" s="18" t="s">
        <v>1608</v>
      </c>
      <c r="B359" s="18" t="s">
        <v>1609</v>
      </c>
      <c r="C359" s="18" t="s">
        <v>1610</v>
      </c>
      <c r="F359" s="18" t="s">
        <v>1607</v>
      </c>
      <c r="G359" s="18" t="s">
        <v>10</v>
      </c>
      <c r="H359" s="18" t="s">
        <v>1611</v>
      </c>
      <c r="I359" s="18" t="s">
        <v>1607</v>
      </c>
      <c r="J359" s="18" t="s">
        <v>10</v>
      </c>
      <c r="K359" s="45" t="s">
        <v>1596</v>
      </c>
    </row>
    <row r="360" spans="1:11">
      <c r="A360" s="18" t="s">
        <v>1612</v>
      </c>
      <c r="B360" s="18" t="s">
        <v>1598</v>
      </c>
      <c r="F360" s="18" t="s">
        <v>1613</v>
      </c>
      <c r="G360" s="18" t="s">
        <v>10</v>
      </c>
      <c r="H360" s="18" t="s">
        <v>1614</v>
      </c>
      <c r="I360" s="18" t="s">
        <v>767</v>
      </c>
      <c r="J360" s="18" t="s">
        <v>10</v>
      </c>
      <c r="K360" s="45" t="s">
        <v>1596</v>
      </c>
    </row>
    <row r="361" spans="1:11">
      <c r="A361" s="18" t="s">
        <v>1615</v>
      </c>
      <c r="B361" s="18" t="s">
        <v>1616</v>
      </c>
      <c r="F361" s="18" t="s">
        <v>1613</v>
      </c>
      <c r="G361" s="18" t="s">
        <v>10</v>
      </c>
      <c r="H361" s="18" t="s">
        <v>1617</v>
      </c>
      <c r="I361" s="18" t="s">
        <v>767</v>
      </c>
      <c r="J361" s="18" t="s">
        <v>10</v>
      </c>
      <c r="K361" s="45" t="s">
        <v>1596</v>
      </c>
    </row>
    <row r="362" spans="1:11">
      <c r="A362" s="18" t="s">
        <v>1618</v>
      </c>
      <c r="B362" s="18" t="s">
        <v>1619</v>
      </c>
      <c r="F362" s="18" t="s">
        <v>759</v>
      </c>
      <c r="G362" s="18" t="s">
        <v>10</v>
      </c>
      <c r="H362" s="18" t="s">
        <v>1620</v>
      </c>
      <c r="I362" s="18" t="s">
        <v>759</v>
      </c>
      <c r="J362" s="18" t="s">
        <v>10</v>
      </c>
      <c r="K362" s="45" t="s">
        <v>1596</v>
      </c>
    </row>
    <row r="363" spans="1:11">
      <c r="A363" s="18" t="s">
        <v>1621</v>
      </c>
      <c r="B363" s="18" t="s">
        <v>1622</v>
      </c>
      <c r="F363" s="18" t="s">
        <v>759</v>
      </c>
      <c r="G363" s="18" t="s">
        <v>10</v>
      </c>
      <c r="H363" s="18" t="s">
        <v>1623</v>
      </c>
      <c r="I363" s="18" t="s">
        <v>759</v>
      </c>
      <c r="J363" s="18" t="s">
        <v>10</v>
      </c>
      <c r="K363" s="45" t="s">
        <v>1596</v>
      </c>
    </row>
    <row r="364" spans="1:11">
      <c r="A364" s="18" t="s">
        <v>1624</v>
      </c>
      <c r="B364" s="18" t="s">
        <v>1625</v>
      </c>
      <c r="C364" s="18" t="s">
        <v>1626</v>
      </c>
      <c r="F364" s="18" t="s">
        <v>759</v>
      </c>
      <c r="G364" s="18" t="s">
        <v>10</v>
      </c>
      <c r="H364" s="18" t="s">
        <v>1627</v>
      </c>
      <c r="I364" s="18" t="s">
        <v>759</v>
      </c>
      <c r="J364" s="18" t="s">
        <v>10</v>
      </c>
      <c r="K364" s="45" t="s">
        <v>1596</v>
      </c>
    </row>
    <row r="365" spans="1:11">
      <c r="A365" s="18" t="s">
        <v>1628</v>
      </c>
      <c r="B365" s="18" t="s">
        <v>1629</v>
      </c>
      <c r="C365" s="18" t="s">
        <v>1630</v>
      </c>
      <c r="F365" s="18" t="s">
        <v>1631</v>
      </c>
      <c r="G365" s="18" t="s">
        <v>10</v>
      </c>
      <c r="H365" s="18" t="s">
        <v>1632</v>
      </c>
      <c r="I365" s="18" t="s">
        <v>1631</v>
      </c>
      <c r="J365" s="18" t="s">
        <v>10</v>
      </c>
      <c r="K365" s="45" t="s">
        <v>1596</v>
      </c>
    </row>
    <row r="366" spans="1:11">
      <c r="A366" s="18" t="s">
        <v>1633</v>
      </c>
      <c r="B366" s="18" t="s">
        <v>1634</v>
      </c>
      <c r="F366" s="18" t="s">
        <v>789</v>
      </c>
      <c r="G366" s="18" t="s">
        <v>10</v>
      </c>
      <c r="H366" s="18" t="s">
        <v>1635</v>
      </c>
      <c r="I366" s="18" t="s">
        <v>1631</v>
      </c>
      <c r="J366" s="18" t="s">
        <v>10</v>
      </c>
      <c r="K366" s="45" t="s">
        <v>1596</v>
      </c>
    </row>
    <row r="367" spans="1:11">
      <c r="A367" s="18" t="s">
        <v>1636</v>
      </c>
      <c r="B367" s="18" t="s">
        <v>1637</v>
      </c>
      <c r="C367" s="18" t="s">
        <v>1638</v>
      </c>
      <c r="F367" s="18" t="s">
        <v>1631</v>
      </c>
      <c r="G367" s="18" t="s">
        <v>10</v>
      </c>
      <c r="H367" s="18" t="s">
        <v>1639</v>
      </c>
      <c r="I367" s="18" t="s">
        <v>1631</v>
      </c>
      <c r="J367" s="18" t="s">
        <v>10</v>
      </c>
      <c r="K367" s="45" t="s">
        <v>1596</v>
      </c>
    </row>
    <row r="368" spans="1:11">
      <c r="A368" s="3" t="s">
        <v>1640</v>
      </c>
      <c r="B368" s="3" t="s">
        <v>1641</v>
      </c>
      <c r="C368" s="3" t="s">
        <v>1642</v>
      </c>
      <c r="D368" s="3"/>
      <c r="E368" s="3"/>
      <c r="F368" s="3" t="s">
        <v>1643</v>
      </c>
      <c r="G368" s="3" t="s">
        <v>140</v>
      </c>
      <c r="H368" s="3"/>
      <c r="I368" s="3" t="s">
        <v>1643</v>
      </c>
      <c r="J368" s="3" t="s">
        <v>140</v>
      </c>
      <c r="K368" s="45" t="s">
        <v>288</v>
      </c>
    </row>
    <row r="369" spans="1:11">
      <c r="A369" s="3" t="s">
        <v>1644</v>
      </c>
      <c r="B369" s="3" t="s">
        <v>1645</v>
      </c>
      <c r="C369" s="3"/>
      <c r="D369" s="3"/>
      <c r="E369" s="3"/>
      <c r="F369" s="3" t="s">
        <v>1646</v>
      </c>
      <c r="G369" s="3" t="s">
        <v>31</v>
      </c>
      <c r="H369" s="3" t="s">
        <v>1647</v>
      </c>
      <c r="I369" s="3" t="s">
        <v>1646</v>
      </c>
      <c r="J369" s="3" t="s">
        <v>31</v>
      </c>
      <c r="K369" s="45" t="s">
        <v>288</v>
      </c>
    </row>
    <row r="370" spans="1:11">
      <c r="A370" s="3" t="s">
        <v>1648</v>
      </c>
      <c r="B370" s="3" t="s">
        <v>1649</v>
      </c>
      <c r="C370" s="3"/>
      <c r="D370" s="3"/>
      <c r="E370" s="3"/>
      <c r="F370" s="3" t="s">
        <v>1650</v>
      </c>
      <c r="G370" s="3" t="s">
        <v>32</v>
      </c>
      <c r="H370" s="3" t="s">
        <v>1651</v>
      </c>
      <c r="I370" s="3" t="s">
        <v>1650</v>
      </c>
      <c r="J370" s="3" t="s">
        <v>32</v>
      </c>
      <c r="K370" s="45" t="s">
        <v>288</v>
      </c>
    </row>
    <row r="371" spans="1:11">
      <c r="A371" s="3" t="s">
        <v>1652</v>
      </c>
      <c r="B371" s="3"/>
      <c r="C371" s="3"/>
      <c r="D371" s="3"/>
      <c r="E371" s="3"/>
      <c r="F371" s="3" t="s">
        <v>1653</v>
      </c>
      <c r="G371" s="3" t="s">
        <v>495</v>
      </c>
      <c r="H371" s="3"/>
      <c r="I371" s="3" t="s">
        <v>1653</v>
      </c>
      <c r="J371" s="3" t="s">
        <v>495</v>
      </c>
      <c r="K371" s="45" t="s">
        <v>288</v>
      </c>
    </row>
    <row r="372" spans="1:11">
      <c r="A372" s="3" t="s">
        <v>1654</v>
      </c>
      <c r="B372" s="3" t="s">
        <v>1655</v>
      </c>
      <c r="C372" s="3"/>
      <c r="D372" s="3"/>
      <c r="E372" s="3"/>
      <c r="F372" s="3" t="s">
        <v>1656</v>
      </c>
      <c r="G372" s="3" t="s">
        <v>91</v>
      </c>
      <c r="H372" s="3"/>
      <c r="I372" s="3" t="s">
        <v>1656</v>
      </c>
      <c r="J372" s="3" t="s">
        <v>91</v>
      </c>
      <c r="K372" s="45" t="s">
        <v>288</v>
      </c>
    </row>
    <row r="373" spans="1:11">
      <c r="A373" s="3" t="s">
        <v>1657</v>
      </c>
      <c r="B373" s="3" t="s">
        <v>1658</v>
      </c>
      <c r="C373" s="3"/>
      <c r="D373" s="3"/>
      <c r="E373" s="3"/>
      <c r="F373" s="3" t="s">
        <v>1659</v>
      </c>
      <c r="G373" s="3" t="s">
        <v>11</v>
      </c>
      <c r="H373" s="3">
        <v>72072</v>
      </c>
      <c r="I373" s="3" t="s">
        <v>1659</v>
      </c>
      <c r="J373" s="3" t="s">
        <v>11</v>
      </c>
      <c r="K373" s="45" t="s">
        <v>288</v>
      </c>
    </row>
    <row r="374" spans="1:11">
      <c r="A374" s="3" t="s">
        <v>1660</v>
      </c>
      <c r="B374" s="3" t="s">
        <v>1661</v>
      </c>
      <c r="C374" s="3"/>
      <c r="D374" s="3"/>
      <c r="E374" s="3"/>
      <c r="F374" s="3" t="s">
        <v>1662</v>
      </c>
      <c r="G374" s="3" t="s">
        <v>61</v>
      </c>
      <c r="H374" s="3"/>
      <c r="I374" s="3" t="s">
        <v>1662</v>
      </c>
      <c r="J374" s="3" t="s">
        <v>61</v>
      </c>
      <c r="K374" s="45" t="s">
        <v>288</v>
      </c>
    </row>
    <row r="375" spans="1:11">
      <c r="A375" s="3" t="s">
        <v>1663</v>
      </c>
      <c r="B375" s="3" t="s">
        <v>1664</v>
      </c>
      <c r="C375" s="3"/>
      <c r="D375" s="3"/>
      <c r="E375" s="3"/>
      <c r="F375" s="3" t="s">
        <v>1665</v>
      </c>
      <c r="G375" s="3" t="s">
        <v>85</v>
      </c>
      <c r="H375" s="3"/>
      <c r="I375" s="3" t="s">
        <v>1665</v>
      </c>
      <c r="J375" s="3" t="s">
        <v>85</v>
      </c>
      <c r="K375" s="45" t="s">
        <v>288</v>
      </c>
    </row>
    <row r="376" spans="1:11">
      <c r="A376" s="3" t="s">
        <v>1666</v>
      </c>
      <c r="B376" s="3" t="s">
        <v>1667</v>
      </c>
      <c r="C376" s="3" t="s">
        <v>1668</v>
      </c>
      <c r="D376" s="3"/>
      <c r="E376" s="3"/>
      <c r="F376" s="3" t="s">
        <v>1669</v>
      </c>
      <c r="G376" s="3" t="s">
        <v>13</v>
      </c>
      <c r="H376" s="3" t="s">
        <v>1670</v>
      </c>
      <c r="I376" s="3" t="s">
        <v>1669</v>
      </c>
      <c r="J376" s="3" t="s">
        <v>13</v>
      </c>
      <c r="K376" s="45" t="s">
        <v>288</v>
      </c>
    </row>
    <row r="377" spans="1:11">
      <c r="A377" s="3" t="s">
        <v>1671</v>
      </c>
      <c r="B377" s="3" t="s">
        <v>1672</v>
      </c>
      <c r="C377" s="3" t="s">
        <v>1673</v>
      </c>
      <c r="D377" s="3"/>
      <c r="E377" s="3"/>
      <c r="F377" s="3" t="s">
        <v>866</v>
      </c>
      <c r="G377" s="3" t="s">
        <v>13</v>
      </c>
      <c r="H377" s="3" t="s">
        <v>1674</v>
      </c>
      <c r="I377" s="3" t="s">
        <v>866</v>
      </c>
      <c r="J377" s="3" t="s">
        <v>13</v>
      </c>
      <c r="K377" s="45" t="s">
        <v>288</v>
      </c>
    </row>
    <row r="378" spans="1:11">
      <c r="A378" s="3" t="s">
        <v>1675</v>
      </c>
      <c r="B378" s="52" t="s">
        <v>1676</v>
      </c>
      <c r="C378" s="3" t="s">
        <v>1677</v>
      </c>
      <c r="D378" s="3"/>
      <c r="E378" s="3"/>
      <c r="F378" s="3" t="s">
        <v>551</v>
      </c>
      <c r="G378" s="3" t="s">
        <v>27</v>
      </c>
      <c r="H378" s="3">
        <v>100600</v>
      </c>
      <c r="I378" s="3" t="s">
        <v>551</v>
      </c>
      <c r="J378" s="3" t="s">
        <v>27</v>
      </c>
      <c r="K378" s="45" t="s">
        <v>288</v>
      </c>
    </row>
    <row r="379" spans="1:11">
      <c r="A379" s="3" t="s">
        <v>1678</v>
      </c>
      <c r="B379" s="52"/>
      <c r="C379" s="3"/>
      <c r="D379" s="3"/>
      <c r="E379" s="3"/>
      <c r="F379" s="3" t="s">
        <v>1679</v>
      </c>
      <c r="G379" s="3" t="s">
        <v>46</v>
      </c>
      <c r="H379" s="3"/>
      <c r="I379" s="3" t="s">
        <v>1679</v>
      </c>
      <c r="J379" s="3" t="s">
        <v>46</v>
      </c>
      <c r="K379" s="45" t="s">
        <v>288</v>
      </c>
    </row>
    <row r="380" spans="1:11">
      <c r="A380" s="3" t="s">
        <v>1680</v>
      </c>
      <c r="B380" s="37" t="s">
        <v>1681</v>
      </c>
      <c r="C380" s="3"/>
      <c r="D380" s="3"/>
      <c r="E380" s="3"/>
      <c r="F380" s="3" t="s">
        <v>1682</v>
      </c>
      <c r="G380" s="3" t="s">
        <v>28</v>
      </c>
      <c r="H380" s="3">
        <v>6140</v>
      </c>
      <c r="I380" s="3" t="s">
        <v>1682</v>
      </c>
      <c r="J380" s="3" t="s">
        <v>28</v>
      </c>
      <c r="K380" s="45" t="s">
        <v>288</v>
      </c>
    </row>
    <row r="381" spans="1:11">
      <c r="A381" s="3" t="s">
        <v>1683</v>
      </c>
      <c r="B381" s="18" t="s">
        <v>1684</v>
      </c>
      <c r="C381" s="3"/>
      <c r="D381" s="3"/>
      <c r="E381" s="3"/>
      <c r="F381" s="3" t="s">
        <v>1431</v>
      </c>
      <c r="G381" s="3" t="s">
        <v>245</v>
      </c>
      <c r="H381" s="3">
        <v>10043</v>
      </c>
      <c r="I381" s="3" t="s">
        <v>1431</v>
      </c>
      <c r="J381" s="3" t="s">
        <v>245</v>
      </c>
      <c r="K381" s="45" t="s">
        <v>288</v>
      </c>
    </row>
    <row r="382" spans="1:11">
      <c r="A382" s="3" t="s">
        <v>322</v>
      </c>
      <c r="B382" s="3" t="s">
        <v>1685</v>
      </c>
      <c r="C382" s="3"/>
      <c r="D382" s="3"/>
      <c r="E382" s="3"/>
      <c r="F382" s="3" t="s">
        <v>1686</v>
      </c>
      <c r="G382" s="3" t="s">
        <v>95</v>
      </c>
      <c r="I382" s="3" t="s">
        <v>1686</v>
      </c>
      <c r="J382" s="3" t="s">
        <v>95</v>
      </c>
      <c r="K382" s="45" t="s">
        <v>288</v>
      </c>
    </row>
    <row r="383" spans="1:11">
      <c r="A383" s="3" t="s">
        <v>1687</v>
      </c>
      <c r="B383" s="3" t="s">
        <v>1688</v>
      </c>
      <c r="C383" s="3" t="s">
        <v>1689</v>
      </c>
      <c r="D383" s="3" t="s">
        <v>1690</v>
      </c>
      <c r="E383" s="3" t="s">
        <v>1691</v>
      </c>
      <c r="F383" s="3" t="s">
        <v>1692</v>
      </c>
      <c r="G383" s="3" t="s">
        <v>60</v>
      </c>
      <c r="H383" s="3" t="s">
        <v>1693</v>
      </c>
      <c r="I383" s="3" t="s">
        <v>1692</v>
      </c>
      <c r="J383" s="3" t="s">
        <v>60</v>
      </c>
      <c r="K383" s="45" t="s">
        <v>288</v>
      </c>
    </row>
    <row r="384" spans="1:11">
      <c r="A384" s="3" t="s">
        <v>361</v>
      </c>
      <c r="B384" s="3" t="s">
        <v>1694</v>
      </c>
      <c r="C384" s="3" t="s">
        <v>1695</v>
      </c>
      <c r="D384" s="3"/>
      <c r="E384" s="3"/>
      <c r="F384" s="18" t="s">
        <v>1696</v>
      </c>
      <c r="G384" s="3" t="s">
        <v>1697</v>
      </c>
      <c r="H384" s="18" t="s">
        <v>1698</v>
      </c>
      <c r="I384" s="3" t="s">
        <v>1699</v>
      </c>
      <c r="J384" s="3" t="s">
        <v>155</v>
      </c>
      <c r="K384" s="45" t="s">
        <v>288</v>
      </c>
    </row>
    <row r="385" spans="1:11">
      <c r="A385" s="3" t="s">
        <v>1700</v>
      </c>
      <c r="B385" s="3" t="s">
        <v>1701</v>
      </c>
      <c r="C385" s="3" t="s">
        <v>1702</v>
      </c>
      <c r="D385" s="3"/>
      <c r="E385" s="3"/>
      <c r="F385" s="3" t="s">
        <v>1727</v>
      </c>
      <c r="G385" s="3" t="s">
        <v>157</v>
      </c>
      <c r="H385" s="49" t="s">
        <v>1728</v>
      </c>
      <c r="I385" s="3" t="s">
        <v>1703</v>
      </c>
      <c r="J385" s="3" t="s">
        <v>157</v>
      </c>
      <c r="K385" s="45" t="s">
        <v>288</v>
      </c>
    </row>
    <row r="386" spans="1:11">
      <c r="A386" s="3" t="s">
        <v>1704</v>
      </c>
      <c r="B386" s="3" t="s">
        <v>545</v>
      </c>
      <c r="C386" s="3" t="s">
        <v>1705</v>
      </c>
      <c r="D386" s="3"/>
      <c r="E386" s="3"/>
      <c r="F386" s="3" t="s">
        <v>1731</v>
      </c>
      <c r="G386" s="3" t="s">
        <v>53</v>
      </c>
      <c r="H386" s="49" t="s">
        <v>1729</v>
      </c>
      <c r="I386" s="3" t="s">
        <v>1706</v>
      </c>
      <c r="J386" s="3" t="s">
        <v>53</v>
      </c>
      <c r="K386" s="45" t="s">
        <v>288</v>
      </c>
    </row>
    <row r="387" spans="1:11">
      <c r="A387" s="3" t="s">
        <v>322</v>
      </c>
      <c r="B387" s="3" t="s">
        <v>1707</v>
      </c>
      <c r="C387" s="3" t="s">
        <v>1708</v>
      </c>
      <c r="D387" s="3"/>
      <c r="E387" s="3"/>
      <c r="F387" s="3" t="s">
        <v>1696</v>
      </c>
      <c r="G387" s="18" t="s">
        <v>1697</v>
      </c>
      <c r="H387" s="18" t="s">
        <v>1709</v>
      </c>
      <c r="I387" s="3" t="s">
        <v>677</v>
      </c>
      <c r="J387" s="3" t="s">
        <v>171</v>
      </c>
      <c r="K387" s="45" t="s">
        <v>288</v>
      </c>
    </row>
    <row r="388" spans="1:11">
      <c r="A388" s="3" t="s">
        <v>1710</v>
      </c>
      <c r="B388" s="3" t="s">
        <v>1711</v>
      </c>
      <c r="C388" s="3" t="s">
        <v>1712</v>
      </c>
      <c r="D388" s="3"/>
      <c r="E388" s="3"/>
      <c r="F388" s="3" t="s">
        <v>1713</v>
      </c>
      <c r="G388" s="3" t="s">
        <v>78</v>
      </c>
      <c r="H388" s="49" t="s">
        <v>1730</v>
      </c>
      <c r="I388" s="3" t="s">
        <v>1713</v>
      </c>
      <c r="J388" s="3" t="s">
        <v>78</v>
      </c>
      <c r="K388" s="45" t="s">
        <v>288</v>
      </c>
    </row>
    <row r="389" spans="1:11">
      <c r="A389" s="3" t="s">
        <v>1714</v>
      </c>
      <c r="B389" s="3" t="s">
        <v>1715</v>
      </c>
      <c r="C389" s="3"/>
      <c r="D389" s="3"/>
      <c r="E389" s="3"/>
      <c r="F389" s="3" t="s">
        <v>1716</v>
      </c>
      <c r="G389" s="3" t="s">
        <v>75</v>
      </c>
      <c r="H389" s="3">
        <v>49000</v>
      </c>
      <c r="I389" s="3" t="s">
        <v>1716</v>
      </c>
      <c r="J389" s="3" t="s">
        <v>75</v>
      </c>
      <c r="K389" s="45" t="s">
        <v>288</v>
      </c>
    </row>
    <row r="390" spans="1:11">
      <c r="A390" s="3" t="s">
        <v>1717</v>
      </c>
      <c r="B390" s="3" t="s">
        <v>1718</v>
      </c>
      <c r="C390" s="3"/>
      <c r="D390" s="3"/>
      <c r="E390" s="3"/>
      <c r="F390" s="3" t="s">
        <v>1719</v>
      </c>
      <c r="G390" s="3" t="s">
        <v>75</v>
      </c>
      <c r="H390" s="3">
        <v>54001</v>
      </c>
      <c r="I390" s="3" t="s">
        <v>1719</v>
      </c>
      <c r="J390" s="3" t="s">
        <v>75</v>
      </c>
      <c r="K390" s="45" t="s">
        <v>288</v>
      </c>
    </row>
    <row r="391" spans="1:11">
      <c r="A391" s="3" t="s">
        <v>1720</v>
      </c>
      <c r="B391" s="3" t="s">
        <v>1721</v>
      </c>
      <c r="C391" s="3" t="s">
        <v>1722</v>
      </c>
      <c r="D391" s="3"/>
      <c r="E391" s="3"/>
      <c r="F391" s="3" t="s">
        <v>1552</v>
      </c>
      <c r="G391" s="3" t="s">
        <v>45</v>
      </c>
      <c r="H391" s="3"/>
      <c r="I391" s="3" t="s">
        <v>1552</v>
      </c>
      <c r="J391" s="3" t="s">
        <v>45</v>
      </c>
      <c r="K391" s="45" t="s">
        <v>288</v>
      </c>
    </row>
    <row r="392" spans="1:11">
      <c r="A392" s="3" t="s">
        <v>1723</v>
      </c>
      <c r="B392" s="3" t="s">
        <v>1724</v>
      </c>
      <c r="C392" s="3" t="s">
        <v>1725</v>
      </c>
      <c r="D392" s="3"/>
      <c r="E392" s="3"/>
      <c r="F392" s="3" t="s">
        <v>1726</v>
      </c>
      <c r="G392" s="3" t="s">
        <v>260</v>
      </c>
      <c r="H392" s="3"/>
      <c r="I392" s="3" t="s">
        <v>1726</v>
      </c>
      <c r="J392" s="3" t="s">
        <v>260</v>
      </c>
      <c r="K392" s="45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8"/>
  <sheetViews>
    <sheetView workbookViewId="0"/>
  </sheetViews>
  <sheetFormatPr defaultRowHeight="15"/>
  <cols>
    <col min="1" max="1" width="10.7109375" style="19" bestFit="1" customWidth="1"/>
    <col min="2" max="2" width="11.42578125" style="19" bestFit="1" customWidth="1"/>
    <col min="3" max="3" width="24.85546875" style="19" bestFit="1" customWidth="1"/>
    <col min="4" max="4" width="7.7109375" style="19" bestFit="1" customWidth="1"/>
    <col min="5" max="5" width="10.28515625" style="19" customWidth="1"/>
    <col min="6" max="6" width="9.42578125" style="19" bestFit="1" customWidth="1"/>
    <col min="7" max="7" width="10.85546875" style="19" bestFit="1" customWidth="1"/>
    <col min="8" max="8" width="12.42578125" style="19" bestFit="1" customWidth="1"/>
    <col min="9" max="10" width="10.42578125" style="19" bestFit="1" customWidth="1"/>
    <col min="11" max="11" width="8.85546875" style="19" bestFit="1" customWidth="1"/>
    <col min="12" max="12" width="15.28515625" style="69" bestFit="1" customWidth="1"/>
    <col min="13" max="13" width="10.7109375" style="19" bestFit="1" customWidth="1"/>
    <col min="14" max="14" width="9.42578125" style="19" bestFit="1" customWidth="1"/>
    <col min="15" max="15" width="26.5703125" style="19" bestFit="1" customWidth="1"/>
    <col min="16" max="16" width="19.85546875" style="19" bestFit="1" customWidth="1"/>
    <col min="17" max="17" width="46.7109375" style="19" bestFit="1" customWidth="1"/>
    <col min="18" max="18" width="8" style="58" bestFit="1" customWidth="1"/>
    <col min="19" max="19" width="9.28515625" style="58" bestFit="1" customWidth="1"/>
    <col min="20" max="20" width="8.42578125" style="58" bestFit="1" customWidth="1"/>
    <col min="21" max="21" width="8" style="58" bestFit="1" customWidth="1"/>
    <col min="22" max="22" width="9.28515625" style="58" bestFit="1" customWidth="1"/>
    <col min="23" max="23" width="8.42578125" style="58" bestFit="1" customWidth="1"/>
    <col min="24" max="24" width="8" style="58" bestFit="1" customWidth="1"/>
    <col min="25" max="25" width="9.28515625" style="58" bestFit="1" customWidth="1"/>
    <col min="26" max="26" width="8.42578125" style="58" bestFit="1" customWidth="1"/>
    <col min="27" max="27" width="8" style="58" bestFit="1" customWidth="1"/>
    <col min="28" max="28" width="9.28515625" style="58" bestFit="1" customWidth="1"/>
    <col min="29" max="29" width="8.42578125" style="58" bestFit="1" customWidth="1"/>
    <col min="30" max="30" width="8" style="58" bestFit="1" customWidth="1"/>
    <col min="31" max="31" width="9.28515625" style="60" bestFit="1" customWidth="1"/>
    <col min="32" max="32" width="8.42578125" style="60" bestFit="1" customWidth="1"/>
    <col min="33" max="33" width="8" style="58" bestFit="1" customWidth="1"/>
    <col min="34" max="34" width="9.28515625" style="60" bestFit="1" customWidth="1"/>
    <col min="35" max="35" width="8.42578125" style="60" bestFit="1" customWidth="1"/>
    <col min="36" max="39" width="9.140625" style="60"/>
    <col min="40" max="40" width="9.5703125" style="60" bestFit="1" customWidth="1"/>
    <col min="41" max="16384" width="9.140625" style="19"/>
  </cols>
  <sheetData>
    <row r="1" spans="1:40" ht="30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2400</v>
      </c>
      <c r="H1" s="20" t="s">
        <v>1736</v>
      </c>
      <c r="I1" s="20" t="s">
        <v>2249</v>
      </c>
      <c r="J1" s="20" t="s">
        <v>2250</v>
      </c>
      <c r="K1" s="20" t="s">
        <v>2375</v>
      </c>
      <c r="L1" s="68" t="s">
        <v>2401</v>
      </c>
      <c r="M1" s="20" t="s">
        <v>1737</v>
      </c>
      <c r="N1" s="20" t="s">
        <v>2402</v>
      </c>
      <c r="O1" s="20" t="s">
        <v>2403</v>
      </c>
      <c r="P1" s="20" t="s">
        <v>2274</v>
      </c>
      <c r="Q1" s="20" t="s">
        <v>1738</v>
      </c>
      <c r="R1" s="57" t="s">
        <v>2251</v>
      </c>
      <c r="S1" s="57" t="s">
        <v>2252</v>
      </c>
      <c r="T1" s="57" t="s">
        <v>2253</v>
      </c>
      <c r="U1" s="57" t="s">
        <v>2254</v>
      </c>
      <c r="V1" s="57" t="s">
        <v>2255</v>
      </c>
      <c r="W1" s="57" t="s">
        <v>2256</v>
      </c>
      <c r="X1" s="57" t="s">
        <v>2257</v>
      </c>
      <c r="Y1" s="57" t="s">
        <v>2258</v>
      </c>
      <c r="Z1" s="57" t="s">
        <v>2259</v>
      </c>
      <c r="AA1" s="57" t="s">
        <v>2260</v>
      </c>
      <c r="AB1" s="57" t="s">
        <v>2261</v>
      </c>
      <c r="AC1" s="57" t="s">
        <v>2262</v>
      </c>
      <c r="AD1" s="57" t="s">
        <v>2263</v>
      </c>
      <c r="AE1" s="57" t="s">
        <v>2264</v>
      </c>
      <c r="AF1" s="57" t="s">
        <v>2265</v>
      </c>
      <c r="AG1" s="57" t="s">
        <v>2266</v>
      </c>
      <c r="AH1" s="57" t="s">
        <v>2267</v>
      </c>
      <c r="AI1" s="57" t="s">
        <v>2268</v>
      </c>
      <c r="AJ1" s="57" t="s">
        <v>2269</v>
      </c>
      <c r="AK1" s="57" t="s">
        <v>2270</v>
      </c>
      <c r="AL1" s="57" t="s">
        <v>2271</v>
      </c>
      <c r="AM1" s="57" t="s">
        <v>2272</v>
      </c>
      <c r="AN1" s="57" t="s">
        <v>2273</v>
      </c>
    </row>
    <row r="2" spans="1:40">
      <c r="A2" s="21">
        <v>41475</v>
      </c>
      <c r="B2" s="62" t="str">
        <f>VLOOKUP(WEEKDAY(A2),Weekday!A$1:B$8,2)</f>
        <v>Saturday</v>
      </c>
      <c r="C2" s="19" t="s">
        <v>2275</v>
      </c>
      <c r="D2" s="19">
        <v>42</v>
      </c>
      <c r="E2" s="19">
        <v>1000</v>
      </c>
      <c r="F2" s="19">
        <v>451</v>
      </c>
      <c r="G2" s="19">
        <v>36</v>
      </c>
      <c r="H2" s="19">
        <v>8</v>
      </c>
      <c r="I2" s="19">
        <v>61</v>
      </c>
      <c r="J2" s="19">
        <v>11</v>
      </c>
      <c r="M2" s="22">
        <f t="shared" ref="M2:N6" si="0">F2/E2</f>
        <v>0.45100000000000001</v>
      </c>
      <c r="N2" s="22">
        <f t="shared" si="0"/>
        <v>7.9822616407982258E-2</v>
      </c>
      <c r="P2" s="19" t="s">
        <v>2276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>
        <f>R2+U2+X2+AA2+AD2</f>
        <v>0</v>
      </c>
      <c r="AH2" s="58">
        <f>S2+V2+Y2+AB2+AE2</f>
        <v>0</v>
      </c>
      <c r="AI2" s="58">
        <f>T2+W2+Z2+AC2+AF2</f>
        <v>0</v>
      </c>
      <c r="AJ2" s="58"/>
      <c r="AK2" s="58">
        <v>1</v>
      </c>
      <c r="AL2" s="58"/>
      <c r="AM2" s="58"/>
      <c r="AN2" s="58"/>
    </row>
    <row r="3" spans="1:40">
      <c r="A3" s="21">
        <v>41480</v>
      </c>
      <c r="B3" s="62" t="str">
        <f>VLOOKUP(WEEKDAY(A3),Weekday!A$1:B$8,2)</f>
        <v>Thursday</v>
      </c>
      <c r="C3" s="19" t="s">
        <v>2277</v>
      </c>
      <c r="D3" s="19">
        <v>19</v>
      </c>
      <c r="E3" s="19">
        <v>244</v>
      </c>
      <c r="F3" s="19">
        <v>118</v>
      </c>
      <c r="G3" s="19">
        <v>13</v>
      </c>
      <c r="H3" s="19">
        <v>5</v>
      </c>
      <c r="I3" s="19">
        <v>13</v>
      </c>
      <c r="J3" s="19">
        <v>2</v>
      </c>
      <c r="M3" s="22">
        <f t="shared" si="0"/>
        <v>0.48360655737704916</v>
      </c>
      <c r="N3" s="22">
        <f t="shared" si="0"/>
        <v>0.11016949152542373</v>
      </c>
      <c r="P3" s="19" t="s">
        <v>2276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58">
        <v>0</v>
      </c>
      <c r="AG3" s="58">
        <f t="shared" ref="AG3:AI6" si="1">R3+U3+X3+AA3+AD3</f>
        <v>0</v>
      </c>
      <c r="AH3" s="58">
        <f t="shared" si="1"/>
        <v>0</v>
      </c>
      <c r="AI3" s="58">
        <f t="shared" si="1"/>
        <v>0</v>
      </c>
      <c r="AJ3" s="58"/>
      <c r="AK3" s="58">
        <v>1</v>
      </c>
      <c r="AL3" s="58"/>
      <c r="AM3" s="58"/>
      <c r="AN3" s="58"/>
    </row>
    <row r="4" spans="1:40">
      <c r="A4" s="21">
        <v>41482</v>
      </c>
      <c r="B4" s="62" t="str">
        <f>VLOOKUP(WEEKDAY(A4),Weekday!A$1:B$8,2)</f>
        <v>Saturday</v>
      </c>
      <c r="C4" s="19" t="s">
        <v>2278</v>
      </c>
      <c r="D4" s="19">
        <v>34</v>
      </c>
      <c r="E4" s="19">
        <v>377</v>
      </c>
      <c r="F4" s="19">
        <v>188</v>
      </c>
      <c r="G4" s="19">
        <v>9</v>
      </c>
      <c r="H4" s="19">
        <v>1</v>
      </c>
      <c r="I4" s="19">
        <v>12</v>
      </c>
      <c r="J4" s="19">
        <v>0</v>
      </c>
      <c r="M4" s="22">
        <f t="shared" si="0"/>
        <v>0.49867374005305037</v>
      </c>
      <c r="N4" s="22">
        <f t="shared" si="0"/>
        <v>4.7872340425531915E-2</v>
      </c>
      <c r="P4" s="19" t="s">
        <v>2276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f t="shared" si="1"/>
        <v>0</v>
      </c>
      <c r="AH4" s="58">
        <f t="shared" si="1"/>
        <v>0</v>
      </c>
      <c r="AI4" s="58">
        <f t="shared" si="1"/>
        <v>0</v>
      </c>
      <c r="AJ4" s="58"/>
      <c r="AK4" s="58">
        <v>1</v>
      </c>
      <c r="AL4" s="58"/>
      <c r="AM4" s="58"/>
      <c r="AN4" s="58"/>
    </row>
    <row r="5" spans="1:40">
      <c r="A5" s="21">
        <v>41483</v>
      </c>
      <c r="B5" s="62" t="str">
        <f>VLOOKUP(WEEKDAY(A5),Weekday!A$1:B$8,2)</f>
        <v>Sunday</v>
      </c>
      <c r="C5" s="19" t="s">
        <v>2279</v>
      </c>
      <c r="D5" s="19">
        <v>33</v>
      </c>
      <c r="E5" s="19">
        <v>524</v>
      </c>
      <c r="F5" s="19">
        <v>246</v>
      </c>
      <c r="G5" s="19">
        <v>14</v>
      </c>
      <c r="H5" s="19">
        <v>4</v>
      </c>
      <c r="I5" s="19">
        <v>17</v>
      </c>
      <c r="J5" s="19">
        <v>1</v>
      </c>
      <c r="M5" s="22">
        <f t="shared" si="0"/>
        <v>0.46946564885496184</v>
      </c>
      <c r="N5" s="22">
        <f t="shared" si="0"/>
        <v>5.6910569105691054E-2</v>
      </c>
      <c r="P5" s="19" t="s">
        <v>2276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58">
        <v>0</v>
      </c>
      <c r="AG5" s="58">
        <f t="shared" si="1"/>
        <v>0</v>
      </c>
      <c r="AH5" s="58">
        <f t="shared" si="1"/>
        <v>0</v>
      </c>
      <c r="AI5" s="58">
        <f t="shared" si="1"/>
        <v>0</v>
      </c>
      <c r="AJ5" s="58"/>
      <c r="AK5" s="58">
        <v>1</v>
      </c>
      <c r="AL5" s="58"/>
      <c r="AM5" s="58"/>
      <c r="AN5" s="58"/>
    </row>
    <row r="6" spans="1:40">
      <c r="A6" s="21">
        <v>41485</v>
      </c>
      <c r="B6" s="62" t="str">
        <f>VLOOKUP(WEEKDAY(A6),Weekday!A$1:B$8,2)</f>
        <v>Tuesday</v>
      </c>
      <c r="C6" s="19" t="s">
        <v>2280</v>
      </c>
      <c r="D6" s="19">
        <v>22</v>
      </c>
      <c r="E6" s="19">
        <v>327</v>
      </c>
      <c r="F6" s="19">
        <v>212</v>
      </c>
      <c r="G6" s="19">
        <v>18</v>
      </c>
      <c r="H6" s="19">
        <v>2</v>
      </c>
      <c r="I6" s="19">
        <v>15</v>
      </c>
      <c r="J6" s="19">
        <v>3</v>
      </c>
      <c r="M6" s="22">
        <f t="shared" si="0"/>
        <v>0.64831804281345562</v>
      </c>
      <c r="N6" s="22">
        <f t="shared" si="0"/>
        <v>8.4905660377358486E-2</v>
      </c>
      <c r="P6" s="19" t="s">
        <v>2276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58">
        <v>0</v>
      </c>
      <c r="AG6" s="58">
        <f t="shared" si="1"/>
        <v>0</v>
      </c>
      <c r="AH6" s="58">
        <f t="shared" si="1"/>
        <v>0</v>
      </c>
      <c r="AI6" s="58">
        <f t="shared" si="1"/>
        <v>0</v>
      </c>
      <c r="AJ6" s="58"/>
      <c r="AK6" s="58">
        <v>1</v>
      </c>
      <c r="AL6" s="58"/>
      <c r="AM6" s="58"/>
      <c r="AN6" s="58"/>
    </row>
    <row r="7" spans="1:40">
      <c r="A7" s="21"/>
      <c r="B7" s="21"/>
      <c r="M7" s="22"/>
      <c r="N7" s="22"/>
      <c r="AE7" s="58"/>
      <c r="AF7" s="58"/>
      <c r="AH7" s="58"/>
      <c r="AI7" s="58"/>
      <c r="AJ7" s="58"/>
      <c r="AK7" s="58"/>
      <c r="AL7" s="58"/>
      <c r="AM7" s="58"/>
      <c r="AN7" s="58"/>
    </row>
    <row r="8" spans="1:40">
      <c r="A8" s="21">
        <v>41517</v>
      </c>
      <c r="B8" s="62" t="str">
        <f>VLOOKUP(WEEKDAY(A8),Weekday!A$1:B$8,2)</f>
        <v>Saturday</v>
      </c>
      <c r="C8" s="19" t="s">
        <v>2281</v>
      </c>
      <c r="D8" s="19">
        <v>34</v>
      </c>
      <c r="E8" s="19">
        <v>367</v>
      </c>
      <c r="F8" s="19">
        <v>280</v>
      </c>
      <c r="G8" s="19">
        <v>33</v>
      </c>
      <c r="H8" s="19">
        <v>0</v>
      </c>
      <c r="I8" s="19">
        <v>88</v>
      </c>
      <c r="J8" s="19">
        <v>15</v>
      </c>
      <c r="M8" s="22">
        <f t="shared" ref="M8:N12" si="2">F8/E8</f>
        <v>0.76294277929155319</v>
      </c>
      <c r="N8" s="22">
        <f t="shared" si="2"/>
        <v>0.11785714285714285</v>
      </c>
      <c r="P8" s="19" t="s">
        <v>2282</v>
      </c>
      <c r="Q8" s="19" t="s">
        <v>2376</v>
      </c>
      <c r="R8" s="58">
        <v>3</v>
      </c>
      <c r="S8" s="58">
        <v>1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f t="shared" ref="AG8:AI12" si="3">R8+U8+X8+AA8+AD8</f>
        <v>3</v>
      </c>
      <c r="AH8" s="58">
        <f t="shared" si="3"/>
        <v>1</v>
      </c>
      <c r="AI8" s="58">
        <f t="shared" si="3"/>
        <v>0</v>
      </c>
      <c r="AJ8" s="58">
        <v>1</v>
      </c>
      <c r="AK8" s="58"/>
      <c r="AL8" s="58"/>
      <c r="AM8" s="58"/>
      <c r="AN8" s="58"/>
    </row>
    <row r="9" spans="1:40">
      <c r="A9" s="21">
        <v>41519</v>
      </c>
      <c r="B9" s="62" t="str">
        <f>VLOOKUP(WEEKDAY(A9),Weekday!A$1:B$8,2)</f>
        <v>Monday</v>
      </c>
      <c r="C9" s="19" t="s">
        <v>2283</v>
      </c>
      <c r="D9" s="19">
        <v>34</v>
      </c>
      <c r="E9" s="19">
        <v>472</v>
      </c>
      <c r="F9" s="19">
        <v>319</v>
      </c>
      <c r="G9" s="19">
        <v>28</v>
      </c>
      <c r="H9" s="19">
        <v>7</v>
      </c>
      <c r="I9" s="19">
        <v>179</v>
      </c>
      <c r="J9" s="19">
        <v>4</v>
      </c>
      <c r="M9" s="22">
        <f t="shared" si="2"/>
        <v>0.67584745762711862</v>
      </c>
      <c r="N9" s="22">
        <f t="shared" si="2"/>
        <v>8.7774294670846395E-2</v>
      </c>
      <c r="O9" s="19" t="s">
        <v>1739</v>
      </c>
      <c r="P9" s="19" t="s">
        <v>2282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f t="shared" si="3"/>
        <v>0</v>
      </c>
      <c r="AH9" s="58">
        <f t="shared" si="3"/>
        <v>0</v>
      </c>
      <c r="AI9" s="58">
        <f t="shared" si="3"/>
        <v>0</v>
      </c>
      <c r="AJ9" s="58">
        <v>1</v>
      </c>
      <c r="AK9" s="58"/>
      <c r="AL9" s="58"/>
      <c r="AM9" s="58"/>
      <c r="AN9" s="58"/>
    </row>
    <row r="10" spans="1:40">
      <c r="A10" s="21">
        <v>41522</v>
      </c>
      <c r="B10" s="62" t="str">
        <f>VLOOKUP(WEEKDAY(A10),Weekday!A$1:B$8,2)</f>
        <v>Thursday</v>
      </c>
      <c r="C10" s="19" t="s">
        <v>2284</v>
      </c>
      <c r="D10" s="19">
        <v>40</v>
      </c>
      <c r="E10" s="19">
        <v>374</v>
      </c>
      <c r="F10" s="19">
        <v>319</v>
      </c>
      <c r="G10" s="19">
        <v>64</v>
      </c>
      <c r="H10" s="19" t="s">
        <v>1740</v>
      </c>
      <c r="I10" s="19">
        <f>18+62+11</f>
        <v>91</v>
      </c>
      <c r="J10" s="19">
        <v>18</v>
      </c>
      <c r="M10" s="22">
        <f t="shared" si="2"/>
        <v>0.8529411764705882</v>
      </c>
      <c r="N10" s="22">
        <f t="shared" si="2"/>
        <v>0.20062695924764889</v>
      </c>
      <c r="O10" s="19" t="s">
        <v>1741</v>
      </c>
      <c r="P10" s="19" t="s">
        <v>2282</v>
      </c>
      <c r="Q10" s="19" t="s">
        <v>2376</v>
      </c>
      <c r="R10" s="58">
        <v>0</v>
      </c>
      <c r="S10" s="58">
        <v>0</v>
      </c>
      <c r="T10" s="58">
        <v>0</v>
      </c>
      <c r="U10" s="58">
        <v>1</v>
      </c>
      <c r="V10" s="58">
        <v>1</v>
      </c>
      <c r="W10" s="58">
        <v>1</v>
      </c>
      <c r="X10" s="58">
        <v>0</v>
      </c>
      <c r="Y10" s="58">
        <v>0</v>
      </c>
      <c r="Z10" s="58">
        <v>0</v>
      </c>
      <c r="AA10" s="58">
        <v>1</v>
      </c>
      <c r="AB10" s="58">
        <v>1</v>
      </c>
      <c r="AC10" s="58">
        <v>0</v>
      </c>
      <c r="AD10" s="58">
        <v>0</v>
      </c>
      <c r="AE10" s="58">
        <v>0</v>
      </c>
      <c r="AF10" s="58">
        <v>0</v>
      </c>
      <c r="AG10" s="58">
        <f t="shared" si="3"/>
        <v>2</v>
      </c>
      <c r="AH10" s="58">
        <f t="shared" si="3"/>
        <v>2</v>
      </c>
      <c r="AI10" s="58">
        <f t="shared" si="3"/>
        <v>1</v>
      </c>
      <c r="AJ10" s="58">
        <v>1</v>
      </c>
      <c r="AK10" s="58"/>
      <c r="AL10" s="58"/>
      <c r="AM10" s="58"/>
      <c r="AN10" s="58"/>
    </row>
    <row r="11" spans="1:40">
      <c r="A11" s="21">
        <v>41524</v>
      </c>
      <c r="B11" s="62" t="str">
        <f>VLOOKUP(WEEKDAY(A11),Weekday!A$1:B$8,2)</f>
        <v>Saturday</v>
      </c>
      <c r="C11" s="19" t="s">
        <v>2285</v>
      </c>
      <c r="D11" s="19">
        <v>42</v>
      </c>
      <c r="E11" s="19">
        <v>466</v>
      </c>
      <c r="F11" s="19">
        <v>351</v>
      </c>
      <c r="G11" s="19">
        <v>34</v>
      </c>
      <c r="H11" s="19">
        <v>1</v>
      </c>
      <c r="I11" s="19">
        <f>10+101+15</f>
        <v>126</v>
      </c>
      <c r="J11" s="19">
        <v>10</v>
      </c>
      <c r="M11" s="22">
        <f t="shared" si="2"/>
        <v>0.75321888412017168</v>
      </c>
      <c r="N11" s="22">
        <f t="shared" si="2"/>
        <v>9.686609686609686E-2</v>
      </c>
      <c r="O11" s="19" t="s">
        <v>1743</v>
      </c>
      <c r="P11" s="19" t="s">
        <v>2282</v>
      </c>
      <c r="Q11" s="19" t="s">
        <v>2404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f t="shared" si="3"/>
        <v>0</v>
      </c>
      <c r="AH11" s="58">
        <f t="shared" si="3"/>
        <v>0</v>
      </c>
      <c r="AI11" s="58">
        <f t="shared" si="3"/>
        <v>0</v>
      </c>
      <c r="AJ11" s="58">
        <v>1</v>
      </c>
      <c r="AK11" s="58"/>
      <c r="AL11" s="58"/>
      <c r="AM11" s="58"/>
      <c r="AN11" s="58"/>
    </row>
    <row r="12" spans="1:40">
      <c r="A12" s="21">
        <v>41533</v>
      </c>
      <c r="B12" s="62" t="str">
        <f>VLOOKUP(WEEKDAY(A12),Weekday!A$1:B$8,2)</f>
        <v>Monday</v>
      </c>
      <c r="C12" s="19" t="s">
        <v>2286</v>
      </c>
      <c r="D12" s="19">
        <v>13</v>
      </c>
      <c r="E12" s="19">
        <v>288</v>
      </c>
      <c r="F12" s="19">
        <v>158</v>
      </c>
      <c r="G12" s="19">
        <v>26</v>
      </c>
      <c r="H12" s="19">
        <v>15</v>
      </c>
      <c r="I12" s="19">
        <v>29</v>
      </c>
      <c r="J12" s="19">
        <v>4</v>
      </c>
      <c r="K12" s="19">
        <v>0</v>
      </c>
      <c r="L12" s="69">
        <f>(J12+K12)/I12</f>
        <v>0.13793103448275862</v>
      </c>
      <c r="M12" s="22">
        <f t="shared" si="2"/>
        <v>0.54861111111111116</v>
      </c>
      <c r="N12" s="22">
        <f t="shared" si="2"/>
        <v>0.16455696202531644</v>
      </c>
      <c r="P12" s="19" t="s">
        <v>2287</v>
      </c>
      <c r="Q12" s="19" t="s">
        <v>2288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f t="shared" si="3"/>
        <v>0</v>
      </c>
      <c r="AH12" s="58">
        <f t="shared" si="3"/>
        <v>0</v>
      </c>
      <c r="AI12" s="58">
        <f t="shared" si="3"/>
        <v>0</v>
      </c>
      <c r="AJ12" s="58">
        <v>1</v>
      </c>
      <c r="AK12" s="58">
        <v>1</v>
      </c>
      <c r="AL12" s="58"/>
      <c r="AM12" s="58"/>
      <c r="AN12" s="58"/>
    </row>
    <row r="13" spans="1:40">
      <c r="A13" s="21"/>
      <c r="B13" s="21"/>
      <c r="M13" s="22"/>
      <c r="N13" s="22"/>
      <c r="AE13" s="58"/>
      <c r="AF13" s="58"/>
      <c r="AH13" s="58"/>
      <c r="AI13" s="58"/>
      <c r="AJ13" s="58"/>
      <c r="AK13" s="58"/>
      <c r="AL13" s="58"/>
      <c r="AM13" s="58"/>
      <c r="AN13" s="58"/>
    </row>
    <row r="14" spans="1:40">
      <c r="A14" s="21">
        <v>41536</v>
      </c>
      <c r="B14" s="62" t="str">
        <f>VLOOKUP(WEEKDAY(A14),Weekday!A$1:B$8,2)</f>
        <v>Thursday</v>
      </c>
      <c r="C14" s="19" t="s">
        <v>2289</v>
      </c>
      <c r="D14" s="19">
        <v>28</v>
      </c>
      <c r="E14" s="19">
        <v>517</v>
      </c>
      <c r="F14" s="19">
        <v>352</v>
      </c>
      <c r="G14" s="19">
        <v>104</v>
      </c>
      <c r="H14" s="19">
        <v>15</v>
      </c>
      <c r="I14" s="19">
        <f>22+67+5+4</f>
        <v>98</v>
      </c>
      <c r="J14" s="19">
        <v>22</v>
      </c>
      <c r="K14" s="19">
        <v>5</v>
      </c>
      <c r="L14" s="69">
        <f t="shared" ref="L14:L18" si="4">(J14+K14)/I14</f>
        <v>0.27551020408163263</v>
      </c>
      <c r="M14" s="22">
        <f t="shared" ref="M14:N18" si="5">F14/E14</f>
        <v>0.68085106382978722</v>
      </c>
      <c r="N14" s="22">
        <f t="shared" si="5"/>
        <v>0.29545454545454547</v>
      </c>
      <c r="P14" s="19" t="s">
        <v>2287</v>
      </c>
      <c r="Q14" s="19" t="s">
        <v>2376</v>
      </c>
      <c r="R14" s="58">
        <v>2</v>
      </c>
      <c r="S14" s="58">
        <v>2</v>
      </c>
      <c r="T14" s="58">
        <v>2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f t="shared" ref="AG14:AI18" si="6">R14+U14+X14+AA14+AD14</f>
        <v>2</v>
      </c>
      <c r="AH14" s="58">
        <f t="shared" si="6"/>
        <v>2</v>
      </c>
      <c r="AI14" s="58">
        <f t="shared" si="6"/>
        <v>2</v>
      </c>
      <c r="AJ14" s="58">
        <v>1</v>
      </c>
      <c r="AK14" s="58">
        <v>1</v>
      </c>
      <c r="AL14" s="58"/>
      <c r="AM14" s="58"/>
      <c r="AN14" s="58"/>
    </row>
    <row r="15" spans="1:40">
      <c r="A15" s="21">
        <v>41538</v>
      </c>
      <c r="B15" s="62" t="str">
        <f>VLOOKUP(WEEKDAY(A15),Weekday!A$1:B$8,2)</f>
        <v>Saturday</v>
      </c>
      <c r="C15" s="19" t="s">
        <v>2290</v>
      </c>
      <c r="D15" s="19">
        <v>35</v>
      </c>
      <c r="E15" s="19">
        <v>1232</v>
      </c>
      <c r="F15" s="19">
        <v>765</v>
      </c>
      <c r="G15" s="19">
        <v>163</v>
      </c>
      <c r="H15" s="19">
        <v>58</v>
      </c>
      <c r="I15" s="19">
        <f>25+148+15</f>
        <v>188</v>
      </c>
      <c r="J15" s="19">
        <v>25</v>
      </c>
      <c r="K15" s="19">
        <v>15</v>
      </c>
      <c r="L15" s="69">
        <f t="shared" si="4"/>
        <v>0.21276595744680851</v>
      </c>
      <c r="M15" s="22">
        <f t="shared" si="5"/>
        <v>0.62094155844155841</v>
      </c>
      <c r="N15" s="22">
        <f t="shared" si="5"/>
        <v>0.21307189542483659</v>
      </c>
      <c r="P15" s="19" t="s">
        <v>2287</v>
      </c>
      <c r="Q15" s="19" t="s">
        <v>2405</v>
      </c>
      <c r="R15" s="58">
        <v>7</v>
      </c>
      <c r="S15" s="58">
        <v>5</v>
      </c>
      <c r="T15" s="58">
        <v>2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f t="shared" si="6"/>
        <v>7</v>
      </c>
      <c r="AH15" s="58">
        <f t="shared" si="6"/>
        <v>5</v>
      </c>
      <c r="AI15" s="58">
        <f t="shared" si="6"/>
        <v>2</v>
      </c>
      <c r="AJ15" s="58">
        <v>1</v>
      </c>
      <c r="AK15" s="58">
        <v>1</v>
      </c>
      <c r="AL15" s="58"/>
      <c r="AM15" s="58"/>
      <c r="AN15" s="58"/>
    </row>
    <row r="16" spans="1:40">
      <c r="A16" s="21">
        <v>41540</v>
      </c>
      <c r="B16" s="62" t="str">
        <f>VLOOKUP(WEEKDAY(A16),Weekday!A$1:B$8,2)</f>
        <v>Monday</v>
      </c>
      <c r="C16" s="19" t="s">
        <v>2291</v>
      </c>
      <c r="D16" s="19">
        <v>35</v>
      </c>
      <c r="E16" s="19">
        <v>1176</v>
      </c>
      <c r="F16" s="19">
        <v>637</v>
      </c>
      <c r="G16" s="19">
        <v>124</v>
      </c>
      <c r="H16" s="19">
        <v>25</v>
      </c>
      <c r="I16" s="19">
        <f>18+125+15</f>
        <v>158</v>
      </c>
      <c r="J16" s="19">
        <v>18</v>
      </c>
      <c r="K16" s="19">
        <v>15</v>
      </c>
      <c r="L16" s="69">
        <f t="shared" si="4"/>
        <v>0.20886075949367089</v>
      </c>
      <c r="M16" s="22">
        <f t="shared" si="5"/>
        <v>0.54166666666666663</v>
      </c>
      <c r="N16" s="22">
        <f t="shared" si="5"/>
        <v>0.19466248037676609</v>
      </c>
      <c r="P16" s="19" t="s">
        <v>2287</v>
      </c>
      <c r="Q16" s="19" t="s">
        <v>2376</v>
      </c>
      <c r="R16" s="58">
        <v>1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1</v>
      </c>
      <c r="Y16" s="58">
        <v>1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f t="shared" si="6"/>
        <v>2</v>
      </c>
      <c r="AH16" s="58">
        <f t="shared" si="6"/>
        <v>1</v>
      </c>
      <c r="AI16" s="58">
        <f t="shared" si="6"/>
        <v>0</v>
      </c>
      <c r="AJ16" s="58">
        <v>1</v>
      </c>
      <c r="AK16" s="58">
        <v>1</v>
      </c>
      <c r="AL16" s="58"/>
      <c r="AM16" s="58"/>
      <c r="AN16" s="58"/>
    </row>
    <row r="17" spans="1:40">
      <c r="A17" s="21">
        <v>41542</v>
      </c>
      <c r="B17" s="62" t="str">
        <f>VLOOKUP(WEEKDAY(A17),Weekday!A$1:B$8,2)</f>
        <v>Wednesday</v>
      </c>
      <c r="C17" s="19" t="s">
        <v>2292</v>
      </c>
      <c r="D17" s="19">
        <v>27</v>
      </c>
      <c r="E17" s="19">
        <v>276</v>
      </c>
      <c r="F17" s="19">
        <v>190</v>
      </c>
      <c r="G17" s="19">
        <v>62</v>
      </c>
      <c r="H17" s="19" t="s">
        <v>1740</v>
      </c>
      <c r="I17" s="19">
        <f>8+14+3</f>
        <v>25</v>
      </c>
      <c r="J17" s="19">
        <v>8</v>
      </c>
      <c r="K17" s="19">
        <v>3</v>
      </c>
      <c r="L17" s="69">
        <f t="shared" si="4"/>
        <v>0.44</v>
      </c>
      <c r="M17" s="23">
        <f t="shared" si="5"/>
        <v>0.68840579710144922</v>
      </c>
      <c r="N17" s="23">
        <f t="shared" si="5"/>
        <v>0.32631578947368423</v>
      </c>
      <c r="P17" s="19" t="s">
        <v>2287</v>
      </c>
      <c r="Q17" s="19" t="s">
        <v>2376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f t="shared" si="6"/>
        <v>0</v>
      </c>
      <c r="AH17" s="58">
        <f t="shared" si="6"/>
        <v>0</v>
      </c>
      <c r="AI17" s="58">
        <f t="shared" si="6"/>
        <v>0</v>
      </c>
      <c r="AJ17" s="58">
        <v>1</v>
      </c>
      <c r="AK17" s="58">
        <v>1</v>
      </c>
      <c r="AL17" s="58"/>
      <c r="AM17" s="58"/>
      <c r="AN17" s="58"/>
    </row>
    <row r="18" spans="1:40">
      <c r="A18" s="21">
        <v>41545</v>
      </c>
      <c r="B18" s="62" t="str">
        <f>VLOOKUP(WEEKDAY(A18),Weekday!A$1:B$8,2)</f>
        <v>Saturday</v>
      </c>
      <c r="C18" s="19" t="s">
        <v>2293</v>
      </c>
      <c r="D18" s="19">
        <v>35</v>
      </c>
      <c r="E18" s="19">
        <v>1242</v>
      </c>
      <c r="F18" s="19">
        <v>762</v>
      </c>
      <c r="G18" s="19">
        <v>178</v>
      </c>
      <c r="H18" s="19">
        <v>23</v>
      </c>
      <c r="I18" s="19">
        <f>18+117+15+4</f>
        <v>154</v>
      </c>
      <c r="J18" s="19">
        <v>18</v>
      </c>
      <c r="K18" s="19">
        <v>15</v>
      </c>
      <c r="L18" s="69">
        <f t="shared" si="4"/>
        <v>0.21428571428571427</v>
      </c>
      <c r="M18" s="23">
        <f t="shared" si="5"/>
        <v>0.61352657004830913</v>
      </c>
      <c r="N18" s="23">
        <f t="shared" si="5"/>
        <v>0.23359580052493439</v>
      </c>
      <c r="P18" s="19" t="s">
        <v>2287</v>
      </c>
      <c r="Q18" s="19" t="s">
        <v>2376</v>
      </c>
      <c r="R18" s="59">
        <v>1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1</v>
      </c>
      <c r="AE18" s="58">
        <v>0</v>
      </c>
      <c r="AF18" s="58">
        <v>0</v>
      </c>
      <c r="AG18" s="58">
        <f t="shared" si="6"/>
        <v>2</v>
      </c>
      <c r="AH18" s="58">
        <f t="shared" si="6"/>
        <v>0</v>
      </c>
      <c r="AI18" s="58">
        <f t="shared" si="6"/>
        <v>0</v>
      </c>
      <c r="AJ18" s="58">
        <v>1</v>
      </c>
      <c r="AK18" s="58">
        <v>1</v>
      </c>
      <c r="AL18" s="58"/>
      <c r="AM18" s="58"/>
      <c r="AN18" s="58"/>
    </row>
    <row r="19" spans="1:40">
      <c r="AE19" s="58"/>
      <c r="AF19" s="58"/>
      <c r="AH19" s="58"/>
      <c r="AI19" s="58"/>
      <c r="AJ19" s="58"/>
      <c r="AK19" s="58"/>
      <c r="AL19" s="58"/>
      <c r="AM19" s="58"/>
      <c r="AN19" s="58"/>
    </row>
    <row r="20" spans="1:40">
      <c r="A20" s="21">
        <v>41587</v>
      </c>
      <c r="B20" s="62" t="str">
        <f>VLOOKUP(WEEKDAY(A20),Weekday!A$1:B$8,2)</f>
        <v>Saturday</v>
      </c>
      <c r="C20" s="19" t="s">
        <v>2294</v>
      </c>
      <c r="E20" s="19">
        <v>565</v>
      </c>
      <c r="F20" s="19">
        <v>336</v>
      </c>
      <c r="G20" s="19">
        <v>16</v>
      </c>
      <c r="H20" s="19">
        <v>2</v>
      </c>
      <c r="I20" s="19">
        <v>38</v>
      </c>
      <c r="J20" s="19">
        <v>4</v>
      </c>
      <c r="K20" s="19">
        <v>4</v>
      </c>
      <c r="L20" s="69">
        <f>(J20+K20)/I20</f>
        <v>0.21052631578947367</v>
      </c>
      <c r="M20" s="23">
        <f>F20/E20</f>
        <v>0.59469026548672566</v>
      </c>
      <c r="N20" s="23">
        <f>G20/F20</f>
        <v>4.7619047619047616E-2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f>R20+U20+X20+AA20+AD20</f>
        <v>0</v>
      </c>
      <c r="AH20" s="58">
        <f>S20+V20+Y20+AB20+AE20</f>
        <v>0</v>
      </c>
      <c r="AI20" s="58">
        <f>T20+W20+Z20+AC20+AF20</f>
        <v>0</v>
      </c>
      <c r="AJ20" s="58"/>
      <c r="AK20" s="58">
        <v>1</v>
      </c>
      <c r="AL20" s="58"/>
      <c r="AM20" s="58"/>
      <c r="AN20" s="58"/>
    </row>
    <row r="21" spans="1:40">
      <c r="AE21" s="58"/>
      <c r="AF21" s="58"/>
      <c r="AH21" s="58"/>
      <c r="AI21" s="58"/>
      <c r="AJ21" s="58"/>
      <c r="AK21" s="58"/>
      <c r="AL21" s="58"/>
      <c r="AM21" s="58"/>
      <c r="AN21" s="58"/>
    </row>
    <row r="22" spans="1:40">
      <c r="A22" s="21">
        <v>41675</v>
      </c>
      <c r="B22" s="62" t="str">
        <f>VLOOKUP(WEEKDAY(A22),Weekday!A$1:B$8,2)</f>
        <v>Wednesday</v>
      </c>
      <c r="C22" s="19" t="s">
        <v>2295</v>
      </c>
      <c r="D22" s="19">
        <v>28</v>
      </c>
      <c r="E22" s="19">
        <v>422</v>
      </c>
      <c r="F22" s="19">
        <v>160</v>
      </c>
      <c r="G22" s="19">
        <v>15</v>
      </c>
      <c r="H22" s="19" t="s">
        <v>1740</v>
      </c>
      <c r="I22" s="19">
        <v>54</v>
      </c>
      <c r="J22" s="19">
        <v>8</v>
      </c>
      <c r="K22" s="19">
        <v>5</v>
      </c>
      <c r="L22" s="69">
        <f t="shared" ref="L22:L24" si="7">(J22+K22)/I22</f>
        <v>0.24074074074074073</v>
      </c>
      <c r="M22" s="23">
        <f t="shared" ref="M22:N24" si="8">F22/E22</f>
        <v>0.37914691943127959</v>
      </c>
      <c r="N22" s="23">
        <f t="shared" si="8"/>
        <v>9.375E-2</v>
      </c>
      <c r="O22" s="19" t="s">
        <v>2296</v>
      </c>
      <c r="P22" s="19" t="s">
        <v>2276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f t="shared" ref="AG22:AI24" si="9">R22+U22+X22+AA22+AD22</f>
        <v>0</v>
      </c>
      <c r="AH22" s="58">
        <f t="shared" si="9"/>
        <v>0</v>
      </c>
      <c r="AI22" s="58">
        <f t="shared" si="9"/>
        <v>0</v>
      </c>
      <c r="AJ22" s="58"/>
      <c r="AK22" s="58">
        <v>1</v>
      </c>
      <c r="AL22" s="58"/>
      <c r="AM22" s="58"/>
      <c r="AN22" s="58"/>
    </row>
    <row r="23" spans="1:40">
      <c r="A23" s="21">
        <v>41678</v>
      </c>
      <c r="B23" s="62" t="str">
        <f>VLOOKUP(WEEKDAY(A23),Weekday!A$1:B$8,2)</f>
        <v>Saturday</v>
      </c>
      <c r="C23" s="19" t="s">
        <v>2297</v>
      </c>
      <c r="D23" s="19">
        <v>17</v>
      </c>
      <c r="E23" s="19">
        <v>169</v>
      </c>
      <c r="F23" s="19">
        <v>68</v>
      </c>
      <c r="G23" s="19">
        <v>6</v>
      </c>
      <c r="H23" s="19" t="s">
        <v>1740</v>
      </c>
      <c r="I23" s="19">
        <v>33</v>
      </c>
      <c r="J23" s="19">
        <v>7</v>
      </c>
      <c r="K23" s="19">
        <v>9</v>
      </c>
      <c r="L23" s="69">
        <f t="shared" si="7"/>
        <v>0.48484848484848486</v>
      </c>
      <c r="M23" s="23">
        <f t="shared" si="8"/>
        <v>0.40236686390532544</v>
      </c>
      <c r="N23" s="23">
        <f t="shared" si="8"/>
        <v>8.8235294117647065E-2</v>
      </c>
      <c r="O23" s="19" t="s">
        <v>2298</v>
      </c>
      <c r="P23" s="19" t="s">
        <v>2276</v>
      </c>
      <c r="Q23" s="19" t="s">
        <v>2299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f t="shared" si="9"/>
        <v>0</v>
      </c>
      <c r="AH23" s="58">
        <f t="shared" si="9"/>
        <v>0</v>
      </c>
      <c r="AI23" s="58">
        <f t="shared" si="9"/>
        <v>0</v>
      </c>
      <c r="AJ23" s="58"/>
      <c r="AK23" s="58">
        <v>1</v>
      </c>
      <c r="AL23" s="58"/>
      <c r="AM23" s="58"/>
      <c r="AN23" s="58"/>
    </row>
    <row r="24" spans="1:40">
      <c r="A24" s="21">
        <v>41679</v>
      </c>
      <c r="B24" s="62" t="str">
        <f>VLOOKUP(WEEKDAY(A24),Weekday!A$1:B$8,2)</f>
        <v>Sunday</v>
      </c>
      <c r="C24" s="19" t="s">
        <v>2300</v>
      </c>
      <c r="D24" s="19">
        <v>19</v>
      </c>
      <c r="E24" s="19">
        <v>173</v>
      </c>
      <c r="F24" s="19">
        <v>69</v>
      </c>
      <c r="G24" s="19">
        <v>3</v>
      </c>
      <c r="H24" s="19" t="s">
        <v>1740</v>
      </c>
      <c r="I24" s="19">
        <v>30</v>
      </c>
      <c r="J24" s="19">
        <v>6</v>
      </c>
      <c r="K24" s="19">
        <v>6</v>
      </c>
      <c r="L24" s="69">
        <f t="shared" si="7"/>
        <v>0.4</v>
      </c>
      <c r="M24" s="23">
        <f t="shared" si="8"/>
        <v>0.39884393063583817</v>
      </c>
      <c r="N24" s="23">
        <f t="shared" si="8"/>
        <v>4.3478260869565216E-2</v>
      </c>
      <c r="O24" s="19" t="s">
        <v>2301</v>
      </c>
      <c r="P24" s="19" t="s">
        <v>2276</v>
      </c>
      <c r="Q24" s="19" t="s">
        <v>2299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f t="shared" si="9"/>
        <v>0</v>
      </c>
      <c r="AH24" s="58">
        <f t="shared" si="9"/>
        <v>0</v>
      </c>
      <c r="AI24" s="58">
        <f t="shared" si="9"/>
        <v>0</v>
      </c>
      <c r="AJ24" s="58"/>
      <c r="AK24" s="58">
        <v>1</v>
      </c>
      <c r="AL24" s="58"/>
      <c r="AM24" s="58"/>
      <c r="AN24" s="58"/>
    </row>
    <row r="25" spans="1:40">
      <c r="AE25" s="58"/>
      <c r="AF25" s="58"/>
      <c r="AH25" s="58"/>
      <c r="AI25" s="58"/>
      <c r="AJ25" s="58"/>
      <c r="AK25" s="58"/>
      <c r="AL25" s="58"/>
      <c r="AM25" s="58"/>
      <c r="AN25" s="58"/>
    </row>
    <row r="26" spans="1:40">
      <c r="A26" s="21">
        <v>41532</v>
      </c>
      <c r="B26" s="62" t="str">
        <f>VLOOKUP(WEEKDAY(A26),Weekday!A$1:B$8,2)</f>
        <v>Sunday</v>
      </c>
      <c r="C26" s="19" t="s">
        <v>2302</v>
      </c>
      <c r="D26" s="19">
        <v>10</v>
      </c>
      <c r="E26" s="19">
        <v>2000</v>
      </c>
      <c r="F26" s="19">
        <v>2210</v>
      </c>
      <c r="G26" s="19">
        <v>30</v>
      </c>
      <c r="H26" s="19" t="s">
        <v>1740</v>
      </c>
      <c r="M26" s="23">
        <f>F26/E26</f>
        <v>1.105</v>
      </c>
      <c r="N26" s="23">
        <f>G26/F26</f>
        <v>1.3574660633484163E-2</v>
      </c>
      <c r="P26" s="19" t="s">
        <v>2303</v>
      </c>
      <c r="R26" s="59">
        <v>3</v>
      </c>
      <c r="S26" s="59">
        <v>3</v>
      </c>
      <c r="T26" s="59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f>R26+U26+X26+AA26+AD26</f>
        <v>3</v>
      </c>
      <c r="AH26" s="58">
        <f>S26+V26+Y26+AB26+AE26</f>
        <v>3</v>
      </c>
      <c r="AI26" s="58">
        <f>T26+W26+Z26+AC26+AF26</f>
        <v>0</v>
      </c>
      <c r="AJ26" s="58">
        <v>1</v>
      </c>
      <c r="AK26" s="58"/>
      <c r="AL26" s="58"/>
      <c r="AM26" s="58">
        <v>1</v>
      </c>
      <c r="AN26" s="58"/>
    </row>
    <row r="27" spans="1:40">
      <c r="AE27" s="58"/>
      <c r="AF27" s="58"/>
      <c r="AH27" s="58"/>
      <c r="AI27" s="58"/>
      <c r="AJ27" s="58"/>
      <c r="AK27" s="58"/>
      <c r="AL27" s="58"/>
      <c r="AM27" s="58"/>
      <c r="AN27" s="58"/>
    </row>
    <row r="28" spans="1:40">
      <c r="A28" s="21">
        <v>41521</v>
      </c>
      <c r="B28" s="62" t="str">
        <f>VLOOKUP(WEEKDAY(A28),Weekday!A$1:B$8,2)</f>
        <v>Wednesday</v>
      </c>
      <c r="C28" s="19" t="s">
        <v>1744</v>
      </c>
      <c r="E28" s="19">
        <v>778</v>
      </c>
      <c r="F28" s="19">
        <v>343</v>
      </c>
      <c r="G28" s="19">
        <v>8</v>
      </c>
      <c r="H28" s="19" t="s">
        <v>1740</v>
      </c>
      <c r="M28" s="22">
        <f>F28/E28</f>
        <v>0.44087403598971725</v>
      </c>
      <c r="N28" s="22">
        <f>G28/F28</f>
        <v>2.3323615160349854E-2</v>
      </c>
      <c r="P28" s="19" t="s">
        <v>2304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f t="shared" ref="AG28:AI29" si="10">R28+U28+X28+AA28+AD28</f>
        <v>0</v>
      </c>
      <c r="AH28" s="58">
        <f t="shared" si="10"/>
        <v>0</v>
      </c>
      <c r="AI28" s="58">
        <f t="shared" si="10"/>
        <v>0</v>
      </c>
      <c r="AJ28" s="58"/>
      <c r="AK28" s="58"/>
      <c r="AL28" s="58">
        <v>1</v>
      </c>
      <c r="AM28" s="58"/>
      <c r="AN28" s="58"/>
    </row>
    <row r="29" spans="1:40">
      <c r="A29" s="21">
        <v>41522</v>
      </c>
      <c r="B29" s="62" t="str">
        <f>VLOOKUP(WEEKDAY(A29),Weekday!A$1:B$8,2)</f>
        <v>Thursday</v>
      </c>
      <c r="C29" s="19" t="s">
        <v>1745</v>
      </c>
      <c r="E29" s="19">
        <v>228</v>
      </c>
      <c r="F29" s="19">
        <v>130</v>
      </c>
      <c r="G29" s="19">
        <v>1</v>
      </c>
      <c r="H29" s="19" t="s">
        <v>1740</v>
      </c>
      <c r="M29" s="22">
        <f>F29/E29</f>
        <v>0.57017543859649122</v>
      </c>
      <c r="N29" s="22">
        <f>G29/F29</f>
        <v>7.6923076923076927E-3</v>
      </c>
      <c r="O29" s="19" t="s">
        <v>1741</v>
      </c>
      <c r="P29" s="19" t="s">
        <v>2276</v>
      </c>
      <c r="Q29" s="19" t="s">
        <v>1746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f t="shared" si="10"/>
        <v>0</v>
      </c>
      <c r="AH29" s="58">
        <f t="shared" si="10"/>
        <v>0</v>
      </c>
      <c r="AI29" s="58">
        <f t="shared" si="10"/>
        <v>0</v>
      </c>
      <c r="AJ29" s="58"/>
      <c r="AK29" s="58">
        <v>1</v>
      </c>
      <c r="AL29" s="58"/>
      <c r="AM29" s="58"/>
      <c r="AN29" s="58"/>
    </row>
    <row r="30" spans="1:40">
      <c r="AE30" s="58"/>
      <c r="AF30" s="58"/>
      <c r="AH30" s="58"/>
      <c r="AI30" s="58"/>
      <c r="AJ30" s="58"/>
      <c r="AK30" s="58"/>
      <c r="AL30" s="58"/>
      <c r="AM30" s="58"/>
      <c r="AN30" s="58"/>
    </row>
    <row r="31" spans="1:40">
      <c r="A31" s="21">
        <v>41524</v>
      </c>
      <c r="B31" s="62" t="str">
        <f>VLOOKUP(WEEKDAY(A31),Weekday!A$1:B$8,2)</f>
        <v>Saturday</v>
      </c>
      <c r="C31" s="19" t="s">
        <v>1748</v>
      </c>
      <c r="E31" s="19">
        <v>970</v>
      </c>
      <c r="F31" s="19">
        <v>466</v>
      </c>
      <c r="G31" s="19">
        <v>17</v>
      </c>
      <c r="H31" s="19" t="s">
        <v>1740</v>
      </c>
      <c r="M31" s="22"/>
      <c r="N31" s="22">
        <f t="shared" ref="N31:N36" si="11">G31/F31</f>
        <v>3.6480686695278972E-2</v>
      </c>
      <c r="O31" s="19" t="s">
        <v>1749</v>
      </c>
      <c r="P31" s="19" t="s">
        <v>2276</v>
      </c>
      <c r="Q31" s="19" t="s">
        <v>1746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f t="shared" ref="AG31:AI36" si="12">R31+U31+X31+AA31+AD31</f>
        <v>0</v>
      </c>
      <c r="AH31" s="58">
        <f t="shared" si="12"/>
        <v>0</v>
      </c>
      <c r="AI31" s="58">
        <f t="shared" si="12"/>
        <v>0</v>
      </c>
      <c r="AJ31" s="58"/>
      <c r="AK31" s="58">
        <v>1</v>
      </c>
      <c r="AL31" s="58"/>
      <c r="AM31" s="58"/>
      <c r="AN31" s="58"/>
    </row>
    <row r="32" spans="1:40">
      <c r="A32" s="21">
        <v>41528</v>
      </c>
      <c r="B32" s="62" t="str">
        <f>VLOOKUP(WEEKDAY(A32),Weekday!A$1:B$8,2)</f>
        <v>Wednesday</v>
      </c>
      <c r="C32" s="19" t="s">
        <v>1750</v>
      </c>
      <c r="E32" s="19">
        <v>347</v>
      </c>
      <c r="F32" s="19">
        <v>177</v>
      </c>
      <c r="G32" s="19">
        <v>6</v>
      </c>
      <c r="H32" s="19" t="s">
        <v>1740</v>
      </c>
      <c r="M32" s="22"/>
      <c r="N32" s="22">
        <f t="shared" si="11"/>
        <v>3.3898305084745763E-2</v>
      </c>
      <c r="P32" s="19" t="s">
        <v>2276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f t="shared" si="12"/>
        <v>0</v>
      </c>
      <c r="AH32" s="58">
        <f t="shared" si="12"/>
        <v>0</v>
      </c>
      <c r="AI32" s="58">
        <f t="shared" si="12"/>
        <v>0</v>
      </c>
      <c r="AJ32" s="58"/>
      <c r="AK32" s="58">
        <v>1</v>
      </c>
      <c r="AL32" s="58"/>
      <c r="AM32" s="58"/>
      <c r="AN32" s="58"/>
    </row>
    <row r="33" spans="1:40">
      <c r="A33" s="21">
        <v>41532</v>
      </c>
      <c r="B33" s="62" t="str">
        <f>VLOOKUP(WEEKDAY(A33),Weekday!A$1:B$8,2)</f>
        <v>Sunday</v>
      </c>
      <c r="C33" s="19" t="s">
        <v>1751</v>
      </c>
      <c r="E33" s="19">
        <v>1104</v>
      </c>
      <c r="F33" s="19">
        <v>478</v>
      </c>
      <c r="G33" s="19">
        <v>5</v>
      </c>
      <c r="H33" s="19" t="s">
        <v>1740</v>
      </c>
      <c r="M33" s="22"/>
      <c r="N33" s="22">
        <f t="shared" si="11"/>
        <v>1.0460251046025104E-2</v>
      </c>
      <c r="P33" s="19" t="s">
        <v>2304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 t="shared" si="12"/>
        <v>0</v>
      </c>
      <c r="AH33" s="58">
        <f t="shared" si="12"/>
        <v>0</v>
      </c>
      <c r="AI33" s="58">
        <f t="shared" si="12"/>
        <v>0</v>
      </c>
      <c r="AJ33" s="58"/>
      <c r="AK33" s="58"/>
      <c r="AL33" s="58">
        <v>1</v>
      </c>
      <c r="AM33" s="58"/>
      <c r="AN33" s="58"/>
    </row>
    <row r="34" spans="1:40">
      <c r="A34" s="21">
        <v>41534</v>
      </c>
      <c r="B34" s="62" t="str">
        <f>VLOOKUP(WEEKDAY(A34),Weekday!A$1:B$8,2)</f>
        <v>Tuesday</v>
      </c>
      <c r="C34" s="19" t="s">
        <v>1752</v>
      </c>
      <c r="E34" s="19">
        <v>278</v>
      </c>
      <c r="F34" s="19">
        <v>119</v>
      </c>
      <c r="G34" s="19">
        <v>11</v>
      </c>
      <c r="H34" s="19" t="s">
        <v>1740</v>
      </c>
      <c r="N34" s="22">
        <f t="shared" si="11"/>
        <v>9.2436974789915971E-2</v>
      </c>
      <c r="P34" s="19" t="s">
        <v>2304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f t="shared" si="12"/>
        <v>0</v>
      </c>
      <c r="AH34" s="58">
        <f t="shared" si="12"/>
        <v>0</v>
      </c>
      <c r="AI34" s="58">
        <f t="shared" si="12"/>
        <v>0</v>
      </c>
      <c r="AJ34" s="58"/>
      <c r="AK34" s="58"/>
      <c r="AL34" s="58">
        <v>1</v>
      </c>
      <c r="AM34" s="58"/>
      <c r="AN34" s="58"/>
    </row>
    <row r="35" spans="1:40">
      <c r="A35" s="21">
        <v>41566</v>
      </c>
      <c r="B35" s="62" t="str">
        <f>VLOOKUP(WEEKDAY(A35),Weekday!A$1:B$8,2)</f>
        <v>Saturday</v>
      </c>
      <c r="C35" s="19" t="s">
        <v>1753</v>
      </c>
      <c r="F35" s="19">
        <v>129</v>
      </c>
      <c r="G35" s="19">
        <v>8</v>
      </c>
      <c r="H35" s="19" t="s">
        <v>1740</v>
      </c>
      <c r="N35" s="22">
        <f t="shared" si="11"/>
        <v>6.2015503875968991E-2</v>
      </c>
      <c r="P35" s="19" t="s">
        <v>2304</v>
      </c>
      <c r="Q35" s="19" t="s">
        <v>2305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f t="shared" si="12"/>
        <v>0</v>
      </c>
      <c r="AH35" s="58">
        <f t="shared" si="12"/>
        <v>0</v>
      </c>
      <c r="AI35" s="58">
        <f t="shared" si="12"/>
        <v>0</v>
      </c>
      <c r="AJ35" s="58"/>
      <c r="AK35" s="58"/>
      <c r="AL35" s="58">
        <v>1</v>
      </c>
      <c r="AM35" s="58"/>
      <c r="AN35" s="58"/>
    </row>
    <row r="36" spans="1:40">
      <c r="A36" s="21">
        <v>41568</v>
      </c>
      <c r="B36" s="62" t="str">
        <f>VLOOKUP(WEEKDAY(A36),Weekday!A$1:B$8,2)</f>
        <v>Monday</v>
      </c>
      <c r="C36" s="19" t="s">
        <v>1754</v>
      </c>
      <c r="F36" s="19">
        <v>149</v>
      </c>
      <c r="G36" s="19">
        <v>16</v>
      </c>
      <c r="H36" s="19" t="s">
        <v>1740</v>
      </c>
      <c r="N36" s="22">
        <f t="shared" si="11"/>
        <v>0.10738255033557047</v>
      </c>
      <c r="P36" s="19" t="s">
        <v>2304</v>
      </c>
      <c r="Q36" s="19" t="s">
        <v>2305</v>
      </c>
      <c r="R36" s="58">
        <v>1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f t="shared" si="12"/>
        <v>1</v>
      </c>
      <c r="AH36" s="58">
        <f t="shared" si="12"/>
        <v>0</v>
      </c>
      <c r="AI36" s="58">
        <f t="shared" si="12"/>
        <v>0</v>
      </c>
      <c r="AJ36" s="58"/>
      <c r="AK36" s="58"/>
      <c r="AL36" s="58">
        <v>1</v>
      </c>
      <c r="AM36" s="58"/>
      <c r="AN36" s="58"/>
    </row>
    <row r="37" spans="1:40">
      <c r="AE37" s="58"/>
      <c r="AF37" s="58"/>
      <c r="AH37" s="58"/>
      <c r="AI37" s="58"/>
      <c r="AJ37" s="58"/>
      <c r="AK37" s="58"/>
      <c r="AL37" s="58"/>
      <c r="AM37" s="58"/>
      <c r="AN37" s="58"/>
    </row>
    <row r="38" spans="1:40">
      <c r="A38" s="21">
        <v>41533</v>
      </c>
      <c r="B38" s="62" t="str">
        <f>VLOOKUP(WEEKDAY(A38),Weekday!A$1:B$8,2)</f>
        <v>Monday</v>
      </c>
      <c r="C38" s="19" t="s">
        <v>1755</v>
      </c>
      <c r="E38" s="19">
        <v>155</v>
      </c>
      <c r="F38" s="19">
        <v>97</v>
      </c>
      <c r="G38" s="19">
        <v>2</v>
      </c>
      <c r="H38" s="19">
        <v>8</v>
      </c>
      <c r="M38" s="22">
        <f>F38/E38</f>
        <v>0.62580645161290327</v>
      </c>
      <c r="N38" s="22">
        <f>G38/F38</f>
        <v>2.0618556701030927E-2</v>
      </c>
      <c r="P38" s="19" t="s">
        <v>2304</v>
      </c>
      <c r="Q38" s="19" t="s">
        <v>1756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f t="shared" ref="AG38:AI39" si="13">R38+U38+X38+AA38+AD38</f>
        <v>0</v>
      </c>
      <c r="AH38" s="58">
        <f t="shared" si="13"/>
        <v>0</v>
      </c>
      <c r="AI38" s="58">
        <f t="shared" si="13"/>
        <v>0</v>
      </c>
      <c r="AJ38" s="58"/>
      <c r="AK38" s="58"/>
      <c r="AL38" s="58">
        <v>1</v>
      </c>
      <c r="AM38" s="58"/>
      <c r="AN38" s="58"/>
    </row>
    <row r="39" spans="1:40">
      <c r="A39" s="21">
        <v>41534</v>
      </c>
      <c r="B39" s="62" t="str">
        <f>VLOOKUP(WEEKDAY(A39),Weekday!A$1:B$8,2)</f>
        <v>Tuesday</v>
      </c>
      <c r="C39" s="19" t="s">
        <v>2306</v>
      </c>
      <c r="E39" s="19">
        <v>17</v>
      </c>
      <c r="F39" s="19">
        <v>7</v>
      </c>
      <c r="G39" s="19">
        <v>4</v>
      </c>
      <c r="H39" s="19">
        <v>7</v>
      </c>
      <c r="M39" s="22">
        <f>F39/E39</f>
        <v>0.41176470588235292</v>
      </c>
      <c r="N39" s="22">
        <f>G39/F39</f>
        <v>0.5714285714285714</v>
      </c>
      <c r="P39" s="19" t="s">
        <v>2304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f t="shared" si="13"/>
        <v>0</v>
      </c>
      <c r="AH39" s="58">
        <f t="shared" si="13"/>
        <v>0</v>
      </c>
      <c r="AI39" s="58">
        <f t="shared" si="13"/>
        <v>0</v>
      </c>
      <c r="AJ39" s="58"/>
      <c r="AK39" s="58"/>
      <c r="AL39" s="58">
        <v>1</v>
      </c>
      <c r="AM39" s="58"/>
      <c r="AN39" s="58"/>
    </row>
    <row r="40" spans="1:40">
      <c r="AE40" s="58"/>
      <c r="AF40" s="58"/>
      <c r="AH40" s="58"/>
      <c r="AI40" s="58"/>
      <c r="AJ40" s="58"/>
      <c r="AK40" s="58"/>
      <c r="AL40" s="58"/>
      <c r="AM40" s="58"/>
      <c r="AN40" s="58"/>
    </row>
    <row r="41" spans="1:40">
      <c r="A41" s="21">
        <v>41527</v>
      </c>
      <c r="B41" s="62" t="str">
        <f>VLOOKUP(WEEKDAY(A41),Weekday!A$1:B$8,2)</f>
        <v>Tuesday</v>
      </c>
      <c r="C41" s="19" t="s">
        <v>2307</v>
      </c>
      <c r="E41" s="19" t="s">
        <v>1740</v>
      </c>
      <c r="F41" s="19" t="s">
        <v>1740</v>
      </c>
      <c r="G41" s="19">
        <v>4</v>
      </c>
      <c r="H41" s="19" t="s">
        <v>1740</v>
      </c>
      <c r="P41" s="19" t="s">
        <v>2304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f t="shared" ref="AG41:AI60" si="14">R41+U41+X41+AA41+AD41</f>
        <v>0</v>
      </c>
      <c r="AH41" s="58">
        <f t="shared" si="14"/>
        <v>0</v>
      </c>
      <c r="AI41" s="58">
        <f t="shared" si="14"/>
        <v>0</v>
      </c>
      <c r="AJ41" s="58"/>
      <c r="AK41" s="58"/>
      <c r="AL41" s="58">
        <v>1</v>
      </c>
      <c r="AM41" s="58"/>
      <c r="AN41" s="58"/>
    </row>
    <row r="42" spans="1:40">
      <c r="A42" s="21">
        <v>41527</v>
      </c>
      <c r="B42" s="62" t="str">
        <f>VLOOKUP(WEEKDAY(A42),Weekday!A$1:B$8,2)</f>
        <v>Tuesday</v>
      </c>
      <c r="C42" s="19" t="s">
        <v>2308</v>
      </c>
      <c r="E42" s="19" t="s">
        <v>1740</v>
      </c>
      <c r="F42" s="19" t="s">
        <v>1740</v>
      </c>
      <c r="G42" s="19">
        <v>19</v>
      </c>
      <c r="H42" s="19" t="s">
        <v>1740</v>
      </c>
      <c r="P42" s="19" t="s">
        <v>2304</v>
      </c>
      <c r="R42" s="58">
        <v>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f t="shared" si="14"/>
        <v>1</v>
      </c>
      <c r="AH42" s="58">
        <f t="shared" si="14"/>
        <v>0</v>
      </c>
      <c r="AI42" s="58">
        <f t="shared" si="14"/>
        <v>0</v>
      </c>
      <c r="AJ42" s="58"/>
      <c r="AK42" s="58"/>
      <c r="AL42" s="58">
        <v>1</v>
      </c>
      <c r="AM42" s="58"/>
      <c r="AN42" s="58"/>
    </row>
    <row r="43" spans="1:40">
      <c r="A43" s="21">
        <v>41528</v>
      </c>
      <c r="B43" s="62" t="str">
        <f>VLOOKUP(WEEKDAY(A43),Weekday!A$1:B$8,2)</f>
        <v>Wednesday</v>
      </c>
      <c r="C43" s="19" t="s">
        <v>2309</v>
      </c>
      <c r="E43" s="19" t="s">
        <v>1740</v>
      </c>
      <c r="F43" s="19" t="s">
        <v>1740</v>
      </c>
      <c r="G43" s="19">
        <v>8</v>
      </c>
      <c r="H43" s="19" t="s">
        <v>1740</v>
      </c>
      <c r="P43" s="19" t="s">
        <v>2304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f t="shared" si="14"/>
        <v>0</v>
      </c>
      <c r="AH43" s="58">
        <f t="shared" si="14"/>
        <v>0</v>
      </c>
      <c r="AI43" s="58">
        <f t="shared" si="14"/>
        <v>0</v>
      </c>
      <c r="AJ43" s="58"/>
      <c r="AK43" s="58"/>
      <c r="AL43" s="58">
        <v>1</v>
      </c>
      <c r="AM43" s="58"/>
      <c r="AN43" s="58"/>
    </row>
    <row r="44" spans="1:40">
      <c r="A44" s="21">
        <v>41528</v>
      </c>
      <c r="B44" s="62" t="str">
        <f>VLOOKUP(WEEKDAY(A44),Weekday!A$1:B$8,2)</f>
        <v>Wednesday</v>
      </c>
      <c r="C44" s="19" t="s">
        <v>2310</v>
      </c>
      <c r="E44" s="19" t="s">
        <v>1740</v>
      </c>
      <c r="F44" s="19" t="s">
        <v>1740</v>
      </c>
      <c r="G44" s="19">
        <v>13</v>
      </c>
      <c r="H44" s="19" t="s">
        <v>1740</v>
      </c>
      <c r="P44" s="19" t="s">
        <v>2304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f t="shared" si="14"/>
        <v>0</v>
      </c>
      <c r="AH44" s="58">
        <f t="shared" si="14"/>
        <v>0</v>
      </c>
      <c r="AI44" s="58">
        <f t="shared" si="14"/>
        <v>0</v>
      </c>
      <c r="AJ44" s="58"/>
      <c r="AK44" s="58"/>
      <c r="AL44" s="58">
        <v>1</v>
      </c>
      <c r="AM44" s="58"/>
      <c r="AN44" s="58"/>
    </row>
    <row r="45" spans="1:40">
      <c r="A45" s="21">
        <v>41548</v>
      </c>
      <c r="B45" s="62" t="str">
        <f>VLOOKUP(WEEKDAY(A45),Weekday!A$1:B$8,2)</f>
        <v>Tuesday</v>
      </c>
      <c r="C45" s="19" t="s">
        <v>2311</v>
      </c>
      <c r="E45" s="19" t="s">
        <v>1740</v>
      </c>
      <c r="F45" s="19" t="s">
        <v>1740</v>
      </c>
      <c r="G45" s="19">
        <v>8</v>
      </c>
      <c r="H45" s="19" t="s">
        <v>1740</v>
      </c>
      <c r="P45" s="19" t="s">
        <v>2304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f t="shared" si="14"/>
        <v>0</v>
      </c>
      <c r="AH45" s="58">
        <f t="shared" si="14"/>
        <v>0</v>
      </c>
      <c r="AI45" s="58">
        <f t="shared" si="14"/>
        <v>0</v>
      </c>
      <c r="AJ45" s="58"/>
      <c r="AK45" s="58"/>
      <c r="AL45" s="58">
        <v>1</v>
      </c>
      <c r="AM45" s="58"/>
      <c r="AN45" s="58"/>
    </row>
    <row r="46" spans="1:40">
      <c r="A46" s="21">
        <v>41548</v>
      </c>
      <c r="B46" s="62" t="str">
        <f>VLOOKUP(WEEKDAY(A46),Weekday!A$1:B$8,2)</f>
        <v>Tuesday</v>
      </c>
      <c r="C46" s="19" t="s">
        <v>2312</v>
      </c>
      <c r="E46" s="19" t="s">
        <v>1740</v>
      </c>
      <c r="F46" s="19" t="s">
        <v>1740</v>
      </c>
      <c r="G46" s="19">
        <v>2</v>
      </c>
      <c r="H46" s="19" t="s">
        <v>1740</v>
      </c>
      <c r="P46" s="19" t="s">
        <v>2304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f t="shared" si="14"/>
        <v>0</v>
      </c>
      <c r="AH46" s="58">
        <f t="shared" si="14"/>
        <v>0</v>
      </c>
      <c r="AI46" s="58">
        <f t="shared" si="14"/>
        <v>0</v>
      </c>
      <c r="AJ46" s="58"/>
      <c r="AK46" s="58"/>
      <c r="AL46" s="58">
        <v>1</v>
      </c>
      <c r="AM46" s="58"/>
      <c r="AN46" s="58"/>
    </row>
    <row r="47" spans="1:40">
      <c r="A47" s="21">
        <v>41549</v>
      </c>
      <c r="B47" s="62" t="str">
        <f>VLOOKUP(WEEKDAY(A47),Weekday!A$1:B$8,2)</f>
        <v>Wednesday</v>
      </c>
      <c r="C47" s="19" t="s">
        <v>2313</v>
      </c>
      <c r="E47" s="19" t="s">
        <v>1740</v>
      </c>
      <c r="F47" s="19" t="s">
        <v>1740</v>
      </c>
      <c r="G47" s="19">
        <v>0</v>
      </c>
      <c r="H47" s="19" t="s">
        <v>1740</v>
      </c>
      <c r="P47" s="19" t="s">
        <v>2314</v>
      </c>
      <c r="Q47" s="19" t="s">
        <v>2315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f t="shared" si="14"/>
        <v>0</v>
      </c>
      <c r="AH47" s="58">
        <f t="shared" si="14"/>
        <v>0</v>
      </c>
      <c r="AI47" s="58">
        <f t="shared" si="14"/>
        <v>0</v>
      </c>
      <c r="AJ47" s="58"/>
      <c r="AK47" s="58"/>
      <c r="AL47" s="58"/>
      <c r="AM47" s="58">
        <v>1</v>
      </c>
      <c r="AN47" s="58">
        <v>1</v>
      </c>
    </row>
    <row r="48" spans="1:40">
      <c r="A48" s="21">
        <v>41556</v>
      </c>
      <c r="B48" s="62" t="str">
        <f>VLOOKUP(WEEKDAY(A48),Weekday!A$1:B$8,2)</f>
        <v>Wednesday</v>
      </c>
      <c r="C48" s="19" t="s">
        <v>2316</v>
      </c>
      <c r="E48" s="19" t="s">
        <v>1740</v>
      </c>
      <c r="F48" s="19" t="s">
        <v>1740</v>
      </c>
      <c r="G48" s="19">
        <v>14</v>
      </c>
      <c r="H48" s="19" t="s">
        <v>1740</v>
      </c>
      <c r="P48" s="19" t="s">
        <v>2276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f t="shared" si="14"/>
        <v>0</v>
      </c>
      <c r="AH48" s="58">
        <f t="shared" si="14"/>
        <v>0</v>
      </c>
      <c r="AI48" s="58">
        <f t="shared" si="14"/>
        <v>0</v>
      </c>
      <c r="AJ48" s="58"/>
      <c r="AK48" s="58">
        <v>1</v>
      </c>
      <c r="AL48" s="58"/>
      <c r="AM48" s="58"/>
      <c r="AN48" s="58"/>
    </row>
    <row r="49" spans="1:40">
      <c r="A49" s="21">
        <v>41562</v>
      </c>
      <c r="B49" s="62" t="str">
        <f>VLOOKUP(WEEKDAY(A49),Weekday!A$1:B$8,2)</f>
        <v>Tuesday</v>
      </c>
      <c r="C49" s="19" t="s">
        <v>2317</v>
      </c>
      <c r="E49" s="19" t="s">
        <v>1740</v>
      </c>
      <c r="F49" s="19" t="s">
        <v>1740</v>
      </c>
      <c r="G49" s="19">
        <v>7</v>
      </c>
      <c r="H49" s="19" t="s">
        <v>1740</v>
      </c>
      <c r="P49" s="19" t="s">
        <v>2276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f t="shared" si="14"/>
        <v>0</v>
      </c>
      <c r="AH49" s="58">
        <f t="shared" si="14"/>
        <v>0</v>
      </c>
      <c r="AI49" s="58">
        <f t="shared" si="14"/>
        <v>0</v>
      </c>
      <c r="AJ49" s="58"/>
      <c r="AK49" s="58">
        <v>1</v>
      </c>
      <c r="AL49" s="58"/>
      <c r="AM49" s="58"/>
      <c r="AN49" s="58"/>
    </row>
    <row r="50" spans="1:40">
      <c r="A50" s="21">
        <v>41562</v>
      </c>
      <c r="B50" s="62" t="str">
        <f>VLOOKUP(WEEKDAY(A50),Weekday!A$1:B$8,2)</f>
        <v>Tuesday</v>
      </c>
      <c r="C50" s="19" t="s">
        <v>2318</v>
      </c>
      <c r="E50" s="19" t="s">
        <v>1740</v>
      </c>
      <c r="F50" s="19" t="s">
        <v>1740</v>
      </c>
      <c r="G50" s="19">
        <v>8</v>
      </c>
      <c r="H50" s="19" t="s">
        <v>1740</v>
      </c>
      <c r="P50" s="19" t="s">
        <v>2276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f t="shared" si="14"/>
        <v>0</v>
      </c>
      <c r="AH50" s="58">
        <f t="shared" si="14"/>
        <v>0</v>
      </c>
      <c r="AI50" s="58">
        <f t="shared" si="14"/>
        <v>0</v>
      </c>
      <c r="AJ50" s="58"/>
      <c r="AK50" s="58">
        <v>1</v>
      </c>
      <c r="AL50" s="58"/>
      <c r="AM50" s="58"/>
      <c r="AN50" s="58"/>
    </row>
    <row r="51" spans="1:40">
      <c r="A51" s="21">
        <v>41569</v>
      </c>
      <c r="B51" s="62" t="str">
        <f>VLOOKUP(WEEKDAY(A51),Weekday!A$1:B$8,2)</f>
        <v>Tuesday</v>
      </c>
      <c r="C51" s="19" t="s">
        <v>2319</v>
      </c>
      <c r="E51" s="19" t="s">
        <v>1740</v>
      </c>
      <c r="F51" s="19" t="s">
        <v>1740</v>
      </c>
      <c r="G51" s="19">
        <v>1</v>
      </c>
      <c r="H51" s="19" t="s">
        <v>1740</v>
      </c>
      <c r="P51" s="19" t="s">
        <v>2276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f t="shared" si="14"/>
        <v>0</v>
      </c>
      <c r="AH51" s="58">
        <f t="shared" si="14"/>
        <v>0</v>
      </c>
      <c r="AI51" s="58">
        <f t="shared" si="14"/>
        <v>0</v>
      </c>
      <c r="AJ51" s="58"/>
      <c r="AK51" s="58">
        <v>1</v>
      </c>
      <c r="AL51" s="58"/>
      <c r="AM51" s="58"/>
      <c r="AN51" s="58"/>
    </row>
    <row r="52" spans="1:40">
      <c r="A52" s="21">
        <v>41569</v>
      </c>
      <c r="B52" s="62" t="str">
        <f>VLOOKUP(WEEKDAY(A52),Weekday!A$1:B$8,2)</f>
        <v>Tuesday</v>
      </c>
      <c r="C52" s="19" t="s">
        <v>2320</v>
      </c>
      <c r="E52" s="19" t="s">
        <v>1740</v>
      </c>
      <c r="F52" s="19" t="s">
        <v>1740</v>
      </c>
      <c r="G52" s="19">
        <v>21</v>
      </c>
      <c r="H52" s="19" t="s">
        <v>1740</v>
      </c>
      <c r="P52" s="19" t="s">
        <v>2276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f t="shared" si="14"/>
        <v>0</v>
      </c>
      <c r="AH52" s="58">
        <f t="shared" si="14"/>
        <v>0</v>
      </c>
      <c r="AI52" s="58">
        <f t="shared" si="14"/>
        <v>0</v>
      </c>
      <c r="AJ52" s="58"/>
      <c r="AK52" s="58">
        <v>1</v>
      </c>
      <c r="AL52" s="58"/>
      <c r="AM52" s="58"/>
      <c r="AN52" s="58"/>
    </row>
    <row r="53" spans="1:40">
      <c r="A53" s="21">
        <v>41570</v>
      </c>
      <c r="B53" s="62" t="str">
        <f>VLOOKUP(WEEKDAY(A53),Weekday!A$1:B$8,2)</f>
        <v>Wednesday</v>
      </c>
      <c r="C53" s="19" t="s">
        <v>2321</v>
      </c>
      <c r="E53" s="19" t="s">
        <v>1740</v>
      </c>
      <c r="F53" s="19" t="s">
        <v>1740</v>
      </c>
      <c r="G53" s="19">
        <v>7</v>
      </c>
      <c r="H53" s="19" t="s">
        <v>1740</v>
      </c>
      <c r="P53" s="19" t="s">
        <v>2276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f t="shared" si="14"/>
        <v>0</v>
      </c>
      <c r="AH53" s="58">
        <f t="shared" si="14"/>
        <v>0</v>
      </c>
      <c r="AI53" s="58">
        <f t="shared" si="14"/>
        <v>0</v>
      </c>
      <c r="AJ53" s="58"/>
      <c r="AK53" s="58">
        <v>1</v>
      </c>
      <c r="AL53" s="58"/>
      <c r="AM53" s="58"/>
      <c r="AN53" s="58"/>
    </row>
    <row r="54" spans="1:40">
      <c r="A54" s="21">
        <v>41570</v>
      </c>
      <c r="B54" s="62" t="str">
        <f>VLOOKUP(WEEKDAY(A54),Weekday!A$1:B$8,2)</f>
        <v>Wednesday</v>
      </c>
      <c r="C54" s="19" t="s">
        <v>2322</v>
      </c>
      <c r="E54" s="19" t="s">
        <v>1740</v>
      </c>
      <c r="F54" s="19" t="s">
        <v>1740</v>
      </c>
      <c r="G54" s="19">
        <v>6</v>
      </c>
      <c r="H54" s="19" t="s">
        <v>1740</v>
      </c>
      <c r="P54" s="19" t="s">
        <v>2276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f t="shared" si="14"/>
        <v>0</v>
      </c>
      <c r="AH54" s="58">
        <f t="shared" si="14"/>
        <v>0</v>
      </c>
      <c r="AI54" s="58">
        <f t="shared" si="14"/>
        <v>0</v>
      </c>
      <c r="AJ54" s="58"/>
      <c r="AK54" s="58">
        <v>1</v>
      </c>
      <c r="AL54" s="58"/>
      <c r="AM54" s="58"/>
      <c r="AN54" s="58"/>
    </row>
    <row r="55" spans="1:40">
      <c r="A55" s="21">
        <v>41575</v>
      </c>
      <c r="B55" s="62" t="str">
        <f>VLOOKUP(WEEKDAY(A55),Weekday!A$1:B$8,2)</f>
        <v>Monday</v>
      </c>
      <c r="C55" s="19" t="s">
        <v>2323</v>
      </c>
      <c r="E55" s="19" t="s">
        <v>1740</v>
      </c>
      <c r="F55" s="19" t="s">
        <v>1740</v>
      </c>
      <c r="G55" s="19">
        <v>0</v>
      </c>
      <c r="H55" s="19" t="s">
        <v>1740</v>
      </c>
      <c r="P55" s="19" t="s">
        <v>2276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  <c r="AG55" s="58">
        <f t="shared" si="14"/>
        <v>0</v>
      </c>
      <c r="AH55" s="58">
        <f t="shared" si="14"/>
        <v>0</v>
      </c>
      <c r="AI55" s="58">
        <f t="shared" si="14"/>
        <v>0</v>
      </c>
      <c r="AJ55" s="58"/>
      <c r="AK55" s="58">
        <v>1</v>
      </c>
      <c r="AL55" s="58"/>
      <c r="AM55" s="58"/>
      <c r="AN55" s="58"/>
    </row>
    <row r="56" spans="1:40">
      <c r="A56" s="21">
        <v>41577</v>
      </c>
      <c r="B56" s="62" t="str">
        <f>VLOOKUP(WEEKDAY(A56),Weekday!A$1:B$8,2)</f>
        <v>Wednesday</v>
      </c>
      <c r="C56" s="19" t="s">
        <v>2324</v>
      </c>
      <c r="E56" s="19" t="s">
        <v>1740</v>
      </c>
      <c r="F56" s="19" t="s">
        <v>1740</v>
      </c>
      <c r="G56" s="19">
        <v>13</v>
      </c>
      <c r="H56" s="19" t="s">
        <v>1740</v>
      </c>
      <c r="P56" s="19" t="s">
        <v>2276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f t="shared" si="14"/>
        <v>0</v>
      </c>
      <c r="AH56" s="58">
        <f t="shared" si="14"/>
        <v>0</v>
      </c>
      <c r="AI56" s="58">
        <f t="shared" si="14"/>
        <v>0</v>
      </c>
      <c r="AJ56" s="58"/>
      <c r="AK56" s="58">
        <v>1</v>
      </c>
      <c r="AL56" s="58"/>
      <c r="AM56" s="58"/>
      <c r="AN56" s="58"/>
    </row>
    <row r="57" spans="1:40">
      <c r="A57" s="21">
        <v>41578</v>
      </c>
      <c r="B57" s="62" t="str">
        <f>VLOOKUP(WEEKDAY(A57),Weekday!A$1:B$8,2)</f>
        <v>Thursday</v>
      </c>
      <c r="C57" s="19" t="s">
        <v>2325</v>
      </c>
      <c r="E57" s="19" t="s">
        <v>1740</v>
      </c>
      <c r="F57" s="19" t="s">
        <v>1740</v>
      </c>
      <c r="G57" s="19">
        <v>7</v>
      </c>
      <c r="H57" s="19" t="s">
        <v>1740</v>
      </c>
      <c r="P57" s="19" t="s">
        <v>2276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f t="shared" si="14"/>
        <v>0</v>
      </c>
      <c r="AH57" s="58">
        <f t="shared" si="14"/>
        <v>0</v>
      </c>
      <c r="AI57" s="58">
        <f t="shared" si="14"/>
        <v>0</v>
      </c>
      <c r="AJ57" s="58"/>
      <c r="AK57" s="58">
        <v>1</v>
      </c>
      <c r="AL57" s="58"/>
      <c r="AM57" s="58"/>
      <c r="AN57" s="58"/>
    </row>
    <row r="58" spans="1:40">
      <c r="A58" s="21">
        <v>41585</v>
      </c>
      <c r="B58" s="62" t="str">
        <f>VLOOKUP(WEEKDAY(A58),Weekday!A$1:B$8,2)</f>
        <v>Thursday</v>
      </c>
      <c r="C58" s="19" t="s">
        <v>2326</v>
      </c>
      <c r="E58" s="19" t="s">
        <v>1740</v>
      </c>
      <c r="F58" s="19" t="s">
        <v>1740</v>
      </c>
      <c r="G58" s="19">
        <v>7</v>
      </c>
      <c r="H58" s="19" t="s">
        <v>1740</v>
      </c>
      <c r="P58" s="19" t="s">
        <v>2276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f t="shared" si="14"/>
        <v>0</v>
      </c>
      <c r="AH58" s="58">
        <f t="shared" si="14"/>
        <v>0</v>
      </c>
      <c r="AI58" s="58">
        <f t="shared" si="14"/>
        <v>0</v>
      </c>
      <c r="AJ58" s="58"/>
      <c r="AK58" s="58">
        <v>1</v>
      </c>
      <c r="AL58" s="58"/>
      <c r="AM58" s="58"/>
      <c r="AN58" s="58"/>
    </row>
    <row r="59" spans="1:40">
      <c r="A59" s="21">
        <v>41590</v>
      </c>
      <c r="B59" s="62" t="str">
        <f>VLOOKUP(WEEKDAY(A59),Weekday!A$1:B$8,2)</f>
        <v>Tuesday</v>
      </c>
      <c r="C59" s="19" t="s">
        <v>2327</v>
      </c>
      <c r="E59" s="19" t="s">
        <v>1740</v>
      </c>
      <c r="F59" s="19" t="s">
        <v>1740</v>
      </c>
      <c r="G59" s="19">
        <v>0</v>
      </c>
      <c r="H59" s="19" t="s">
        <v>1740</v>
      </c>
      <c r="P59" s="19" t="s">
        <v>2276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f t="shared" si="14"/>
        <v>0</v>
      </c>
      <c r="AH59" s="58">
        <f t="shared" si="14"/>
        <v>0</v>
      </c>
      <c r="AI59" s="58">
        <f t="shared" si="14"/>
        <v>0</v>
      </c>
      <c r="AJ59" s="58"/>
      <c r="AK59" s="58">
        <v>1</v>
      </c>
      <c r="AL59" s="58"/>
      <c r="AM59" s="58"/>
      <c r="AN59" s="58"/>
    </row>
    <row r="60" spans="1:40">
      <c r="A60" s="21">
        <v>41591</v>
      </c>
      <c r="B60" s="62" t="str">
        <f>VLOOKUP(WEEKDAY(A60),Weekday!A$1:B$8,2)</f>
        <v>Wednesday</v>
      </c>
      <c r="C60" s="19" t="s">
        <v>2328</v>
      </c>
      <c r="E60" s="19" t="s">
        <v>1740</v>
      </c>
      <c r="F60" s="19" t="s">
        <v>1740</v>
      </c>
      <c r="G60" s="19">
        <v>21</v>
      </c>
      <c r="H60" s="19" t="s">
        <v>1740</v>
      </c>
      <c r="P60" s="19" t="s">
        <v>2276</v>
      </c>
      <c r="R60" s="58">
        <v>1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f t="shared" si="14"/>
        <v>1</v>
      </c>
      <c r="AH60" s="58">
        <f t="shared" si="14"/>
        <v>0</v>
      </c>
      <c r="AI60" s="58">
        <f t="shared" si="14"/>
        <v>0</v>
      </c>
      <c r="AJ60" s="58"/>
      <c r="AK60" s="58">
        <v>1</v>
      </c>
      <c r="AL60" s="58"/>
      <c r="AM60" s="58"/>
      <c r="AN60" s="58"/>
    </row>
    <row r="61" spans="1:40">
      <c r="AE61" s="58"/>
      <c r="AF61" s="58"/>
      <c r="AH61" s="58"/>
      <c r="AI61" s="58"/>
      <c r="AJ61" s="58"/>
      <c r="AK61" s="58"/>
      <c r="AL61" s="58"/>
      <c r="AM61" s="58"/>
      <c r="AN61" s="58"/>
    </row>
    <row r="62" spans="1:40">
      <c r="A62" s="21">
        <v>41594</v>
      </c>
      <c r="B62" s="62" t="str">
        <f>VLOOKUP(WEEKDAY(A62),Weekday!A$1:B$8,2)</f>
        <v>Saturday</v>
      </c>
      <c r="C62" s="19" t="s">
        <v>2329</v>
      </c>
      <c r="E62" s="19" t="s">
        <v>1740</v>
      </c>
      <c r="F62" s="19" t="s">
        <v>1740</v>
      </c>
      <c r="G62" s="19">
        <v>1</v>
      </c>
      <c r="H62" s="19" t="s">
        <v>1740</v>
      </c>
      <c r="O62" s="19" t="s">
        <v>2330</v>
      </c>
      <c r="P62" s="19" t="s">
        <v>2276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f t="shared" ref="AG62:AI63" si="15">R62+U62+X62+AA62+AD62</f>
        <v>0</v>
      </c>
      <c r="AH62" s="58">
        <f t="shared" si="15"/>
        <v>0</v>
      </c>
      <c r="AI62" s="58">
        <f t="shared" si="15"/>
        <v>0</v>
      </c>
      <c r="AJ62" s="58"/>
      <c r="AK62" s="58">
        <v>1</v>
      </c>
      <c r="AL62" s="58"/>
      <c r="AM62" s="58"/>
      <c r="AN62" s="58"/>
    </row>
    <row r="63" spans="1:40">
      <c r="A63" s="21">
        <v>41614</v>
      </c>
      <c r="B63" s="62" t="str">
        <f>VLOOKUP(WEEKDAY(A63),Weekday!A$1:B$8,2)</f>
        <v>Friday</v>
      </c>
      <c r="C63" s="19" t="s">
        <v>2331</v>
      </c>
      <c r="E63" s="19" t="s">
        <v>1740</v>
      </c>
      <c r="F63" s="19" t="s">
        <v>1740</v>
      </c>
      <c r="G63" s="19">
        <v>3</v>
      </c>
      <c r="H63" s="19" t="s">
        <v>1740</v>
      </c>
      <c r="O63" s="19" t="s">
        <v>2330</v>
      </c>
      <c r="P63" s="19" t="s">
        <v>2276</v>
      </c>
      <c r="R63" s="58">
        <v>1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8">
        <v>0</v>
      </c>
      <c r="AA63" s="58">
        <v>0</v>
      </c>
      <c r="AB63" s="58">
        <v>0</v>
      </c>
      <c r="AC63" s="58">
        <v>0</v>
      </c>
      <c r="AD63" s="58">
        <v>0</v>
      </c>
      <c r="AE63" s="58">
        <v>0</v>
      </c>
      <c r="AF63" s="58">
        <v>0</v>
      </c>
      <c r="AG63" s="58">
        <f t="shared" si="15"/>
        <v>1</v>
      </c>
      <c r="AH63" s="58">
        <f t="shared" si="15"/>
        <v>0</v>
      </c>
      <c r="AI63" s="58">
        <f t="shared" si="15"/>
        <v>0</v>
      </c>
      <c r="AJ63" s="58"/>
      <c r="AK63" s="58">
        <v>1</v>
      </c>
      <c r="AL63" s="58"/>
      <c r="AM63" s="58"/>
      <c r="AN63" s="58"/>
    </row>
    <row r="64" spans="1:40">
      <c r="AE64" s="58"/>
      <c r="AF64" s="58"/>
      <c r="AH64" s="58"/>
      <c r="AI64" s="58"/>
      <c r="AJ64" s="58"/>
      <c r="AK64" s="58"/>
      <c r="AL64" s="58"/>
      <c r="AM64" s="58"/>
      <c r="AN64" s="58"/>
    </row>
    <row r="65" spans="1:40">
      <c r="A65" s="21">
        <v>41655</v>
      </c>
      <c r="B65" s="62" t="str">
        <f>VLOOKUP(WEEKDAY(A65),Weekday!A$1:B$8,2)</f>
        <v>Thursday</v>
      </c>
      <c r="C65" s="19" t="s">
        <v>2332</v>
      </c>
      <c r="D65" s="19">
        <v>17</v>
      </c>
      <c r="E65" s="19" t="s">
        <v>1740</v>
      </c>
      <c r="F65" s="19">
        <v>100</v>
      </c>
      <c r="G65" s="19">
        <v>12</v>
      </c>
      <c r="H65" s="19" t="s">
        <v>1740</v>
      </c>
      <c r="O65" s="19" t="s">
        <v>2333</v>
      </c>
      <c r="P65" s="19" t="s">
        <v>2276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0</v>
      </c>
      <c r="AD65" s="58">
        <v>0</v>
      </c>
      <c r="AE65" s="58">
        <v>0</v>
      </c>
      <c r="AF65" s="58">
        <v>0</v>
      </c>
      <c r="AG65" s="58">
        <f t="shared" ref="AG65:AI65" si="16">R65+U65+X65+AA65+AD65</f>
        <v>0</v>
      </c>
      <c r="AH65" s="58">
        <f t="shared" si="16"/>
        <v>0</v>
      </c>
      <c r="AI65" s="58">
        <f t="shared" si="16"/>
        <v>0</v>
      </c>
      <c r="AJ65" s="58"/>
      <c r="AK65" s="58">
        <v>1</v>
      </c>
      <c r="AL65" s="58"/>
      <c r="AM65" s="58"/>
      <c r="AN65" s="58"/>
    </row>
    <row r="69" spans="1:40">
      <c r="AE69" s="58"/>
      <c r="AF69" s="58"/>
      <c r="AH69" s="58"/>
      <c r="AI69" s="58"/>
      <c r="AJ69" s="58"/>
      <c r="AK69" s="58"/>
      <c r="AL69" s="58"/>
      <c r="AM69" s="58"/>
      <c r="AN69" s="58"/>
    </row>
    <row r="70" spans="1:40">
      <c r="AE70" s="58"/>
      <c r="AF70" s="58"/>
      <c r="AH70" s="58"/>
      <c r="AI70" s="58"/>
      <c r="AJ70" s="58"/>
      <c r="AK70" s="58"/>
      <c r="AL70" s="58"/>
      <c r="AM70" s="58"/>
      <c r="AN70" s="58"/>
    </row>
    <row r="71" spans="1:40">
      <c r="AE71" s="58"/>
      <c r="AF71" s="58"/>
      <c r="AH71" s="58"/>
      <c r="AI71" s="58"/>
      <c r="AJ71" s="58"/>
      <c r="AK71" s="58"/>
      <c r="AL71" s="58"/>
      <c r="AM71" s="58"/>
      <c r="AN71" s="58"/>
    </row>
    <row r="72" spans="1:40">
      <c r="AE72" s="58"/>
      <c r="AF72" s="58"/>
      <c r="AH72" s="58"/>
      <c r="AI72" s="58"/>
      <c r="AJ72" s="58"/>
      <c r="AK72" s="58"/>
      <c r="AL72" s="58"/>
      <c r="AM72" s="58"/>
      <c r="AN72" s="58"/>
    </row>
    <row r="73" spans="1:40">
      <c r="AE73" s="58"/>
      <c r="AF73" s="58"/>
      <c r="AH73" s="58"/>
      <c r="AI73" s="58"/>
      <c r="AJ73" s="58"/>
      <c r="AK73" s="58"/>
      <c r="AL73" s="58"/>
      <c r="AM73" s="58"/>
      <c r="AN73" s="58"/>
    </row>
    <row r="74" spans="1:40">
      <c r="AE74" s="58"/>
      <c r="AF74" s="58"/>
      <c r="AH74" s="58"/>
      <c r="AI74" s="58"/>
      <c r="AJ74" s="58"/>
      <c r="AK74" s="58"/>
      <c r="AL74" s="58"/>
      <c r="AM74" s="58"/>
      <c r="AN74" s="58"/>
    </row>
    <row r="75" spans="1:40">
      <c r="AE75" s="58"/>
      <c r="AF75" s="58"/>
      <c r="AH75" s="58"/>
      <c r="AI75" s="58"/>
      <c r="AJ75" s="58"/>
      <c r="AK75" s="58"/>
      <c r="AL75" s="58"/>
      <c r="AM75" s="58"/>
      <c r="AN75" s="58"/>
    </row>
    <row r="76" spans="1:40">
      <c r="AE76" s="58"/>
      <c r="AF76" s="58"/>
      <c r="AH76" s="58"/>
      <c r="AI76" s="58"/>
      <c r="AJ76" s="58"/>
      <c r="AK76" s="58"/>
      <c r="AL76" s="58"/>
      <c r="AM76" s="58"/>
      <c r="AN76" s="58"/>
    </row>
    <row r="77" spans="1:40">
      <c r="AE77" s="58"/>
      <c r="AF77" s="58"/>
      <c r="AH77" s="58"/>
      <c r="AI77" s="58"/>
      <c r="AJ77" s="58"/>
      <c r="AK77" s="58"/>
      <c r="AL77" s="58"/>
      <c r="AM77" s="58"/>
      <c r="AN77" s="58"/>
    </row>
    <row r="78" spans="1:40">
      <c r="AE78" s="58"/>
      <c r="AF78" s="58"/>
      <c r="AH78" s="58"/>
      <c r="AI78" s="58"/>
      <c r="AJ78" s="58"/>
      <c r="AK78" s="58"/>
      <c r="AL78" s="58"/>
      <c r="AM78" s="58"/>
      <c r="AN78" s="58"/>
    </row>
    <row r="79" spans="1:40">
      <c r="AE79" s="58"/>
      <c r="AF79" s="58"/>
      <c r="AH79" s="58"/>
      <c r="AI79" s="58"/>
      <c r="AJ79" s="58"/>
      <c r="AK79" s="58"/>
      <c r="AL79" s="58"/>
      <c r="AM79" s="58"/>
      <c r="AN79" s="58"/>
    </row>
    <row r="80" spans="1:40">
      <c r="AE80" s="58"/>
      <c r="AF80" s="58"/>
      <c r="AH80" s="58"/>
      <c r="AI80" s="58"/>
      <c r="AJ80" s="58"/>
      <c r="AK80" s="58"/>
      <c r="AL80" s="58"/>
      <c r="AM80" s="58"/>
      <c r="AN80" s="58"/>
    </row>
    <row r="81" spans="31:40">
      <c r="AE81" s="58"/>
      <c r="AF81" s="58"/>
      <c r="AH81" s="58"/>
      <c r="AI81" s="58"/>
      <c r="AJ81" s="58"/>
      <c r="AK81" s="58"/>
      <c r="AL81" s="58"/>
      <c r="AM81" s="58"/>
      <c r="AN81" s="58"/>
    </row>
    <row r="82" spans="31:40">
      <c r="AE82" s="58"/>
      <c r="AF82" s="58"/>
      <c r="AH82" s="58"/>
      <c r="AI82" s="58"/>
      <c r="AJ82" s="58"/>
      <c r="AK82" s="58"/>
      <c r="AL82" s="58"/>
      <c r="AM82" s="58"/>
      <c r="AN82" s="58"/>
    </row>
    <row r="83" spans="31:40">
      <c r="AE83" s="58"/>
      <c r="AF83" s="58"/>
      <c r="AH83" s="58"/>
      <c r="AI83" s="58"/>
      <c r="AJ83" s="58"/>
      <c r="AK83" s="58"/>
      <c r="AL83" s="58"/>
      <c r="AM83" s="58"/>
      <c r="AN83" s="58"/>
    </row>
    <row r="84" spans="31:40">
      <c r="AE84" s="58"/>
      <c r="AF84" s="58"/>
      <c r="AH84" s="58"/>
      <c r="AI84" s="58"/>
      <c r="AJ84" s="58"/>
      <c r="AK84" s="58"/>
      <c r="AL84" s="58"/>
      <c r="AM84" s="58"/>
      <c r="AN84" s="58"/>
    </row>
    <row r="85" spans="31:40">
      <c r="AE85" s="58"/>
      <c r="AF85" s="58"/>
      <c r="AH85" s="58"/>
      <c r="AI85" s="58"/>
      <c r="AJ85" s="58"/>
      <c r="AK85" s="58"/>
      <c r="AL85" s="58"/>
      <c r="AM85" s="58"/>
      <c r="AN85" s="58"/>
    </row>
    <row r="86" spans="31:40">
      <c r="AE86" s="58"/>
      <c r="AF86" s="58"/>
      <c r="AH86" s="58"/>
      <c r="AI86" s="58"/>
      <c r="AJ86" s="58"/>
      <c r="AK86" s="58"/>
      <c r="AL86" s="58"/>
      <c r="AM86" s="58"/>
      <c r="AN86" s="58"/>
    </row>
    <row r="87" spans="31:40">
      <c r="AE87" s="58"/>
      <c r="AF87" s="58"/>
      <c r="AH87" s="58"/>
      <c r="AI87" s="58"/>
      <c r="AJ87" s="58"/>
      <c r="AK87" s="58"/>
      <c r="AL87" s="58"/>
      <c r="AM87" s="58"/>
      <c r="AN87" s="58"/>
    </row>
    <row r="88" spans="31:40">
      <c r="AE88" s="58"/>
      <c r="AF88" s="58"/>
      <c r="AH88" s="58"/>
      <c r="AI88" s="58"/>
      <c r="AJ88" s="58"/>
      <c r="AK88" s="58"/>
      <c r="AL88" s="58"/>
      <c r="AM88" s="58"/>
      <c r="AN88" s="58"/>
    </row>
  </sheetData>
  <conditionalFormatting sqref="R69:AI1048576 R1:AI6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{691C128B-042A-4F0B-AE7F-F6D8149C4FFD}</x14:id>
        </ext>
      </extLst>
    </cfRule>
  </conditionalFormatting>
  <conditionalFormatting sqref="G2:G21 G25:G3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{B8FC3BA4-D0E6-4131-9C38-6E8A1AFD07E2}</x14:id>
        </ext>
      </extLst>
    </cfRule>
  </conditionalFormatting>
  <conditionalFormatting sqref="N1:N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{BD5630B6-4152-4952-86B9-DE1FB9061255}</x14:id>
        </ext>
      </extLst>
    </cfRule>
  </conditionalFormatting>
  <conditionalFormatting sqref="L1:L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{CA901BFF-B82A-43CD-87D1-F58F33C856DA}</x14:id>
        </ext>
      </extLst>
    </cfRule>
  </conditionalFormatting>
  <conditionalFormatting sqref="M1:M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{90729B48-4A55-4AD0-8377-A9E50D771304}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C128B-042A-4F0B-AE7F-F6D8149C4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R69:AI1048576 R1:AI65</xm:sqref>
        </x14:conditionalFormatting>
        <x14:conditionalFormatting xmlns:xm="http://schemas.microsoft.com/office/excel/2006/main">
          <x14:cfRule type="dataBar" id="{B8FC3BA4-D0E6-4131-9C38-6E8A1AFD0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 G25:G39</xm:sqref>
        </x14:conditionalFormatting>
        <x14:conditionalFormatting xmlns:xm="http://schemas.microsoft.com/office/excel/2006/main">
          <x14:cfRule type="dataBar" id="{BD5630B6-4152-4952-86B9-DE1FB9061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CA901BFF-B82A-43CD-87D1-F58F33C85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90729B48-4A55-4AD0-8377-A9E50D771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6"/>
  <sheetViews>
    <sheetView workbookViewId="0"/>
  </sheetViews>
  <sheetFormatPr defaultRowHeight="15"/>
  <cols>
    <col min="1" max="1" width="10.7109375" style="19" bestFit="1" customWidth="1"/>
    <col min="2" max="2" width="11.42578125" style="19" bestFit="1" customWidth="1"/>
    <col min="3" max="3" width="26.42578125" style="19" bestFit="1" customWidth="1"/>
    <col min="4" max="4" width="7.7109375" style="19" bestFit="1" customWidth="1"/>
    <col min="5" max="5" width="10.28515625" style="19" customWidth="1"/>
    <col min="6" max="6" width="9.42578125" style="19" bestFit="1" customWidth="1"/>
    <col min="7" max="7" width="10.85546875" style="19" bestFit="1" customWidth="1"/>
    <col min="8" max="9" width="12.42578125" style="19" bestFit="1" customWidth="1"/>
    <col min="10" max="11" width="10.42578125" style="19" bestFit="1" customWidth="1"/>
    <col min="12" max="12" width="8.85546875" style="19" bestFit="1" customWidth="1"/>
    <col min="13" max="13" width="12.7109375" style="19" customWidth="1"/>
    <col min="14" max="14" width="15.28515625" style="69" bestFit="1" customWidth="1"/>
    <col min="15" max="15" width="11.42578125" style="19" bestFit="1" customWidth="1"/>
    <col min="16" max="16" width="10.7109375" style="19" bestFit="1" customWidth="1"/>
    <col min="17" max="17" width="9.42578125" style="19" bestFit="1" customWidth="1"/>
    <col min="18" max="18" width="21.42578125" style="19" bestFit="1" customWidth="1"/>
    <col min="19" max="19" width="26.85546875" style="19" bestFit="1" customWidth="1"/>
    <col min="20" max="20" width="24.28515625" style="19" bestFit="1" customWidth="1"/>
    <col min="21" max="21" width="8" style="58" bestFit="1" customWidth="1"/>
    <col min="22" max="22" width="9.28515625" style="58" bestFit="1" customWidth="1"/>
    <col min="23" max="23" width="8.42578125" style="58" bestFit="1" customWidth="1"/>
    <col min="24" max="24" width="8" style="58" bestFit="1" customWidth="1"/>
    <col min="25" max="25" width="9.28515625" style="58" bestFit="1" customWidth="1"/>
    <col min="26" max="26" width="8.42578125" style="58" bestFit="1" customWidth="1"/>
    <col min="27" max="27" width="8" style="58" bestFit="1" customWidth="1"/>
    <col min="28" max="28" width="9.28515625" style="58" bestFit="1" customWidth="1"/>
    <col min="29" max="29" width="8.42578125" style="58" bestFit="1" customWidth="1"/>
    <col min="30" max="30" width="8" style="58" bestFit="1" customWidth="1"/>
    <col min="31" max="31" width="9.28515625" style="58" bestFit="1" customWidth="1"/>
    <col min="32" max="32" width="8.42578125" style="58" bestFit="1" customWidth="1"/>
    <col min="33" max="33" width="8" style="58" bestFit="1" customWidth="1"/>
    <col min="34" max="34" width="9.28515625" style="60" bestFit="1" customWidth="1"/>
    <col min="35" max="35" width="8.42578125" style="60" bestFit="1" customWidth="1"/>
    <col min="36" max="36" width="8" style="58" bestFit="1" customWidth="1"/>
    <col min="37" max="37" width="9.28515625" style="60" bestFit="1" customWidth="1"/>
    <col min="38" max="38" width="8.42578125" style="60" bestFit="1" customWidth="1"/>
    <col min="39" max="39" width="9.140625" style="60"/>
    <col min="40" max="40" width="13.5703125" style="60" bestFit="1" customWidth="1"/>
    <col min="41" max="42" width="9.140625" style="60"/>
    <col min="47" max="16384" width="9.140625" style="19"/>
  </cols>
  <sheetData>
    <row r="1" spans="1:42" ht="30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2400</v>
      </c>
      <c r="H1" s="20" t="s">
        <v>2374</v>
      </c>
      <c r="I1" s="20" t="s">
        <v>1736</v>
      </c>
      <c r="J1" s="20" t="s">
        <v>2249</v>
      </c>
      <c r="K1" s="20" t="s">
        <v>2250</v>
      </c>
      <c r="L1" s="20" t="s">
        <v>2375</v>
      </c>
      <c r="M1" s="20" t="s">
        <v>2406</v>
      </c>
      <c r="N1" s="68" t="s">
        <v>2401</v>
      </c>
      <c r="O1" s="20" t="s">
        <v>2407</v>
      </c>
      <c r="P1" s="20" t="s">
        <v>1737</v>
      </c>
      <c r="Q1" s="20" t="s">
        <v>2402</v>
      </c>
      <c r="R1" s="20" t="s">
        <v>2403</v>
      </c>
      <c r="S1" s="20" t="s">
        <v>2274</v>
      </c>
      <c r="T1" s="20" t="s">
        <v>1738</v>
      </c>
      <c r="U1" s="57" t="s">
        <v>2251</v>
      </c>
      <c r="V1" s="57" t="s">
        <v>2252</v>
      </c>
      <c r="W1" s="57" t="s">
        <v>2253</v>
      </c>
      <c r="X1" s="57" t="s">
        <v>2254</v>
      </c>
      <c r="Y1" s="57" t="s">
        <v>2255</v>
      </c>
      <c r="Z1" s="57" t="s">
        <v>2256</v>
      </c>
      <c r="AA1" s="57" t="s">
        <v>2257</v>
      </c>
      <c r="AB1" s="57" t="s">
        <v>2258</v>
      </c>
      <c r="AC1" s="57" t="s">
        <v>2259</v>
      </c>
      <c r="AD1" s="57" t="s">
        <v>2260</v>
      </c>
      <c r="AE1" s="57" t="s">
        <v>2261</v>
      </c>
      <c r="AF1" s="57" t="s">
        <v>2262</v>
      </c>
      <c r="AG1" s="57" t="s">
        <v>2263</v>
      </c>
      <c r="AH1" s="57" t="s">
        <v>2264</v>
      </c>
      <c r="AI1" s="57" t="s">
        <v>2265</v>
      </c>
      <c r="AJ1" s="57" t="s">
        <v>2266</v>
      </c>
      <c r="AK1" s="57" t="s">
        <v>2267</v>
      </c>
      <c r="AL1" s="57" t="s">
        <v>2268</v>
      </c>
      <c r="AM1" s="57" t="s">
        <v>2270</v>
      </c>
      <c r="AN1" s="57" t="s">
        <v>2334</v>
      </c>
      <c r="AO1" s="57" t="s">
        <v>2335</v>
      </c>
      <c r="AP1" s="57" t="s">
        <v>2269</v>
      </c>
    </row>
    <row r="2" spans="1:42">
      <c r="A2" s="21">
        <v>41836</v>
      </c>
      <c r="B2" s="62" t="str">
        <f>VLOOKUP(WEEKDAY(A2),Weekday!A$1:B$8,2)</f>
        <v>Wednesday</v>
      </c>
      <c r="C2" s="19" t="s">
        <v>2336</v>
      </c>
      <c r="D2" s="19">
        <v>33</v>
      </c>
      <c r="E2" s="19">
        <v>403</v>
      </c>
      <c r="F2" s="19">
        <v>244</v>
      </c>
      <c r="G2" s="19">
        <v>16</v>
      </c>
      <c r="H2" s="19" t="s">
        <v>1740</v>
      </c>
      <c r="I2" s="19" t="s">
        <v>1740</v>
      </c>
      <c r="J2" s="19">
        <v>80</v>
      </c>
      <c r="K2" s="19">
        <v>6</v>
      </c>
      <c r="L2" s="19">
        <v>19</v>
      </c>
      <c r="M2" s="19">
        <v>1</v>
      </c>
      <c r="N2" s="69">
        <f>(K2+L2)/J2</f>
        <v>0.3125</v>
      </c>
      <c r="O2" s="70">
        <f>K2/(K2+L2)</f>
        <v>0.24</v>
      </c>
      <c r="P2" s="22">
        <f>F2/E2</f>
        <v>0.60545905707196035</v>
      </c>
      <c r="Q2" s="22">
        <f>G2/F2</f>
        <v>6.5573770491803282E-2</v>
      </c>
      <c r="R2" s="19" t="s">
        <v>1741</v>
      </c>
      <c r="S2" s="19" t="s">
        <v>2276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>
        <v>0</v>
      </c>
      <c r="AH2" s="58">
        <v>0</v>
      </c>
      <c r="AI2" s="58">
        <v>0</v>
      </c>
      <c r="AJ2" s="58">
        <f>U2+X2+AA2+AD2+AG2</f>
        <v>0</v>
      </c>
      <c r="AK2" s="58">
        <f>V2+Y2+AB2+AE2+AH2</f>
        <v>0</v>
      </c>
      <c r="AL2" s="58">
        <f>W2+Z2+AC2+AF2+AI2</f>
        <v>0</v>
      </c>
      <c r="AM2" s="58">
        <v>1</v>
      </c>
      <c r="AN2" s="58">
        <v>0</v>
      </c>
      <c r="AO2" s="58">
        <v>0</v>
      </c>
      <c r="AP2" s="58">
        <v>0</v>
      </c>
    </row>
    <row r="3" spans="1:42">
      <c r="A3" s="21">
        <v>41839</v>
      </c>
      <c r="B3" s="62" t="str">
        <f>VLOOKUP(WEEKDAY(A3),Weekday!A$1:B$8,2)</f>
        <v>Saturday</v>
      </c>
      <c r="C3" s="19" t="s">
        <v>2275</v>
      </c>
      <c r="D3" s="19">
        <v>45</v>
      </c>
      <c r="E3" s="19">
        <v>687</v>
      </c>
      <c r="F3" s="19">
        <v>378</v>
      </c>
      <c r="G3" s="19">
        <v>20</v>
      </c>
      <c r="H3" s="19" t="s">
        <v>1740</v>
      </c>
      <c r="I3" s="19" t="s">
        <v>1740</v>
      </c>
      <c r="J3" s="19">
        <v>129</v>
      </c>
      <c r="K3" s="19">
        <v>8</v>
      </c>
      <c r="L3" s="19">
        <v>21</v>
      </c>
      <c r="M3" s="19">
        <v>0</v>
      </c>
      <c r="N3" s="69">
        <f t="shared" ref="N3:N5" si="0">(K3+L3)/J3</f>
        <v>0.22480620155038761</v>
      </c>
      <c r="O3" s="70">
        <f t="shared" ref="O3:O5" si="1">K3/(K3+L3)</f>
        <v>0.27586206896551724</v>
      </c>
      <c r="P3" s="22">
        <f t="shared" ref="P3:P5" si="2">F3/E3</f>
        <v>0.55021834061135366</v>
      </c>
      <c r="Q3" s="22">
        <f>G3/F3</f>
        <v>5.2910052910052907E-2</v>
      </c>
      <c r="R3" s="19" t="s">
        <v>1741</v>
      </c>
      <c r="S3" s="19" t="s">
        <v>2337</v>
      </c>
      <c r="T3" s="19" t="s">
        <v>2376</v>
      </c>
      <c r="U3" s="58">
        <v>1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58">
        <v>0</v>
      </c>
      <c r="AG3" s="58">
        <v>0</v>
      </c>
      <c r="AH3" s="58">
        <v>0</v>
      </c>
      <c r="AI3" s="58">
        <v>0</v>
      </c>
      <c r="AJ3" s="58">
        <f t="shared" ref="AJ3:AJ5" si="3">U3+X3+AA3+AD3+AG3</f>
        <v>1</v>
      </c>
      <c r="AK3" s="58">
        <f t="shared" ref="AK3:AK5" si="4">V3+Y3+AB3+AE3+AH3</f>
        <v>0</v>
      </c>
      <c r="AL3" s="58">
        <f t="shared" ref="AL3:AL5" si="5">W3+Z3+AC3+AF3+AI3</f>
        <v>0</v>
      </c>
      <c r="AM3" s="58">
        <v>0</v>
      </c>
      <c r="AN3" s="58">
        <v>1</v>
      </c>
      <c r="AO3" s="58">
        <v>0</v>
      </c>
      <c r="AP3" s="58">
        <v>1</v>
      </c>
    </row>
    <row r="4" spans="1:42">
      <c r="A4" s="21">
        <v>41844</v>
      </c>
      <c r="B4" s="62" t="str">
        <f>VLOOKUP(WEEKDAY(A4),Weekday!A$1:B$8,2)</f>
        <v>Thursday</v>
      </c>
      <c r="C4" s="19" t="s">
        <v>2277</v>
      </c>
      <c r="D4" s="19">
        <v>25</v>
      </c>
      <c r="E4" s="19">
        <v>268</v>
      </c>
      <c r="F4" s="19">
        <v>156</v>
      </c>
      <c r="G4" s="19">
        <v>12</v>
      </c>
      <c r="H4" s="19" t="s">
        <v>1740</v>
      </c>
      <c r="I4" s="19" t="s">
        <v>1740</v>
      </c>
      <c r="J4" s="19">
        <v>62</v>
      </c>
      <c r="K4" s="19">
        <v>6</v>
      </c>
      <c r="L4" s="19">
        <v>12</v>
      </c>
      <c r="M4" s="19">
        <v>1</v>
      </c>
      <c r="N4" s="69">
        <f t="shared" si="0"/>
        <v>0.29032258064516131</v>
      </c>
      <c r="O4" s="70">
        <f t="shared" si="1"/>
        <v>0.33333333333333331</v>
      </c>
      <c r="P4" s="22">
        <f t="shared" si="2"/>
        <v>0.58208955223880599</v>
      </c>
      <c r="Q4" s="22">
        <f>G4/F4</f>
        <v>7.6923076923076927E-2</v>
      </c>
      <c r="R4" s="19" t="s">
        <v>1741</v>
      </c>
      <c r="S4" s="19" t="s">
        <v>2276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v>0</v>
      </c>
      <c r="AH4" s="58">
        <v>0</v>
      </c>
      <c r="AI4" s="58">
        <v>0</v>
      </c>
      <c r="AJ4" s="58">
        <f t="shared" si="3"/>
        <v>0</v>
      </c>
      <c r="AK4" s="58">
        <f t="shared" si="4"/>
        <v>0</v>
      </c>
      <c r="AL4" s="58">
        <f t="shared" si="5"/>
        <v>0</v>
      </c>
      <c r="AM4" s="58">
        <v>1</v>
      </c>
      <c r="AN4" s="58">
        <v>0</v>
      </c>
      <c r="AO4" s="58">
        <v>0</v>
      </c>
      <c r="AP4" s="58">
        <v>0</v>
      </c>
    </row>
    <row r="5" spans="1:42">
      <c r="A5" s="21">
        <v>41849</v>
      </c>
      <c r="B5" s="62" t="str">
        <f>VLOOKUP(WEEKDAY(A5),Weekday!A$1:B$8,2)</f>
        <v>Tuesday</v>
      </c>
      <c r="C5" s="19" t="s">
        <v>2280</v>
      </c>
      <c r="D5" s="19">
        <v>26</v>
      </c>
      <c r="E5" s="19">
        <v>380</v>
      </c>
      <c r="F5" s="19">
        <v>250</v>
      </c>
      <c r="G5" s="19">
        <v>15</v>
      </c>
      <c r="H5" s="19" t="s">
        <v>1740</v>
      </c>
      <c r="I5" s="19" t="s">
        <v>1740</v>
      </c>
      <c r="J5" s="19">
        <v>66</v>
      </c>
      <c r="K5" s="19">
        <v>5</v>
      </c>
      <c r="L5" s="19">
        <v>16</v>
      </c>
      <c r="M5" s="19">
        <v>0</v>
      </c>
      <c r="N5" s="69">
        <f t="shared" si="0"/>
        <v>0.31818181818181818</v>
      </c>
      <c r="O5" s="70">
        <f t="shared" si="1"/>
        <v>0.23809523809523808</v>
      </c>
      <c r="P5" s="22">
        <f t="shared" si="2"/>
        <v>0.65789473684210531</v>
      </c>
      <c r="Q5" s="22">
        <f>G5/F5</f>
        <v>0.06</v>
      </c>
      <c r="R5" s="19" t="s">
        <v>2338</v>
      </c>
      <c r="S5" s="19" t="s">
        <v>2276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58">
        <v>0</v>
      </c>
      <c r="AG5" s="58">
        <v>0</v>
      </c>
      <c r="AH5" s="58">
        <v>0</v>
      </c>
      <c r="AI5" s="58">
        <v>0</v>
      </c>
      <c r="AJ5" s="58">
        <f t="shared" si="3"/>
        <v>0</v>
      </c>
      <c r="AK5" s="58">
        <f t="shared" si="4"/>
        <v>0</v>
      </c>
      <c r="AL5" s="58">
        <f t="shared" si="5"/>
        <v>0</v>
      </c>
      <c r="AM5" s="58">
        <v>1</v>
      </c>
      <c r="AN5" s="58">
        <v>0</v>
      </c>
      <c r="AO5" s="58">
        <v>0</v>
      </c>
      <c r="AP5" s="58">
        <v>0</v>
      </c>
    </row>
    <row r="6" spans="1:42">
      <c r="A6" s="21"/>
      <c r="B6" s="21"/>
      <c r="P6" s="22"/>
      <c r="Q6" s="22"/>
      <c r="AH6" s="58"/>
      <c r="AI6" s="58"/>
      <c r="AK6" s="58"/>
      <c r="AL6" s="58"/>
      <c r="AM6" s="58"/>
      <c r="AN6" s="58"/>
      <c r="AO6" s="58"/>
      <c r="AP6" s="58"/>
    </row>
    <row r="7" spans="1:42">
      <c r="A7" s="21">
        <v>41864</v>
      </c>
      <c r="B7" s="62" t="str">
        <f>VLOOKUP(WEEKDAY(A7),Weekday!A$1:B$8,2)</f>
        <v>Wednesday</v>
      </c>
      <c r="C7" s="19" t="s">
        <v>2339</v>
      </c>
      <c r="D7" s="19">
        <v>23</v>
      </c>
      <c r="E7" s="19">
        <v>391</v>
      </c>
      <c r="F7" s="19">
        <v>179</v>
      </c>
      <c r="G7" s="19">
        <v>26</v>
      </c>
      <c r="H7" s="19" t="s">
        <v>1740</v>
      </c>
      <c r="I7" s="19" t="s">
        <v>1740</v>
      </c>
      <c r="J7" s="19">
        <v>64</v>
      </c>
      <c r="K7" s="19">
        <v>6</v>
      </c>
      <c r="L7" s="19">
        <v>10</v>
      </c>
      <c r="M7" s="19">
        <v>2</v>
      </c>
      <c r="N7" s="69">
        <f t="shared" ref="N7:N8" si="6">(K7+L7)/J7</f>
        <v>0.25</v>
      </c>
      <c r="O7" s="70">
        <f t="shared" ref="O7:O8" si="7">K7/(K7+L7)</f>
        <v>0.375</v>
      </c>
      <c r="P7" s="22">
        <f>F7/E7</f>
        <v>0.4578005115089514</v>
      </c>
      <c r="Q7" s="22">
        <f>G7/F7</f>
        <v>0.14525139664804471</v>
      </c>
      <c r="R7" s="19" t="s">
        <v>2340</v>
      </c>
      <c r="S7" s="19" t="s">
        <v>2276</v>
      </c>
      <c r="T7" s="19" t="s">
        <v>2377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  <c r="AH7" s="58">
        <v>0</v>
      </c>
      <c r="AI7" s="58">
        <v>0</v>
      </c>
      <c r="AJ7" s="58">
        <f t="shared" ref="AJ7:AJ8" si="8">U7+X7+AA7+AD7+AG7</f>
        <v>0</v>
      </c>
      <c r="AK7" s="58">
        <f t="shared" ref="AK7:AK8" si="9">V7+Y7+AB7+AE7+AH7</f>
        <v>0</v>
      </c>
      <c r="AL7" s="58">
        <f t="shared" ref="AL7:AL8" si="10">W7+Z7+AC7+AF7+AI7</f>
        <v>0</v>
      </c>
      <c r="AM7" s="58">
        <v>1</v>
      </c>
      <c r="AN7" s="58">
        <v>0</v>
      </c>
      <c r="AO7" s="58">
        <v>0</v>
      </c>
      <c r="AP7" s="58">
        <v>0</v>
      </c>
    </row>
    <row r="8" spans="1:42">
      <c r="A8" s="21">
        <v>41867</v>
      </c>
      <c r="B8" s="62" t="str">
        <f>VLOOKUP(WEEKDAY(A8),Weekday!A$1:B$8,2)</f>
        <v>Saturday</v>
      </c>
      <c r="C8" s="19" t="s">
        <v>2341</v>
      </c>
      <c r="D8" s="19">
        <v>34</v>
      </c>
      <c r="E8" s="19">
        <v>871</v>
      </c>
      <c r="F8" s="19">
        <v>386</v>
      </c>
      <c r="G8" s="19">
        <v>34</v>
      </c>
      <c r="H8" s="19" t="s">
        <v>1740</v>
      </c>
      <c r="I8" s="19" t="s">
        <v>1740</v>
      </c>
      <c r="J8" s="19">
        <v>177</v>
      </c>
      <c r="K8" s="19">
        <v>13</v>
      </c>
      <c r="L8" s="19">
        <v>24</v>
      </c>
      <c r="M8" s="19">
        <v>2</v>
      </c>
      <c r="N8" s="69">
        <f t="shared" si="6"/>
        <v>0.20903954802259886</v>
      </c>
      <c r="O8" s="70">
        <f t="shared" si="7"/>
        <v>0.35135135135135137</v>
      </c>
      <c r="P8" s="22">
        <f>F8/E8</f>
        <v>0.44316877152698048</v>
      </c>
      <c r="Q8" s="22">
        <f>G8/F8</f>
        <v>8.8082901554404139E-2</v>
      </c>
      <c r="S8" s="19" t="s">
        <v>2276</v>
      </c>
      <c r="T8" s="19" t="s">
        <v>2377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f t="shared" si="8"/>
        <v>0</v>
      </c>
      <c r="AK8" s="58">
        <f t="shared" si="9"/>
        <v>0</v>
      </c>
      <c r="AL8" s="58">
        <f t="shared" si="10"/>
        <v>0</v>
      </c>
      <c r="AM8" s="58">
        <v>1</v>
      </c>
      <c r="AN8" s="58">
        <v>0</v>
      </c>
      <c r="AO8" s="58">
        <v>0</v>
      </c>
      <c r="AP8" s="58">
        <v>0</v>
      </c>
    </row>
    <row r="9" spans="1:42">
      <c r="A9" s="21"/>
      <c r="B9" s="21"/>
      <c r="P9" s="22"/>
      <c r="Q9" s="22"/>
      <c r="AH9" s="58"/>
      <c r="AI9" s="58"/>
      <c r="AK9" s="58"/>
      <c r="AL9" s="58"/>
      <c r="AM9" s="58"/>
      <c r="AN9" s="58"/>
      <c r="AO9" s="58"/>
      <c r="AP9" s="58"/>
    </row>
    <row r="10" spans="1:42">
      <c r="A10" s="21">
        <v>41886</v>
      </c>
      <c r="B10" s="62" t="str">
        <f>VLOOKUP(WEEKDAY(A10),Weekday!A$1:B$8,2)</f>
        <v>Thursday</v>
      </c>
      <c r="C10" s="19" t="s">
        <v>2281</v>
      </c>
      <c r="D10" s="19">
        <v>26</v>
      </c>
      <c r="E10" s="19">
        <v>308</v>
      </c>
      <c r="F10" s="19">
        <v>245</v>
      </c>
      <c r="G10" s="19">
        <v>38</v>
      </c>
      <c r="H10" s="19" t="s">
        <v>1740</v>
      </c>
      <c r="I10" s="19" t="s">
        <v>1740</v>
      </c>
      <c r="J10" s="19">
        <v>212</v>
      </c>
      <c r="K10" s="19">
        <v>14</v>
      </c>
      <c r="L10" s="19">
        <v>21</v>
      </c>
      <c r="M10" s="19">
        <v>1</v>
      </c>
      <c r="N10" s="69">
        <f t="shared" ref="N10:N14" si="11">(K10+L10)/J10</f>
        <v>0.1650943396226415</v>
      </c>
      <c r="O10" s="70">
        <f t="shared" ref="O10:O14" si="12">K10/(K10+L10)</f>
        <v>0.4</v>
      </c>
      <c r="P10" s="22">
        <f t="shared" ref="P10:Q14" si="13">F10/E10</f>
        <v>0.79545454545454541</v>
      </c>
      <c r="Q10" s="22">
        <f t="shared" si="13"/>
        <v>0.15510204081632653</v>
      </c>
      <c r="S10" s="19" t="s">
        <v>2342</v>
      </c>
      <c r="T10" s="19" t="s">
        <v>2376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1</v>
      </c>
      <c r="AB10" s="58">
        <v>1</v>
      </c>
      <c r="AC10" s="58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f t="shared" ref="AJ10:AJ14" si="14">U10+X10+AA10+AD10+AG10</f>
        <v>1</v>
      </c>
      <c r="AK10" s="58">
        <f t="shared" ref="AK10:AK14" si="15">V10+Y10+AB10+AE10+AH10</f>
        <v>1</v>
      </c>
      <c r="AL10" s="58">
        <f t="shared" ref="AL10:AL14" si="16">W10+Z10+AC10+AF10+AI10</f>
        <v>0</v>
      </c>
      <c r="AM10" s="58">
        <v>0</v>
      </c>
      <c r="AN10" s="58">
        <v>1</v>
      </c>
      <c r="AO10" s="58">
        <v>0</v>
      </c>
      <c r="AP10" s="58">
        <v>0</v>
      </c>
    </row>
    <row r="11" spans="1:42">
      <c r="A11" s="21">
        <v>41890</v>
      </c>
      <c r="B11" s="62" t="str">
        <f>VLOOKUP(WEEKDAY(A11),Weekday!A$1:B$8,2)</f>
        <v>Monday</v>
      </c>
      <c r="C11" s="19" t="s">
        <v>2343</v>
      </c>
      <c r="D11" s="19">
        <v>31</v>
      </c>
      <c r="E11" s="19">
        <v>381</v>
      </c>
      <c r="F11" s="19">
        <v>300</v>
      </c>
      <c r="G11" s="19">
        <v>17</v>
      </c>
      <c r="H11" s="19" t="s">
        <v>1740</v>
      </c>
      <c r="I11" s="19" t="s">
        <v>1740</v>
      </c>
      <c r="J11" s="19">
        <v>165</v>
      </c>
      <c r="K11" s="19">
        <v>12</v>
      </c>
      <c r="L11" s="19">
        <v>12</v>
      </c>
      <c r="M11" s="19">
        <v>1</v>
      </c>
      <c r="N11" s="69">
        <f t="shared" si="11"/>
        <v>0.14545454545454545</v>
      </c>
      <c r="O11" s="70">
        <f t="shared" si="12"/>
        <v>0.5</v>
      </c>
      <c r="P11" s="22">
        <f t="shared" si="13"/>
        <v>0.78740157480314965</v>
      </c>
      <c r="Q11" s="22">
        <f t="shared" si="13"/>
        <v>5.6666666666666664E-2</v>
      </c>
      <c r="S11" s="19" t="s">
        <v>2342</v>
      </c>
      <c r="T11" s="19" t="s">
        <v>2377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f t="shared" si="14"/>
        <v>0</v>
      </c>
      <c r="AK11" s="58">
        <f t="shared" si="15"/>
        <v>0</v>
      </c>
      <c r="AL11" s="58">
        <f t="shared" si="16"/>
        <v>0</v>
      </c>
      <c r="AM11" s="58">
        <v>0</v>
      </c>
      <c r="AN11" s="58">
        <v>1</v>
      </c>
      <c r="AO11" s="58">
        <v>0</v>
      </c>
      <c r="AP11" s="58">
        <v>0</v>
      </c>
    </row>
    <row r="12" spans="1:42">
      <c r="A12" s="21">
        <v>41893</v>
      </c>
      <c r="B12" s="62" t="str">
        <f>VLOOKUP(WEEKDAY(A12),Weekday!A$1:B$8,2)</f>
        <v>Thursday</v>
      </c>
      <c r="C12" s="19" t="s">
        <v>2283</v>
      </c>
      <c r="D12" s="19">
        <v>31</v>
      </c>
      <c r="E12" s="19">
        <v>536</v>
      </c>
      <c r="F12" s="19">
        <v>319</v>
      </c>
      <c r="G12" s="19">
        <v>13</v>
      </c>
      <c r="H12" s="19" t="s">
        <v>1740</v>
      </c>
      <c r="I12" s="19" t="s">
        <v>1740</v>
      </c>
      <c r="J12" s="19">
        <v>151</v>
      </c>
      <c r="K12" s="19">
        <v>6</v>
      </c>
      <c r="L12" s="19">
        <v>15</v>
      </c>
      <c r="M12" s="19">
        <v>0</v>
      </c>
      <c r="N12" s="69">
        <f t="shared" si="11"/>
        <v>0.13907284768211919</v>
      </c>
      <c r="O12" s="70">
        <f t="shared" si="12"/>
        <v>0.2857142857142857</v>
      </c>
      <c r="P12" s="22">
        <f t="shared" si="13"/>
        <v>0.59514925373134331</v>
      </c>
      <c r="Q12" s="22">
        <f t="shared" si="13"/>
        <v>4.0752351097178681E-2</v>
      </c>
      <c r="S12" s="19" t="s">
        <v>2342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f t="shared" si="14"/>
        <v>0</v>
      </c>
      <c r="AK12" s="58">
        <f t="shared" si="15"/>
        <v>0</v>
      </c>
      <c r="AL12" s="58">
        <f t="shared" si="16"/>
        <v>0</v>
      </c>
      <c r="AM12" s="58">
        <v>0</v>
      </c>
      <c r="AN12" s="58">
        <v>1</v>
      </c>
      <c r="AO12" s="58">
        <v>0</v>
      </c>
      <c r="AP12" s="58">
        <v>0</v>
      </c>
    </row>
    <row r="13" spans="1:42">
      <c r="A13" s="21">
        <v>41895</v>
      </c>
      <c r="B13" s="62" t="str">
        <f>VLOOKUP(WEEKDAY(A13),Weekday!A$1:B$8,2)</f>
        <v>Saturday</v>
      </c>
      <c r="C13" s="19" t="s">
        <v>2285</v>
      </c>
      <c r="D13" s="19">
        <v>42</v>
      </c>
      <c r="E13" s="19">
        <v>496</v>
      </c>
      <c r="F13" s="19">
        <v>324</v>
      </c>
      <c r="G13" s="19">
        <v>22</v>
      </c>
      <c r="H13" s="19" t="s">
        <v>1740</v>
      </c>
      <c r="I13" s="19" t="s">
        <v>1740</v>
      </c>
      <c r="J13" s="19">
        <v>111</v>
      </c>
      <c r="K13" s="19">
        <v>10</v>
      </c>
      <c r="L13" s="19">
        <v>11</v>
      </c>
      <c r="M13" s="19">
        <v>1</v>
      </c>
      <c r="N13" s="69">
        <f t="shared" si="11"/>
        <v>0.1891891891891892</v>
      </c>
      <c r="O13" s="70">
        <f t="shared" si="12"/>
        <v>0.47619047619047616</v>
      </c>
      <c r="P13" s="22">
        <f t="shared" si="13"/>
        <v>0.65322580645161288</v>
      </c>
      <c r="Q13" s="22">
        <f t="shared" si="13"/>
        <v>6.7901234567901231E-2</v>
      </c>
      <c r="S13" s="19" t="s">
        <v>2342</v>
      </c>
      <c r="T13" s="19" t="s">
        <v>2376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f t="shared" si="14"/>
        <v>0</v>
      </c>
      <c r="AK13" s="58">
        <f t="shared" si="15"/>
        <v>0</v>
      </c>
      <c r="AL13" s="58">
        <f t="shared" si="16"/>
        <v>0</v>
      </c>
      <c r="AM13" s="58">
        <v>0</v>
      </c>
      <c r="AN13" s="58">
        <v>1</v>
      </c>
      <c r="AO13" s="58">
        <v>0</v>
      </c>
      <c r="AP13" s="58">
        <v>0</v>
      </c>
    </row>
    <row r="14" spans="1:42">
      <c r="A14" s="21">
        <v>41897</v>
      </c>
      <c r="B14" s="62" t="str">
        <f>VLOOKUP(WEEKDAY(A14),Weekday!A$1:B$8,2)</f>
        <v>Monday</v>
      </c>
      <c r="C14" s="19" t="s">
        <v>2284</v>
      </c>
      <c r="D14" s="19">
        <v>40</v>
      </c>
      <c r="E14" s="19">
        <v>341</v>
      </c>
      <c r="F14" s="19">
        <v>240</v>
      </c>
      <c r="G14" s="19">
        <v>29</v>
      </c>
      <c r="H14" s="19" t="s">
        <v>1740</v>
      </c>
      <c r="I14" s="19" t="s">
        <v>1740</v>
      </c>
      <c r="J14" s="19">
        <v>96</v>
      </c>
      <c r="K14" s="19">
        <v>11</v>
      </c>
      <c r="L14" s="19">
        <v>8</v>
      </c>
      <c r="M14" s="19">
        <v>2</v>
      </c>
      <c r="N14" s="69">
        <f t="shared" si="11"/>
        <v>0.19791666666666666</v>
      </c>
      <c r="O14" s="70">
        <f t="shared" si="12"/>
        <v>0.57894736842105265</v>
      </c>
      <c r="P14" s="22">
        <f t="shared" si="13"/>
        <v>0.70381231671554256</v>
      </c>
      <c r="Q14" s="22">
        <f t="shared" si="13"/>
        <v>0.12083333333333333</v>
      </c>
      <c r="S14" s="19" t="s">
        <v>2342</v>
      </c>
      <c r="T14" s="19" t="s">
        <v>2376</v>
      </c>
      <c r="U14" s="58">
        <v>1</v>
      </c>
      <c r="V14" s="58">
        <v>0</v>
      </c>
      <c r="W14" s="58">
        <v>0</v>
      </c>
      <c r="X14" s="58">
        <v>1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3</v>
      </c>
      <c r="AE14" s="58">
        <v>2</v>
      </c>
      <c r="AF14" s="58">
        <v>0</v>
      </c>
      <c r="AG14" s="58">
        <v>0</v>
      </c>
      <c r="AH14" s="58">
        <v>0</v>
      </c>
      <c r="AI14" s="58">
        <v>0</v>
      </c>
      <c r="AJ14" s="58">
        <f t="shared" si="14"/>
        <v>5</v>
      </c>
      <c r="AK14" s="58">
        <f t="shared" si="15"/>
        <v>2</v>
      </c>
      <c r="AL14" s="58">
        <f t="shared" si="16"/>
        <v>0</v>
      </c>
      <c r="AM14" s="58">
        <v>0</v>
      </c>
      <c r="AN14" s="58">
        <v>1</v>
      </c>
      <c r="AO14" s="58">
        <v>0</v>
      </c>
      <c r="AP14" s="58">
        <v>0</v>
      </c>
    </row>
    <row r="15" spans="1:42">
      <c r="A15" s="21"/>
      <c r="B15" s="21"/>
      <c r="P15" s="22"/>
      <c r="Q15" s="22"/>
      <c r="AH15" s="58"/>
      <c r="AI15" s="58"/>
      <c r="AK15" s="58"/>
      <c r="AL15" s="58"/>
      <c r="AM15" s="58"/>
      <c r="AN15" s="58"/>
      <c r="AO15" s="58"/>
      <c r="AP15" s="58"/>
    </row>
    <row r="16" spans="1:42">
      <c r="A16" s="21">
        <v>41900</v>
      </c>
      <c r="B16" s="62" t="str">
        <f>VLOOKUP(WEEKDAY(A16),Weekday!A$1:B$8,2)</f>
        <v>Thursday</v>
      </c>
      <c r="C16" s="19" t="s">
        <v>2344</v>
      </c>
      <c r="D16" s="19">
        <v>21</v>
      </c>
      <c r="E16" s="19">
        <v>307</v>
      </c>
      <c r="F16" s="19">
        <v>143</v>
      </c>
      <c r="G16" s="19">
        <v>46</v>
      </c>
      <c r="H16" s="19">
        <v>5</v>
      </c>
      <c r="I16" s="19">
        <v>7</v>
      </c>
      <c r="J16" s="19">
        <v>61</v>
      </c>
      <c r="K16" s="19">
        <v>15</v>
      </c>
      <c r="L16" s="19">
        <v>3</v>
      </c>
      <c r="M16" s="19">
        <v>3</v>
      </c>
      <c r="N16" s="69">
        <f t="shared" ref="N16:N20" si="17">(K16+L16)/J16</f>
        <v>0.29508196721311475</v>
      </c>
      <c r="O16" s="70">
        <f t="shared" ref="O16:O20" si="18">K16/(K16+L16)</f>
        <v>0.83333333333333337</v>
      </c>
      <c r="P16" s="22">
        <f t="shared" ref="P16:Q20" si="19">F16/E16</f>
        <v>0.46579804560260585</v>
      </c>
      <c r="Q16" s="22">
        <f t="shared" si="19"/>
        <v>0.32167832167832167</v>
      </c>
      <c r="S16" s="19" t="s">
        <v>2345</v>
      </c>
      <c r="T16" s="19" t="s">
        <v>2376</v>
      </c>
      <c r="U16" s="58">
        <v>0</v>
      </c>
      <c r="V16" s="58">
        <v>0</v>
      </c>
      <c r="W16" s="58">
        <v>0</v>
      </c>
      <c r="X16" s="58">
        <v>1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f t="shared" ref="AJ16:AJ20" si="20">U16+X16+AA16+AD16+AG16</f>
        <v>1</v>
      </c>
      <c r="AK16" s="58">
        <f t="shared" ref="AK16:AK20" si="21">V16+Y16+AB16+AE16+AH16</f>
        <v>0</v>
      </c>
      <c r="AL16" s="58">
        <f t="shared" ref="AL16:AL20" si="22">W16+Z16+AC16+AF16+AI16</f>
        <v>0</v>
      </c>
      <c r="AM16" s="58">
        <v>1</v>
      </c>
      <c r="AN16" s="58">
        <v>1</v>
      </c>
      <c r="AO16" s="58">
        <v>0</v>
      </c>
      <c r="AP16" s="58">
        <v>0</v>
      </c>
    </row>
    <row r="17" spans="1:42">
      <c r="A17" s="21">
        <v>41903</v>
      </c>
      <c r="B17" s="62" t="str">
        <f>VLOOKUP(WEEKDAY(A17),Weekday!A$1:B$8,2)</f>
        <v>Sunday</v>
      </c>
      <c r="C17" s="19" t="s">
        <v>2291</v>
      </c>
      <c r="D17" s="19">
        <v>38</v>
      </c>
      <c r="E17" s="19">
        <v>1191</v>
      </c>
      <c r="F17" s="19">
        <v>658</v>
      </c>
      <c r="G17" s="19">
        <v>116</v>
      </c>
      <c r="H17" s="19">
        <v>9</v>
      </c>
      <c r="I17" s="19">
        <v>9</v>
      </c>
      <c r="J17" s="19">
        <v>303</v>
      </c>
      <c r="K17" s="19">
        <v>30</v>
      </c>
      <c r="L17" s="19">
        <v>40</v>
      </c>
      <c r="M17" s="19">
        <v>2</v>
      </c>
      <c r="N17" s="69">
        <f t="shared" si="17"/>
        <v>0.23102310231023102</v>
      </c>
      <c r="O17" s="70">
        <f t="shared" si="18"/>
        <v>0.42857142857142855</v>
      </c>
      <c r="P17" s="22">
        <f t="shared" si="19"/>
        <v>0.55247691015952982</v>
      </c>
      <c r="Q17" s="22">
        <f t="shared" si="19"/>
        <v>0.17629179331306991</v>
      </c>
      <c r="S17" s="19" t="s">
        <v>2345</v>
      </c>
      <c r="T17" s="19" t="s">
        <v>2376</v>
      </c>
      <c r="U17" s="58">
        <v>1</v>
      </c>
      <c r="V17" s="58">
        <v>1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f t="shared" si="20"/>
        <v>1</v>
      </c>
      <c r="AK17" s="58">
        <f t="shared" si="21"/>
        <v>1</v>
      </c>
      <c r="AL17" s="58">
        <f t="shared" si="22"/>
        <v>0</v>
      </c>
      <c r="AM17" s="58">
        <v>1</v>
      </c>
      <c r="AN17" s="58">
        <v>1</v>
      </c>
      <c r="AO17" s="58">
        <v>0</v>
      </c>
      <c r="AP17" s="58">
        <v>0</v>
      </c>
    </row>
    <row r="18" spans="1:42">
      <c r="A18" s="21">
        <v>41906</v>
      </c>
      <c r="B18" s="62" t="str">
        <f>VLOOKUP(WEEKDAY(A18),Weekday!A$1:B$8,2)</f>
        <v>Wednesday</v>
      </c>
      <c r="C18" s="19" t="s">
        <v>2290</v>
      </c>
      <c r="D18" s="19">
        <v>40</v>
      </c>
      <c r="E18" s="19">
        <v>958</v>
      </c>
      <c r="F18" s="19">
        <v>526</v>
      </c>
      <c r="G18" s="19">
        <v>102</v>
      </c>
      <c r="H18" s="19">
        <v>25</v>
      </c>
      <c r="I18" s="19">
        <v>39</v>
      </c>
      <c r="J18" s="19">
        <v>274</v>
      </c>
      <c r="K18" s="19">
        <v>29</v>
      </c>
      <c r="L18" s="19">
        <v>26</v>
      </c>
      <c r="M18" s="19">
        <v>7</v>
      </c>
      <c r="N18" s="69">
        <f t="shared" si="17"/>
        <v>0.20072992700729927</v>
      </c>
      <c r="O18" s="70">
        <f t="shared" si="18"/>
        <v>0.52727272727272723</v>
      </c>
      <c r="P18" s="22">
        <f t="shared" si="19"/>
        <v>0.54906054279749483</v>
      </c>
      <c r="Q18" s="22">
        <f t="shared" si="19"/>
        <v>0.19391634980988592</v>
      </c>
      <c r="R18" s="19" t="s">
        <v>1739</v>
      </c>
      <c r="S18" s="19" t="s">
        <v>2345</v>
      </c>
      <c r="T18" s="19" t="s">
        <v>2376</v>
      </c>
      <c r="U18" s="58">
        <v>3</v>
      </c>
      <c r="V18" s="58">
        <v>1</v>
      </c>
      <c r="W18" s="58">
        <v>1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1</v>
      </c>
      <c r="AE18" s="58">
        <v>1</v>
      </c>
      <c r="AF18" s="58">
        <v>0</v>
      </c>
      <c r="AG18" s="58">
        <v>1</v>
      </c>
      <c r="AH18" s="58">
        <v>0</v>
      </c>
      <c r="AI18" s="58">
        <v>0</v>
      </c>
      <c r="AJ18" s="58">
        <f t="shared" si="20"/>
        <v>5</v>
      </c>
      <c r="AK18" s="58">
        <f t="shared" si="21"/>
        <v>2</v>
      </c>
      <c r="AL18" s="58">
        <f t="shared" si="22"/>
        <v>1</v>
      </c>
      <c r="AM18" s="58">
        <v>1</v>
      </c>
      <c r="AN18" s="58">
        <v>1</v>
      </c>
      <c r="AO18" s="58">
        <v>0</v>
      </c>
      <c r="AP18" s="58">
        <v>0</v>
      </c>
    </row>
    <row r="19" spans="1:42">
      <c r="A19" s="21">
        <v>41910</v>
      </c>
      <c r="B19" s="62" t="str">
        <f>VLOOKUP(WEEKDAY(A19),Weekday!A$1:B$8,2)</f>
        <v>Sunday</v>
      </c>
      <c r="C19" s="19" t="s">
        <v>2293</v>
      </c>
      <c r="D19" s="19">
        <v>38</v>
      </c>
      <c r="E19" s="19">
        <v>1228</v>
      </c>
      <c r="F19" s="19">
        <v>676</v>
      </c>
      <c r="G19" s="19">
        <v>220</v>
      </c>
      <c r="H19" s="19">
        <v>10</v>
      </c>
      <c r="I19" s="19">
        <v>30</v>
      </c>
      <c r="J19" s="19">
        <v>308</v>
      </c>
      <c r="K19" s="19">
        <v>33</v>
      </c>
      <c r="L19" s="19">
        <v>30</v>
      </c>
      <c r="M19" s="19">
        <v>12</v>
      </c>
      <c r="N19" s="69">
        <f t="shared" si="17"/>
        <v>0.20454545454545456</v>
      </c>
      <c r="O19" s="70">
        <f t="shared" si="18"/>
        <v>0.52380952380952384</v>
      </c>
      <c r="P19" s="23">
        <f t="shared" si="19"/>
        <v>0.55048859934853422</v>
      </c>
      <c r="Q19" s="23">
        <f t="shared" si="19"/>
        <v>0.32544378698224852</v>
      </c>
      <c r="S19" s="19" t="s">
        <v>2345</v>
      </c>
      <c r="T19" s="19" t="s">
        <v>2376</v>
      </c>
      <c r="U19" s="58">
        <v>2</v>
      </c>
      <c r="V19" s="58">
        <v>2</v>
      </c>
      <c r="W19" s="58">
        <v>1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1</v>
      </c>
      <c r="AE19" s="58">
        <v>0</v>
      </c>
      <c r="AF19" s="58">
        <v>0</v>
      </c>
      <c r="AG19" s="58">
        <v>1</v>
      </c>
      <c r="AH19" s="58">
        <v>0</v>
      </c>
      <c r="AI19" s="58">
        <v>0</v>
      </c>
      <c r="AJ19" s="58">
        <f t="shared" si="20"/>
        <v>4</v>
      </c>
      <c r="AK19" s="58">
        <f t="shared" si="21"/>
        <v>2</v>
      </c>
      <c r="AL19" s="58">
        <f t="shared" si="22"/>
        <v>1</v>
      </c>
      <c r="AM19" s="58">
        <v>1</v>
      </c>
      <c r="AN19" s="58">
        <v>1</v>
      </c>
      <c r="AO19" s="58">
        <v>0</v>
      </c>
      <c r="AP19" s="58">
        <v>0</v>
      </c>
    </row>
    <row r="20" spans="1:42">
      <c r="A20" s="21">
        <v>41912</v>
      </c>
      <c r="B20" s="62" t="str">
        <f>VLOOKUP(WEEKDAY(A20),Weekday!A$1:B$8,2)</f>
        <v>Tuesday</v>
      </c>
      <c r="C20" s="19" t="s">
        <v>2289</v>
      </c>
      <c r="D20" s="19">
        <v>30</v>
      </c>
      <c r="E20" s="19">
        <v>392</v>
      </c>
      <c r="F20" s="19">
        <v>233</v>
      </c>
      <c r="G20" s="19">
        <v>75</v>
      </c>
      <c r="H20" s="19">
        <v>7</v>
      </c>
      <c r="I20" s="19">
        <v>18</v>
      </c>
      <c r="J20" s="19">
        <v>129</v>
      </c>
      <c r="K20" s="19">
        <v>17</v>
      </c>
      <c r="L20" s="19">
        <v>15</v>
      </c>
      <c r="M20" s="19">
        <v>2</v>
      </c>
      <c r="N20" s="69">
        <f t="shared" si="17"/>
        <v>0.24806201550387597</v>
      </c>
      <c r="O20" s="70">
        <f t="shared" si="18"/>
        <v>0.53125</v>
      </c>
      <c r="P20" s="23">
        <f t="shared" si="19"/>
        <v>0.59438775510204078</v>
      </c>
      <c r="Q20" s="23">
        <f t="shared" si="19"/>
        <v>0.32188841201716739</v>
      </c>
      <c r="S20" s="19" t="s">
        <v>2345</v>
      </c>
      <c r="T20" s="19" t="s">
        <v>2376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v>1</v>
      </c>
      <c r="AH20" s="58">
        <v>1</v>
      </c>
      <c r="AI20" s="58">
        <v>0</v>
      </c>
      <c r="AJ20" s="58">
        <f t="shared" si="20"/>
        <v>1</v>
      </c>
      <c r="AK20" s="58">
        <f t="shared" si="21"/>
        <v>1</v>
      </c>
      <c r="AL20" s="58">
        <f t="shared" si="22"/>
        <v>0</v>
      </c>
      <c r="AM20" s="58">
        <v>1</v>
      </c>
      <c r="AN20" s="58">
        <v>1</v>
      </c>
      <c r="AO20" s="58">
        <v>0</v>
      </c>
      <c r="AP20" s="58">
        <v>0</v>
      </c>
    </row>
    <row r="21" spans="1:42">
      <c r="A21" s="21"/>
      <c r="B21" s="21"/>
      <c r="P21" s="23"/>
      <c r="Q21" s="23"/>
      <c r="U21" s="59"/>
      <c r="V21" s="19"/>
      <c r="AH21" s="58"/>
      <c r="AI21" s="58"/>
      <c r="AK21" s="58"/>
      <c r="AL21" s="58"/>
      <c r="AM21" s="58"/>
      <c r="AN21" s="58"/>
      <c r="AO21" s="58"/>
      <c r="AP21" s="58"/>
    </row>
    <row r="22" spans="1:42">
      <c r="A22" s="21">
        <v>41928</v>
      </c>
      <c r="B22" s="62" t="str">
        <f>VLOOKUP(WEEKDAY(A22),Weekday!A$1:B$8,2)</f>
        <v>Thursday</v>
      </c>
      <c r="C22" s="19" t="s">
        <v>2346</v>
      </c>
      <c r="D22" s="19">
        <v>14</v>
      </c>
      <c r="E22" s="19">
        <v>146</v>
      </c>
      <c r="F22" s="19">
        <v>71</v>
      </c>
      <c r="G22" s="19">
        <v>7</v>
      </c>
      <c r="H22" s="19" t="s">
        <v>1740</v>
      </c>
      <c r="I22" s="19" t="s">
        <v>1740</v>
      </c>
      <c r="J22" s="19">
        <v>65</v>
      </c>
      <c r="K22" s="19">
        <v>16</v>
      </c>
      <c r="L22" s="19">
        <v>8</v>
      </c>
      <c r="M22" s="19">
        <v>0</v>
      </c>
      <c r="N22" s="69">
        <f>(K22+L22)/J22</f>
        <v>0.36923076923076925</v>
      </c>
      <c r="O22" s="70">
        <f>K22/(K22+L22)</f>
        <v>0.66666666666666663</v>
      </c>
      <c r="P22" s="23">
        <f t="shared" ref="P22:Q22" si="23">F22/E22</f>
        <v>0.4863013698630137</v>
      </c>
      <c r="Q22" s="23">
        <f t="shared" si="23"/>
        <v>9.8591549295774641E-2</v>
      </c>
      <c r="S22" s="19" t="s">
        <v>2342</v>
      </c>
      <c r="T22" s="19" t="s">
        <v>2378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>
        <v>0</v>
      </c>
      <c r="AI22" s="58">
        <v>0</v>
      </c>
      <c r="AJ22" s="58">
        <f>U22+X22+AA22+AD22+AG22</f>
        <v>0</v>
      </c>
      <c r="AK22" s="58">
        <f>V22+Y22+AB22+AE22+AH22</f>
        <v>0</v>
      </c>
      <c r="AL22" s="58">
        <f>W22+Z22+AC22+AF22+AI22</f>
        <v>0</v>
      </c>
      <c r="AM22" s="58">
        <v>0</v>
      </c>
      <c r="AN22" s="58">
        <v>1</v>
      </c>
      <c r="AO22" s="58">
        <v>0</v>
      </c>
      <c r="AP22" s="58">
        <v>0</v>
      </c>
    </row>
    <row r="23" spans="1:42">
      <c r="A23" s="21"/>
      <c r="B23" s="62"/>
      <c r="O23" s="70"/>
      <c r="P23" s="23"/>
      <c r="Q23" s="23"/>
      <c r="AH23" s="58"/>
      <c r="AI23" s="58"/>
      <c r="AK23" s="58"/>
      <c r="AL23" s="58"/>
      <c r="AM23" s="58"/>
      <c r="AN23" s="58"/>
      <c r="AO23" s="58"/>
      <c r="AP23" s="58"/>
    </row>
    <row r="24" spans="1:42">
      <c r="A24" s="21">
        <v>41895</v>
      </c>
      <c r="B24" s="62" t="str">
        <f>VLOOKUP(WEEKDAY(A24),Weekday!A$1:B$8,2)</f>
        <v>Saturday</v>
      </c>
      <c r="C24" s="19" t="s">
        <v>2408</v>
      </c>
      <c r="O24" s="70"/>
      <c r="P24" s="23"/>
      <c r="Q24" s="23"/>
      <c r="S24" s="19" t="s">
        <v>2276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1</v>
      </c>
      <c r="AH24" s="58">
        <v>0</v>
      </c>
      <c r="AI24" s="58">
        <v>0</v>
      </c>
      <c r="AJ24" s="58">
        <f>U24+X24+AA24+AD24+AG24</f>
        <v>1</v>
      </c>
      <c r="AK24" s="58">
        <f>V24+Y24+AB24+AE24+AH24</f>
        <v>0</v>
      </c>
      <c r="AL24" s="58">
        <f>W24+Z24+AC24+AF24+AI24</f>
        <v>0</v>
      </c>
      <c r="AM24" s="58">
        <v>0</v>
      </c>
      <c r="AN24" s="58">
        <v>1</v>
      </c>
      <c r="AO24" s="58">
        <v>0</v>
      </c>
      <c r="AP24" s="58">
        <v>0</v>
      </c>
    </row>
    <row r="25" spans="1:42">
      <c r="AH25" s="58"/>
      <c r="AI25" s="58"/>
      <c r="AK25" s="58"/>
      <c r="AL25" s="58"/>
      <c r="AM25" s="58"/>
      <c r="AN25" s="58"/>
      <c r="AO25" s="58"/>
      <c r="AP25" s="58"/>
    </row>
    <row r="26" spans="1:42">
      <c r="A26" s="21">
        <v>41895</v>
      </c>
      <c r="B26" s="62" t="str">
        <f>VLOOKUP(WEEKDAY(A26),Weekday!A$1:B$8,2)</f>
        <v>Saturday</v>
      </c>
      <c r="C26" s="19" t="s">
        <v>1751</v>
      </c>
      <c r="D26" s="19">
        <v>45</v>
      </c>
      <c r="E26" s="19">
        <v>900</v>
      </c>
      <c r="G26" s="19">
        <v>18</v>
      </c>
      <c r="H26" s="19" t="s">
        <v>1740</v>
      </c>
      <c r="I26" s="19" t="s">
        <v>1740</v>
      </c>
      <c r="J26" s="19" t="s">
        <v>1740</v>
      </c>
      <c r="K26" s="19" t="s">
        <v>1740</v>
      </c>
      <c r="L26" s="19" t="s">
        <v>1740</v>
      </c>
      <c r="P26" s="19" t="s">
        <v>1740</v>
      </c>
      <c r="Q26" s="23" t="e">
        <f t="shared" ref="Q26:Q30" si="24">G26/F26</f>
        <v>#DIV/0!</v>
      </c>
      <c r="S26" s="19" t="s">
        <v>2347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>
        <v>0</v>
      </c>
      <c r="AI26" s="58">
        <v>0</v>
      </c>
      <c r="AJ26" s="58">
        <f t="shared" ref="AJ26:AJ30" si="25">U26+X26+AA26+AD26+AG26</f>
        <v>0</v>
      </c>
      <c r="AK26" s="58">
        <f t="shared" ref="AK26:AK30" si="26">V26+Y26+AB26+AE26+AH26</f>
        <v>0</v>
      </c>
      <c r="AL26" s="58">
        <f t="shared" ref="AL26:AL30" si="27">W26+Z26+AC26+AF26+AI26</f>
        <v>0</v>
      </c>
      <c r="AM26" s="58">
        <v>0</v>
      </c>
      <c r="AN26" s="58">
        <v>0</v>
      </c>
      <c r="AO26" s="58">
        <v>1</v>
      </c>
      <c r="AP26" s="58">
        <v>0</v>
      </c>
    </row>
    <row r="27" spans="1:42">
      <c r="A27" s="21">
        <v>41898</v>
      </c>
      <c r="B27" s="62" t="str">
        <f>VLOOKUP(WEEKDAY(A27),Weekday!A$1:B$8,2)</f>
        <v>Tuesday</v>
      </c>
      <c r="C27" s="19" t="s">
        <v>1752</v>
      </c>
      <c r="D27" s="19">
        <v>32</v>
      </c>
      <c r="E27" s="19">
        <v>237</v>
      </c>
      <c r="G27" s="19">
        <v>12</v>
      </c>
      <c r="H27" s="19" t="s">
        <v>1740</v>
      </c>
      <c r="I27" s="19" t="s">
        <v>1740</v>
      </c>
      <c r="J27" s="19" t="s">
        <v>1740</v>
      </c>
      <c r="K27" s="19" t="s">
        <v>1740</v>
      </c>
      <c r="L27" s="19" t="s">
        <v>1740</v>
      </c>
      <c r="P27" s="19" t="s">
        <v>1740</v>
      </c>
      <c r="Q27" s="23" t="e">
        <f t="shared" si="24"/>
        <v>#DIV/0!</v>
      </c>
      <c r="S27" s="19" t="s">
        <v>2347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f t="shared" si="25"/>
        <v>0</v>
      </c>
      <c r="AK27" s="58">
        <f t="shared" si="26"/>
        <v>0</v>
      </c>
      <c r="AL27" s="58">
        <f t="shared" si="27"/>
        <v>0</v>
      </c>
      <c r="AM27" s="58">
        <v>0</v>
      </c>
      <c r="AN27" s="58">
        <v>0</v>
      </c>
      <c r="AO27" s="58">
        <v>1</v>
      </c>
      <c r="AP27" s="58">
        <v>0</v>
      </c>
    </row>
    <row r="28" spans="1:42">
      <c r="A28" s="21">
        <v>41930</v>
      </c>
      <c r="B28" s="62" t="str">
        <f>VLOOKUP(WEEKDAY(A28),Weekday!A$1:B$8,2)</f>
        <v>Saturday</v>
      </c>
      <c r="C28" s="19" t="s">
        <v>1754</v>
      </c>
      <c r="D28" s="19">
        <v>42</v>
      </c>
      <c r="E28" s="19">
        <v>430</v>
      </c>
      <c r="G28" s="19">
        <v>13</v>
      </c>
      <c r="H28" s="19" t="s">
        <v>1740</v>
      </c>
      <c r="I28" s="19" t="s">
        <v>1740</v>
      </c>
      <c r="J28" s="19" t="s">
        <v>1740</v>
      </c>
      <c r="K28" s="19">
        <v>9</v>
      </c>
      <c r="L28" s="19" t="s">
        <v>1740</v>
      </c>
      <c r="P28" s="19" t="s">
        <v>1740</v>
      </c>
      <c r="Q28" s="23" t="e">
        <f t="shared" si="24"/>
        <v>#DIV/0!</v>
      </c>
      <c r="S28" s="19" t="s">
        <v>2276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  <c r="AJ28" s="58">
        <f t="shared" si="25"/>
        <v>0</v>
      </c>
      <c r="AK28" s="58">
        <f t="shared" si="26"/>
        <v>0</v>
      </c>
      <c r="AL28" s="58">
        <f t="shared" si="27"/>
        <v>0</v>
      </c>
      <c r="AM28" s="58">
        <v>1</v>
      </c>
      <c r="AN28" s="58">
        <v>0</v>
      </c>
      <c r="AO28" s="58">
        <v>0</v>
      </c>
      <c r="AP28" s="58">
        <v>0</v>
      </c>
    </row>
    <row r="29" spans="1:42">
      <c r="A29" s="21">
        <v>41932</v>
      </c>
      <c r="B29" s="62" t="str">
        <f>VLOOKUP(WEEKDAY(A29),Weekday!A$1:B$8,2)</f>
        <v>Monday</v>
      </c>
      <c r="C29" s="19" t="s">
        <v>2348</v>
      </c>
      <c r="D29" s="19">
        <v>33</v>
      </c>
      <c r="E29" s="19">
        <v>200</v>
      </c>
      <c r="G29" s="19">
        <v>15</v>
      </c>
      <c r="H29" s="19" t="s">
        <v>1740</v>
      </c>
      <c r="I29" s="19" t="s">
        <v>1740</v>
      </c>
      <c r="J29" s="19" t="s">
        <v>1740</v>
      </c>
      <c r="K29" s="19">
        <v>3</v>
      </c>
      <c r="L29" s="19" t="s">
        <v>1740</v>
      </c>
      <c r="P29" s="19" t="s">
        <v>1740</v>
      </c>
      <c r="Q29" s="23" t="e">
        <f t="shared" si="24"/>
        <v>#DIV/0!</v>
      </c>
      <c r="S29" s="19" t="s">
        <v>2276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f t="shared" si="25"/>
        <v>0</v>
      </c>
      <c r="AK29" s="58">
        <f t="shared" si="26"/>
        <v>0</v>
      </c>
      <c r="AL29" s="58">
        <f t="shared" si="27"/>
        <v>0</v>
      </c>
      <c r="AM29" s="58">
        <v>1</v>
      </c>
      <c r="AN29" s="58">
        <v>0</v>
      </c>
      <c r="AO29" s="58">
        <v>0</v>
      </c>
      <c r="AP29" s="58">
        <v>0</v>
      </c>
    </row>
    <row r="30" spans="1:42">
      <c r="A30" s="21">
        <v>41933</v>
      </c>
      <c r="B30" s="62" t="str">
        <f>VLOOKUP(WEEKDAY(A30),Weekday!A$1:B$8,2)</f>
        <v>Tuesday</v>
      </c>
      <c r="C30" s="19" t="s">
        <v>1753</v>
      </c>
      <c r="D30" s="19">
        <v>43</v>
      </c>
      <c r="E30" s="19">
        <v>354</v>
      </c>
      <c r="G30" s="19">
        <v>19</v>
      </c>
      <c r="H30" s="19" t="s">
        <v>1740</v>
      </c>
      <c r="I30" s="19" t="s">
        <v>1740</v>
      </c>
      <c r="J30" s="19" t="s">
        <v>1740</v>
      </c>
      <c r="K30" s="19">
        <v>4</v>
      </c>
      <c r="L30" s="19" t="s">
        <v>1740</v>
      </c>
      <c r="P30" s="19" t="s">
        <v>1740</v>
      </c>
      <c r="Q30" s="23" t="e">
        <f t="shared" si="24"/>
        <v>#DIV/0!</v>
      </c>
      <c r="S30" s="19" t="s">
        <v>2276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f t="shared" si="25"/>
        <v>0</v>
      </c>
      <c r="AK30" s="58">
        <f t="shared" si="26"/>
        <v>0</v>
      </c>
      <c r="AL30" s="58">
        <f t="shared" si="27"/>
        <v>0</v>
      </c>
      <c r="AM30" s="58">
        <v>1</v>
      </c>
      <c r="AN30" s="58">
        <v>0</v>
      </c>
      <c r="AO30" s="58">
        <v>0</v>
      </c>
      <c r="AP30" s="58">
        <v>0</v>
      </c>
    </row>
    <row r="31" spans="1:42">
      <c r="A31" s="21"/>
      <c r="B31" s="21"/>
      <c r="Q31" s="22"/>
      <c r="AH31" s="58"/>
      <c r="AI31" s="58"/>
      <c r="AK31" s="58"/>
      <c r="AL31" s="58"/>
      <c r="AM31" s="58"/>
      <c r="AN31" s="58"/>
      <c r="AO31" s="58"/>
      <c r="AP31" s="58"/>
    </row>
    <row r="32" spans="1:42">
      <c r="A32" s="21">
        <v>41860</v>
      </c>
      <c r="B32" s="62" t="str">
        <f>VLOOKUP(WEEKDAY(A32),Weekday!A$1:B$8,2)</f>
        <v>Saturday</v>
      </c>
      <c r="C32" s="19" t="s">
        <v>2349</v>
      </c>
      <c r="G32" s="19">
        <v>6</v>
      </c>
      <c r="Q32" s="22"/>
      <c r="S32" s="19" t="s">
        <v>2347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f>U32+X32+AA32+AD32+AG32</f>
        <v>0</v>
      </c>
      <c r="AK32" s="58">
        <f>V32+Y32+AB32+AE32+AH32</f>
        <v>0</v>
      </c>
      <c r="AL32" s="58">
        <f>W32+Z32+AC32+AF32+AI32</f>
        <v>0</v>
      </c>
      <c r="AM32" s="58">
        <v>0</v>
      </c>
      <c r="AN32" s="58">
        <v>0</v>
      </c>
      <c r="AO32" s="58">
        <v>1</v>
      </c>
      <c r="AP32" s="58">
        <v>0</v>
      </c>
    </row>
    <row r="33" spans="1:42">
      <c r="A33" s="21"/>
      <c r="B33" s="21"/>
      <c r="AH33" s="58"/>
      <c r="AI33" s="58"/>
      <c r="AK33" s="58"/>
      <c r="AL33" s="58"/>
      <c r="AM33" s="58"/>
      <c r="AN33" s="58"/>
      <c r="AO33" s="58"/>
      <c r="AP33" s="58"/>
    </row>
    <row r="34" spans="1:42">
      <c r="A34" s="21">
        <v>41832</v>
      </c>
      <c r="B34" s="62" t="str">
        <f>VLOOKUP(WEEKDAY(A34),Weekday!A$1:B$8,2)</f>
        <v>Saturday</v>
      </c>
      <c r="C34" s="19" t="s">
        <v>2350</v>
      </c>
      <c r="P34" s="22"/>
      <c r="Q34" s="22"/>
      <c r="S34" s="19" t="s">
        <v>2342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f t="shared" ref="AJ34:AJ37" si="28">U34+X34+AA34+AD34+AG34</f>
        <v>0</v>
      </c>
      <c r="AK34" s="58">
        <f t="shared" ref="AK34:AK37" si="29">V34+Y34+AB34+AE34+AH34</f>
        <v>0</v>
      </c>
      <c r="AL34" s="58">
        <f t="shared" ref="AL34:AL37" si="30">W34+Z34+AC34+AF34+AI34</f>
        <v>0</v>
      </c>
      <c r="AM34" s="58">
        <v>0</v>
      </c>
      <c r="AN34" s="58">
        <v>1</v>
      </c>
      <c r="AO34" s="58">
        <v>0</v>
      </c>
      <c r="AP34" s="58">
        <v>0</v>
      </c>
    </row>
    <row r="35" spans="1:42">
      <c r="A35" s="21">
        <v>41846</v>
      </c>
      <c r="B35" s="62" t="str">
        <f>VLOOKUP(WEEKDAY(A35),Weekday!A$1:B$8,2)</f>
        <v>Saturday</v>
      </c>
      <c r="C35" s="19" t="s">
        <v>2351</v>
      </c>
      <c r="G35" s="19">
        <v>2</v>
      </c>
      <c r="P35" s="22"/>
      <c r="Q35" s="22"/>
      <c r="S35" s="19" t="s">
        <v>2342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f t="shared" si="28"/>
        <v>0</v>
      </c>
      <c r="AK35" s="58">
        <f t="shared" si="29"/>
        <v>0</v>
      </c>
      <c r="AL35" s="58">
        <f t="shared" si="30"/>
        <v>0</v>
      </c>
      <c r="AM35" s="58">
        <v>0</v>
      </c>
      <c r="AN35" s="58">
        <v>1</v>
      </c>
      <c r="AO35" s="58">
        <v>0</v>
      </c>
      <c r="AP35" s="58">
        <v>0</v>
      </c>
    </row>
    <row r="36" spans="1:42">
      <c r="A36" s="21">
        <v>41857</v>
      </c>
      <c r="B36" s="62" t="str">
        <f>VLOOKUP(WEEKDAY(A36),Weekday!A$1:B$8,2)</f>
        <v>Wednesday</v>
      </c>
      <c r="C36" s="19" t="s">
        <v>2352</v>
      </c>
      <c r="G36" s="19">
        <v>0</v>
      </c>
      <c r="S36" s="19" t="s">
        <v>2342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8">
        <v>0</v>
      </c>
      <c r="AI36" s="58">
        <v>0</v>
      </c>
      <c r="AJ36" s="58">
        <f t="shared" si="28"/>
        <v>0</v>
      </c>
      <c r="AK36" s="58">
        <f t="shared" si="29"/>
        <v>0</v>
      </c>
      <c r="AL36" s="58">
        <f t="shared" si="30"/>
        <v>0</v>
      </c>
      <c r="AM36" s="58">
        <v>0</v>
      </c>
      <c r="AN36" s="58">
        <v>1</v>
      </c>
      <c r="AO36" s="58">
        <v>0</v>
      </c>
      <c r="AP36" s="58">
        <v>0</v>
      </c>
    </row>
    <row r="37" spans="1:42">
      <c r="A37" s="21">
        <v>41871</v>
      </c>
      <c r="B37" s="62" t="str">
        <f>VLOOKUP(WEEKDAY(A37),Weekday!A$1:B$8,2)</f>
        <v>Wednesday</v>
      </c>
      <c r="C37" s="19" t="s">
        <v>2353</v>
      </c>
      <c r="S37" s="19" t="s">
        <v>2342</v>
      </c>
      <c r="U37" s="58">
        <v>1</v>
      </c>
      <c r="V37" s="58">
        <v>1</v>
      </c>
      <c r="W37" s="58">
        <v>1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1</v>
      </c>
      <c r="AE37" s="58">
        <v>0</v>
      </c>
      <c r="AF37" s="58">
        <v>0</v>
      </c>
      <c r="AG37" s="58">
        <v>0</v>
      </c>
      <c r="AH37" s="58">
        <v>0</v>
      </c>
      <c r="AI37" s="58">
        <v>0</v>
      </c>
      <c r="AJ37" s="58">
        <f t="shared" si="28"/>
        <v>2</v>
      </c>
      <c r="AK37" s="58">
        <f t="shared" si="29"/>
        <v>1</v>
      </c>
      <c r="AL37" s="58">
        <f t="shared" si="30"/>
        <v>1</v>
      </c>
      <c r="AM37" s="58">
        <v>0</v>
      </c>
      <c r="AN37" s="58">
        <v>1</v>
      </c>
      <c r="AO37" s="58">
        <v>0</v>
      </c>
      <c r="AP37" s="58">
        <v>0</v>
      </c>
    </row>
    <row r="38" spans="1:42">
      <c r="A38" s="21"/>
      <c r="B38" s="21"/>
      <c r="AH38" s="58"/>
      <c r="AI38" s="58"/>
      <c r="AK38" s="58"/>
      <c r="AL38" s="58"/>
      <c r="AM38" s="58"/>
      <c r="AN38" s="58"/>
      <c r="AO38" s="58"/>
      <c r="AP38" s="58"/>
    </row>
    <row r="39" spans="1:42">
      <c r="A39" s="21">
        <v>41891</v>
      </c>
      <c r="B39" s="62" t="str">
        <f>VLOOKUP(WEEKDAY(A39),Weekday!A$1:B$8,2)</f>
        <v>Tuesday</v>
      </c>
      <c r="C39" s="19" t="s">
        <v>2354</v>
      </c>
      <c r="G39" s="19">
        <v>6</v>
      </c>
      <c r="S39" s="19" t="s">
        <v>2347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f t="shared" ref="AJ39:AJ55" si="31">U39+X39+AA39+AD39+AG39</f>
        <v>0</v>
      </c>
      <c r="AK39" s="58">
        <f t="shared" ref="AK39:AK55" si="32">V39+Y39+AB39+AE39+AH39</f>
        <v>0</v>
      </c>
      <c r="AL39" s="58">
        <f t="shared" ref="AL39:AL55" si="33">W39+Z39+AC39+AF39+AI39</f>
        <v>0</v>
      </c>
      <c r="AM39" s="58">
        <v>0</v>
      </c>
      <c r="AN39" s="58">
        <v>0</v>
      </c>
      <c r="AO39" s="58">
        <v>1</v>
      </c>
      <c r="AP39" s="58">
        <v>0</v>
      </c>
    </row>
    <row r="40" spans="1:42">
      <c r="A40" s="21">
        <v>41891</v>
      </c>
      <c r="B40" s="62" t="str">
        <f>VLOOKUP(WEEKDAY(A40),Weekday!A$1:B$8,2)</f>
        <v>Tuesday</v>
      </c>
      <c r="C40" s="19" t="s">
        <v>2355</v>
      </c>
      <c r="G40" s="19">
        <v>3</v>
      </c>
      <c r="S40" s="19" t="s">
        <v>2347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58">
        <v>0</v>
      </c>
      <c r="AC40" s="58">
        <v>0</v>
      </c>
      <c r="AD40" s="58">
        <v>0</v>
      </c>
      <c r="AE40" s="58">
        <v>0</v>
      </c>
      <c r="AF40" s="58">
        <v>0</v>
      </c>
      <c r="AG40" s="58">
        <v>0</v>
      </c>
      <c r="AH40" s="58">
        <v>0</v>
      </c>
      <c r="AI40" s="58">
        <v>0</v>
      </c>
      <c r="AJ40" s="58">
        <f t="shared" si="31"/>
        <v>0</v>
      </c>
      <c r="AK40" s="58">
        <f t="shared" si="32"/>
        <v>0</v>
      </c>
      <c r="AL40" s="58">
        <f t="shared" si="33"/>
        <v>0</v>
      </c>
      <c r="AM40" s="58">
        <v>0</v>
      </c>
      <c r="AN40" s="58">
        <v>0</v>
      </c>
      <c r="AO40" s="58">
        <v>1</v>
      </c>
      <c r="AP40" s="58">
        <v>0</v>
      </c>
    </row>
    <row r="41" spans="1:42">
      <c r="A41" s="21">
        <v>41892</v>
      </c>
      <c r="B41" s="62" t="str">
        <f>VLOOKUP(WEEKDAY(A41),Weekday!A$1:B$8,2)</f>
        <v>Wednesday</v>
      </c>
      <c r="C41" s="19" t="s">
        <v>2356</v>
      </c>
      <c r="G41" s="19">
        <v>5</v>
      </c>
      <c r="S41" s="19" t="s">
        <v>2347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f t="shared" si="31"/>
        <v>0</v>
      </c>
      <c r="AK41" s="58">
        <f t="shared" si="32"/>
        <v>0</v>
      </c>
      <c r="AL41" s="58">
        <f t="shared" si="33"/>
        <v>0</v>
      </c>
      <c r="AM41" s="58">
        <v>0</v>
      </c>
      <c r="AN41" s="58">
        <v>0</v>
      </c>
      <c r="AO41" s="58">
        <v>1</v>
      </c>
      <c r="AP41" s="58">
        <v>0</v>
      </c>
    </row>
    <row r="42" spans="1:42">
      <c r="A42" s="21">
        <v>41892</v>
      </c>
      <c r="B42" s="62" t="str">
        <f>VLOOKUP(WEEKDAY(A42),Weekday!A$1:B$8,2)</f>
        <v>Wednesday</v>
      </c>
      <c r="C42" s="19" t="s">
        <v>2357</v>
      </c>
      <c r="G42" s="19">
        <v>9</v>
      </c>
      <c r="S42" s="19" t="s">
        <v>2347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f t="shared" si="31"/>
        <v>0</v>
      </c>
      <c r="AK42" s="58">
        <f t="shared" si="32"/>
        <v>0</v>
      </c>
      <c r="AL42" s="58">
        <f t="shared" si="33"/>
        <v>0</v>
      </c>
      <c r="AM42" s="58">
        <v>0</v>
      </c>
      <c r="AN42" s="58">
        <v>0</v>
      </c>
      <c r="AO42" s="58">
        <v>1</v>
      </c>
      <c r="AP42" s="58">
        <v>0</v>
      </c>
    </row>
    <row r="43" spans="1:42">
      <c r="A43" s="21">
        <v>41912</v>
      </c>
      <c r="B43" s="62" t="str">
        <f>VLOOKUP(WEEKDAY(A43),Weekday!A$1:B$8,2)</f>
        <v>Tuesday</v>
      </c>
      <c r="C43" s="19" t="s">
        <v>2358</v>
      </c>
      <c r="G43" s="19">
        <v>18</v>
      </c>
      <c r="S43" s="19" t="s">
        <v>2347</v>
      </c>
      <c r="U43" s="58">
        <v>0</v>
      </c>
      <c r="V43" s="58">
        <v>0</v>
      </c>
      <c r="W43" s="58">
        <v>0</v>
      </c>
      <c r="X43" s="58">
        <v>1</v>
      </c>
      <c r="Y43" s="58">
        <v>1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  <c r="AJ43" s="58">
        <f t="shared" si="31"/>
        <v>1</v>
      </c>
      <c r="AK43" s="58">
        <f t="shared" si="32"/>
        <v>1</v>
      </c>
      <c r="AL43" s="58">
        <f t="shared" si="33"/>
        <v>0</v>
      </c>
      <c r="AM43" s="58">
        <v>0</v>
      </c>
      <c r="AN43" s="58">
        <v>0</v>
      </c>
      <c r="AO43" s="58">
        <v>1</v>
      </c>
      <c r="AP43" s="58">
        <v>0</v>
      </c>
    </row>
    <row r="44" spans="1:42">
      <c r="A44" s="21">
        <v>41914</v>
      </c>
      <c r="B44" s="62" t="str">
        <f>VLOOKUP(WEEKDAY(A44),Weekday!A$1:B$8,2)</f>
        <v>Thursday</v>
      </c>
      <c r="C44" s="19" t="s">
        <v>2359</v>
      </c>
      <c r="G44" s="19">
        <v>5</v>
      </c>
      <c r="S44" s="19" t="s">
        <v>2347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f t="shared" si="31"/>
        <v>0</v>
      </c>
      <c r="AK44" s="58">
        <f t="shared" si="32"/>
        <v>0</v>
      </c>
      <c r="AL44" s="58">
        <f t="shared" si="33"/>
        <v>0</v>
      </c>
      <c r="AM44" s="58">
        <v>0</v>
      </c>
      <c r="AN44" s="58">
        <v>0</v>
      </c>
      <c r="AO44" s="58">
        <v>1</v>
      </c>
      <c r="AP44" s="58">
        <v>0</v>
      </c>
    </row>
    <row r="45" spans="1:42">
      <c r="A45" s="21">
        <v>41926</v>
      </c>
      <c r="B45" s="62" t="str">
        <f>VLOOKUP(WEEKDAY(A45),Weekday!A$1:B$8,2)</f>
        <v>Tuesday</v>
      </c>
      <c r="C45" s="19" t="s">
        <v>2360</v>
      </c>
      <c r="G45" s="19">
        <v>2</v>
      </c>
      <c r="S45" s="19" t="s">
        <v>2276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f t="shared" si="31"/>
        <v>0</v>
      </c>
      <c r="AK45" s="58">
        <f t="shared" si="32"/>
        <v>0</v>
      </c>
      <c r="AL45" s="58">
        <f t="shared" si="33"/>
        <v>0</v>
      </c>
      <c r="AM45" s="58">
        <v>1</v>
      </c>
      <c r="AN45" s="58">
        <v>0</v>
      </c>
      <c r="AO45" s="58">
        <v>0</v>
      </c>
      <c r="AP45" s="58">
        <v>0</v>
      </c>
    </row>
    <row r="46" spans="1:42">
      <c r="A46" s="21">
        <v>41927</v>
      </c>
      <c r="B46" s="62" t="str">
        <f>VLOOKUP(WEEKDAY(A46),Weekday!A$1:B$8,2)</f>
        <v>Wednesday</v>
      </c>
      <c r="C46" s="19" t="s">
        <v>2361</v>
      </c>
      <c r="G46" s="19">
        <v>5</v>
      </c>
      <c r="S46" s="19" t="s">
        <v>2276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f t="shared" si="31"/>
        <v>0</v>
      </c>
      <c r="AK46" s="58">
        <f t="shared" si="32"/>
        <v>0</v>
      </c>
      <c r="AL46" s="58">
        <f t="shared" si="33"/>
        <v>0</v>
      </c>
      <c r="AM46" s="58">
        <v>1</v>
      </c>
      <c r="AN46" s="58">
        <v>0</v>
      </c>
      <c r="AO46" s="58">
        <v>0</v>
      </c>
      <c r="AP46" s="58">
        <v>0</v>
      </c>
    </row>
    <row r="47" spans="1:42">
      <c r="A47" s="21">
        <v>41928</v>
      </c>
      <c r="B47" s="62" t="str">
        <f>VLOOKUP(WEEKDAY(A47),Weekday!A$1:B$8,2)</f>
        <v>Thursday</v>
      </c>
      <c r="C47" s="19" t="s">
        <v>2379</v>
      </c>
      <c r="G47" s="19">
        <v>6</v>
      </c>
      <c r="S47" s="19" t="s">
        <v>2276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f t="shared" si="31"/>
        <v>0</v>
      </c>
      <c r="AK47" s="58">
        <f t="shared" si="32"/>
        <v>0</v>
      </c>
      <c r="AL47" s="58">
        <f t="shared" si="33"/>
        <v>0</v>
      </c>
      <c r="AM47" s="58">
        <v>1</v>
      </c>
      <c r="AN47" s="58">
        <v>0</v>
      </c>
      <c r="AO47" s="58">
        <v>0</v>
      </c>
      <c r="AP47" s="58">
        <v>0</v>
      </c>
    </row>
    <row r="48" spans="1:42">
      <c r="A48" s="21">
        <v>41932</v>
      </c>
      <c r="B48" s="62" t="str">
        <f>VLOOKUP(WEEKDAY(A48),Weekday!A$1:B$8,2)</f>
        <v>Monday</v>
      </c>
      <c r="C48" s="19" t="s">
        <v>2362</v>
      </c>
      <c r="G48" s="19">
        <v>4</v>
      </c>
      <c r="S48" s="19" t="s">
        <v>2347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f t="shared" si="31"/>
        <v>0</v>
      </c>
      <c r="AK48" s="58">
        <f t="shared" si="32"/>
        <v>0</v>
      </c>
      <c r="AL48" s="58">
        <f t="shared" si="33"/>
        <v>0</v>
      </c>
      <c r="AM48" s="58">
        <v>0</v>
      </c>
      <c r="AN48" s="58">
        <v>0</v>
      </c>
      <c r="AO48" s="58">
        <v>1</v>
      </c>
      <c r="AP48" s="58">
        <v>0</v>
      </c>
    </row>
    <row r="49" spans="1:42">
      <c r="A49" s="21">
        <v>41933</v>
      </c>
      <c r="B49" s="62" t="str">
        <f>VLOOKUP(WEEKDAY(A49),Weekday!A$1:B$8,2)</f>
        <v>Tuesday</v>
      </c>
      <c r="C49" s="19" t="s">
        <v>2363</v>
      </c>
      <c r="G49" s="19">
        <v>10</v>
      </c>
      <c r="S49" s="19" t="s">
        <v>2304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f t="shared" si="31"/>
        <v>0</v>
      </c>
      <c r="AK49" s="58">
        <f t="shared" si="32"/>
        <v>0</v>
      </c>
      <c r="AL49" s="58">
        <f t="shared" si="33"/>
        <v>0</v>
      </c>
      <c r="AM49" s="58">
        <v>0</v>
      </c>
      <c r="AN49" s="58">
        <v>0</v>
      </c>
      <c r="AO49" s="58">
        <v>0</v>
      </c>
      <c r="AP49" s="58">
        <v>0</v>
      </c>
    </row>
    <row r="50" spans="1:42">
      <c r="A50" s="21">
        <v>41933</v>
      </c>
      <c r="B50" s="62" t="str">
        <f>VLOOKUP(WEEKDAY(A50),Weekday!A$1:B$8,2)</f>
        <v>Tuesday</v>
      </c>
      <c r="C50" s="19" t="s">
        <v>2364</v>
      </c>
      <c r="G50" s="19">
        <v>4</v>
      </c>
      <c r="S50" s="19" t="s">
        <v>2304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f t="shared" si="31"/>
        <v>0</v>
      </c>
      <c r="AK50" s="58">
        <f t="shared" si="32"/>
        <v>0</v>
      </c>
      <c r="AL50" s="58">
        <f t="shared" si="33"/>
        <v>0</v>
      </c>
      <c r="AM50" s="58">
        <v>0</v>
      </c>
      <c r="AN50" s="58">
        <v>0</v>
      </c>
      <c r="AO50" s="58">
        <v>0</v>
      </c>
      <c r="AP50" s="58">
        <v>0</v>
      </c>
    </row>
    <row r="51" spans="1:42">
      <c r="A51" s="21">
        <v>41934</v>
      </c>
      <c r="B51" s="62" t="str">
        <f>VLOOKUP(WEEKDAY(A51),Weekday!A$1:B$8,2)</f>
        <v>Wednesday</v>
      </c>
      <c r="C51" s="19" t="s">
        <v>2365</v>
      </c>
      <c r="G51" s="19">
        <v>3</v>
      </c>
      <c r="S51" s="19" t="s">
        <v>2304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f t="shared" si="31"/>
        <v>0</v>
      </c>
      <c r="AK51" s="58">
        <f t="shared" si="32"/>
        <v>0</v>
      </c>
      <c r="AL51" s="58">
        <f t="shared" si="33"/>
        <v>0</v>
      </c>
      <c r="AM51" s="58">
        <v>0</v>
      </c>
      <c r="AN51" s="58">
        <v>0</v>
      </c>
      <c r="AO51" s="58">
        <v>0</v>
      </c>
      <c r="AP51" s="58">
        <v>0</v>
      </c>
    </row>
    <row r="52" spans="1:42">
      <c r="A52" s="21">
        <v>41934</v>
      </c>
      <c r="B52" s="62" t="str">
        <f>VLOOKUP(WEEKDAY(A52),Weekday!A$1:B$8,2)</f>
        <v>Wednesday</v>
      </c>
      <c r="C52" s="19" t="s">
        <v>2366</v>
      </c>
      <c r="G52" s="19">
        <v>1</v>
      </c>
      <c r="S52" s="19" t="s">
        <v>2304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f t="shared" si="31"/>
        <v>0</v>
      </c>
      <c r="AK52" s="58">
        <f t="shared" si="32"/>
        <v>0</v>
      </c>
      <c r="AL52" s="58">
        <f t="shared" si="33"/>
        <v>0</v>
      </c>
      <c r="AM52" s="58">
        <v>0</v>
      </c>
      <c r="AN52" s="58">
        <v>0</v>
      </c>
      <c r="AO52" s="58">
        <v>0</v>
      </c>
      <c r="AP52" s="58">
        <v>0</v>
      </c>
    </row>
    <row r="53" spans="1:42">
      <c r="A53" s="21">
        <v>41940</v>
      </c>
      <c r="B53" s="62" t="str">
        <f>VLOOKUP(WEEKDAY(A53),Weekday!A$1:B$8,2)</f>
        <v>Tuesday</v>
      </c>
      <c r="C53" s="19" t="s">
        <v>2367</v>
      </c>
      <c r="G53" s="19">
        <v>2</v>
      </c>
      <c r="S53" s="19" t="s">
        <v>2347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0</v>
      </c>
      <c r="AH53" s="58">
        <v>0</v>
      </c>
      <c r="AI53" s="58">
        <v>0</v>
      </c>
      <c r="AJ53" s="58">
        <f t="shared" si="31"/>
        <v>0</v>
      </c>
      <c r="AK53" s="58">
        <f t="shared" si="32"/>
        <v>0</v>
      </c>
      <c r="AL53" s="58">
        <f t="shared" si="33"/>
        <v>0</v>
      </c>
      <c r="AM53" s="58">
        <v>0</v>
      </c>
      <c r="AN53" s="58">
        <v>0</v>
      </c>
      <c r="AO53" s="58">
        <v>1</v>
      </c>
      <c r="AP53" s="58">
        <v>0</v>
      </c>
    </row>
    <row r="54" spans="1:42">
      <c r="A54" s="21">
        <v>41940</v>
      </c>
      <c r="B54" s="62" t="str">
        <f>VLOOKUP(WEEKDAY(A54),Weekday!A$1:B$8,2)</f>
        <v>Tuesday</v>
      </c>
      <c r="C54" s="19" t="s">
        <v>2368</v>
      </c>
      <c r="G54" s="19">
        <v>14</v>
      </c>
      <c r="S54" s="19" t="s">
        <v>2276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1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f t="shared" si="31"/>
        <v>1</v>
      </c>
      <c r="AK54" s="58">
        <f t="shared" si="32"/>
        <v>0</v>
      </c>
      <c r="AL54" s="58">
        <f t="shared" si="33"/>
        <v>0</v>
      </c>
      <c r="AM54" s="58">
        <v>1</v>
      </c>
      <c r="AN54" s="58">
        <v>0</v>
      </c>
      <c r="AO54" s="58">
        <v>0</v>
      </c>
      <c r="AP54" s="58">
        <v>0</v>
      </c>
    </row>
    <row r="55" spans="1:42">
      <c r="A55" s="21">
        <v>41955</v>
      </c>
      <c r="B55" s="62" t="str">
        <f>VLOOKUP(WEEKDAY(A55),Weekday!A$1:B$8,2)</f>
        <v>Wednesday</v>
      </c>
      <c r="C55" s="19" t="s">
        <v>2380</v>
      </c>
      <c r="S55" s="19" t="s">
        <v>2276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  <c r="AG55" s="58">
        <v>0</v>
      </c>
      <c r="AH55" s="58">
        <v>0</v>
      </c>
      <c r="AI55" s="58">
        <v>0</v>
      </c>
      <c r="AJ55" s="58">
        <f t="shared" si="31"/>
        <v>0</v>
      </c>
      <c r="AK55" s="58">
        <f t="shared" si="32"/>
        <v>0</v>
      </c>
      <c r="AL55" s="58">
        <f t="shared" si="33"/>
        <v>0</v>
      </c>
      <c r="AM55" s="58">
        <v>0</v>
      </c>
      <c r="AN55" s="58">
        <v>0</v>
      </c>
      <c r="AO55" s="58">
        <v>1</v>
      </c>
      <c r="AP55" s="58">
        <v>0</v>
      </c>
    </row>
    <row r="56" spans="1:42">
      <c r="A56" s="21"/>
      <c r="B56" s="21"/>
      <c r="AH56" s="58"/>
      <c r="AI56" s="58"/>
      <c r="AK56" s="58"/>
      <c r="AL56" s="58"/>
      <c r="AM56" s="58"/>
      <c r="AN56" s="58"/>
      <c r="AO56" s="58"/>
      <c r="AP56" s="58"/>
    </row>
    <row r="57" spans="1:42">
      <c r="A57" s="21">
        <v>41877</v>
      </c>
      <c r="B57" s="62" t="str">
        <f>VLOOKUP(WEEKDAY(A57),Weekday!A$1:B$8,2)</f>
        <v>Tuesday</v>
      </c>
      <c r="C57" s="19" t="s">
        <v>2369</v>
      </c>
      <c r="G57" s="19">
        <v>48</v>
      </c>
      <c r="S57" s="19" t="s">
        <v>2276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f t="shared" ref="AJ57:AJ60" si="34">U57+X57+AA57+AD57+AG57</f>
        <v>0</v>
      </c>
      <c r="AK57" s="58">
        <f t="shared" ref="AK57:AK60" si="35">V57+Y57+AB57+AE57+AH57</f>
        <v>0</v>
      </c>
      <c r="AL57" s="58">
        <f t="shared" ref="AL57:AL60" si="36">W57+Z57+AC57+AF57+AI57</f>
        <v>0</v>
      </c>
      <c r="AM57" s="58">
        <v>1</v>
      </c>
      <c r="AN57" s="58">
        <v>0</v>
      </c>
      <c r="AO57" s="58">
        <v>0</v>
      </c>
      <c r="AP57" s="58">
        <v>0</v>
      </c>
    </row>
    <row r="58" spans="1:42">
      <c r="A58" s="21">
        <v>41907</v>
      </c>
      <c r="B58" s="62" t="str">
        <f>VLOOKUP(WEEKDAY(A58),Weekday!A$1:B$8,2)</f>
        <v>Thursday</v>
      </c>
      <c r="C58" s="19" t="s">
        <v>2369</v>
      </c>
      <c r="G58" s="19">
        <v>47</v>
      </c>
      <c r="S58" s="19" t="s">
        <v>2347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f t="shared" si="34"/>
        <v>0</v>
      </c>
      <c r="AK58" s="58">
        <f t="shared" si="35"/>
        <v>0</v>
      </c>
      <c r="AL58" s="58">
        <f t="shared" si="36"/>
        <v>0</v>
      </c>
      <c r="AM58" s="58">
        <v>0</v>
      </c>
      <c r="AN58" s="58">
        <v>0</v>
      </c>
      <c r="AO58" s="58">
        <v>1</v>
      </c>
      <c r="AP58" s="58">
        <v>0</v>
      </c>
    </row>
    <row r="59" spans="1:42">
      <c r="A59" s="21">
        <v>41927</v>
      </c>
      <c r="B59" s="62" t="str">
        <f>VLOOKUP(WEEKDAY(A59),Weekday!A$1:B$8,2)</f>
        <v>Wednesday</v>
      </c>
      <c r="C59" s="19" t="s">
        <v>2369</v>
      </c>
      <c r="G59" s="19">
        <v>41</v>
      </c>
      <c r="S59" s="19" t="s">
        <v>2276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f t="shared" si="34"/>
        <v>0</v>
      </c>
      <c r="AK59" s="58">
        <f t="shared" si="35"/>
        <v>0</v>
      </c>
      <c r="AL59" s="58">
        <f t="shared" si="36"/>
        <v>0</v>
      </c>
      <c r="AM59" s="58">
        <v>0</v>
      </c>
      <c r="AN59" s="58">
        <v>0</v>
      </c>
      <c r="AO59" s="58">
        <v>0</v>
      </c>
      <c r="AP59" s="58">
        <v>0</v>
      </c>
    </row>
    <row r="60" spans="1:42">
      <c r="A60" s="21">
        <v>41963</v>
      </c>
      <c r="B60" s="62" t="str">
        <f>VLOOKUP(WEEKDAY(A60),Weekday!A$1:B$8,2)</f>
        <v>Thursday</v>
      </c>
      <c r="C60" s="19" t="s">
        <v>2369</v>
      </c>
      <c r="S60" s="19" t="s">
        <v>2347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f t="shared" si="34"/>
        <v>0</v>
      </c>
      <c r="AK60" s="58">
        <f t="shared" si="35"/>
        <v>0</v>
      </c>
      <c r="AL60" s="58">
        <f t="shared" si="36"/>
        <v>0</v>
      </c>
      <c r="AM60" s="58">
        <v>0</v>
      </c>
      <c r="AN60" s="58">
        <v>1</v>
      </c>
      <c r="AO60" s="58">
        <v>0</v>
      </c>
      <c r="AP60" s="58">
        <v>0</v>
      </c>
    </row>
    <row r="61" spans="1:42">
      <c r="A61" s="21"/>
      <c r="B61" s="21"/>
      <c r="AH61" s="58"/>
      <c r="AI61" s="58"/>
      <c r="AK61" s="58"/>
      <c r="AL61" s="58"/>
      <c r="AM61" s="58"/>
      <c r="AN61" s="58"/>
      <c r="AO61" s="58"/>
      <c r="AP61" s="58"/>
    </row>
    <row r="62" spans="1:42">
      <c r="A62" s="21">
        <v>42019</v>
      </c>
      <c r="B62" s="62" t="str">
        <f>VLOOKUP(WEEKDAY(A62),Weekday!A$1:B$8,2)</f>
        <v>Thursday</v>
      </c>
      <c r="C62" s="19" t="s">
        <v>2397</v>
      </c>
      <c r="S62" s="19" t="s">
        <v>2276</v>
      </c>
      <c r="AH62" s="58"/>
      <c r="AI62" s="58"/>
      <c r="AK62" s="58"/>
      <c r="AL62" s="58"/>
      <c r="AM62" s="58"/>
      <c r="AN62" s="58"/>
      <c r="AO62" s="58"/>
      <c r="AP62" s="58"/>
    </row>
    <row r="63" spans="1:42">
      <c r="A63" s="21">
        <v>42035</v>
      </c>
      <c r="B63" s="62" t="str">
        <f>VLOOKUP(WEEKDAY(A63),Weekday!A$1:B$8,2)</f>
        <v>Saturday</v>
      </c>
      <c r="C63" s="19" t="s">
        <v>2398</v>
      </c>
      <c r="S63" s="19" t="s">
        <v>2276</v>
      </c>
      <c r="AH63" s="58"/>
      <c r="AI63" s="58"/>
      <c r="AK63" s="58"/>
      <c r="AL63" s="58"/>
      <c r="AM63" s="58"/>
      <c r="AN63" s="58"/>
      <c r="AO63" s="58"/>
      <c r="AP63" s="58"/>
    </row>
    <row r="64" spans="1:42">
      <c r="A64" s="21">
        <v>42042</v>
      </c>
      <c r="B64" s="62" t="str">
        <f>VLOOKUP(WEEKDAY(A64),Weekday!A$1:B$8,2)</f>
        <v>Saturday</v>
      </c>
      <c r="C64" s="19" t="s">
        <v>1751</v>
      </c>
      <c r="S64" s="19" t="s">
        <v>2342</v>
      </c>
      <c r="AH64" s="58"/>
      <c r="AI64" s="58"/>
      <c r="AK64" s="58"/>
      <c r="AL64" s="58"/>
      <c r="AM64" s="58"/>
      <c r="AN64" s="58"/>
      <c r="AO64" s="58"/>
      <c r="AP64" s="58"/>
    </row>
    <row r="65" spans="1:42">
      <c r="A65" s="21"/>
      <c r="B65" s="21"/>
      <c r="AH65" s="58"/>
      <c r="AI65" s="58"/>
      <c r="AK65" s="58"/>
      <c r="AL65" s="58"/>
      <c r="AM65" s="58"/>
      <c r="AN65" s="58"/>
      <c r="AO65" s="58"/>
      <c r="AP65" s="58"/>
    </row>
    <row r="66" spans="1:42">
      <c r="A66" s="21"/>
      <c r="B66" s="21"/>
      <c r="AH66" s="58"/>
      <c r="AI66" s="58"/>
      <c r="AK66" s="58"/>
      <c r="AL66" s="58"/>
      <c r="AM66" s="58"/>
      <c r="AN66" s="58"/>
      <c r="AO66" s="58"/>
      <c r="AP66" s="58"/>
    </row>
    <row r="67" spans="1:42">
      <c r="A67" s="21"/>
      <c r="B67" s="21"/>
      <c r="AH67" s="58"/>
      <c r="AI67" s="58"/>
      <c r="AK67" s="58"/>
      <c r="AL67" s="58"/>
      <c r="AM67" s="58"/>
      <c r="AN67" s="58"/>
      <c r="AO67" s="58"/>
      <c r="AP67" s="58"/>
    </row>
    <row r="68" spans="1:42">
      <c r="A68" s="21"/>
      <c r="B68" s="21"/>
      <c r="AH68" s="58"/>
      <c r="AI68" s="58"/>
      <c r="AK68" s="58"/>
      <c r="AL68" s="58"/>
      <c r="AM68" s="58"/>
      <c r="AN68" s="58"/>
      <c r="AO68" s="58"/>
      <c r="AP68" s="58"/>
    </row>
    <row r="69" spans="1:42">
      <c r="A69" s="21"/>
      <c r="B69" s="21"/>
      <c r="AH69" s="58"/>
      <c r="AI69" s="58"/>
      <c r="AK69" s="58"/>
      <c r="AL69" s="58"/>
      <c r="AM69" s="58"/>
      <c r="AN69" s="58"/>
      <c r="AO69" s="58"/>
      <c r="AP69" s="58"/>
    </row>
    <row r="70" spans="1:42">
      <c r="A70" s="21"/>
      <c r="B70" s="21"/>
      <c r="AH70" s="58"/>
      <c r="AI70" s="58"/>
      <c r="AK70" s="58"/>
      <c r="AL70" s="58"/>
      <c r="AM70" s="58"/>
      <c r="AN70" s="58"/>
      <c r="AO70" s="58"/>
      <c r="AP70" s="58"/>
    </row>
    <row r="71" spans="1:42">
      <c r="A71" s="21"/>
      <c r="B71" s="21"/>
      <c r="AH71" s="58"/>
      <c r="AI71" s="58"/>
      <c r="AK71" s="58"/>
      <c r="AL71" s="58"/>
      <c r="AM71" s="58"/>
      <c r="AN71" s="58"/>
      <c r="AO71" s="58"/>
      <c r="AP71" s="58"/>
    </row>
    <row r="72" spans="1:42">
      <c r="A72" s="21"/>
      <c r="B72" s="21"/>
      <c r="AH72" s="58"/>
      <c r="AI72" s="58"/>
      <c r="AK72" s="58"/>
      <c r="AL72" s="58"/>
      <c r="AM72" s="58"/>
      <c r="AN72" s="58"/>
      <c r="AO72" s="58"/>
      <c r="AP72" s="58"/>
    </row>
    <row r="73" spans="1:42">
      <c r="A73" s="21"/>
      <c r="B73" s="21"/>
      <c r="AH73" s="58"/>
      <c r="AI73" s="58"/>
      <c r="AK73" s="58"/>
      <c r="AL73" s="58"/>
      <c r="AM73" s="58"/>
      <c r="AN73" s="58"/>
      <c r="AO73" s="58"/>
      <c r="AP73" s="58"/>
    </row>
    <row r="74" spans="1:42">
      <c r="A74" s="21"/>
      <c r="B74" s="21"/>
      <c r="AH74" s="58"/>
      <c r="AI74" s="58"/>
      <c r="AK74" s="58"/>
      <c r="AL74" s="58"/>
      <c r="AM74" s="58"/>
      <c r="AN74" s="58"/>
      <c r="AO74" s="58"/>
      <c r="AP74" s="58"/>
    </row>
    <row r="75" spans="1:42">
      <c r="A75" s="21"/>
      <c r="B75" s="21"/>
      <c r="AH75" s="58"/>
      <c r="AI75" s="58"/>
      <c r="AK75" s="58"/>
      <c r="AL75" s="58"/>
      <c r="AM75" s="58"/>
      <c r="AN75" s="58"/>
      <c r="AO75" s="58"/>
      <c r="AP75" s="58"/>
    </row>
    <row r="76" spans="1:42">
      <c r="A76" s="21"/>
      <c r="B76" s="21"/>
      <c r="AH76" s="58"/>
      <c r="AI76" s="58"/>
      <c r="AK76" s="58"/>
      <c r="AL76" s="58"/>
      <c r="AM76" s="58"/>
      <c r="AN76" s="58"/>
      <c r="AO76" s="58"/>
      <c r="AP76" s="58"/>
    </row>
    <row r="77" spans="1:42">
      <c r="AH77" s="58"/>
      <c r="AI77" s="58"/>
      <c r="AK77" s="58"/>
      <c r="AL77" s="58"/>
      <c r="AM77" s="58"/>
      <c r="AN77" s="58"/>
      <c r="AO77" s="58"/>
      <c r="AP77" s="58"/>
    </row>
    <row r="78" spans="1:42">
      <c r="AH78" s="58"/>
      <c r="AI78" s="58"/>
      <c r="AK78" s="58"/>
      <c r="AL78" s="58"/>
      <c r="AM78" s="58"/>
      <c r="AN78" s="58"/>
      <c r="AO78" s="58"/>
      <c r="AP78" s="58"/>
    </row>
    <row r="79" spans="1:42">
      <c r="AH79" s="58"/>
      <c r="AI79" s="58"/>
      <c r="AK79" s="58"/>
      <c r="AL79" s="58"/>
      <c r="AM79" s="58"/>
      <c r="AN79" s="58"/>
      <c r="AO79" s="58"/>
      <c r="AP79" s="58"/>
    </row>
    <row r="80" spans="1:42">
      <c r="AH80" s="58"/>
      <c r="AI80" s="58"/>
      <c r="AK80" s="58"/>
      <c r="AL80" s="58"/>
      <c r="AM80" s="58"/>
      <c r="AN80" s="58"/>
      <c r="AO80" s="58"/>
      <c r="AP80" s="58"/>
    </row>
    <row r="81" spans="34:42">
      <c r="AH81" s="58"/>
      <c r="AI81" s="58"/>
      <c r="AK81" s="58"/>
      <c r="AL81" s="58"/>
      <c r="AM81" s="58"/>
      <c r="AN81" s="58"/>
      <c r="AO81" s="58"/>
      <c r="AP81" s="58"/>
    </row>
    <row r="82" spans="34:42">
      <c r="AH82" s="58"/>
      <c r="AI82" s="58"/>
      <c r="AK82" s="58"/>
      <c r="AL82" s="58"/>
      <c r="AM82" s="58"/>
      <c r="AN82" s="58"/>
      <c r="AO82" s="58"/>
      <c r="AP82" s="58"/>
    </row>
    <row r="83" spans="34:42">
      <c r="AH83" s="58"/>
      <c r="AI83" s="58"/>
      <c r="AK83" s="58"/>
      <c r="AL83" s="58"/>
      <c r="AM83" s="58"/>
      <c r="AN83" s="58"/>
      <c r="AO83" s="58"/>
      <c r="AP83" s="58"/>
    </row>
    <row r="84" spans="34:42">
      <c r="AH84" s="58"/>
      <c r="AI84" s="58"/>
      <c r="AK84" s="58"/>
      <c r="AL84" s="58"/>
      <c r="AM84" s="58"/>
      <c r="AN84" s="58"/>
      <c r="AO84" s="58"/>
      <c r="AP84" s="58"/>
    </row>
    <row r="85" spans="34:42">
      <c r="AH85" s="58"/>
      <c r="AI85" s="58"/>
      <c r="AK85" s="58"/>
      <c r="AL85" s="58"/>
      <c r="AM85" s="58"/>
      <c r="AN85" s="58"/>
      <c r="AO85" s="58"/>
      <c r="AP85" s="58"/>
    </row>
    <row r="86" spans="34:42">
      <c r="AH86" s="58"/>
      <c r="AI86" s="58"/>
      <c r="AK86" s="58"/>
      <c r="AL86" s="58"/>
      <c r="AM86" s="58"/>
      <c r="AN86" s="58"/>
      <c r="AO86" s="58"/>
      <c r="AP86" s="58"/>
    </row>
    <row r="87" spans="34:42">
      <c r="AH87" s="58"/>
      <c r="AI87" s="58"/>
      <c r="AK87" s="58"/>
      <c r="AL87" s="58"/>
      <c r="AM87" s="58"/>
      <c r="AN87" s="58"/>
      <c r="AO87" s="58"/>
      <c r="AP87" s="58"/>
    </row>
    <row r="88" spans="34:42">
      <c r="AH88" s="58"/>
      <c r="AI88" s="58"/>
      <c r="AK88" s="58"/>
      <c r="AL88" s="58"/>
      <c r="AM88" s="58"/>
      <c r="AN88" s="58"/>
      <c r="AO88" s="58"/>
      <c r="AP88" s="58"/>
    </row>
    <row r="89" spans="34:42">
      <c r="AH89" s="58"/>
      <c r="AI89" s="58"/>
      <c r="AK89" s="58"/>
      <c r="AL89" s="58"/>
      <c r="AM89" s="58"/>
      <c r="AN89" s="58"/>
      <c r="AO89" s="58"/>
      <c r="AP89" s="58"/>
    </row>
    <row r="90" spans="34:42">
      <c r="AH90" s="58"/>
      <c r="AI90" s="58"/>
      <c r="AK90" s="58"/>
      <c r="AL90" s="58"/>
      <c r="AM90" s="58"/>
      <c r="AN90" s="58"/>
      <c r="AO90" s="58"/>
      <c r="AP90" s="58"/>
    </row>
    <row r="91" spans="34:42">
      <c r="AH91" s="58"/>
      <c r="AI91" s="58"/>
      <c r="AK91" s="58"/>
      <c r="AL91" s="58"/>
      <c r="AM91" s="58"/>
      <c r="AN91" s="58"/>
      <c r="AO91" s="58"/>
      <c r="AP91" s="58"/>
    </row>
    <row r="92" spans="34:42">
      <c r="AH92" s="58"/>
      <c r="AI92" s="58"/>
      <c r="AK92" s="58"/>
      <c r="AL92" s="58"/>
      <c r="AM92" s="58"/>
      <c r="AN92" s="58"/>
      <c r="AO92" s="58"/>
      <c r="AP92" s="58"/>
    </row>
    <row r="93" spans="34:42">
      <c r="AH93" s="58"/>
      <c r="AI93" s="58"/>
      <c r="AK93" s="58"/>
      <c r="AL93" s="58"/>
      <c r="AM93" s="58"/>
      <c r="AN93" s="58"/>
      <c r="AO93" s="58"/>
      <c r="AP93" s="58"/>
    </row>
    <row r="94" spans="34:42">
      <c r="AH94" s="58"/>
      <c r="AI94" s="58"/>
      <c r="AK94" s="58"/>
      <c r="AL94" s="58"/>
      <c r="AM94" s="58"/>
      <c r="AN94" s="58"/>
      <c r="AO94" s="58"/>
      <c r="AP94" s="58"/>
    </row>
    <row r="95" spans="34:42">
      <c r="AH95" s="58"/>
      <c r="AI95" s="58"/>
      <c r="AK95" s="58"/>
      <c r="AL95" s="58"/>
      <c r="AM95" s="58"/>
      <c r="AN95" s="58"/>
      <c r="AO95" s="58"/>
      <c r="AP95" s="58"/>
    </row>
    <row r="96" spans="34:42">
      <c r="AH96" s="58"/>
      <c r="AI96" s="58"/>
      <c r="AK96" s="58"/>
      <c r="AL96" s="58"/>
      <c r="AM96" s="58"/>
      <c r="AN96" s="58"/>
      <c r="AO96" s="58"/>
      <c r="AP96" s="58"/>
    </row>
  </sheetData>
  <conditionalFormatting sqref="U69:AL69 U25:AL25 U21 U1:AL1 W21:AL21 U6:AL6 U9:AL9 U15:AL15 U33:AL33 U31:AI31 U38:AI38 U72:AL72 U70:AI71 U77:AL1048576 U73:AI76 U56:AI56 U61:AI6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{D7B86C2D-EC69-4C1C-9FC6-7A995F83BBCA}</x14:id>
        </ext>
      </extLst>
    </cfRule>
  </conditionalFormatting>
  <conditionalFormatting sqref="G2:G27 G29:G3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{C638D192-8960-45D0-BFBE-A897F79B3086}</x14:id>
        </ext>
      </extLst>
    </cfRule>
  </conditionalFormatting>
  <conditionalFormatting sqref="G29:G1048576 G1:G2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{34E7705C-6DD9-4304-9617-73523D4E60AE}</x14:id>
        </ext>
      </extLst>
    </cfRule>
  </conditionalFormatting>
  <conditionalFormatting sqref="G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{70DBE748-571E-4D93-9408-ECBF4DF7E785}</x14:id>
        </ext>
      </extLst>
    </cfRule>
  </conditionalFormatting>
  <conditionalFormatting sqref="G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{07575696-9A2A-4340-B9F4-A077D246064D}</x14:id>
        </ext>
      </extLst>
    </cfRule>
  </conditionalFormatting>
  <conditionalFormatting sqref="Q1:Q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{D9752103-CD61-4B77-BB7B-BD97332F9D6A}</x14:id>
        </ext>
      </extLst>
    </cfRule>
  </conditionalFormatting>
  <conditionalFormatting sqref="O1:O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{8B9D7421-5572-49F3-AE4C-38F38E235DFF}</x14:id>
        </ext>
      </extLst>
    </cfRule>
  </conditionalFormatting>
  <conditionalFormatting sqref="N1:N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{67EE0865-F339-4B38-8E23-10B138AD765E}</x14:id>
        </ext>
      </extLst>
    </cfRule>
  </conditionalFormatting>
  <conditionalFormatting sqref="U1:A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{DD34E320-B477-475B-B27C-4F8BD6307735}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86C2D-EC69-4C1C-9FC6-7A995F83B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U69:AL69 U25:AL25 U21 U1:AL1 W21:AL21 U6:AL6 U9:AL9 U15:AL15 U33:AL33 U31:AI31 U38:AI38 U72:AL72 U70:AI71 U77:AL1048576 U73:AI76 U56:AI56 U61:AI68</xm:sqref>
        </x14:conditionalFormatting>
        <x14:conditionalFormatting xmlns:xm="http://schemas.microsoft.com/office/excel/2006/main">
          <x14:cfRule type="dataBar" id="{C638D192-8960-45D0-BFBE-A897F79B3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 G29:G35</xm:sqref>
        </x14:conditionalFormatting>
        <x14:conditionalFormatting xmlns:xm="http://schemas.microsoft.com/office/excel/2006/main">
          <x14:cfRule type="dataBar" id="{34E7705C-6DD9-4304-9617-73523D4E6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G29:G1048576 G1:G27</xm:sqref>
        </x14:conditionalFormatting>
        <x14:conditionalFormatting xmlns:xm="http://schemas.microsoft.com/office/excel/2006/main">
          <x14:cfRule type="dataBar" id="{70DBE748-571E-4D93-9408-ECBF4DF7E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07575696-9A2A-4340-B9F4-A077D246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D9752103-CD61-4B77-BB7B-BD97332F9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8B9D7421-5572-49F3-AE4C-38F38E235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67EE0865-F339-4B38-8E23-10B138AD7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DD34E320-B477-475B-B27C-4F8BD6307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U1:AL1048576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workbookViewId="0"/>
  </sheetViews>
  <sheetFormatPr defaultRowHeight="15"/>
  <cols>
    <col min="1" max="1" width="10.7109375" style="19" bestFit="1" customWidth="1"/>
    <col min="2" max="2" width="11.42578125" style="19" bestFit="1" customWidth="1"/>
    <col min="3" max="3" width="26.140625" style="19" customWidth="1"/>
    <col min="4" max="4" width="7.7109375" style="19" bestFit="1" customWidth="1"/>
    <col min="5" max="5" width="10.28515625" style="19" customWidth="1"/>
    <col min="6" max="6" width="9.42578125" style="19" customWidth="1"/>
    <col min="7" max="7" width="10.85546875" style="19" customWidth="1"/>
    <col min="8" max="9" width="12.42578125" style="19" customWidth="1"/>
    <col min="10" max="11" width="10.42578125" style="19" customWidth="1"/>
    <col min="12" max="12" width="8.85546875" style="19" customWidth="1"/>
    <col min="13" max="13" width="7.140625" style="19" customWidth="1"/>
    <col min="14" max="14" width="12.42578125" style="19" bestFit="1" customWidth="1"/>
    <col min="15" max="15" width="15.28515625" style="19" bestFit="1" customWidth="1"/>
    <col min="16" max="16" width="11.42578125" style="19" bestFit="1" customWidth="1"/>
    <col min="17" max="17" width="10.7109375" style="19" bestFit="1" customWidth="1"/>
    <col min="18" max="18" width="9.42578125" style="58" customWidth="1"/>
    <col min="19" max="19" width="21.42578125" style="58" bestFit="1" customWidth="1"/>
    <col min="20" max="20" width="15.5703125" style="58" customWidth="1"/>
    <col min="21" max="21" width="14" style="58" customWidth="1"/>
    <col min="22" max="22" width="8" style="58" customWidth="1"/>
    <col min="23" max="23" width="9.28515625" style="58" customWidth="1"/>
    <col min="24" max="24" width="8.42578125" style="58" customWidth="1"/>
    <col min="25" max="25" width="8" style="58" customWidth="1"/>
    <col min="26" max="26" width="9.28515625" style="58" customWidth="1"/>
    <col min="27" max="27" width="8.42578125" style="58" customWidth="1"/>
    <col min="28" max="28" width="8" style="58" customWidth="1"/>
    <col min="29" max="29" width="9.28515625" style="58" customWidth="1"/>
    <col min="30" max="30" width="8.42578125" style="58" customWidth="1"/>
    <col min="31" max="31" width="8" style="60" customWidth="1"/>
    <col min="32" max="32" width="9.28515625" style="60" bestFit="1" customWidth="1"/>
    <col min="33" max="33" width="8.42578125" style="58" customWidth="1"/>
    <col min="34" max="34" width="8" style="60" customWidth="1"/>
    <col min="35" max="35" width="9.28515625" style="60" bestFit="1" customWidth="1"/>
    <col min="36" max="36" width="8.42578125" style="60" customWidth="1"/>
    <col min="37" max="37" width="12.85546875" style="60" customWidth="1"/>
    <col min="38" max="38" width="9.28515625" style="60" bestFit="1" customWidth="1"/>
    <col min="39" max="39" width="8.42578125" style="60" customWidth="1"/>
    <col min="41" max="41" width="13.5703125" customWidth="1"/>
    <col min="44" max="16384" width="9.140625" style="19"/>
  </cols>
  <sheetData>
    <row r="1" spans="1:47" ht="30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2400</v>
      </c>
      <c r="H1" s="20" t="s">
        <v>2374</v>
      </c>
      <c r="I1" s="20" t="s">
        <v>1736</v>
      </c>
      <c r="J1" s="20" t="s">
        <v>2249</v>
      </c>
      <c r="K1" s="20" t="s">
        <v>2250</v>
      </c>
      <c r="L1" s="20" t="s">
        <v>2375</v>
      </c>
      <c r="M1" s="20" t="s">
        <v>2406</v>
      </c>
      <c r="N1" s="71" t="s">
        <v>2409</v>
      </c>
      <c r="O1" s="68" t="s">
        <v>2401</v>
      </c>
      <c r="P1" s="68" t="s">
        <v>2407</v>
      </c>
      <c r="Q1" s="20" t="s">
        <v>1737</v>
      </c>
      <c r="R1" s="20" t="s">
        <v>2402</v>
      </c>
      <c r="S1" s="20" t="s">
        <v>2403</v>
      </c>
      <c r="T1" s="20" t="s">
        <v>2274</v>
      </c>
      <c r="U1" s="20" t="s">
        <v>1738</v>
      </c>
      <c r="V1" s="57" t="s">
        <v>2251</v>
      </c>
      <c r="W1" s="57" t="s">
        <v>2252</v>
      </c>
      <c r="X1" s="57" t="s">
        <v>2253</v>
      </c>
      <c r="Y1" s="57" t="s">
        <v>2254</v>
      </c>
      <c r="Z1" s="57" t="s">
        <v>2255</v>
      </c>
      <c r="AA1" s="57" t="s">
        <v>2256</v>
      </c>
      <c r="AB1" s="57" t="s">
        <v>2257</v>
      </c>
      <c r="AC1" s="57" t="s">
        <v>2258</v>
      </c>
      <c r="AD1" s="57" t="s">
        <v>2259</v>
      </c>
      <c r="AE1" s="57" t="s">
        <v>2260</v>
      </c>
      <c r="AF1" s="57" t="s">
        <v>2261</v>
      </c>
      <c r="AG1" s="57" t="s">
        <v>2262</v>
      </c>
      <c r="AH1" s="57" t="s">
        <v>2263</v>
      </c>
      <c r="AI1" s="57" t="s">
        <v>2264</v>
      </c>
      <c r="AJ1" s="57" t="s">
        <v>2265</v>
      </c>
      <c r="AK1" s="57" t="s">
        <v>2266</v>
      </c>
      <c r="AL1" s="57" t="s">
        <v>2267</v>
      </c>
      <c r="AM1" s="57" t="s">
        <v>2268</v>
      </c>
      <c r="AN1" s="57" t="s">
        <v>2270</v>
      </c>
      <c r="AO1" s="57" t="s">
        <v>2334</v>
      </c>
      <c r="AP1" s="57" t="s">
        <v>2335</v>
      </c>
      <c r="AQ1" s="57" t="s">
        <v>2269</v>
      </c>
      <c r="AR1"/>
      <c r="AS1"/>
      <c r="AT1"/>
      <c r="AU1"/>
    </row>
    <row r="2" spans="1:47">
      <c r="A2" s="21">
        <v>42206</v>
      </c>
      <c r="B2" s="62" t="str">
        <f>VLOOKUP(WEEKDAY(A2),Weekday!A$1:B$8,2)</f>
        <v>Tuesday</v>
      </c>
      <c r="C2" s="19" t="s">
        <v>2280</v>
      </c>
      <c r="D2" s="19">
        <v>28</v>
      </c>
      <c r="E2" s="19">
        <v>335</v>
      </c>
      <c r="F2" s="19">
        <v>235</v>
      </c>
      <c r="G2" s="19">
        <v>13</v>
      </c>
      <c r="H2" s="19" t="s">
        <v>1740</v>
      </c>
      <c r="I2" s="19" t="s">
        <v>1740</v>
      </c>
      <c r="J2" s="19">
        <f>13+102+48</f>
        <v>163</v>
      </c>
      <c r="K2" s="19">
        <v>13</v>
      </c>
      <c r="L2" s="19">
        <v>48</v>
      </c>
      <c r="M2" s="19">
        <v>1</v>
      </c>
      <c r="N2" s="72"/>
      <c r="O2" s="73">
        <f>(K2+L2)/J2</f>
        <v>0.37423312883435583</v>
      </c>
      <c r="P2" s="73">
        <f>K2/(K2+L2)</f>
        <v>0.21311475409836064</v>
      </c>
      <c r="Q2" s="22">
        <f>F2/E2</f>
        <v>0.70149253731343286</v>
      </c>
      <c r="R2" s="22">
        <f>G2/F2</f>
        <v>5.5319148936170209E-2</v>
      </c>
      <c r="S2" s="19"/>
      <c r="T2" s="19" t="s">
        <v>2276</v>
      </c>
      <c r="U2" s="19"/>
      <c r="AE2" s="58"/>
      <c r="AF2" s="58"/>
      <c r="AH2" s="58"/>
      <c r="AI2" s="58"/>
      <c r="AJ2" s="58"/>
      <c r="AK2" s="58"/>
      <c r="AL2" s="58"/>
      <c r="AM2" s="58"/>
      <c r="AN2" s="58">
        <v>1</v>
      </c>
      <c r="AO2" s="58">
        <v>0</v>
      </c>
      <c r="AP2" s="58">
        <v>0</v>
      </c>
      <c r="AQ2" s="58">
        <v>0</v>
      </c>
      <c r="AR2"/>
      <c r="AS2"/>
      <c r="AT2"/>
      <c r="AU2"/>
    </row>
    <row r="3" spans="1:47">
      <c r="A3" s="21">
        <v>42208</v>
      </c>
      <c r="B3" s="62" t="str">
        <f>VLOOKUP(WEEKDAY(A3),Weekday!A$1:B$8,2)</f>
        <v>Thursday</v>
      </c>
      <c r="C3" s="19" t="s">
        <v>2277</v>
      </c>
      <c r="D3" s="19">
        <v>29</v>
      </c>
      <c r="E3" s="19">
        <v>268</v>
      </c>
      <c r="F3" s="19">
        <v>149</v>
      </c>
      <c r="G3" s="19">
        <v>11</v>
      </c>
      <c r="H3" s="19" t="s">
        <v>1740</v>
      </c>
      <c r="I3" s="19" t="s">
        <v>1740</v>
      </c>
      <c r="J3" s="19">
        <f>14+69+24+2</f>
        <v>109</v>
      </c>
      <c r="K3" s="19">
        <v>14</v>
      </c>
      <c r="L3" s="19">
        <v>24</v>
      </c>
      <c r="M3" s="19">
        <v>1</v>
      </c>
      <c r="N3" s="72"/>
      <c r="O3" s="73">
        <f t="shared" ref="O3:O6" si="0">(K3+L3)/J3</f>
        <v>0.34862385321100919</v>
      </c>
      <c r="P3" s="73">
        <f t="shared" ref="P3:P6" si="1">K3/(K3+L3)</f>
        <v>0.36842105263157893</v>
      </c>
      <c r="Q3" s="22">
        <f t="shared" ref="Q3:Q6" si="2">F3/E3</f>
        <v>0.55597014925373134</v>
      </c>
      <c r="R3" s="22">
        <f>G3/F3</f>
        <v>7.3825503355704702E-2</v>
      </c>
      <c r="S3" s="19"/>
      <c r="T3" s="19" t="s">
        <v>2276</v>
      </c>
      <c r="U3" s="19"/>
      <c r="AE3" s="58"/>
      <c r="AF3" s="58"/>
      <c r="AH3" s="58"/>
      <c r="AI3" s="58"/>
      <c r="AJ3" s="58"/>
      <c r="AK3" s="58"/>
      <c r="AL3" s="58"/>
      <c r="AM3" s="58"/>
      <c r="AN3" s="58">
        <v>1</v>
      </c>
      <c r="AO3" s="58">
        <v>0</v>
      </c>
      <c r="AP3" s="58">
        <v>0</v>
      </c>
      <c r="AQ3" s="58">
        <v>0</v>
      </c>
      <c r="AR3"/>
      <c r="AS3"/>
      <c r="AT3"/>
      <c r="AU3"/>
    </row>
    <row r="4" spans="1:47">
      <c r="A4" s="21">
        <v>42210</v>
      </c>
      <c r="B4" s="62" t="str">
        <f>VLOOKUP(WEEKDAY(A4),Weekday!A$1:B$8,2)</f>
        <v>Saturday</v>
      </c>
      <c r="C4" s="19" t="s">
        <v>2389</v>
      </c>
      <c r="D4" s="19">
        <v>51</v>
      </c>
      <c r="E4" s="19">
        <v>771</v>
      </c>
      <c r="F4" s="19">
        <v>402</v>
      </c>
      <c r="G4" s="19">
        <v>20</v>
      </c>
      <c r="H4" s="19" t="s">
        <v>1740</v>
      </c>
      <c r="I4" s="19" t="s">
        <v>1740</v>
      </c>
      <c r="J4" s="19">
        <f>16+311+63</f>
        <v>390</v>
      </c>
      <c r="K4" s="19">
        <v>16</v>
      </c>
      <c r="L4" s="19">
        <v>63</v>
      </c>
      <c r="M4" s="19">
        <v>2</v>
      </c>
      <c r="N4" s="72"/>
      <c r="O4" s="73">
        <f t="shared" si="0"/>
        <v>0.20256410256410257</v>
      </c>
      <c r="P4" s="73">
        <f t="shared" si="1"/>
        <v>0.20253164556962025</v>
      </c>
      <c r="Q4" s="22">
        <f t="shared" si="2"/>
        <v>0.52140077821011677</v>
      </c>
      <c r="R4" s="22">
        <f>G4/F4</f>
        <v>4.975124378109453E-2</v>
      </c>
      <c r="S4" s="19"/>
      <c r="T4" s="19" t="s">
        <v>2342</v>
      </c>
      <c r="U4" s="19" t="s">
        <v>2376</v>
      </c>
      <c r="AE4" s="58"/>
      <c r="AF4" s="58"/>
      <c r="AH4" s="58"/>
      <c r="AI4" s="58"/>
      <c r="AJ4" s="58"/>
      <c r="AK4" s="58"/>
      <c r="AL4" s="58"/>
      <c r="AM4" s="58"/>
      <c r="AN4" s="58">
        <v>0</v>
      </c>
      <c r="AO4" s="58">
        <v>1</v>
      </c>
      <c r="AP4" s="58">
        <v>0</v>
      </c>
      <c r="AQ4" s="58">
        <v>0</v>
      </c>
      <c r="AR4"/>
      <c r="AS4"/>
      <c r="AT4"/>
      <c r="AU4"/>
    </row>
    <row r="5" spans="1:47">
      <c r="A5" s="21">
        <v>42212</v>
      </c>
      <c r="B5" s="62" t="str">
        <f>VLOOKUP(WEEKDAY(A5),Weekday!A$1:B$8,2)</f>
        <v>Monday</v>
      </c>
      <c r="C5" s="19" t="s">
        <v>2336</v>
      </c>
      <c r="D5" s="19">
        <v>40</v>
      </c>
      <c r="E5" s="19">
        <v>476</v>
      </c>
      <c r="F5" s="19">
        <v>286</v>
      </c>
      <c r="G5" s="19">
        <v>7</v>
      </c>
      <c r="H5" s="19" t="s">
        <v>1740</v>
      </c>
      <c r="I5" s="19" t="s">
        <v>1740</v>
      </c>
      <c r="J5" s="19">
        <f>6+156+44+1</f>
        <v>207</v>
      </c>
      <c r="K5" s="19">
        <v>6</v>
      </c>
      <c r="L5" s="19">
        <v>44</v>
      </c>
      <c r="M5" s="19">
        <v>0</v>
      </c>
      <c r="N5" s="72"/>
      <c r="O5" s="73">
        <f t="shared" si="0"/>
        <v>0.24154589371980675</v>
      </c>
      <c r="P5" s="73">
        <f t="shared" si="1"/>
        <v>0.12</v>
      </c>
      <c r="Q5" s="22">
        <f t="shared" si="2"/>
        <v>0.60084033613445376</v>
      </c>
      <c r="R5" s="22">
        <f>G5/F5</f>
        <v>2.4475524475524476E-2</v>
      </c>
      <c r="S5" s="19"/>
      <c r="T5" s="19" t="s">
        <v>2276</v>
      </c>
      <c r="U5" s="19"/>
      <c r="AE5" s="58"/>
      <c r="AF5" s="58"/>
      <c r="AH5" s="58"/>
      <c r="AI5" s="58"/>
      <c r="AJ5" s="58"/>
      <c r="AK5" s="58"/>
      <c r="AL5" s="58"/>
      <c r="AM5" s="58"/>
      <c r="AN5" s="58">
        <v>1</v>
      </c>
      <c r="AO5" s="58">
        <v>0</v>
      </c>
      <c r="AP5" s="58">
        <v>0</v>
      </c>
      <c r="AQ5" s="58">
        <v>0</v>
      </c>
      <c r="AR5"/>
      <c r="AS5"/>
      <c r="AT5"/>
      <c r="AU5"/>
    </row>
    <row r="6" spans="1:47">
      <c r="A6" s="21">
        <v>42215</v>
      </c>
      <c r="B6" s="62" t="str">
        <f>VLOOKUP(WEEKDAY(A6),Weekday!A$1:B$8,2)</f>
        <v>Thursday</v>
      </c>
      <c r="C6" s="19" t="s">
        <v>2390</v>
      </c>
      <c r="D6" s="19">
        <v>35</v>
      </c>
      <c r="E6" s="19">
        <v>506</v>
      </c>
      <c r="F6" s="19">
        <v>279</v>
      </c>
      <c r="G6" s="19">
        <v>11</v>
      </c>
      <c r="H6" s="19" t="s">
        <v>1740</v>
      </c>
      <c r="I6" s="19" t="s">
        <v>1740</v>
      </c>
      <c r="J6" s="19">
        <f>9+181+36</f>
        <v>226</v>
      </c>
      <c r="K6" s="19">
        <v>9</v>
      </c>
      <c r="L6" s="19">
        <v>36</v>
      </c>
      <c r="M6" s="19">
        <v>1</v>
      </c>
      <c r="N6" s="72"/>
      <c r="O6" s="73">
        <f t="shared" si="0"/>
        <v>0.19911504424778761</v>
      </c>
      <c r="P6" s="73">
        <f t="shared" si="1"/>
        <v>0.2</v>
      </c>
      <c r="Q6" s="22">
        <f t="shared" si="2"/>
        <v>0.5513833992094862</v>
      </c>
      <c r="R6" s="22">
        <f>G6/F6</f>
        <v>3.9426523297491037E-2</v>
      </c>
      <c r="S6" s="19"/>
      <c r="T6" s="19" t="s">
        <v>2276</v>
      </c>
      <c r="U6" s="19"/>
      <c r="AE6" s="58"/>
      <c r="AF6" s="58"/>
      <c r="AH6" s="58"/>
      <c r="AI6" s="58"/>
      <c r="AJ6" s="58"/>
      <c r="AK6" s="58"/>
      <c r="AL6" s="58"/>
      <c r="AM6" s="58"/>
      <c r="AN6" s="58">
        <v>1</v>
      </c>
      <c r="AO6" s="58">
        <v>0</v>
      </c>
      <c r="AP6" s="58">
        <v>0</v>
      </c>
      <c r="AQ6" s="58">
        <v>0</v>
      </c>
      <c r="AR6"/>
      <c r="AS6"/>
      <c r="AT6"/>
      <c r="AU6"/>
    </row>
    <row r="7" spans="1:47">
      <c r="A7" s="21"/>
      <c r="B7" s="21"/>
      <c r="N7" s="72"/>
      <c r="O7" s="69"/>
      <c r="P7" s="69"/>
      <c r="Q7" s="22"/>
      <c r="R7" s="22"/>
      <c r="S7" s="19"/>
      <c r="T7" s="19"/>
      <c r="U7" s="19"/>
      <c r="AE7" s="58"/>
      <c r="AF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/>
      <c r="AS7"/>
      <c r="AT7"/>
      <c r="AU7"/>
    </row>
    <row r="8" spans="1:47">
      <c r="A8" s="21">
        <v>42224</v>
      </c>
      <c r="B8" s="62" t="str">
        <f>VLOOKUP(WEEKDAY(A8),Weekday!A$1:B$8,2)</f>
        <v>Saturday</v>
      </c>
      <c r="C8" s="19" t="s">
        <v>2391</v>
      </c>
      <c r="D8" s="19">
        <v>30</v>
      </c>
      <c r="E8" s="19">
        <v>675</v>
      </c>
      <c r="F8" s="19">
        <v>349</v>
      </c>
      <c r="G8" s="19">
        <v>28</v>
      </c>
      <c r="H8" s="19" t="s">
        <v>1740</v>
      </c>
      <c r="I8" s="19" t="s">
        <v>1740</v>
      </c>
      <c r="J8" s="19">
        <f>34+271+38+3</f>
        <v>346</v>
      </c>
      <c r="K8" s="19">
        <v>34</v>
      </c>
      <c r="L8" s="19">
        <v>38</v>
      </c>
      <c r="N8" s="72">
        <v>2.7799999999999998E-2</v>
      </c>
      <c r="O8" s="73">
        <f t="shared" ref="O8:O13" si="3">(K8+L8)/J8</f>
        <v>0.20809248554913296</v>
      </c>
      <c r="P8" s="73">
        <f t="shared" ref="P8:P13" si="4">K8/(K8+L8)</f>
        <v>0.47222222222222221</v>
      </c>
      <c r="Q8" s="22">
        <f t="shared" ref="Q8:R13" si="5">F8/E8</f>
        <v>0.51703703703703707</v>
      </c>
      <c r="R8" s="22">
        <f t="shared" si="5"/>
        <v>8.0229226361031525E-2</v>
      </c>
      <c r="S8" s="19"/>
      <c r="T8" s="19" t="s">
        <v>2276</v>
      </c>
      <c r="U8" s="19" t="s">
        <v>2377</v>
      </c>
      <c r="AE8" s="58"/>
      <c r="AF8" s="58"/>
      <c r="AH8" s="58"/>
      <c r="AI8" s="58"/>
      <c r="AJ8" s="58"/>
      <c r="AK8" s="58"/>
      <c r="AL8" s="58"/>
      <c r="AM8" s="58"/>
      <c r="AN8" s="58">
        <v>1</v>
      </c>
      <c r="AO8" s="58">
        <v>0</v>
      </c>
      <c r="AP8" s="58">
        <v>0</v>
      </c>
      <c r="AQ8" s="58">
        <v>0</v>
      </c>
      <c r="AR8"/>
      <c r="AS8"/>
      <c r="AT8"/>
      <c r="AU8"/>
    </row>
    <row r="9" spans="1:47">
      <c r="A9" s="21">
        <v>42226</v>
      </c>
      <c r="B9" s="62" t="str">
        <f>VLOOKUP(WEEKDAY(A9),Weekday!A$1:B$8,2)</f>
        <v>Monday</v>
      </c>
      <c r="C9" s="19" t="s">
        <v>2392</v>
      </c>
      <c r="D9" s="19">
        <v>31</v>
      </c>
      <c r="E9" s="19">
        <v>526</v>
      </c>
      <c r="F9" s="19">
        <v>277</v>
      </c>
      <c r="G9" s="19">
        <v>36</v>
      </c>
      <c r="H9" s="19" t="s">
        <v>1740</v>
      </c>
      <c r="I9" s="19" t="s">
        <v>1740</v>
      </c>
      <c r="J9" s="19">
        <f>22+185+27+1</f>
        <v>235</v>
      </c>
      <c r="K9" s="19">
        <v>22</v>
      </c>
      <c r="L9" s="19">
        <v>27</v>
      </c>
      <c r="N9" s="72">
        <v>2.9399999999999999E-2</v>
      </c>
      <c r="O9" s="73">
        <f t="shared" si="3"/>
        <v>0.20851063829787234</v>
      </c>
      <c r="P9" s="73">
        <f t="shared" si="4"/>
        <v>0.44897959183673469</v>
      </c>
      <c r="Q9" s="22">
        <f t="shared" si="5"/>
        <v>0.52661596958174905</v>
      </c>
      <c r="R9" s="22">
        <f t="shared" si="5"/>
        <v>0.1299638989169675</v>
      </c>
      <c r="S9" s="19"/>
      <c r="T9" s="19" t="s">
        <v>2276</v>
      </c>
      <c r="U9" s="19" t="s">
        <v>2377</v>
      </c>
      <c r="AE9" s="58"/>
      <c r="AF9" s="58"/>
      <c r="AH9" s="58"/>
      <c r="AI9" s="58"/>
      <c r="AJ9" s="58"/>
      <c r="AK9" s="58"/>
      <c r="AL9" s="58"/>
      <c r="AM9" s="58"/>
      <c r="AN9" s="58">
        <v>1</v>
      </c>
      <c r="AO9" s="58">
        <v>0</v>
      </c>
      <c r="AP9" s="58">
        <v>0</v>
      </c>
      <c r="AQ9" s="58">
        <v>0</v>
      </c>
      <c r="AR9"/>
      <c r="AS9"/>
      <c r="AT9"/>
      <c r="AU9"/>
    </row>
    <row r="10" spans="1:47">
      <c r="A10" s="21">
        <v>42228</v>
      </c>
      <c r="B10" s="62" t="str">
        <f>VLOOKUP(WEEKDAY(A10),Weekday!A$1:B$8,2)</f>
        <v>Wednesday</v>
      </c>
      <c r="C10" s="19" t="s">
        <v>2393</v>
      </c>
      <c r="D10" s="19">
        <v>30</v>
      </c>
      <c r="E10" s="19">
        <v>641</v>
      </c>
      <c r="F10" s="19">
        <v>336</v>
      </c>
      <c r="G10" s="19">
        <v>31</v>
      </c>
      <c r="H10" s="19" t="s">
        <v>1740</v>
      </c>
      <c r="I10" s="19" t="s">
        <v>1740</v>
      </c>
      <c r="J10" s="19">
        <f>24+255+25</f>
        <v>304</v>
      </c>
      <c r="K10" s="19">
        <v>24</v>
      </c>
      <c r="L10" s="19">
        <v>25</v>
      </c>
      <c r="N10" s="72">
        <v>4.7600000000000003E-2</v>
      </c>
      <c r="O10" s="73">
        <f t="shared" si="3"/>
        <v>0.16118421052631579</v>
      </c>
      <c r="P10" s="73">
        <f t="shared" si="4"/>
        <v>0.48979591836734693</v>
      </c>
      <c r="Q10" s="22">
        <f t="shared" si="5"/>
        <v>0.52418096723868957</v>
      </c>
      <c r="R10" s="22">
        <f t="shared" si="5"/>
        <v>9.2261904761904767E-2</v>
      </c>
      <c r="S10" s="19"/>
      <c r="T10" s="19" t="s">
        <v>2276</v>
      </c>
      <c r="U10" s="19" t="s">
        <v>2377</v>
      </c>
      <c r="AE10" s="58"/>
      <c r="AF10" s="58"/>
      <c r="AH10" s="58"/>
      <c r="AI10" s="58"/>
      <c r="AJ10" s="58"/>
      <c r="AK10" s="58"/>
      <c r="AL10" s="58"/>
      <c r="AM10" s="58"/>
      <c r="AN10" s="58">
        <v>1</v>
      </c>
      <c r="AO10" s="58">
        <v>0</v>
      </c>
      <c r="AP10" s="58">
        <v>0</v>
      </c>
      <c r="AQ10" s="58">
        <v>0</v>
      </c>
      <c r="AR10"/>
      <c r="AS10"/>
      <c r="AT10"/>
      <c r="AU10"/>
    </row>
    <row r="11" spans="1:47">
      <c r="A11" s="21">
        <v>42231</v>
      </c>
      <c r="B11" s="62" t="str">
        <f>VLOOKUP(WEEKDAY(A11),Weekday!A$1:B$8,2)</f>
        <v>Saturday</v>
      </c>
      <c r="C11" s="19" t="s">
        <v>2341</v>
      </c>
      <c r="D11" s="19">
        <v>31</v>
      </c>
      <c r="E11" s="19">
        <v>845</v>
      </c>
      <c r="F11" s="19">
        <v>353</v>
      </c>
      <c r="G11" s="19">
        <v>22</v>
      </c>
      <c r="H11" s="19" t="s">
        <v>1740</v>
      </c>
      <c r="I11" s="19" t="s">
        <v>1740</v>
      </c>
      <c r="J11" s="19">
        <f>32+290+70+3</f>
        <v>395</v>
      </c>
      <c r="K11" s="19">
        <v>32</v>
      </c>
      <c r="L11" s="19">
        <v>70</v>
      </c>
      <c r="N11" s="72">
        <v>0.05</v>
      </c>
      <c r="O11" s="73">
        <f t="shared" si="3"/>
        <v>0.25822784810126581</v>
      </c>
      <c r="P11" s="73">
        <f t="shared" si="4"/>
        <v>0.31372549019607843</v>
      </c>
      <c r="Q11" s="22">
        <f t="shared" si="5"/>
        <v>0.41775147928994083</v>
      </c>
      <c r="R11" s="22">
        <f t="shared" si="5"/>
        <v>6.2322946175637391E-2</v>
      </c>
      <c r="S11" s="19" t="s">
        <v>2410</v>
      </c>
      <c r="T11" s="19" t="s">
        <v>2276</v>
      </c>
      <c r="U11" s="19"/>
      <c r="AE11" s="58"/>
      <c r="AF11" s="58"/>
      <c r="AH11" s="58"/>
      <c r="AI11" s="58"/>
      <c r="AJ11" s="58"/>
      <c r="AK11" s="58"/>
      <c r="AL11" s="58"/>
      <c r="AM11" s="58"/>
      <c r="AN11" s="58">
        <v>1</v>
      </c>
      <c r="AO11" s="58">
        <v>0</v>
      </c>
      <c r="AP11" s="58">
        <v>0</v>
      </c>
      <c r="AQ11" s="58">
        <v>0</v>
      </c>
      <c r="AR11"/>
      <c r="AS11"/>
      <c r="AT11"/>
      <c r="AU11"/>
    </row>
    <row r="12" spans="1:47">
      <c r="A12" s="21">
        <v>42233</v>
      </c>
      <c r="B12" s="62" t="str">
        <f>VLOOKUP(WEEKDAY(A12),Weekday!A$1:B$8,2)</f>
        <v>Monday</v>
      </c>
      <c r="C12" s="19" t="s">
        <v>2339</v>
      </c>
      <c r="D12" s="19">
        <v>19</v>
      </c>
      <c r="E12" s="19">
        <v>448</v>
      </c>
      <c r="F12" s="19">
        <v>194</v>
      </c>
      <c r="G12" s="19">
        <v>33</v>
      </c>
      <c r="H12" s="19" t="s">
        <v>1740</v>
      </c>
      <c r="I12" s="19" t="s">
        <v>1740</v>
      </c>
      <c r="J12" s="19">
        <f>24+146+23+1</f>
        <v>194</v>
      </c>
      <c r="K12" s="19">
        <v>25</v>
      </c>
      <c r="L12" s="19">
        <v>23</v>
      </c>
      <c r="N12" s="72">
        <v>0</v>
      </c>
      <c r="O12" s="73">
        <f t="shared" si="3"/>
        <v>0.24742268041237114</v>
      </c>
      <c r="P12" s="73">
        <f t="shared" si="4"/>
        <v>0.52083333333333337</v>
      </c>
      <c r="Q12" s="22">
        <f t="shared" si="5"/>
        <v>0.4330357142857143</v>
      </c>
      <c r="R12" s="22">
        <f t="shared" si="5"/>
        <v>0.17010309278350516</v>
      </c>
      <c r="S12" s="19"/>
      <c r="T12" s="19" t="s">
        <v>2276</v>
      </c>
      <c r="U12" s="19"/>
      <c r="AE12" s="58"/>
      <c r="AF12" s="58"/>
      <c r="AH12" s="58"/>
      <c r="AI12" s="58"/>
      <c r="AJ12" s="58"/>
      <c r="AK12" s="58"/>
      <c r="AL12" s="58"/>
      <c r="AM12" s="58"/>
      <c r="AN12" s="58">
        <v>1</v>
      </c>
      <c r="AO12" s="58">
        <v>0</v>
      </c>
      <c r="AP12" s="58">
        <v>0</v>
      </c>
      <c r="AQ12" s="58">
        <v>0</v>
      </c>
      <c r="AR12"/>
      <c r="AS12"/>
      <c r="AT12"/>
      <c r="AU12"/>
    </row>
    <row r="13" spans="1:47">
      <c r="A13" s="21">
        <v>42238</v>
      </c>
      <c r="B13" s="62" t="str">
        <f>VLOOKUP(WEEKDAY(A13),Weekday!A$1:B$8,2)</f>
        <v>Saturday</v>
      </c>
      <c r="C13" s="19" t="s">
        <v>2394</v>
      </c>
      <c r="D13" s="19">
        <v>12</v>
      </c>
      <c r="E13" s="19">
        <v>490</v>
      </c>
      <c r="F13" s="19">
        <v>189</v>
      </c>
      <c r="G13" s="19">
        <v>24</v>
      </c>
      <c r="H13" s="19" t="s">
        <v>1740</v>
      </c>
      <c r="I13" s="19" t="s">
        <v>1740</v>
      </c>
      <c r="J13" s="19">
        <f>29+162+22+2</f>
        <v>215</v>
      </c>
      <c r="K13" s="19">
        <v>29</v>
      </c>
      <c r="L13" s="19">
        <v>22</v>
      </c>
      <c r="N13" s="72"/>
      <c r="O13" s="73">
        <f t="shared" si="3"/>
        <v>0.23720930232558141</v>
      </c>
      <c r="P13" s="69">
        <f t="shared" si="4"/>
        <v>0.56862745098039214</v>
      </c>
      <c r="Q13" s="22">
        <f t="shared" si="5"/>
        <v>0.38571428571428573</v>
      </c>
      <c r="R13" s="22">
        <f t="shared" si="5"/>
        <v>0.12698412698412698</v>
      </c>
      <c r="S13" s="19"/>
      <c r="T13" s="19" t="s">
        <v>2276</v>
      </c>
      <c r="U13" s="19" t="s">
        <v>2377</v>
      </c>
      <c r="AE13" s="58"/>
      <c r="AF13" s="58"/>
      <c r="AH13" s="58"/>
      <c r="AI13" s="58"/>
      <c r="AJ13" s="58"/>
      <c r="AK13" s="58"/>
      <c r="AL13" s="58"/>
      <c r="AM13" s="58"/>
      <c r="AN13" s="58">
        <v>1</v>
      </c>
      <c r="AO13" s="58">
        <v>0</v>
      </c>
      <c r="AP13" s="58">
        <v>0</v>
      </c>
      <c r="AQ13" s="58">
        <v>0</v>
      </c>
      <c r="AR13"/>
      <c r="AS13"/>
      <c r="AT13"/>
      <c r="AU13"/>
    </row>
    <row r="14" spans="1:47">
      <c r="A14" s="21"/>
      <c r="B14" s="21"/>
      <c r="N14" s="72"/>
      <c r="O14" s="69"/>
      <c r="P14" s="69"/>
      <c r="Q14" s="22"/>
      <c r="R14" s="22"/>
      <c r="S14" s="19"/>
      <c r="T14" s="19"/>
      <c r="U14" s="19"/>
      <c r="AE14" s="58"/>
      <c r="AF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/>
      <c r="AS14"/>
      <c r="AT14"/>
      <c r="AU14"/>
    </row>
    <row r="15" spans="1:47">
      <c r="A15" s="21">
        <v>42243</v>
      </c>
      <c r="B15" s="62" t="str">
        <f>VLOOKUP(WEEKDAY(A15),Weekday!A$1:B$8,2)</f>
        <v>Thursday</v>
      </c>
      <c r="C15" s="19" t="s">
        <v>2343</v>
      </c>
      <c r="D15" s="19">
        <v>27</v>
      </c>
      <c r="E15" s="19">
        <v>516</v>
      </c>
      <c r="F15" s="19">
        <v>322</v>
      </c>
      <c r="G15" s="19">
        <v>30</v>
      </c>
      <c r="H15" s="19" t="s">
        <v>1740</v>
      </c>
      <c r="I15" s="19" t="s">
        <v>1740</v>
      </c>
      <c r="J15" s="19">
        <f>21+212+44</f>
        <v>277</v>
      </c>
      <c r="K15" s="19">
        <v>21</v>
      </c>
      <c r="L15" s="19">
        <v>44</v>
      </c>
      <c r="M15" s="19">
        <v>0</v>
      </c>
      <c r="N15" s="72"/>
      <c r="O15" s="73">
        <f t="shared" ref="O15:O20" si="6">(K15+L15)/J15</f>
        <v>0.23465703971119134</v>
      </c>
      <c r="P15" s="69">
        <f t="shared" ref="P15:P20" si="7">K15/(K15+L15)</f>
        <v>0.32307692307692309</v>
      </c>
      <c r="Q15" s="22">
        <f t="shared" ref="Q15:R20" si="8">F15/E15</f>
        <v>0.62403100775193798</v>
      </c>
      <c r="R15" s="22">
        <f t="shared" si="8"/>
        <v>9.3167701863354033E-2</v>
      </c>
      <c r="S15" s="19"/>
      <c r="T15" s="19" t="s">
        <v>2342</v>
      </c>
      <c r="U15" s="19"/>
      <c r="AE15" s="58"/>
      <c r="AF15" s="58"/>
      <c r="AH15" s="58"/>
      <c r="AI15" s="58"/>
      <c r="AJ15" s="58"/>
      <c r="AK15" s="58"/>
      <c r="AL15" s="58"/>
      <c r="AM15" s="58"/>
      <c r="AN15" s="58">
        <v>0</v>
      </c>
      <c r="AO15" s="58">
        <v>1</v>
      </c>
      <c r="AP15" s="58">
        <v>0</v>
      </c>
      <c r="AQ15" s="58">
        <v>0</v>
      </c>
      <c r="AR15"/>
      <c r="AS15"/>
      <c r="AT15"/>
      <c r="AU15"/>
    </row>
    <row r="16" spans="1:47">
      <c r="A16" s="21">
        <v>42245</v>
      </c>
      <c r="B16" s="62" t="str">
        <f>VLOOKUP(WEEKDAY(A16),Weekday!A$1:B$8,2)</f>
        <v>Saturday</v>
      </c>
      <c r="C16" s="19" t="s">
        <v>2281</v>
      </c>
      <c r="D16" s="19">
        <v>25</v>
      </c>
      <c r="E16" s="19">
        <v>345</v>
      </c>
      <c r="F16" s="19">
        <v>235</v>
      </c>
      <c r="G16" s="19">
        <v>41</v>
      </c>
      <c r="H16" s="19" t="s">
        <v>2411</v>
      </c>
      <c r="I16" s="19" t="s">
        <v>2411</v>
      </c>
      <c r="J16" s="19">
        <f>14+133+33+1</f>
        <v>181</v>
      </c>
      <c r="K16" s="19">
        <v>14</v>
      </c>
      <c r="L16" s="19">
        <v>33</v>
      </c>
      <c r="M16" s="19">
        <v>0</v>
      </c>
      <c r="N16" s="72"/>
      <c r="O16" s="69">
        <f t="shared" si="6"/>
        <v>0.25966850828729282</v>
      </c>
      <c r="P16" s="69">
        <f t="shared" si="7"/>
        <v>0.2978723404255319</v>
      </c>
      <c r="Q16" s="22">
        <f t="shared" si="8"/>
        <v>0.6811594202898551</v>
      </c>
      <c r="R16" s="22">
        <f t="shared" si="8"/>
        <v>0.17446808510638298</v>
      </c>
      <c r="S16" s="19"/>
      <c r="T16" s="19" t="s">
        <v>2342</v>
      </c>
      <c r="U16" s="19" t="s">
        <v>2376</v>
      </c>
      <c r="AE16" s="58"/>
      <c r="AF16" s="58"/>
      <c r="AH16" s="58"/>
      <c r="AI16" s="58"/>
      <c r="AJ16" s="58"/>
      <c r="AK16" s="58"/>
      <c r="AL16" s="58"/>
      <c r="AM16" s="58"/>
      <c r="AN16" s="58">
        <v>0</v>
      </c>
      <c r="AO16" s="58">
        <v>1</v>
      </c>
      <c r="AP16" s="58">
        <v>0</v>
      </c>
      <c r="AQ16" s="58">
        <v>0</v>
      </c>
      <c r="AR16"/>
      <c r="AS16"/>
      <c r="AT16"/>
      <c r="AU16"/>
    </row>
    <row r="17" spans="1:47">
      <c r="A17" s="21">
        <v>42247</v>
      </c>
      <c r="B17" s="62" t="str">
        <f>VLOOKUP(WEEKDAY(A17),Weekday!A$1:B$8,2)</f>
        <v>Monday</v>
      </c>
      <c r="C17" s="19" t="s">
        <v>2283</v>
      </c>
      <c r="D17" s="19">
        <v>28</v>
      </c>
      <c r="E17" s="19">
        <v>423</v>
      </c>
      <c r="F17" s="19">
        <v>263</v>
      </c>
      <c r="G17" s="19">
        <v>20</v>
      </c>
      <c r="H17" s="19" t="s">
        <v>1740</v>
      </c>
      <c r="I17" s="19" t="s">
        <v>1740</v>
      </c>
      <c r="J17" s="19">
        <f>7+209+17+1</f>
        <v>234</v>
      </c>
      <c r="K17" s="19">
        <v>7</v>
      </c>
      <c r="L17" s="19">
        <v>17</v>
      </c>
      <c r="M17" s="19">
        <v>0</v>
      </c>
      <c r="N17" s="72"/>
      <c r="O17" s="69">
        <f t="shared" si="6"/>
        <v>0.10256410256410256</v>
      </c>
      <c r="P17" s="69">
        <f t="shared" si="7"/>
        <v>0.29166666666666669</v>
      </c>
      <c r="Q17" s="22">
        <f t="shared" si="8"/>
        <v>0.62174940898345155</v>
      </c>
      <c r="R17" s="22">
        <f t="shared" si="8"/>
        <v>7.6045627376425853E-2</v>
      </c>
      <c r="S17" s="19"/>
      <c r="T17" s="19" t="s">
        <v>2342</v>
      </c>
      <c r="U17" s="19"/>
      <c r="AE17" s="58"/>
      <c r="AF17" s="58"/>
      <c r="AH17" s="58"/>
      <c r="AI17" s="58"/>
      <c r="AJ17" s="58"/>
      <c r="AK17" s="58"/>
      <c r="AL17" s="58"/>
      <c r="AM17" s="58"/>
      <c r="AN17" s="58">
        <v>0</v>
      </c>
      <c r="AO17" s="58">
        <v>1</v>
      </c>
      <c r="AP17" s="58">
        <v>0</v>
      </c>
      <c r="AQ17" s="58">
        <v>0</v>
      </c>
      <c r="AR17"/>
      <c r="AS17"/>
      <c r="AT17"/>
      <c r="AU17"/>
    </row>
    <row r="18" spans="1:47">
      <c r="A18" s="21">
        <v>42249</v>
      </c>
      <c r="B18" s="62" t="str">
        <f>VLOOKUP(WEEKDAY(A18),Weekday!A$1:B$8,2)</f>
        <v>Wednesday</v>
      </c>
      <c r="C18" s="19" t="s">
        <v>2284</v>
      </c>
      <c r="D18" s="19">
        <v>34</v>
      </c>
      <c r="E18" s="19">
        <v>357</v>
      </c>
      <c r="F18" s="19">
        <v>220</v>
      </c>
      <c r="G18" s="19">
        <v>42</v>
      </c>
      <c r="H18" s="19" t="s">
        <v>2411</v>
      </c>
      <c r="I18" s="19" t="s">
        <v>2411</v>
      </c>
      <c r="J18" s="19">
        <f>21+138+24</f>
        <v>183</v>
      </c>
      <c r="K18" s="19">
        <v>21</v>
      </c>
      <c r="L18" s="19">
        <v>24</v>
      </c>
      <c r="M18" s="19">
        <v>1</v>
      </c>
      <c r="N18" s="72"/>
      <c r="O18" s="69">
        <f t="shared" si="6"/>
        <v>0.24590163934426229</v>
      </c>
      <c r="P18" s="69">
        <f t="shared" si="7"/>
        <v>0.46666666666666667</v>
      </c>
      <c r="Q18" s="22">
        <f t="shared" si="8"/>
        <v>0.61624649859943981</v>
      </c>
      <c r="R18" s="22">
        <f t="shared" si="8"/>
        <v>0.19090909090909092</v>
      </c>
      <c r="S18" s="19"/>
      <c r="T18" s="19" t="s">
        <v>2342</v>
      </c>
      <c r="U18" s="19" t="s">
        <v>2376</v>
      </c>
      <c r="AE18" s="58"/>
      <c r="AF18" s="58"/>
      <c r="AH18" s="58"/>
      <c r="AI18" s="58"/>
      <c r="AJ18" s="58"/>
      <c r="AK18" s="58"/>
      <c r="AL18" s="58"/>
      <c r="AM18" s="58"/>
      <c r="AN18" s="58">
        <v>0</v>
      </c>
      <c r="AO18" s="58">
        <v>1</v>
      </c>
      <c r="AP18" s="58">
        <v>0</v>
      </c>
      <c r="AQ18" s="58">
        <v>0</v>
      </c>
      <c r="AR18"/>
      <c r="AS18"/>
      <c r="AT18"/>
      <c r="AU18"/>
    </row>
    <row r="19" spans="1:47">
      <c r="A19" s="21">
        <v>42253</v>
      </c>
      <c r="B19" s="62" t="str">
        <f>VLOOKUP(WEEKDAY(A19),Weekday!A$1:B$8,2)</f>
        <v>Sunday</v>
      </c>
      <c r="C19" s="19" t="s">
        <v>2285</v>
      </c>
      <c r="D19" s="19">
        <v>34</v>
      </c>
      <c r="E19" s="19">
        <v>578</v>
      </c>
      <c r="F19" s="19">
        <v>328</v>
      </c>
      <c r="G19" s="19">
        <v>33</v>
      </c>
      <c r="H19" s="19" t="s">
        <v>2411</v>
      </c>
      <c r="I19" s="19" t="s">
        <v>2411</v>
      </c>
      <c r="J19" s="19">
        <f>22+201+33+1</f>
        <v>257</v>
      </c>
      <c r="K19" s="19">
        <v>22</v>
      </c>
      <c r="L19" s="19">
        <v>33</v>
      </c>
      <c r="M19" s="19">
        <v>0</v>
      </c>
      <c r="N19" s="72"/>
      <c r="O19" s="69">
        <f t="shared" si="6"/>
        <v>0.2140077821011673</v>
      </c>
      <c r="P19" s="69">
        <f t="shared" si="7"/>
        <v>0.4</v>
      </c>
      <c r="Q19" s="22">
        <f t="shared" si="8"/>
        <v>0.56747404844290661</v>
      </c>
      <c r="R19" s="22">
        <f t="shared" si="8"/>
        <v>0.10060975609756098</v>
      </c>
      <c r="S19" s="19"/>
      <c r="T19" s="19" t="s">
        <v>2342</v>
      </c>
      <c r="U19" s="19" t="s">
        <v>2376</v>
      </c>
      <c r="AE19" s="58"/>
      <c r="AF19" s="58"/>
      <c r="AH19" s="58"/>
      <c r="AI19" s="58"/>
      <c r="AJ19" s="58"/>
      <c r="AK19" s="58"/>
      <c r="AL19" s="58"/>
      <c r="AM19" s="58"/>
      <c r="AN19" s="58">
        <v>0</v>
      </c>
      <c r="AO19" s="58">
        <v>1</v>
      </c>
      <c r="AP19" s="58">
        <v>0</v>
      </c>
      <c r="AQ19" s="58">
        <v>0</v>
      </c>
      <c r="AR19"/>
      <c r="AS19"/>
      <c r="AT19"/>
      <c r="AU19"/>
    </row>
    <row r="20" spans="1:47">
      <c r="A20" s="21">
        <v>42257</v>
      </c>
      <c r="B20" s="62" t="str">
        <f>VLOOKUP(WEEKDAY(A20),Weekday!A$1:B$8,2)</f>
        <v>Thursday</v>
      </c>
      <c r="C20" s="19" t="s">
        <v>2395</v>
      </c>
      <c r="D20" s="19">
        <v>15</v>
      </c>
      <c r="E20" s="19">
        <v>346</v>
      </c>
      <c r="F20" s="19">
        <v>183</v>
      </c>
      <c r="G20" s="19">
        <v>37</v>
      </c>
      <c r="H20" s="19" t="s">
        <v>2411</v>
      </c>
      <c r="I20" s="19" t="s">
        <v>2411</v>
      </c>
      <c r="J20" s="19">
        <f>28+89+8</f>
        <v>125</v>
      </c>
      <c r="K20" s="19">
        <v>28</v>
      </c>
      <c r="L20" s="19">
        <v>8</v>
      </c>
      <c r="M20" s="19">
        <v>2</v>
      </c>
      <c r="N20" s="72"/>
      <c r="O20" s="69">
        <f t="shared" si="6"/>
        <v>0.28799999999999998</v>
      </c>
      <c r="P20" s="69">
        <f t="shared" si="7"/>
        <v>0.77777777777777779</v>
      </c>
      <c r="Q20" s="22">
        <f t="shared" si="8"/>
        <v>0.52890173410404628</v>
      </c>
      <c r="R20" s="22">
        <f>G20/F20</f>
        <v>0.20218579234972678</v>
      </c>
      <c r="S20" s="19"/>
      <c r="T20" s="19" t="s">
        <v>2342</v>
      </c>
      <c r="U20" s="19" t="s">
        <v>2377</v>
      </c>
      <c r="AE20" s="58"/>
      <c r="AF20" s="58"/>
      <c r="AH20" s="58"/>
      <c r="AI20" s="58"/>
      <c r="AJ20" s="58"/>
      <c r="AK20" s="58"/>
      <c r="AL20" s="58"/>
      <c r="AM20" s="58"/>
      <c r="AN20" s="58">
        <v>0</v>
      </c>
      <c r="AO20" s="58">
        <v>1</v>
      </c>
      <c r="AP20" s="58">
        <v>0</v>
      </c>
      <c r="AQ20" s="58">
        <v>0</v>
      </c>
      <c r="AR20"/>
      <c r="AS20"/>
      <c r="AT20"/>
      <c r="AU20"/>
    </row>
    <row r="21" spans="1:47">
      <c r="A21" s="21"/>
      <c r="B21" s="21"/>
      <c r="N21" s="72"/>
      <c r="O21" s="69"/>
      <c r="P21" s="69"/>
      <c r="Q21" s="22"/>
      <c r="R21" s="22"/>
      <c r="S21" s="19"/>
      <c r="T21" s="19"/>
      <c r="U21" s="19"/>
      <c r="AE21" s="58"/>
      <c r="AF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/>
      <c r="AS21"/>
      <c r="AT21"/>
      <c r="AU21"/>
    </row>
    <row r="22" spans="1:47">
      <c r="A22" s="21">
        <v>42267</v>
      </c>
      <c r="B22" s="62" t="str">
        <f>VLOOKUP(WEEKDAY(A22),Weekday!A$1:B$8,2)</f>
        <v>Sunday</v>
      </c>
      <c r="C22" s="19" t="s">
        <v>2290</v>
      </c>
      <c r="D22" s="19">
        <v>27</v>
      </c>
      <c r="E22" s="19">
        <v>1057</v>
      </c>
      <c r="F22" s="19">
        <v>488</v>
      </c>
      <c r="G22" s="19">
        <v>137</v>
      </c>
      <c r="H22" s="19">
        <v>15</v>
      </c>
      <c r="I22" s="19">
        <v>29</v>
      </c>
      <c r="J22" s="19">
        <f>66+421+31+3</f>
        <v>521</v>
      </c>
      <c r="K22" s="19">
        <v>66</v>
      </c>
      <c r="L22" s="19">
        <v>31</v>
      </c>
      <c r="M22" s="19">
        <v>2</v>
      </c>
      <c r="N22" s="72"/>
      <c r="O22" s="69">
        <f t="shared" ref="O22:O25" si="9">(K22+L22)/J22</f>
        <v>0.18618042226487524</v>
      </c>
      <c r="P22" s="69">
        <f t="shared" ref="P22:P25" si="10">K22/(K22+L22)</f>
        <v>0.68041237113402064</v>
      </c>
      <c r="Q22" s="22">
        <f t="shared" ref="Q22:R26" si="11">F22/E22</f>
        <v>0.4616840113528855</v>
      </c>
      <c r="R22" s="22">
        <f t="shared" si="11"/>
        <v>0.28073770491803279</v>
      </c>
      <c r="S22" s="19"/>
      <c r="T22" s="19" t="s">
        <v>2276</v>
      </c>
      <c r="U22" s="19" t="s">
        <v>2376</v>
      </c>
      <c r="AE22" s="58"/>
      <c r="AF22" s="58"/>
      <c r="AH22" s="58"/>
      <c r="AI22" s="58"/>
      <c r="AJ22" s="58"/>
      <c r="AK22" s="58"/>
      <c r="AL22" s="58"/>
      <c r="AM22" s="58"/>
      <c r="AN22" s="58">
        <v>1</v>
      </c>
      <c r="AO22" s="58">
        <v>0</v>
      </c>
      <c r="AP22" s="58">
        <v>0</v>
      </c>
      <c r="AQ22" s="58">
        <v>0</v>
      </c>
      <c r="AR22"/>
      <c r="AS22"/>
      <c r="AT22"/>
      <c r="AU22"/>
    </row>
    <row r="23" spans="1:47">
      <c r="A23" s="21">
        <v>42271</v>
      </c>
      <c r="B23" s="62" t="str">
        <f>VLOOKUP(WEEKDAY(A23),Weekday!A$1:B$8,2)</f>
        <v>Thursday</v>
      </c>
      <c r="C23" s="19" t="s">
        <v>2289</v>
      </c>
      <c r="D23" s="19">
        <v>24</v>
      </c>
      <c r="E23" s="19">
        <v>427</v>
      </c>
      <c r="F23" s="19">
        <v>196</v>
      </c>
      <c r="G23" s="19">
        <v>89</v>
      </c>
      <c r="H23" s="19">
        <v>11</v>
      </c>
      <c r="I23" s="19">
        <v>16</v>
      </c>
      <c r="J23" s="19">
        <f>38+150+15+2</f>
        <v>205</v>
      </c>
      <c r="K23" s="19">
        <v>38</v>
      </c>
      <c r="L23" s="19">
        <v>15</v>
      </c>
      <c r="M23" s="19">
        <v>0</v>
      </c>
      <c r="N23" s="72"/>
      <c r="O23" s="69">
        <f t="shared" si="9"/>
        <v>0.25853658536585367</v>
      </c>
      <c r="P23" s="69">
        <f t="shared" si="10"/>
        <v>0.71698113207547165</v>
      </c>
      <c r="Q23" s="22">
        <f t="shared" si="11"/>
        <v>0.45901639344262296</v>
      </c>
      <c r="R23" s="22">
        <f t="shared" si="11"/>
        <v>0.45408163265306123</v>
      </c>
      <c r="S23" s="19"/>
      <c r="T23" s="19" t="s">
        <v>2276</v>
      </c>
      <c r="U23" s="19" t="s">
        <v>2376</v>
      </c>
      <c r="AE23" s="58"/>
      <c r="AF23" s="58"/>
      <c r="AH23" s="58"/>
      <c r="AI23" s="58"/>
      <c r="AJ23" s="58"/>
      <c r="AK23" s="58"/>
      <c r="AL23" s="58"/>
      <c r="AM23" s="58"/>
      <c r="AN23" s="58">
        <v>1</v>
      </c>
      <c r="AO23" s="58">
        <v>0</v>
      </c>
      <c r="AP23" s="58">
        <v>0</v>
      </c>
      <c r="AQ23" s="58">
        <v>0</v>
      </c>
      <c r="AR23"/>
      <c r="AS23"/>
      <c r="AT23"/>
      <c r="AU23"/>
    </row>
    <row r="24" spans="1:47">
      <c r="A24" s="21">
        <v>42273</v>
      </c>
      <c r="B24" s="62" t="str">
        <f>VLOOKUP(WEEKDAY(A24),Weekday!A$1:B$8,2)</f>
        <v>Saturday</v>
      </c>
      <c r="C24" s="19" t="s">
        <v>2293</v>
      </c>
      <c r="D24" s="19">
        <v>32</v>
      </c>
      <c r="E24" s="19">
        <v>1288</v>
      </c>
      <c r="F24" s="19">
        <v>569</v>
      </c>
      <c r="G24" s="19">
        <v>159</v>
      </c>
      <c r="H24" s="19">
        <v>13</v>
      </c>
      <c r="I24" s="19">
        <v>20</v>
      </c>
      <c r="J24" s="19">
        <f>77+487+64+9</f>
        <v>637</v>
      </c>
      <c r="K24" s="19">
        <v>77</v>
      </c>
      <c r="L24" s="19">
        <v>64</v>
      </c>
      <c r="M24" s="19">
        <v>7</v>
      </c>
      <c r="N24" s="72"/>
      <c r="O24" s="69">
        <f t="shared" si="9"/>
        <v>0.22135007849293564</v>
      </c>
      <c r="P24" s="69">
        <f t="shared" si="10"/>
        <v>0.54609929078014185</v>
      </c>
      <c r="Q24" s="22">
        <f t="shared" si="11"/>
        <v>0.44177018633540371</v>
      </c>
      <c r="R24" s="22">
        <f t="shared" si="11"/>
        <v>0.27943760984182775</v>
      </c>
      <c r="S24" s="19"/>
      <c r="T24" s="19" t="s">
        <v>2276</v>
      </c>
      <c r="U24" s="19" t="s">
        <v>2376</v>
      </c>
      <c r="AE24" s="58"/>
      <c r="AF24" s="58"/>
      <c r="AH24" s="58"/>
      <c r="AI24" s="58"/>
      <c r="AJ24" s="58"/>
      <c r="AK24" s="58"/>
      <c r="AL24" s="58"/>
      <c r="AM24" s="58"/>
      <c r="AN24" s="58">
        <v>1</v>
      </c>
      <c r="AO24" s="58">
        <v>0</v>
      </c>
      <c r="AP24" s="58">
        <v>0</v>
      </c>
      <c r="AQ24" s="58">
        <v>0</v>
      </c>
      <c r="AR24"/>
      <c r="AS24"/>
      <c r="AT24"/>
      <c r="AU24"/>
    </row>
    <row r="25" spans="1:47">
      <c r="A25" s="21">
        <v>42275</v>
      </c>
      <c r="B25" s="62" t="str">
        <f>VLOOKUP(WEEKDAY(A25),Weekday!A$1:B$8,2)</f>
        <v>Monday</v>
      </c>
      <c r="C25" s="19" t="s">
        <v>2344</v>
      </c>
      <c r="D25" s="19">
        <v>19</v>
      </c>
      <c r="E25" s="19">
        <v>326</v>
      </c>
      <c r="F25" s="19">
        <v>154</v>
      </c>
      <c r="G25" s="19">
        <v>72</v>
      </c>
      <c r="H25" s="19">
        <v>7</v>
      </c>
      <c r="I25" s="19">
        <v>9</v>
      </c>
      <c r="J25" s="19">
        <f>19+87+12+2</f>
        <v>120</v>
      </c>
      <c r="K25" s="19">
        <v>19</v>
      </c>
      <c r="L25" s="19">
        <v>12</v>
      </c>
      <c r="M25" s="19">
        <v>3</v>
      </c>
      <c r="N25" s="72"/>
      <c r="O25" s="69">
        <f t="shared" si="9"/>
        <v>0.25833333333333336</v>
      </c>
      <c r="P25" s="69">
        <f t="shared" si="10"/>
        <v>0.61290322580645162</v>
      </c>
      <c r="Q25" s="22">
        <f t="shared" si="11"/>
        <v>0.47239263803680981</v>
      </c>
      <c r="R25" s="23">
        <f t="shared" si="11"/>
        <v>0.46753246753246752</v>
      </c>
      <c r="S25" s="19"/>
      <c r="T25" s="19" t="s">
        <v>2276</v>
      </c>
      <c r="U25" s="19" t="s">
        <v>2376</v>
      </c>
      <c r="AE25" s="58"/>
      <c r="AF25" s="58"/>
      <c r="AH25" s="58"/>
      <c r="AI25" s="58"/>
      <c r="AJ25" s="58"/>
      <c r="AK25" s="58"/>
      <c r="AL25" s="58"/>
      <c r="AM25" s="58"/>
      <c r="AN25" s="58">
        <v>1</v>
      </c>
      <c r="AO25" s="58">
        <v>0</v>
      </c>
      <c r="AP25" s="58">
        <v>0</v>
      </c>
      <c r="AQ25" s="58">
        <v>0</v>
      </c>
      <c r="AR25"/>
      <c r="AS25"/>
      <c r="AT25"/>
      <c r="AU25"/>
    </row>
    <row r="26" spans="1:47">
      <c r="A26" s="21">
        <v>42277</v>
      </c>
      <c r="B26" s="62" t="str">
        <f>VLOOKUP(WEEKDAY(A26),Weekday!A$1:B$8,2)</f>
        <v>Wednesday</v>
      </c>
      <c r="C26" s="19" t="s">
        <v>2291</v>
      </c>
      <c r="D26" s="19">
        <v>33</v>
      </c>
      <c r="E26" s="19">
        <v>1246</v>
      </c>
      <c r="F26" s="19">
        <v>537</v>
      </c>
      <c r="G26" s="19">
        <v>130</v>
      </c>
      <c r="H26" s="19">
        <v>18</v>
      </c>
      <c r="I26" s="19">
        <v>14</v>
      </c>
      <c r="J26" s="19">
        <f>63+522+68+8</f>
        <v>661</v>
      </c>
      <c r="K26" s="19">
        <v>63</v>
      </c>
      <c r="L26" s="19">
        <v>68</v>
      </c>
      <c r="M26" s="19">
        <v>0</v>
      </c>
      <c r="N26" s="72"/>
      <c r="O26" s="69">
        <f t="shared" ref="O26" si="12">(K26+L26)/J26</f>
        <v>0.19818456883509833</v>
      </c>
      <c r="P26" s="69">
        <f t="shared" ref="P26" si="13">K26/(K26+L26)</f>
        <v>0.48091603053435117</v>
      </c>
      <c r="Q26" s="22">
        <f t="shared" si="11"/>
        <v>0.43097913322632425</v>
      </c>
      <c r="R26" s="23">
        <f t="shared" si="11"/>
        <v>0.24208566108007448</v>
      </c>
      <c r="S26" s="19"/>
      <c r="T26" s="19" t="s">
        <v>2276</v>
      </c>
      <c r="U26" s="19" t="s">
        <v>2376</v>
      </c>
      <c r="AE26" s="58"/>
      <c r="AF26" s="58"/>
      <c r="AH26" s="58"/>
      <c r="AI26" s="58"/>
      <c r="AJ26" s="58"/>
      <c r="AK26" s="58"/>
      <c r="AL26" s="58"/>
      <c r="AM26" s="58"/>
      <c r="AN26" s="58">
        <v>1</v>
      </c>
      <c r="AO26" s="58">
        <v>0</v>
      </c>
      <c r="AP26" s="58">
        <v>0</v>
      </c>
      <c r="AQ26" s="58">
        <v>0</v>
      </c>
      <c r="AR26"/>
      <c r="AS26"/>
      <c r="AT26"/>
      <c r="AU26"/>
    </row>
    <row r="27" spans="1:47">
      <c r="A27" s="21"/>
      <c r="B27" s="62"/>
      <c r="N27" s="72"/>
      <c r="O27" s="69"/>
      <c r="P27" s="69"/>
      <c r="Q27" s="22"/>
      <c r="R27" s="23"/>
      <c r="S27" s="19"/>
      <c r="T27" s="19"/>
      <c r="U27" s="19"/>
      <c r="AE27" s="58"/>
      <c r="AF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/>
      <c r="AS27"/>
      <c r="AT27"/>
      <c r="AU27"/>
    </row>
    <row r="28" spans="1:47">
      <c r="A28" s="21">
        <v>42281</v>
      </c>
      <c r="B28" s="62" t="str">
        <f>VLOOKUP(WEEKDAY(A28),Weekday!A$1:B$8,2)</f>
        <v>Sunday</v>
      </c>
      <c r="C28" s="19" t="s">
        <v>2412</v>
      </c>
      <c r="D28" s="19">
        <v>34</v>
      </c>
      <c r="N28" s="72"/>
      <c r="O28" s="69"/>
      <c r="P28" s="69"/>
      <c r="Q28" s="22"/>
      <c r="R28" s="23"/>
      <c r="S28" s="19"/>
      <c r="T28" s="19" t="s">
        <v>2276</v>
      </c>
      <c r="U28" s="19"/>
      <c r="AE28" s="58"/>
      <c r="AF28" s="58"/>
      <c r="AH28" s="58"/>
      <c r="AI28" s="58"/>
      <c r="AJ28" s="58"/>
      <c r="AK28" s="58"/>
      <c r="AL28" s="58"/>
      <c r="AM28" s="58"/>
      <c r="AN28" s="58">
        <v>1</v>
      </c>
      <c r="AO28" s="58">
        <v>0</v>
      </c>
      <c r="AP28" s="58">
        <v>0</v>
      </c>
      <c r="AQ28" s="58">
        <v>0</v>
      </c>
      <c r="AR28"/>
      <c r="AS28"/>
      <c r="AT28"/>
      <c r="AU28"/>
    </row>
    <row r="29" spans="1:47" s="75" customFormat="1">
      <c r="A29" s="74"/>
      <c r="B29" s="74"/>
      <c r="N29" s="76"/>
      <c r="O29" s="77"/>
      <c r="P29" s="77"/>
      <c r="Q29" s="78"/>
      <c r="R29" s="78"/>
      <c r="V29" s="79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6"/>
      <c r="AS29" s="6"/>
      <c r="AT29" s="6"/>
      <c r="AU29" s="6"/>
    </row>
    <row r="30" spans="1:47" s="75" customFormat="1">
      <c r="A30" s="74">
        <v>42282</v>
      </c>
      <c r="B30" s="62" t="str">
        <f>VLOOKUP(WEEKDAY(A30),Weekday!A$1:B$8,2)</f>
        <v>Monday</v>
      </c>
      <c r="C30" s="75" t="s">
        <v>2396</v>
      </c>
      <c r="D30" s="75">
        <v>10</v>
      </c>
      <c r="E30" s="75">
        <v>203</v>
      </c>
      <c r="F30" s="75">
        <v>77</v>
      </c>
      <c r="G30" s="75">
        <v>7</v>
      </c>
      <c r="H30" s="19" t="s">
        <v>1740</v>
      </c>
      <c r="I30" s="19" t="s">
        <v>1740</v>
      </c>
      <c r="J30" s="75">
        <f>11+41+15</f>
        <v>67</v>
      </c>
      <c r="K30" s="75">
        <v>11</v>
      </c>
      <c r="L30" s="75">
        <v>15</v>
      </c>
      <c r="M30" s="75">
        <v>0</v>
      </c>
      <c r="N30" s="76"/>
      <c r="O30" s="69">
        <f t="shared" ref="O30" si="14">(K30+L30)/J30</f>
        <v>0.38805970149253732</v>
      </c>
      <c r="P30" s="69">
        <f t="shared" ref="P30" si="15">K30/(K30+L30)</f>
        <v>0.42307692307692307</v>
      </c>
      <c r="Q30" s="81">
        <f>F30/E30</f>
        <v>0.37931034482758619</v>
      </c>
      <c r="R30" s="78">
        <f t="shared" ref="R30" si="16">G30/F30</f>
        <v>9.0909090909090912E-2</v>
      </c>
      <c r="T30" s="75" t="s">
        <v>2276</v>
      </c>
      <c r="U30" s="75" t="s">
        <v>2377</v>
      </c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>
        <v>1</v>
      </c>
      <c r="AO30" s="58">
        <v>0</v>
      </c>
      <c r="AP30" s="80">
        <v>0</v>
      </c>
      <c r="AQ30" s="80">
        <v>0</v>
      </c>
      <c r="AR30" s="6"/>
      <c r="AS30" s="6"/>
      <c r="AT30" s="6"/>
      <c r="AU30" s="6"/>
    </row>
    <row r="31" spans="1:47" s="75" customFormat="1">
      <c r="N31" s="76"/>
      <c r="O31" s="77"/>
      <c r="P31" s="77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6"/>
      <c r="AS31" s="6"/>
      <c r="AT31" s="6"/>
      <c r="AU31" s="6"/>
    </row>
    <row r="32" spans="1:47" s="75" customFormat="1">
      <c r="A32" s="74">
        <v>42267</v>
      </c>
      <c r="B32" s="62" t="str">
        <f>VLOOKUP(WEEKDAY(A32),Weekday!A$1:B$8,2)</f>
        <v>Sunday</v>
      </c>
      <c r="C32" s="75" t="s">
        <v>1751</v>
      </c>
      <c r="E32" s="75">
        <v>1060</v>
      </c>
      <c r="G32" s="75">
        <v>15</v>
      </c>
      <c r="N32" s="76"/>
      <c r="O32" s="77"/>
      <c r="P32" s="77"/>
      <c r="Q32" s="81">
        <f t="shared" ref="Q32:R36" si="17">F32/E32</f>
        <v>0</v>
      </c>
      <c r="R32" s="78" t="e">
        <f t="shared" si="17"/>
        <v>#DIV/0!</v>
      </c>
      <c r="T32" s="75" t="s">
        <v>2342</v>
      </c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>
        <v>0</v>
      </c>
      <c r="AO32" s="80">
        <v>1</v>
      </c>
      <c r="AP32" s="80">
        <v>0</v>
      </c>
      <c r="AQ32" s="80">
        <v>0</v>
      </c>
      <c r="AR32" s="6"/>
      <c r="AS32" s="6"/>
      <c r="AT32" s="6"/>
      <c r="AU32" s="6"/>
    </row>
    <row r="33" spans="1:47" s="75" customFormat="1">
      <c r="A33" s="74">
        <v>42269</v>
      </c>
      <c r="B33" s="62" t="str">
        <f>VLOOKUP(WEEKDAY(A33),Weekday!A$1:B$8,2)</f>
        <v>Tuesday</v>
      </c>
      <c r="C33" s="75" t="s">
        <v>1752</v>
      </c>
      <c r="E33" s="75">
        <v>153</v>
      </c>
      <c r="G33" s="75">
        <v>3</v>
      </c>
      <c r="N33" s="76"/>
      <c r="O33" s="77"/>
      <c r="P33" s="77"/>
      <c r="Q33" s="81">
        <f t="shared" si="17"/>
        <v>0</v>
      </c>
      <c r="R33" s="78" t="e">
        <f t="shared" si="17"/>
        <v>#DIV/0!</v>
      </c>
      <c r="T33" s="75" t="s">
        <v>2342</v>
      </c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>
        <v>0</v>
      </c>
      <c r="AO33" s="80">
        <v>1</v>
      </c>
      <c r="AP33" s="80">
        <v>0</v>
      </c>
      <c r="AQ33" s="80">
        <v>0</v>
      </c>
      <c r="AR33" s="6"/>
      <c r="AS33" s="6"/>
      <c r="AT33" s="6"/>
      <c r="AU33" s="6"/>
    </row>
    <row r="34" spans="1:47" s="75" customFormat="1">
      <c r="A34" s="74">
        <v>42292</v>
      </c>
      <c r="B34" s="62" t="str">
        <f>VLOOKUP(WEEKDAY(A34),Weekday!A$1:B$8,2)</f>
        <v>Thursday</v>
      </c>
      <c r="C34" s="75" t="s">
        <v>1753</v>
      </c>
      <c r="E34" s="75">
        <v>308</v>
      </c>
      <c r="G34" s="75">
        <v>10</v>
      </c>
      <c r="N34" s="76"/>
      <c r="O34" s="77"/>
      <c r="P34" s="77"/>
      <c r="Q34" s="81">
        <f t="shared" si="17"/>
        <v>0</v>
      </c>
      <c r="R34" s="78" t="e">
        <f t="shared" si="17"/>
        <v>#DIV/0!</v>
      </c>
      <c r="T34" s="75" t="s">
        <v>2276</v>
      </c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>
        <v>1</v>
      </c>
      <c r="AO34" s="80">
        <v>0</v>
      </c>
      <c r="AP34" s="80">
        <v>0</v>
      </c>
      <c r="AQ34" s="80">
        <v>0</v>
      </c>
      <c r="AR34" s="6"/>
      <c r="AS34" s="6"/>
      <c r="AT34" s="6"/>
      <c r="AU34" s="6"/>
    </row>
    <row r="35" spans="1:47" s="75" customFormat="1">
      <c r="A35" s="74">
        <v>42294</v>
      </c>
      <c r="B35" s="62" t="str">
        <f>VLOOKUP(WEEKDAY(A35),Weekday!A$1:B$8,2)</f>
        <v>Saturday</v>
      </c>
      <c r="C35" s="75" t="s">
        <v>1754</v>
      </c>
      <c r="E35" s="75">
        <v>463</v>
      </c>
      <c r="G35" s="75">
        <v>9</v>
      </c>
      <c r="N35" s="76"/>
      <c r="O35" s="77"/>
      <c r="P35" s="77"/>
      <c r="Q35" s="81">
        <f t="shared" si="17"/>
        <v>0</v>
      </c>
      <c r="R35" s="78" t="e">
        <f t="shared" si="17"/>
        <v>#DIV/0!</v>
      </c>
      <c r="T35" s="75" t="s">
        <v>2276</v>
      </c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>
        <v>1</v>
      </c>
      <c r="AO35" s="80">
        <v>0</v>
      </c>
      <c r="AP35" s="80">
        <v>0</v>
      </c>
      <c r="AQ35" s="80">
        <v>0</v>
      </c>
      <c r="AR35" s="6"/>
      <c r="AS35" s="6"/>
      <c r="AT35" s="6"/>
      <c r="AU35" s="6"/>
    </row>
    <row r="36" spans="1:47" s="75" customFormat="1">
      <c r="A36" s="74">
        <v>42296</v>
      </c>
      <c r="B36" s="62" t="str">
        <f>VLOOKUP(WEEKDAY(A36),Weekday!A$1:B$8,2)</f>
        <v>Monday</v>
      </c>
      <c r="C36" s="75" t="s">
        <v>2348</v>
      </c>
      <c r="E36" s="75">
        <v>194</v>
      </c>
      <c r="G36" s="75">
        <v>15</v>
      </c>
      <c r="N36" s="76"/>
      <c r="O36" s="77"/>
      <c r="P36" s="77"/>
      <c r="Q36" s="81">
        <f t="shared" si="17"/>
        <v>0</v>
      </c>
      <c r="R36" s="78" t="e">
        <f t="shared" si="17"/>
        <v>#DIV/0!</v>
      </c>
      <c r="T36" s="75" t="s">
        <v>2276</v>
      </c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>
        <v>1</v>
      </c>
      <c r="AO36" s="80">
        <v>0</v>
      </c>
      <c r="AP36" s="80">
        <v>0</v>
      </c>
      <c r="AQ36" s="80">
        <v>0</v>
      </c>
      <c r="AR36" s="6"/>
      <c r="AS36" s="6"/>
      <c r="AT36" s="6"/>
      <c r="AU36" s="6"/>
    </row>
    <row r="37" spans="1:47">
      <c r="A37" s="21"/>
      <c r="B37" s="21"/>
      <c r="AE37" s="58"/>
      <c r="AF37" s="58"/>
      <c r="AH37" s="58"/>
      <c r="AI37" s="58"/>
      <c r="AJ37" s="58"/>
      <c r="AK37" s="58"/>
      <c r="AL37" s="58"/>
      <c r="AM37" s="58"/>
    </row>
    <row r="38" spans="1:47">
      <c r="A38" s="21"/>
      <c r="B38" s="62"/>
      <c r="M38" s="22"/>
      <c r="N38" s="22"/>
      <c r="AE38" s="58"/>
      <c r="AF38" s="58"/>
      <c r="AH38" s="58"/>
      <c r="AI38" s="58"/>
      <c r="AJ38" s="58"/>
      <c r="AK38" s="58"/>
      <c r="AL38" s="58"/>
      <c r="AM38" s="58"/>
    </row>
    <row r="39" spans="1:47">
      <c r="A39" s="21"/>
      <c r="B39" s="62"/>
      <c r="M39" s="22"/>
      <c r="N39" s="22"/>
      <c r="AE39" s="58"/>
      <c r="AF39" s="58"/>
      <c r="AH39" s="58"/>
      <c r="AI39" s="58"/>
      <c r="AJ39" s="58"/>
      <c r="AK39" s="58"/>
      <c r="AL39" s="58"/>
      <c r="AM39" s="58"/>
    </row>
    <row r="40" spans="1:47">
      <c r="A40" s="21"/>
      <c r="B40" s="62"/>
      <c r="AE40" s="58"/>
      <c r="AF40" s="58"/>
      <c r="AH40" s="58"/>
      <c r="AI40" s="58"/>
      <c r="AJ40" s="58"/>
      <c r="AK40" s="58"/>
      <c r="AL40" s="58"/>
      <c r="AM40" s="58"/>
    </row>
    <row r="41" spans="1:47">
      <c r="A41" s="21"/>
      <c r="B41" s="62"/>
      <c r="AE41" s="58"/>
      <c r="AF41" s="58"/>
      <c r="AH41" s="58"/>
      <c r="AI41" s="58"/>
      <c r="AJ41" s="58"/>
      <c r="AK41" s="58"/>
      <c r="AL41" s="58"/>
      <c r="AM41" s="58"/>
    </row>
    <row r="42" spans="1:47">
      <c r="A42" s="21"/>
      <c r="B42" s="21"/>
      <c r="AE42" s="58"/>
      <c r="AF42" s="58"/>
      <c r="AH42" s="58"/>
      <c r="AI42" s="58"/>
      <c r="AJ42" s="58"/>
      <c r="AK42" s="58"/>
      <c r="AL42" s="58"/>
      <c r="AM42" s="58"/>
    </row>
    <row r="43" spans="1:47">
      <c r="A43" s="21"/>
      <c r="B43" s="62"/>
      <c r="AE43" s="58"/>
      <c r="AF43" s="58"/>
      <c r="AH43" s="58"/>
      <c r="AI43" s="58"/>
      <c r="AJ43" s="58"/>
      <c r="AK43" s="58"/>
      <c r="AL43" s="58"/>
      <c r="AM43" s="58"/>
    </row>
    <row r="44" spans="1:47">
      <c r="A44" s="21"/>
      <c r="B44" s="62"/>
      <c r="AE44" s="58"/>
      <c r="AF44" s="58"/>
      <c r="AH44" s="58"/>
      <c r="AI44" s="58"/>
      <c r="AJ44" s="58"/>
      <c r="AK44" s="58"/>
      <c r="AL44" s="58"/>
      <c r="AM44" s="58"/>
    </row>
    <row r="45" spans="1:47">
      <c r="A45" s="21"/>
      <c r="B45" s="62"/>
      <c r="AE45" s="58"/>
      <c r="AF45" s="58"/>
      <c r="AH45" s="58"/>
      <c r="AI45" s="58"/>
      <c r="AJ45" s="58"/>
      <c r="AK45" s="58"/>
      <c r="AL45" s="58"/>
      <c r="AM45" s="58"/>
    </row>
    <row r="46" spans="1:47">
      <c r="A46" s="21"/>
      <c r="B46" s="62"/>
      <c r="AE46" s="58"/>
      <c r="AF46" s="58"/>
      <c r="AH46" s="58"/>
      <c r="AI46" s="58"/>
      <c r="AJ46" s="58"/>
      <c r="AK46" s="58"/>
      <c r="AL46" s="58"/>
      <c r="AM46" s="58"/>
    </row>
    <row r="47" spans="1:47">
      <c r="A47" s="21"/>
      <c r="B47" s="62"/>
      <c r="AE47" s="58"/>
      <c r="AF47" s="58"/>
      <c r="AH47" s="58"/>
      <c r="AI47" s="58"/>
      <c r="AJ47" s="58"/>
      <c r="AK47" s="58"/>
      <c r="AL47" s="58"/>
      <c r="AM47" s="58"/>
    </row>
    <row r="48" spans="1:47">
      <c r="A48" s="21"/>
      <c r="B48" s="62"/>
      <c r="AE48" s="58"/>
      <c r="AF48" s="58"/>
      <c r="AH48" s="58"/>
      <c r="AI48" s="58"/>
      <c r="AJ48" s="58"/>
      <c r="AK48" s="58"/>
      <c r="AL48" s="58"/>
      <c r="AM48" s="58"/>
    </row>
    <row r="49" spans="1:39">
      <c r="A49" s="21"/>
      <c r="B49" s="62"/>
      <c r="AE49" s="58"/>
      <c r="AF49" s="58"/>
      <c r="AH49" s="58"/>
      <c r="AI49" s="58"/>
      <c r="AJ49" s="58"/>
      <c r="AK49" s="58"/>
      <c r="AL49" s="58"/>
      <c r="AM49" s="58"/>
    </row>
    <row r="50" spans="1:39">
      <c r="A50" s="21"/>
      <c r="B50" s="62"/>
      <c r="AE50" s="58"/>
      <c r="AF50" s="58"/>
      <c r="AH50" s="58"/>
      <c r="AI50" s="58"/>
      <c r="AJ50" s="58"/>
      <c r="AK50" s="58"/>
      <c r="AL50" s="58"/>
      <c r="AM50" s="58"/>
    </row>
    <row r="51" spans="1:39">
      <c r="A51" s="21"/>
      <c r="B51" s="62"/>
      <c r="AE51" s="58"/>
      <c r="AF51" s="58"/>
      <c r="AH51" s="58"/>
      <c r="AI51" s="58"/>
      <c r="AJ51" s="58"/>
      <c r="AK51" s="58"/>
      <c r="AL51" s="58"/>
      <c r="AM51" s="58"/>
    </row>
    <row r="52" spans="1:39">
      <c r="A52" s="21"/>
      <c r="B52" s="62"/>
      <c r="AE52" s="58"/>
      <c r="AF52" s="58"/>
      <c r="AH52" s="58"/>
      <c r="AI52" s="58"/>
      <c r="AJ52" s="58"/>
      <c r="AK52" s="58"/>
      <c r="AL52" s="58"/>
      <c r="AM52" s="58"/>
    </row>
    <row r="53" spans="1:39">
      <c r="A53" s="21"/>
      <c r="B53" s="62"/>
      <c r="AE53" s="58"/>
      <c r="AF53" s="58"/>
      <c r="AH53" s="58"/>
      <c r="AI53" s="58"/>
      <c r="AJ53" s="58"/>
      <c r="AK53" s="58"/>
      <c r="AL53" s="58"/>
      <c r="AM53" s="58"/>
    </row>
    <row r="54" spans="1:39">
      <c r="A54" s="21"/>
      <c r="B54" s="62"/>
      <c r="AE54" s="58"/>
      <c r="AF54" s="58"/>
      <c r="AH54" s="58"/>
      <c r="AI54" s="58"/>
      <c r="AJ54" s="58"/>
      <c r="AK54" s="58"/>
      <c r="AL54" s="58"/>
      <c r="AM54" s="58"/>
    </row>
    <row r="55" spans="1:39">
      <c r="A55" s="21"/>
      <c r="B55" s="62"/>
      <c r="AE55" s="58"/>
      <c r="AF55" s="58"/>
      <c r="AH55" s="58"/>
      <c r="AI55" s="58"/>
      <c r="AJ55" s="58"/>
      <c r="AK55" s="58"/>
      <c r="AL55" s="58"/>
      <c r="AM55" s="58"/>
    </row>
    <row r="56" spans="1:39">
      <c r="A56" s="21"/>
      <c r="B56" s="62"/>
      <c r="AE56" s="58"/>
      <c r="AF56" s="58"/>
      <c r="AH56" s="58"/>
      <c r="AI56" s="58"/>
      <c r="AJ56" s="58"/>
      <c r="AK56" s="58"/>
      <c r="AL56" s="58"/>
      <c r="AM56" s="58"/>
    </row>
    <row r="57" spans="1:39">
      <c r="A57" s="21"/>
      <c r="B57" s="62"/>
      <c r="AE57" s="58"/>
      <c r="AF57" s="58"/>
      <c r="AH57" s="58"/>
      <c r="AI57" s="58"/>
      <c r="AJ57" s="58"/>
      <c r="AK57" s="58"/>
      <c r="AL57" s="58"/>
      <c r="AM57" s="58"/>
    </row>
    <row r="58" spans="1:39">
      <c r="A58" s="21"/>
      <c r="B58" s="62"/>
      <c r="AE58" s="58"/>
      <c r="AF58" s="58"/>
      <c r="AH58" s="58"/>
      <c r="AI58" s="58"/>
      <c r="AJ58" s="58"/>
      <c r="AK58" s="58"/>
      <c r="AL58" s="58"/>
      <c r="AM58" s="58"/>
    </row>
    <row r="59" spans="1:39">
      <c r="A59" s="21"/>
      <c r="B59" s="62"/>
      <c r="AE59" s="58"/>
      <c r="AF59" s="58"/>
      <c r="AH59" s="58"/>
      <c r="AI59" s="58"/>
      <c r="AJ59" s="58"/>
      <c r="AK59" s="58"/>
      <c r="AL59" s="58"/>
      <c r="AM59" s="58"/>
    </row>
    <row r="60" spans="1:39">
      <c r="A60" s="21"/>
      <c r="B60" s="21"/>
      <c r="AE60" s="58"/>
      <c r="AF60" s="58"/>
      <c r="AH60" s="58"/>
      <c r="AI60" s="58"/>
      <c r="AJ60" s="58"/>
      <c r="AK60" s="58"/>
      <c r="AL60" s="58"/>
      <c r="AM60" s="58"/>
    </row>
    <row r="61" spans="1:39">
      <c r="A61" s="21"/>
      <c r="B61" s="62"/>
      <c r="AE61" s="58"/>
      <c r="AF61" s="58"/>
      <c r="AH61" s="58"/>
      <c r="AI61" s="58"/>
      <c r="AJ61" s="58"/>
      <c r="AK61" s="58"/>
      <c r="AL61" s="58"/>
      <c r="AM61" s="58"/>
    </row>
    <row r="62" spans="1:39">
      <c r="A62" s="21"/>
      <c r="B62" s="62"/>
      <c r="AE62" s="58"/>
      <c r="AF62" s="58"/>
      <c r="AH62" s="58"/>
      <c r="AI62" s="58"/>
      <c r="AJ62" s="58"/>
      <c r="AK62" s="58"/>
      <c r="AL62" s="58"/>
      <c r="AM62" s="58"/>
    </row>
    <row r="63" spans="1:39">
      <c r="A63" s="21"/>
      <c r="B63" s="62"/>
      <c r="AE63" s="58"/>
      <c r="AF63" s="58"/>
      <c r="AH63" s="58"/>
      <c r="AI63" s="58"/>
      <c r="AJ63" s="58"/>
      <c r="AK63" s="58"/>
      <c r="AL63" s="58"/>
      <c r="AM63" s="58"/>
    </row>
    <row r="64" spans="1:39">
      <c r="A64" s="21"/>
      <c r="B64" s="62"/>
      <c r="AE64" s="58"/>
      <c r="AF64" s="58"/>
      <c r="AH64" s="58"/>
      <c r="AI64" s="58"/>
      <c r="AJ64" s="58"/>
      <c r="AK64" s="58"/>
      <c r="AL64" s="58"/>
      <c r="AM64" s="58"/>
    </row>
    <row r="65" spans="1:39">
      <c r="A65" s="21"/>
      <c r="B65" s="21"/>
      <c r="AE65" s="58"/>
      <c r="AF65" s="58"/>
      <c r="AH65" s="58"/>
      <c r="AI65" s="58"/>
      <c r="AJ65" s="58"/>
      <c r="AK65" s="58"/>
      <c r="AL65" s="58"/>
      <c r="AM65" s="58"/>
    </row>
    <row r="66" spans="1:39">
      <c r="A66" s="21"/>
      <c r="B66" s="21"/>
      <c r="AE66" s="58"/>
      <c r="AF66" s="58"/>
      <c r="AH66" s="58"/>
      <c r="AI66" s="58"/>
      <c r="AJ66" s="58"/>
      <c r="AK66" s="58"/>
      <c r="AL66" s="58"/>
      <c r="AM66" s="58"/>
    </row>
    <row r="67" spans="1:39">
      <c r="A67" s="21"/>
      <c r="B67" s="21"/>
      <c r="AE67" s="58"/>
      <c r="AF67" s="58"/>
      <c r="AH67" s="58"/>
      <c r="AI67" s="58"/>
      <c r="AJ67" s="58"/>
      <c r="AK67" s="58"/>
      <c r="AL67" s="58"/>
      <c r="AM67" s="58"/>
    </row>
    <row r="68" spans="1:39">
      <c r="A68" s="21"/>
      <c r="B68" s="21"/>
      <c r="AE68" s="58"/>
      <c r="AF68" s="58"/>
      <c r="AH68" s="58"/>
      <c r="AI68" s="58"/>
      <c r="AJ68" s="58"/>
      <c r="AK68" s="58"/>
      <c r="AL68" s="58"/>
      <c r="AM68" s="58"/>
    </row>
    <row r="69" spans="1:39">
      <c r="A69" s="21"/>
      <c r="B69" s="21"/>
      <c r="AE69" s="58"/>
      <c r="AF69" s="58"/>
      <c r="AH69" s="58"/>
      <c r="AI69" s="58"/>
      <c r="AJ69" s="58"/>
      <c r="AK69" s="58"/>
      <c r="AL69" s="58"/>
      <c r="AM69" s="58"/>
    </row>
    <row r="70" spans="1:39">
      <c r="A70" s="21"/>
      <c r="B70" s="21"/>
      <c r="AE70" s="58"/>
      <c r="AF70" s="58"/>
      <c r="AH70" s="58"/>
      <c r="AI70" s="58"/>
      <c r="AJ70" s="58"/>
      <c r="AK70" s="58"/>
      <c r="AL70" s="58"/>
      <c r="AM70" s="58"/>
    </row>
    <row r="71" spans="1:39">
      <c r="A71" s="21"/>
      <c r="B71" s="21"/>
      <c r="AE71" s="58"/>
      <c r="AF71" s="58"/>
      <c r="AH71" s="58"/>
      <c r="AI71" s="58"/>
      <c r="AJ71" s="58"/>
      <c r="AK71" s="58"/>
      <c r="AL71" s="58"/>
      <c r="AM71" s="58"/>
    </row>
    <row r="72" spans="1:39">
      <c r="A72" s="21"/>
      <c r="B72" s="21"/>
      <c r="AE72" s="58"/>
      <c r="AF72" s="58"/>
      <c r="AH72" s="58"/>
      <c r="AI72" s="58"/>
      <c r="AJ72" s="58"/>
      <c r="AK72" s="58"/>
      <c r="AL72" s="58"/>
      <c r="AM72" s="58"/>
    </row>
    <row r="73" spans="1:39">
      <c r="A73" s="21"/>
      <c r="B73" s="21"/>
      <c r="AE73" s="58"/>
      <c r="AF73" s="58"/>
      <c r="AH73" s="58"/>
      <c r="AI73" s="58"/>
      <c r="AJ73" s="58"/>
      <c r="AK73" s="58"/>
      <c r="AL73" s="58"/>
      <c r="AM73" s="58"/>
    </row>
    <row r="74" spans="1:39">
      <c r="A74" s="21"/>
      <c r="B74" s="21"/>
      <c r="AE74" s="58"/>
      <c r="AF74" s="58"/>
      <c r="AH74" s="58"/>
      <c r="AI74" s="58"/>
      <c r="AJ74" s="58"/>
      <c r="AK74" s="58"/>
      <c r="AL74" s="58"/>
      <c r="AM74" s="58"/>
    </row>
    <row r="75" spans="1:39">
      <c r="A75" s="21"/>
      <c r="B75" s="21"/>
      <c r="AE75" s="58"/>
      <c r="AF75" s="58"/>
      <c r="AH75" s="58"/>
      <c r="AI75" s="58"/>
      <c r="AJ75" s="58"/>
      <c r="AK75" s="58"/>
      <c r="AL75" s="58"/>
      <c r="AM75" s="58"/>
    </row>
    <row r="76" spans="1:39">
      <c r="A76" s="21"/>
      <c r="B76" s="21"/>
      <c r="AE76" s="58"/>
      <c r="AF76" s="58"/>
      <c r="AH76" s="58"/>
      <c r="AI76" s="58"/>
      <c r="AJ76" s="58"/>
      <c r="AK76" s="58"/>
      <c r="AL76" s="58"/>
      <c r="AM76" s="58"/>
    </row>
    <row r="77" spans="1:39">
      <c r="A77" s="21"/>
      <c r="B77" s="21"/>
      <c r="AE77" s="58"/>
      <c r="AF77" s="58"/>
      <c r="AH77" s="58"/>
      <c r="AI77" s="58"/>
      <c r="AJ77" s="58"/>
      <c r="AK77" s="58"/>
      <c r="AL77" s="58"/>
      <c r="AM77" s="58"/>
    </row>
    <row r="78" spans="1:39">
      <c r="A78" s="21"/>
      <c r="B78" s="21"/>
      <c r="AE78" s="58"/>
      <c r="AF78" s="58"/>
      <c r="AH78" s="58"/>
      <c r="AI78" s="58"/>
      <c r="AJ78" s="58"/>
      <c r="AK78" s="58"/>
      <c r="AL78" s="58"/>
      <c r="AM78" s="58"/>
    </row>
    <row r="79" spans="1:39">
      <c r="A79" s="21"/>
      <c r="B79" s="21"/>
      <c r="AE79" s="58"/>
      <c r="AF79" s="58"/>
      <c r="AH79" s="58"/>
      <c r="AI79" s="58"/>
      <c r="AJ79" s="58"/>
      <c r="AK79" s="58"/>
      <c r="AL79" s="58"/>
      <c r="AM79" s="58"/>
    </row>
    <row r="80" spans="1:39">
      <c r="A80" s="21"/>
      <c r="B80" s="21"/>
      <c r="AE80" s="58"/>
      <c r="AF80" s="58"/>
      <c r="AH80" s="58"/>
      <c r="AI80" s="58"/>
      <c r="AJ80" s="58"/>
      <c r="AK80" s="58"/>
      <c r="AL80" s="58"/>
      <c r="AM80" s="58"/>
    </row>
    <row r="81" spans="31:39">
      <c r="AE81" s="58"/>
      <c r="AF81" s="58"/>
      <c r="AH81" s="58"/>
      <c r="AI81" s="58"/>
      <c r="AJ81" s="58"/>
      <c r="AK81" s="58"/>
      <c r="AL81" s="58"/>
      <c r="AM81" s="58"/>
    </row>
    <row r="82" spans="31:39">
      <c r="AE82" s="58"/>
      <c r="AF82" s="58"/>
      <c r="AH82" s="58"/>
      <c r="AI82" s="58"/>
      <c r="AJ82" s="58"/>
      <c r="AK82" s="58"/>
      <c r="AL82" s="58"/>
      <c r="AM82" s="58"/>
    </row>
    <row r="83" spans="31:39">
      <c r="AE83" s="58"/>
      <c r="AF83" s="58"/>
      <c r="AH83" s="58"/>
      <c r="AI83" s="58"/>
      <c r="AJ83" s="58"/>
      <c r="AK83" s="58"/>
      <c r="AL83" s="58"/>
      <c r="AM83" s="58"/>
    </row>
    <row r="84" spans="31:39">
      <c r="AE84" s="58"/>
      <c r="AF84" s="58"/>
      <c r="AH84" s="58"/>
      <c r="AI84" s="58"/>
      <c r="AJ84" s="58"/>
      <c r="AK84" s="58"/>
      <c r="AL84" s="58"/>
      <c r="AM84" s="58"/>
    </row>
    <row r="85" spans="31:39">
      <c r="AE85" s="58"/>
      <c r="AF85" s="58"/>
      <c r="AH85" s="58"/>
      <c r="AI85" s="58"/>
      <c r="AJ85" s="58"/>
      <c r="AK85" s="58"/>
      <c r="AL85" s="58"/>
      <c r="AM85" s="58"/>
    </row>
    <row r="86" spans="31:39">
      <c r="AE86" s="58"/>
      <c r="AF86" s="58"/>
      <c r="AH86" s="58"/>
      <c r="AI86" s="58"/>
      <c r="AJ86" s="58"/>
      <c r="AK86" s="58"/>
      <c r="AL86" s="58"/>
      <c r="AM86" s="58"/>
    </row>
    <row r="87" spans="31:39">
      <c r="AE87" s="58"/>
      <c r="AF87" s="58"/>
      <c r="AH87" s="58"/>
      <c r="AI87" s="58"/>
      <c r="AJ87" s="58"/>
      <c r="AK87" s="58"/>
      <c r="AL87" s="58"/>
      <c r="AM87" s="58"/>
    </row>
    <row r="88" spans="31:39">
      <c r="AE88" s="58"/>
      <c r="AF88" s="58"/>
      <c r="AH88" s="58"/>
      <c r="AI88" s="58"/>
      <c r="AJ88" s="58"/>
      <c r="AK88" s="58"/>
      <c r="AL88" s="58"/>
      <c r="AM88" s="58"/>
    </row>
    <row r="89" spans="31:39">
      <c r="AE89" s="58"/>
      <c r="AF89" s="58"/>
      <c r="AH89" s="58"/>
      <c r="AI89" s="58"/>
      <c r="AJ89" s="58"/>
      <c r="AK89" s="58"/>
      <c r="AL89" s="58"/>
      <c r="AM89" s="58"/>
    </row>
    <row r="90" spans="31:39">
      <c r="AE90" s="58"/>
      <c r="AF90" s="58"/>
      <c r="AH90" s="58"/>
      <c r="AI90" s="58"/>
      <c r="AJ90" s="58"/>
      <c r="AK90" s="58"/>
      <c r="AL90" s="58"/>
      <c r="AM90" s="58"/>
    </row>
    <row r="91" spans="31:39">
      <c r="AE91" s="58"/>
      <c r="AF91" s="58"/>
      <c r="AH91" s="58"/>
      <c r="AI91" s="58"/>
      <c r="AJ91" s="58"/>
      <c r="AK91" s="58"/>
      <c r="AL91" s="58"/>
      <c r="AM91" s="58"/>
    </row>
    <row r="92" spans="31:39">
      <c r="AE92" s="58"/>
      <c r="AF92" s="58"/>
      <c r="AH92" s="58"/>
      <c r="AI92" s="58"/>
      <c r="AJ92" s="58"/>
      <c r="AK92" s="58"/>
      <c r="AL92" s="58"/>
      <c r="AM92" s="58"/>
    </row>
    <row r="93" spans="31:39">
      <c r="AE93" s="58"/>
      <c r="AF93" s="58"/>
      <c r="AH93" s="58"/>
      <c r="AI93" s="58"/>
      <c r="AJ93" s="58"/>
      <c r="AK93" s="58"/>
      <c r="AL93" s="58"/>
      <c r="AM93" s="58"/>
    </row>
    <row r="94" spans="31:39">
      <c r="AE94" s="58"/>
      <c r="AF94" s="58"/>
      <c r="AH94" s="58"/>
      <c r="AI94" s="58"/>
      <c r="AJ94" s="58"/>
      <c r="AK94" s="58"/>
      <c r="AL94" s="58"/>
      <c r="AM94" s="58"/>
    </row>
    <row r="95" spans="31:39">
      <c r="AE95" s="58"/>
      <c r="AF95" s="58"/>
      <c r="AH95" s="58"/>
      <c r="AI95" s="58"/>
      <c r="AJ95" s="58"/>
      <c r="AK95" s="58"/>
      <c r="AL95" s="58"/>
      <c r="AM95" s="58"/>
    </row>
    <row r="96" spans="31:39">
      <c r="AE96" s="58"/>
      <c r="AF96" s="58"/>
      <c r="AH96" s="58"/>
      <c r="AI96" s="58"/>
      <c r="AJ96" s="58"/>
      <c r="AK96" s="58"/>
      <c r="AL96" s="58"/>
      <c r="AM96" s="58"/>
    </row>
    <row r="97" spans="31:39">
      <c r="AE97" s="58"/>
      <c r="AF97" s="58"/>
      <c r="AH97" s="58"/>
      <c r="AI97" s="58"/>
      <c r="AJ97" s="58"/>
      <c r="AK97" s="58"/>
      <c r="AL97" s="58"/>
      <c r="AM97" s="58"/>
    </row>
    <row r="98" spans="31:39">
      <c r="AE98" s="58"/>
      <c r="AF98" s="58"/>
      <c r="AH98" s="58"/>
      <c r="AI98" s="58"/>
      <c r="AJ98" s="58"/>
      <c r="AK98" s="58"/>
      <c r="AL98" s="58"/>
      <c r="AM98" s="58"/>
    </row>
    <row r="99" spans="31:39">
      <c r="AE99" s="58"/>
      <c r="AF99" s="58"/>
      <c r="AH99" s="58"/>
      <c r="AI99" s="58"/>
      <c r="AJ99" s="58"/>
      <c r="AK99" s="58"/>
      <c r="AL99" s="58"/>
      <c r="AM99" s="58"/>
    </row>
    <row r="100" spans="31:39">
      <c r="AE100" s="58"/>
      <c r="AF100" s="58"/>
      <c r="AH100" s="58"/>
      <c r="AI100" s="58"/>
      <c r="AJ100" s="58"/>
      <c r="AK100" s="58"/>
      <c r="AL100" s="58"/>
      <c r="AM100" s="58"/>
    </row>
  </sheetData>
  <conditionalFormatting sqref="R73:AI73 R37:AI37 R42:AF42 R76:AI76 R74:AF75 R81:AI1048576 R77:AF80 R60:AF60 R65:AF7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{518779F3-508F-4B81-B61E-FB2A2E6C9F07}</x14:id>
        </ext>
      </extLst>
    </cfRule>
  </conditionalFormatting>
  <conditionalFormatting sqref="N37:N104857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{36DA3FCB-C56D-4CEB-AF2F-C2D45E1D76E8}</x14:id>
        </ext>
      </extLst>
    </cfRule>
  </conditionalFormatting>
  <conditionalFormatting sqref="V31:AM31 V29 V1:AM1 X29:AM29 V7:AM7 V14:AM14 V21:AM2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{DE19EF44-15E3-494B-84CC-A56F9CEFB34B}</x14:id>
        </ext>
      </extLst>
    </cfRule>
  </conditionalFormatting>
  <conditionalFormatting sqref="R1:R3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{18FDB597-4EF8-4F4C-9491-C95F93DA4E69}</x14:id>
        </ext>
      </extLst>
    </cfRule>
  </conditionalFormatting>
  <conditionalFormatting sqref="Q1:Q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{57BC4E4B-E9ED-4D69-B4DC-FDB5910F59BF}</x14:id>
        </ext>
      </extLst>
    </cfRule>
  </conditionalFormatting>
  <conditionalFormatting sqref="R1:R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{C34E2D7F-3C5B-4850-8D45-4EE8C1AA8A23}</x14:id>
        </ext>
      </extLst>
    </cfRule>
  </conditionalFormatting>
  <conditionalFormatting sqref="G1:G31 G37:G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{FA223F7D-F312-479B-8C13-2CEAF9DB20B2}</x14:id>
        </ext>
      </extLst>
    </cfRule>
  </conditionalFormatting>
  <conditionalFormatting sqref="O1:O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{EAEB6F36-13EB-4C46-97F8-2CB80343857C}</x14:id>
        </ext>
      </extLst>
    </cfRule>
  </conditionalFormatting>
  <conditionalFormatting sqref="P1:P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{B49043F7-335E-4E22-B86A-55D11BED982E}</x14:id>
        </ext>
      </extLst>
    </cfRule>
  </conditionalFormatting>
  <conditionalFormatting sqref="G32:G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{26ACE066-F9C4-452C-8D66-7EBF7A3DCD21}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779F3-508F-4B81-B61E-FB2A2E6C9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R73:AI73 R37:AI37 R42:AF42 R76:AI76 R74:AF75 R81:AI1048576 R77:AF80 R60:AF60 R65:AF72</xm:sqref>
        </x14:conditionalFormatting>
        <x14:conditionalFormatting xmlns:xm="http://schemas.microsoft.com/office/excel/2006/main">
          <x14:cfRule type="dataBar" id="{36DA3FCB-C56D-4CEB-AF2F-C2D45E1D7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N37:N1048576</xm:sqref>
        </x14:conditionalFormatting>
        <x14:conditionalFormatting xmlns:xm="http://schemas.microsoft.com/office/excel/2006/main">
          <x14:cfRule type="dataBar" id="{DE19EF44-15E3-494B-84CC-A56F9CEFB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V31:AM31 V29 V1:AM1 X29:AM29 V7:AM7 V14:AM14 V21:AM21</xm:sqref>
        </x14:conditionalFormatting>
        <x14:conditionalFormatting xmlns:xm="http://schemas.microsoft.com/office/excel/2006/main">
          <x14:cfRule type="dataBar" id="{18FDB597-4EF8-4F4C-9491-C95F93DA4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R1:R36</xm:sqref>
        </x14:conditionalFormatting>
        <x14:conditionalFormatting xmlns:xm="http://schemas.microsoft.com/office/excel/2006/main">
          <x14:cfRule type="dataBar" id="{57BC4E4B-E9ED-4D69-B4DC-FDB5910F5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C34E2D7F-3C5B-4850-8D45-4EE8C1AA8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FA223F7D-F312-479B-8C13-2CEAF9DB2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G1:G31 G37:G1048576</xm:sqref>
        </x14:conditionalFormatting>
        <x14:conditionalFormatting xmlns:xm="http://schemas.microsoft.com/office/excel/2006/main">
          <x14:cfRule type="dataBar" id="{EAEB6F36-13EB-4C46-97F8-2CB803438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B49043F7-335E-4E22-B86A-55D11BED9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26ACE066-F9C4-452C-8D66-7EBF7A3DC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G32:G36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Definitions</vt:lpstr>
      <vt:lpstr>InternationalAlumni</vt:lpstr>
      <vt:lpstr>GMAT-2007-2014</vt:lpstr>
      <vt:lpstr>GMAT-2011-2015</vt:lpstr>
      <vt:lpstr>GMAT-2013-2017</vt:lpstr>
      <vt:lpstr>StateDeptOffices</vt:lpstr>
      <vt:lpstr>Events 2013-2014</vt:lpstr>
      <vt:lpstr>Events 2014-2015</vt:lpstr>
      <vt:lpstr>Events 2015-2016</vt:lpstr>
      <vt:lpstr>Events 2016-2017</vt:lpstr>
      <vt:lpstr>Events 2017-2018</vt:lpstr>
      <vt:lpstr>EventsWebsites</vt:lpstr>
      <vt:lpstr>OtherResources</vt:lpstr>
      <vt:lpstr>CountriesContinents</vt:lpstr>
      <vt:lpstr>ChinaComprehensiveUniv</vt:lpstr>
      <vt:lpstr>ChinaProfessionalUniv</vt:lpstr>
      <vt:lpstr>TaiwanUniversities</vt:lpstr>
      <vt:lpstr>SingaporeUniversities</vt:lpstr>
      <vt:lpstr>IndiaEngineeringUniv</vt:lpstr>
      <vt:lpstr>Weekday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Donald Harter</cp:lastModifiedBy>
  <dcterms:created xsi:type="dcterms:W3CDTF">2008-07-16T01:03:51Z</dcterms:created>
  <dcterms:modified xsi:type="dcterms:W3CDTF">2018-01-31T19:51:38Z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  <property fmtid="{D5CDD505-2E9C-101B-9397-08002B2CF9AE}" pid="3" name="SV_QUERY_LIST_4F35BF76-6C0D-4D9B-82B2-816C12CF3733">
    <vt:lpwstr>empty_477D106A-C0D6-4607-AEBD-E2C9D60EA279</vt:lpwstr>
  </property>
</Properties>
</file>