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pmel\PycharmProjects\MAN\"/>
    </mc:Choice>
  </mc:AlternateContent>
  <xr:revisionPtr revIDLastSave="0" documentId="13_ncr:1_{8271BB6D-2FE9-4CCF-8758-1AFA6625776C}" xr6:coauthVersionLast="47" xr6:coauthVersionMax="47" xr10:uidLastSave="{00000000-0000-0000-0000-000000000000}"/>
  <bookViews>
    <workbookView xWindow="-108" yWindow="-108" windowWidth="23256" windowHeight="13176" tabRatio="897" firstSheet="9" activeTab="12" xr2:uid="{00000000-000D-0000-FFFF-FFFF00000000}"/>
  </bookViews>
  <sheets>
    <sheet name="Index" sheetId="21" r:id="rId1"/>
    <sheet name="Population" sheetId="27" r:id="rId2"/>
    <sheet name="Perception of Security" sheetId="54" r:id="rId3"/>
    <sheet name="Crimes" sheetId="56" r:id="rId4"/>
    <sheet name="Homicides" sheetId="59" r:id="rId5"/>
    <sheet name="1st Degree" sheetId="61" r:id="rId6"/>
    <sheet name="Carrier" sheetId="63" r:id="rId7"/>
    <sheet name="Crimes Reported" sheetId="70" r:id="rId8"/>
    <sheet name="CR" sheetId="38" r:id="rId9"/>
    <sheet name="Sheet1" sheetId="52" r:id="rId10"/>
    <sheet name="Perception of Security (2)" sheetId="66" r:id="rId11"/>
    <sheet name="Crimes (2)" sheetId="64" r:id="rId12"/>
    <sheet name="Hoja1" sheetId="72" r:id="rId13"/>
    <sheet name="Hoja2" sheetId="73" r:id="rId14"/>
    <sheet name="Homicides (2)" sheetId="65" r:id="rId15"/>
    <sheet name="1st Degree (2)" sheetId="67" r:id="rId16"/>
    <sheet name="Carrier (2)" sheetId="68" r:id="rId17"/>
    <sheet name="Crimes Reported (2)" sheetId="71" r:id="rId18"/>
  </sheets>
  <definedNames>
    <definedName name="_xlchart.v5.0" hidden="1">Hoja1!$A$1:$A$32</definedName>
    <definedName name="_xlchart.v5.1" hidden="1">Hoja1!$B$1:$B$32</definedName>
    <definedName name="_xlchart.v5.10" hidden="1">Hoja1!$K$1:$K$32</definedName>
    <definedName name="_xlchart.v5.11" hidden="1">Hoja1!$L$1:$L$32</definedName>
    <definedName name="_xlchart.v5.12" hidden="1">Hoja1!$M$1:$M$32</definedName>
    <definedName name="_xlchart.v5.13" hidden="1">Hoja1!$N$1:$N$32</definedName>
    <definedName name="_xlchart.v5.2" hidden="1">Hoja1!$C$1:$C$32</definedName>
    <definedName name="_xlchart.v5.3" hidden="1">Hoja1!$D$1:$D$32</definedName>
    <definedName name="_xlchart.v5.4" hidden="1">Hoja1!$E$1:$E$32</definedName>
    <definedName name="_xlchart.v5.5" hidden="1">Hoja1!$F$1:$F$32</definedName>
    <definedName name="_xlchart.v5.6" hidden="1">Hoja1!$G$1:$G$32</definedName>
    <definedName name="_xlchart.v5.7" hidden="1">Hoja1!$H$1:$H$32</definedName>
    <definedName name="_xlchart.v5.8" hidden="1">Hoja1!$I$1:$I$32</definedName>
    <definedName name="_xlchart.v5.9" hidden="1">Hoja1!$J$1:$J$32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71" l="1"/>
  <c r="H58" i="71"/>
  <c r="J67" i="66"/>
  <c r="E56" i="66"/>
  <c r="F141" i="71"/>
  <c r="G141" i="71"/>
  <c r="H141" i="71"/>
  <c r="I141" i="71"/>
  <c r="J141" i="71"/>
  <c r="K141" i="71"/>
  <c r="L141" i="71"/>
  <c r="E141" i="71"/>
  <c r="J126" i="71"/>
  <c r="K126" i="71"/>
  <c r="L126" i="71"/>
  <c r="M126" i="71"/>
  <c r="J127" i="71"/>
  <c r="K127" i="71"/>
  <c r="L127" i="71"/>
  <c r="M127" i="71"/>
  <c r="J128" i="71"/>
  <c r="K128" i="71"/>
  <c r="L128" i="71"/>
  <c r="M128" i="71"/>
  <c r="J129" i="71"/>
  <c r="K129" i="71"/>
  <c r="L129" i="71"/>
  <c r="M129" i="71"/>
  <c r="J130" i="71"/>
  <c r="K130" i="71"/>
  <c r="L130" i="71"/>
  <c r="M130" i="71"/>
  <c r="J131" i="71"/>
  <c r="K131" i="71"/>
  <c r="L131" i="71"/>
  <c r="M131" i="71"/>
  <c r="J132" i="71"/>
  <c r="K132" i="71"/>
  <c r="L132" i="71"/>
  <c r="M132" i="71"/>
  <c r="J133" i="71"/>
  <c r="K133" i="71"/>
  <c r="L133" i="71"/>
  <c r="M133" i="71"/>
  <c r="J134" i="71"/>
  <c r="K134" i="71"/>
  <c r="L134" i="71"/>
  <c r="M134" i="71"/>
  <c r="J135" i="71"/>
  <c r="K135" i="71"/>
  <c r="L135" i="71"/>
  <c r="M135" i="71"/>
  <c r="J136" i="71"/>
  <c r="K136" i="71"/>
  <c r="L136" i="71"/>
  <c r="M136" i="71"/>
  <c r="K125" i="71"/>
  <c r="L125" i="71"/>
  <c r="M125" i="71"/>
  <c r="J125" i="71"/>
  <c r="E113" i="71"/>
  <c r="E112" i="71"/>
  <c r="F75" i="71"/>
  <c r="G75" i="71" s="1"/>
  <c r="H75" i="71" s="1"/>
  <c r="I75" i="71" s="1"/>
  <c r="J75" i="71" s="1"/>
  <c r="K75" i="71" s="1"/>
  <c r="L75" i="71" s="1"/>
  <c r="M75" i="71" s="1"/>
  <c r="N75" i="71" s="1"/>
  <c r="O75" i="71" s="1"/>
  <c r="P75" i="71" s="1"/>
  <c r="E61" i="71"/>
  <c r="E60" i="71"/>
  <c r="E58" i="71"/>
  <c r="J58" i="71" s="1"/>
  <c r="E57" i="71"/>
  <c r="E56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F13" i="71"/>
  <c r="G13" i="71" s="1"/>
  <c r="H13" i="71" s="1"/>
  <c r="I13" i="71" s="1"/>
  <c r="J13" i="71" s="1"/>
  <c r="K13" i="71" s="1"/>
  <c r="L13" i="71" s="1"/>
  <c r="M13" i="71" s="1"/>
  <c r="N13" i="71" s="1"/>
  <c r="O13" i="71" s="1"/>
  <c r="P13" i="71" s="1"/>
  <c r="E61" i="70"/>
  <c r="E60" i="70"/>
  <c r="E58" i="70"/>
  <c r="E57" i="70"/>
  <c r="E56" i="70"/>
  <c r="P53" i="70"/>
  <c r="O53" i="70"/>
  <c r="N53" i="70"/>
  <c r="M53" i="70"/>
  <c r="L53" i="70"/>
  <c r="K53" i="70"/>
  <c r="J53" i="70"/>
  <c r="I53" i="70"/>
  <c r="H53" i="70"/>
  <c r="G53" i="70"/>
  <c r="F53" i="70"/>
  <c r="E53" i="70"/>
  <c r="P52" i="70"/>
  <c r="O52" i="70"/>
  <c r="N52" i="70"/>
  <c r="M52" i="70"/>
  <c r="L52" i="70"/>
  <c r="K52" i="70"/>
  <c r="J52" i="70"/>
  <c r="I52" i="70"/>
  <c r="H52" i="70"/>
  <c r="G52" i="70"/>
  <c r="F52" i="70"/>
  <c r="E52" i="70"/>
  <c r="F13" i="70"/>
  <c r="G13" i="70" s="1"/>
  <c r="H13" i="70" s="1"/>
  <c r="I13" i="70" s="1"/>
  <c r="J13" i="70" s="1"/>
  <c r="K13" i="70" s="1"/>
  <c r="L13" i="70" s="1"/>
  <c r="M13" i="70" s="1"/>
  <c r="N13" i="70" s="1"/>
  <c r="O13" i="70" s="1"/>
  <c r="P13" i="70" s="1"/>
  <c r="E64" i="68"/>
  <c r="E65" i="68"/>
  <c r="E63" i="68"/>
  <c r="F75" i="68"/>
  <c r="G75" i="68" s="1"/>
  <c r="H75" i="68" s="1"/>
  <c r="I75" i="68" s="1"/>
  <c r="J75" i="68" s="1"/>
  <c r="K75" i="68" s="1"/>
  <c r="L75" i="68" s="1"/>
  <c r="M75" i="68" s="1"/>
  <c r="E61" i="68"/>
  <c r="E60" i="68"/>
  <c r="E58" i="68"/>
  <c r="E57" i="68"/>
  <c r="E56" i="68"/>
  <c r="M54" i="68"/>
  <c r="L54" i="68"/>
  <c r="K54" i="68"/>
  <c r="J54" i="68"/>
  <c r="I54" i="68"/>
  <c r="H54" i="68"/>
  <c r="G54" i="68"/>
  <c r="F54" i="68"/>
  <c r="E54" i="68"/>
  <c r="M53" i="68"/>
  <c r="L53" i="68"/>
  <c r="K53" i="68"/>
  <c r="J53" i="68"/>
  <c r="I53" i="68"/>
  <c r="H53" i="68"/>
  <c r="G53" i="68"/>
  <c r="F53" i="68"/>
  <c r="E53" i="68"/>
  <c r="M52" i="68"/>
  <c r="L52" i="68"/>
  <c r="K52" i="68"/>
  <c r="J52" i="68"/>
  <c r="I52" i="68"/>
  <c r="H52" i="68"/>
  <c r="G52" i="68"/>
  <c r="F52" i="68"/>
  <c r="E52" i="68"/>
  <c r="F13" i="68"/>
  <c r="G13" i="68" s="1"/>
  <c r="H13" i="68" s="1"/>
  <c r="I13" i="68" s="1"/>
  <c r="J13" i="68" s="1"/>
  <c r="K13" i="68" s="1"/>
  <c r="L13" i="68" s="1"/>
  <c r="M13" i="68" s="1"/>
  <c r="E61" i="63"/>
  <c r="E60" i="63"/>
  <c r="E58" i="63"/>
  <c r="E57" i="63"/>
  <c r="E56" i="63"/>
  <c r="F54" i="63"/>
  <c r="G54" i="63"/>
  <c r="H54" i="63"/>
  <c r="I54" i="63"/>
  <c r="J54" i="63"/>
  <c r="K54" i="63"/>
  <c r="L54" i="63"/>
  <c r="M54" i="63"/>
  <c r="E54" i="63"/>
  <c r="G13" i="63"/>
  <c r="H13" i="63" s="1"/>
  <c r="I13" i="63" s="1"/>
  <c r="J13" i="63" s="1"/>
  <c r="K13" i="63" s="1"/>
  <c r="L13" i="63" s="1"/>
  <c r="M13" i="63" s="1"/>
  <c r="F13" i="63"/>
  <c r="F73" i="67"/>
  <c r="G73" i="67" s="1"/>
  <c r="H73" i="67" s="1"/>
  <c r="I73" i="67" s="1"/>
  <c r="J73" i="67" s="1"/>
  <c r="K73" i="67" s="1"/>
  <c r="L73" i="67" s="1"/>
  <c r="M73" i="67" s="1"/>
  <c r="N73" i="67" s="1"/>
  <c r="O73" i="67" s="1"/>
  <c r="P73" i="67" s="1"/>
  <c r="Q73" i="67" s="1"/>
  <c r="F54" i="67"/>
  <c r="G54" i="67"/>
  <c r="H54" i="67"/>
  <c r="I54" i="67"/>
  <c r="J54" i="67"/>
  <c r="K54" i="67"/>
  <c r="L54" i="67"/>
  <c r="M54" i="67"/>
  <c r="N54" i="67"/>
  <c r="O54" i="67"/>
  <c r="P54" i="67"/>
  <c r="Q54" i="67"/>
  <c r="E54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F22" i="67"/>
  <c r="G22" i="67"/>
  <c r="H22" i="67"/>
  <c r="I22" i="67"/>
  <c r="J22" i="67"/>
  <c r="K22" i="67"/>
  <c r="L22" i="67"/>
  <c r="M22" i="67"/>
  <c r="N22" i="67"/>
  <c r="O22" i="67"/>
  <c r="P22" i="67"/>
  <c r="Q22" i="67"/>
  <c r="F23" i="67"/>
  <c r="G23" i="67"/>
  <c r="H23" i="67"/>
  <c r="I23" i="67"/>
  <c r="J23" i="67"/>
  <c r="K23" i="67"/>
  <c r="L23" i="67"/>
  <c r="M23" i="67"/>
  <c r="N23" i="67"/>
  <c r="O23" i="67"/>
  <c r="P23" i="67"/>
  <c r="Q23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F31" i="67"/>
  <c r="G31" i="67"/>
  <c r="H31" i="67"/>
  <c r="I31" i="67"/>
  <c r="J31" i="67"/>
  <c r="K31" i="67"/>
  <c r="L31" i="67"/>
  <c r="M31" i="67"/>
  <c r="N31" i="67"/>
  <c r="O31" i="67"/>
  <c r="P31" i="67"/>
  <c r="Q31" i="67"/>
  <c r="F32" i="67"/>
  <c r="G32" i="67"/>
  <c r="H32" i="67"/>
  <c r="I32" i="67"/>
  <c r="J32" i="67"/>
  <c r="K32" i="67"/>
  <c r="L32" i="67"/>
  <c r="M32" i="67"/>
  <c r="N32" i="67"/>
  <c r="O32" i="67"/>
  <c r="P32" i="67"/>
  <c r="Q32" i="67"/>
  <c r="F33" i="67"/>
  <c r="G33" i="67"/>
  <c r="H33" i="67"/>
  <c r="I33" i="67"/>
  <c r="J33" i="67"/>
  <c r="K33" i="67"/>
  <c r="L33" i="67"/>
  <c r="M33" i="67"/>
  <c r="N33" i="67"/>
  <c r="O33" i="67"/>
  <c r="P33" i="67"/>
  <c r="Q33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F35" i="67"/>
  <c r="G35" i="67"/>
  <c r="H35" i="67"/>
  <c r="I35" i="67"/>
  <c r="J35" i="67"/>
  <c r="K35" i="67"/>
  <c r="L35" i="67"/>
  <c r="M35" i="67"/>
  <c r="N35" i="67"/>
  <c r="O35" i="67"/>
  <c r="P35" i="67"/>
  <c r="Q35" i="67"/>
  <c r="F36" i="67"/>
  <c r="G36" i="67"/>
  <c r="H36" i="67"/>
  <c r="I36" i="67"/>
  <c r="J36" i="67"/>
  <c r="K36" i="67"/>
  <c r="L36" i="67"/>
  <c r="M36" i="67"/>
  <c r="N36" i="67"/>
  <c r="O36" i="67"/>
  <c r="P36" i="67"/>
  <c r="Q36" i="67"/>
  <c r="F37" i="67"/>
  <c r="G37" i="67"/>
  <c r="H37" i="67"/>
  <c r="I37" i="67"/>
  <c r="J37" i="67"/>
  <c r="K37" i="67"/>
  <c r="L37" i="67"/>
  <c r="M37" i="67"/>
  <c r="N37" i="67"/>
  <c r="O37" i="67"/>
  <c r="P37" i="67"/>
  <c r="Q37" i="67"/>
  <c r="F38" i="67"/>
  <c r="G38" i="67"/>
  <c r="H38" i="67"/>
  <c r="I38" i="67"/>
  <c r="J38" i="67"/>
  <c r="K38" i="67"/>
  <c r="L38" i="67"/>
  <c r="M38" i="67"/>
  <c r="N38" i="67"/>
  <c r="O38" i="67"/>
  <c r="P38" i="67"/>
  <c r="Q38" i="67"/>
  <c r="F39" i="67"/>
  <c r="G39" i="67"/>
  <c r="H39" i="67"/>
  <c r="I39" i="67"/>
  <c r="J39" i="67"/>
  <c r="K39" i="67"/>
  <c r="L39" i="67"/>
  <c r="M39" i="67"/>
  <c r="N39" i="67"/>
  <c r="O39" i="67"/>
  <c r="P39" i="67"/>
  <c r="Q39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F42" i="67"/>
  <c r="G42" i="67"/>
  <c r="H42" i="67"/>
  <c r="I42" i="67"/>
  <c r="J42" i="67"/>
  <c r="K42" i="67"/>
  <c r="L42" i="67"/>
  <c r="M42" i="67"/>
  <c r="N42" i="67"/>
  <c r="O42" i="67"/>
  <c r="P42" i="67"/>
  <c r="Q42" i="67"/>
  <c r="F43" i="67"/>
  <c r="G43" i="67"/>
  <c r="H43" i="67"/>
  <c r="I43" i="67"/>
  <c r="J43" i="67"/>
  <c r="K43" i="67"/>
  <c r="L43" i="67"/>
  <c r="M43" i="67"/>
  <c r="N43" i="67"/>
  <c r="O43" i="67"/>
  <c r="P43" i="67"/>
  <c r="Q43" i="67"/>
  <c r="F44" i="67"/>
  <c r="G44" i="67"/>
  <c r="H44" i="67"/>
  <c r="I44" i="67"/>
  <c r="J44" i="67"/>
  <c r="K44" i="67"/>
  <c r="L44" i="67"/>
  <c r="M44" i="67"/>
  <c r="N44" i="67"/>
  <c r="O44" i="67"/>
  <c r="P44" i="67"/>
  <c r="Q44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E18" i="67"/>
  <c r="E19" i="67"/>
  <c r="E20" i="67"/>
  <c r="E21" i="67"/>
  <c r="E22" i="67"/>
  <c r="E23" i="67"/>
  <c r="E24" i="67"/>
  <c r="E25" i="67"/>
  <c r="E26" i="67"/>
  <c r="E27" i="67"/>
  <c r="E28" i="67"/>
  <c r="E29" i="67"/>
  <c r="E30" i="67"/>
  <c r="E31" i="67"/>
  <c r="E32" i="67"/>
  <c r="E33" i="67"/>
  <c r="E34" i="67"/>
  <c r="E35" i="67"/>
  <c r="E36" i="67"/>
  <c r="E37" i="67"/>
  <c r="E38" i="67"/>
  <c r="E39" i="67"/>
  <c r="E40" i="67"/>
  <c r="E41" i="67"/>
  <c r="E42" i="67"/>
  <c r="E43" i="67"/>
  <c r="E44" i="67"/>
  <c r="E45" i="67"/>
  <c r="E46" i="67"/>
  <c r="E47" i="67"/>
  <c r="E48" i="67"/>
  <c r="E17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Q52" i="67"/>
  <c r="P52" i="67"/>
  <c r="O52" i="67"/>
  <c r="N52" i="67"/>
  <c r="M52" i="67"/>
  <c r="L52" i="67"/>
  <c r="K52" i="67"/>
  <c r="J52" i="67"/>
  <c r="I52" i="67"/>
  <c r="H52" i="67"/>
  <c r="G52" i="67"/>
  <c r="F52" i="67"/>
  <c r="E52" i="67"/>
  <c r="F13" i="67"/>
  <c r="G13" i="67" s="1"/>
  <c r="H13" i="67" s="1"/>
  <c r="I13" i="67" s="1"/>
  <c r="J13" i="67" s="1"/>
  <c r="K13" i="67" s="1"/>
  <c r="L13" i="67" s="1"/>
  <c r="M13" i="67" s="1"/>
  <c r="N13" i="67" s="1"/>
  <c r="O13" i="67" s="1"/>
  <c r="P13" i="67" s="1"/>
  <c r="Q13" i="67" s="1"/>
  <c r="F78" i="66"/>
  <c r="G78" i="66" s="1"/>
  <c r="H78" i="66" s="1"/>
  <c r="I78" i="66" s="1"/>
  <c r="J78" i="66" s="1"/>
  <c r="K78" i="66" s="1"/>
  <c r="L78" i="66" s="1"/>
  <c r="M78" i="66" s="1"/>
  <c r="N78" i="66" s="1"/>
  <c r="O78" i="66" s="1"/>
  <c r="P78" i="66" s="1"/>
  <c r="Q78" i="66" s="1"/>
  <c r="J68" i="66"/>
  <c r="J69" i="66"/>
  <c r="J70" i="66"/>
  <c r="J71" i="66"/>
  <c r="J72" i="66"/>
  <c r="J73" i="66"/>
  <c r="J74" i="66"/>
  <c r="E61" i="66"/>
  <c r="E60" i="66"/>
  <c r="E58" i="66"/>
  <c r="E57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F13" i="66"/>
  <c r="G13" i="66" s="1"/>
  <c r="H13" i="66" s="1"/>
  <c r="I13" i="66" s="1"/>
  <c r="J13" i="66" s="1"/>
  <c r="K13" i="66" s="1"/>
  <c r="L13" i="66" s="1"/>
  <c r="M13" i="66" s="1"/>
  <c r="N13" i="66" s="1"/>
  <c r="O13" i="66" s="1"/>
  <c r="P13" i="66" s="1"/>
  <c r="Q13" i="66" s="1"/>
  <c r="F73" i="65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F54" i="65"/>
  <c r="G54" i="65"/>
  <c r="H54" i="65"/>
  <c r="I54" i="65"/>
  <c r="J54" i="65"/>
  <c r="K54" i="65"/>
  <c r="L54" i="65"/>
  <c r="M54" i="65"/>
  <c r="N54" i="65"/>
  <c r="O54" i="65"/>
  <c r="P54" i="65"/>
  <c r="Q54" i="65"/>
  <c r="E54" i="65"/>
  <c r="E18" i="65"/>
  <c r="F18" i="65"/>
  <c r="G18" i="65"/>
  <c r="H18" i="65"/>
  <c r="I18" i="65"/>
  <c r="J18" i="65"/>
  <c r="K18" i="65"/>
  <c r="L18" i="65"/>
  <c r="M18" i="65"/>
  <c r="N18" i="65"/>
  <c r="O18" i="65"/>
  <c r="P18" i="65"/>
  <c r="Q18" i="65"/>
  <c r="E19" i="65"/>
  <c r="F19" i="65"/>
  <c r="G19" i="65"/>
  <c r="H19" i="65"/>
  <c r="I19" i="65"/>
  <c r="J19" i="65"/>
  <c r="K19" i="65"/>
  <c r="L19" i="65"/>
  <c r="M19" i="65"/>
  <c r="N19" i="65"/>
  <c r="O19" i="65"/>
  <c r="P19" i="65"/>
  <c r="Q19" i="65"/>
  <c r="E20" i="65"/>
  <c r="F20" i="65"/>
  <c r="G20" i="65"/>
  <c r="H20" i="65"/>
  <c r="I20" i="65"/>
  <c r="J20" i="65"/>
  <c r="K20" i="65"/>
  <c r="L20" i="65"/>
  <c r="M20" i="65"/>
  <c r="N20" i="65"/>
  <c r="O20" i="65"/>
  <c r="P20" i="65"/>
  <c r="Q20" i="65"/>
  <c r="E21" i="65"/>
  <c r="F21" i="65"/>
  <c r="G21" i="65"/>
  <c r="H21" i="65"/>
  <c r="I21" i="65"/>
  <c r="J21" i="65"/>
  <c r="K21" i="65"/>
  <c r="L21" i="65"/>
  <c r="M21" i="65"/>
  <c r="N21" i="65"/>
  <c r="O21" i="65"/>
  <c r="P21" i="65"/>
  <c r="Q21" i="65"/>
  <c r="E22" i="65"/>
  <c r="F22" i="65"/>
  <c r="G22" i="65"/>
  <c r="H22" i="65"/>
  <c r="I22" i="65"/>
  <c r="J22" i="65"/>
  <c r="K22" i="65"/>
  <c r="L22" i="65"/>
  <c r="M22" i="65"/>
  <c r="N22" i="65"/>
  <c r="O22" i="65"/>
  <c r="P22" i="65"/>
  <c r="Q22" i="65"/>
  <c r="E23" i="65"/>
  <c r="F23" i="65"/>
  <c r="G23" i="65"/>
  <c r="H23" i="65"/>
  <c r="I23" i="65"/>
  <c r="J23" i="65"/>
  <c r="K23" i="65"/>
  <c r="L23" i="65"/>
  <c r="M23" i="65"/>
  <c r="N23" i="65"/>
  <c r="O23" i="65"/>
  <c r="P23" i="65"/>
  <c r="Q23" i="65"/>
  <c r="E24" i="65"/>
  <c r="F24" i="65"/>
  <c r="G24" i="65"/>
  <c r="H24" i="65"/>
  <c r="I24" i="65"/>
  <c r="J24" i="65"/>
  <c r="K24" i="65"/>
  <c r="L24" i="65"/>
  <c r="M24" i="65"/>
  <c r="N24" i="65"/>
  <c r="O24" i="65"/>
  <c r="P24" i="65"/>
  <c r="Q24" i="65"/>
  <c r="E25" i="65"/>
  <c r="F25" i="65"/>
  <c r="G25" i="65"/>
  <c r="H25" i="65"/>
  <c r="I25" i="65"/>
  <c r="J25" i="65"/>
  <c r="K25" i="65"/>
  <c r="L25" i="65"/>
  <c r="M25" i="65"/>
  <c r="N25" i="65"/>
  <c r="O25" i="65"/>
  <c r="P25" i="65"/>
  <c r="Q25" i="65"/>
  <c r="E26" i="65"/>
  <c r="F26" i="65"/>
  <c r="G26" i="65"/>
  <c r="H26" i="65"/>
  <c r="I26" i="65"/>
  <c r="J26" i="65"/>
  <c r="K26" i="65"/>
  <c r="L26" i="65"/>
  <c r="M26" i="65"/>
  <c r="N26" i="65"/>
  <c r="O26" i="65"/>
  <c r="P26" i="65"/>
  <c r="Q26" i="65"/>
  <c r="E27" i="65"/>
  <c r="F27" i="65"/>
  <c r="G27" i="65"/>
  <c r="H27" i="65"/>
  <c r="I27" i="65"/>
  <c r="J27" i="65"/>
  <c r="K27" i="65"/>
  <c r="L27" i="65"/>
  <c r="M27" i="65"/>
  <c r="N27" i="65"/>
  <c r="O27" i="65"/>
  <c r="P27" i="65"/>
  <c r="Q27" i="65"/>
  <c r="E28" i="65"/>
  <c r="F28" i="65"/>
  <c r="G28" i="65"/>
  <c r="H28" i="65"/>
  <c r="I28" i="65"/>
  <c r="J28" i="65"/>
  <c r="K28" i="65"/>
  <c r="L28" i="65"/>
  <c r="M28" i="65"/>
  <c r="N28" i="65"/>
  <c r="O28" i="65"/>
  <c r="P28" i="65"/>
  <c r="Q28" i="65"/>
  <c r="E29" i="65"/>
  <c r="F29" i="65"/>
  <c r="G29" i="65"/>
  <c r="H29" i="65"/>
  <c r="I29" i="65"/>
  <c r="J29" i="65"/>
  <c r="K29" i="65"/>
  <c r="L29" i="65"/>
  <c r="M29" i="65"/>
  <c r="N29" i="65"/>
  <c r="O29" i="65"/>
  <c r="P29" i="65"/>
  <c r="Q29" i="65"/>
  <c r="E30" i="65"/>
  <c r="F30" i="65"/>
  <c r="G30" i="65"/>
  <c r="H30" i="65"/>
  <c r="I30" i="65"/>
  <c r="J30" i="65"/>
  <c r="K30" i="65"/>
  <c r="L30" i="65"/>
  <c r="M30" i="65"/>
  <c r="N30" i="65"/>
  <c r="O30" i="65"/>
  <c r="P30" i="65"/>
  <c r="Q30" i="65"/>
  <c r="E31" i="65"/>
  <c r="F31" i="65"/>
  <c r="G31" i="65"/>
  <c r="H31" i="65"/>
  <c r="I31" i="65"/>
  <c r="J31" i="65"/>
  <c r="K31" i="65"/>
  <c r="L31" i="65"/>
  <c r="M31" i="65"/>
  <c r="N31" i="65"/>
  <c r="O31" i="65"/>
  <c r="P31" i="65"/>
  <c r="Q31" i="65"/>
  <c r="E32" i="65"/>
  <c r="F32" i="65"/>
  <c r="G32" i="65"/>
  <c r="H32" i="65"/>
  <c r="I32" i="65"/>
  <c r="J32" i="65"/>
  <c r="K32" i="65"/>
  <c r="L32" i="65"/>
  <c r="M32" i="65"/>
  <c r="N32" i="65"/>
  <c r="O32" i="65"/>
  <c r="P32" i="65"/>
  <c r="Q32" i="65"/>
  <c r="E33" i="65"/>
  <c r="F33" i="65"/>
  <c r="G33" i="65"/>
  <c r="H33" i="65"/>
  <c r="I33" i="65"/>
  <c r="J33" i="65"/>
  <c r="K33" i="65"/>
  <c r="L33" i="65"/>
  <c r="M33" i="65"/>
  <c r="N33" i="65"/>
  <c r="O33" i="65"/>
  <c r="P33" i="65"/>
  <c r="Q33" i="65"/>
  <c r="E34" i="65"/>
  <c r="F34" i="65"/>
  <c r="G34" i="65"/>
  <c r="H34" i="65"/>
  <c r="I34" i="65"/>
  <c r="J34" i="65"/>
  <c r="K34" i="65"/>
  <c r="L34" i="65"/>
  <c r="M34" i="65"/>
  <c r="N34" i="65"/>
  <c r="O34" i="65"/>
  <c r="P34" i="65"/>
  <c r="Q34" i="65"/>
  <c r="E35" i="65"/>
  <c r="F35" i="65"/>
  <c r="G35" i="65"/>
  <c r="H35" i="65"/>
  <c r="I35" i="65"/>
  <c r="J35" i="65"/>
  <c r="K35" i="65"/>
  <c r="L35" i="65"/>
  <c r="M35" i="65"/>
  <c r="N35" i="65"/>
  <c r="O35" i="65"/>
  <c r="P35" i="65"/>
  <c r="Q35" i="65"/>
  <c r="E36" i="65"/>
  <c r="F36" i="65"/>
  <c r="G36" i="65"/>
  <c r="H36" i="65"/>
  <c r="I36" i="65"/>
  <c r="J36" i="65"/>
  <c r="K36" i="65"/>
  <c r="L36" i="65"/>
  <c r="M36" i="65"/>
  <c r="N36" i="65"/>
  <c r="O36" i="65"/>
  <c r="P36" i="65"/>
  <c r="Q36" i="65"/>
  <c r="E37" i="65"/>
  <c r="F37" i="65"/>
  <c r="G37" i="65"/>
  <c r="H37" i="65"/>
  <c r="I37" i="65"/>
  <c r="J37" i="65"/>
  <c r="K37" i="65"/>
  <c r="L37" i="65"/>
  <c r="M37" i="65"/>
  <c r="N37" i="65"/>
  <c r="O37" i="65"/>
  <c r="P37" i="65"/>
  <c r="Q37" i="65"/>
  <c r="E38" i="65"/>
  <c r="F38" i="65"/>
  <c r="G38" i="65"/>
  <c r="H38" i="65"/>
  <c r="I38" i="65"/>
  <c r="J38" i="65"/>
  <c r="K38" i="65"/>
  <c r="L38" i="65"/>
  <c r="M38" i="65"/>
  <c r="N38" i="65"/>
  <c r="O38" i="65"/>
  <c r="P38" i="65"/>
  <c r="Q38" i="65"/>
  <c r="E39" i="65"/>
  <c r="F39" i="65"/>
  <c r="G39" i="65"/>
  <c r="H39" i="65"/>
  <c r="I39" i="65"/>
  <c r="J39" i="65"/>
  <c r="K39" i="65"/>
  <c r="L39" i="65"/>
  <c r="M39" i="65"/>
  <c r="N39" i="65"/>
  <c r="O39" i="65"/>
  <c r="P39" i="65"/>
  <c r="Q39" i="65"/>
  <c r="E40" i="65"/>
  <c r="F40" i="65"/>
  <c r="G40" i="65"/>
  <c r="H40" i="65"/>
  <c r="I40" i="65"/>
  <c r="J40" i="65"/>
  <c r="K40" i="65"/>
  <c r="L40" i="65"/>
  <c r="M40" i="65"/>
  <c r="N40" i="65"/>
  <c r="O40" i="65"/>
  <c r="P40" i="65"/>
  <c r="Q40" i="65"/>
  <c r="E41" i="65"/>
  <c r="F41" i="65"/>
  <c r="G41" i="65"/>
  <c r="H41" i="65"/>
  <c r="I41" i="65"/>
  <c r="J41" i="65"/>
  <c r="K41" i="65"/>
  <c r="L41" i="65"/>
  <c r="M41" i="65"/>
  <c r="N41" i="65"/>
  <c r="O41" i="65"/>
  <c r="P41" i="65"/>
  <c r="Q41" i="65"/>
  <c r="E42" i="65"/>
  <c r="F42" i="65"/>
  <c r="G42" i="65"/>
  <c r="H42" i="65"/>
  <c r="I42" i="65"/>
  <c r="J42" i="65"/>
  <c r="K42" i="65"/>
  <c r="L42" i="65"/>
  <c r="M42" i="65"/>
  <c r="N42" i="65"/>
  <c r="O42" i="65"/>
  <c r="P42" i="65"/>
  <c r="Q42" i="65"/>
  <c r="E43" i="65"/>
  <c r="F43" i="65"/>
  <c r="G43" i="65"/>
  <c r="H43" i="65"/>
  <c r="I43" i="65"/>
  <c r="J43" i="65"/>
  <c r="K43" i="65"/>
  <c r="L43" i="65"/>
  <c r="M43" i="65"/>
  <c r="N43" i="65"/>
  <c r="O43" i="65"/>
  <c r="P43" i="65"/>
  <c r="Q43" i="65"/>
  <c r="E44" i="65"/>
  <c r="F44" i="65"/>
  <c r="G44" i="65"/>
  <c r="H44" i="65"/>
  <c r="I44" i="65"/>
  <c r="J44" i="65"/>
  <c r="K44" i="65"/>
  <c r="L44" i="65"/>
  <c r="M44" i="65"/>
  <c r="N44" i="65"/>
  <c r="O44" i="65"/>
  <c r="P44" i="65"/>
  <c r="Q44" i="65"/>
  <c r="E45" i="65"/>
  <c r="F45" i="65"/>
  <c r="G45" i="65"/>
  <c r="H45" i="65"/>
  <c r="I45" i="65"/>
  <c r="J45" i="65"/>
  <c r="K45" i="65"/>
  <c r="L45" i="65"/>
  <c r="M45" i="65"/>
  <c r="N45" i="65"/>
  <c r="O45" i="65"/>
  <c r="P45" i="65"/>
  <c r="Q45" i="65"/>
  <c r="E46" i="65"/>
  <c r="F46" i="65"/>
  <c r="G46" i="65"/>
  <c r="H46" i="65"/>
  <c r="I46" i="65"/>
  <c r="J46" i="65"/>
  <c r="K46" i="65"/>
  <c r="L46" i="65"/>
  <c r="M46" i="65"/>
  <c r="N46" i="65"/>
  <c r="O46" i="65"/>
  <c r="P46" i="65"/>
  <c r="Q46" i="65"/>
  <c r="E47" i="65"/>
  <c r="F47" i="65"/>
  <c r="G47" i="65"/>
  <c r="H47" i="65"/>
  <c r="I47" i="65"/>
  <c r="J47" i="65"/>
  <c r="K47" i="65"/>
  <c r="L47" i="65"/>
  <c r="M47" i="65"/>
  <c r="N47" i="65"/>
  <c r="O47" i="65"/>
  <c r="P47" i="65"/>
  <c r="Q47" i="65"/>
  <c r="E48" i="65"/>
  <c r="F48" i="65"/>
  <c r="G48" i="65"/>
  <c r="H48" i="65"/>
  <c r="I48" i="65"/>
  <c r="J48" i="65"/>
  <c r="K48" i="65"/>
  <c r="L48" i="65"/>
  <c r="M48" i="65"/>
  <c r="N48" i="65"/>
  <c r="O48" i="65"/>
  <c r="P48" i="65"/>
  <c r="Q48" i="65"/>
  <c r="F17" i="65"/>
  <c r="G17" i="65"/>
  <c r="H17" i="65"/>
  <c r="I17" i="65"/>
  <c r="J17" i="65"/>
  <c r="K17" i="65"/>
  <c r="L17" i="65"/>
  <c r="M17" i="65"/>
  <c r="N17" i="65"/>
  <c r="O17" i="65"/>
  <c r="P17" i="65"/>
  <c r="Q17" i="65"/>
  <c r="E17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F13" i="65"/>
  <c r="G13" i="65" s="1"/>
  <c r="H13" i="65" s="1"/>
  <c r="I13" i="65" s="1"/>
  <c r="J13" i="65" s="1"/>
  <c r="K13" i="65" s="1"/>
  <c r="L13" i="65" s="1"/>
  <c r="M13" i="65" s="1"/>
  <c r="N13" i="65" s="1"/>
  <c r="O13" i="65" s="1"/>
  <c r="P13" i="65" s="1"/>
  <c r="Q13" i="65" s="1"/>
  <c r="E18" i="64"/>
  <c r="F18" i="64"/>
  <c r="G18" i="64"/>
  <c r="H18" i="64"/>
  <c r="I18" i="64"/>
  <c r="J18" i="64"/>
  <c r="K18" i="64"/>
  <c r="L18" i="64"/>
  <c r="M18" i="64"/>
  <c r="N18" i="64"/>
  <c r="O18" i="64"/>
  <c r="P18" i="64"/>
  <c r="Q18" i="64"/>
  <c r="E19" i="64"/>
  <c r="F19" i="64"/>
  <c r="G19" i="64"/>
  <c r="H19" i="64"/>
  <c r="I19" i="64"/>
  <c r="J19" i="64"/>
  <c r="K19" i="64"/>
  <c r="L19" i="64"/>
  <c r="M19" i="64"/>
  <c r="N19" i="64"/>
  <c r="O19" i="64"/>
  <c r="P19" i="64"/>
  <c r="Q19" i="64"/>
  <c r="E20" i="64"/>
  <c r="F20" i="64"/>
  <c r="G20" i="64"/>
  <c r="H20" i="64"/>
  <c r="I20" i="64"/>
  <c r="J20" i="64"/>
  <c r="K20" i="64"/>
  <c r="L20" i="64"/>
  <c r="M20" i="64"/>
  <c r="N20" i="64"/>
  <c r="O20" i="64"/>
  <c r="P20" i="64"/>
  <c r="Q20" i="64"/>
  <c r="E21" i="64"/>
  <c r="F21" i="64"/>
  <c r="G21" i="64"/>
  <c r="H21" i="64"/>
  <c r="I21" i="64"/>
  <c r="J21" i="64"/>
  <c r="K21" i="64"/>
  <c r="L21" i="64"/>
  <c r="M21" i="64"/>
  <c r="N21" i="64"/>
  <c r="O21" i="64"/>
  <c r="P21" i="64"/>
  <c r="Q21" i="64"/>
  <c r="E22" i="64"/>
  <c r="F22" i="64"/>
  <c r="G22" i="64"/>
  <c r="H22" i="64"/>
  <c r="I22" i="64"/>
  <c r="J22" i="64"/>
  <c r="K22" i="64"/>
  <c r="L22" i="64"/>
  <c r="M22" i="64"/>
  <c r="N22" i="64"/>
  <c r="O22" i="64"/>
  <c r="P22" i="64"/>
  <c r="Q22" i="64"/>
  <c r="E23" i="64"/>
  <c r="F23" i="64"/>
  <c r="G23" i="64"/>
  <c r="H23" i="64"/>
  <c r="I23" i="64"/>
  <c r="J23" i="64"/>
  <c r="K23" i="64"/>
  <c r="L23" i="64"/>
  <c r="M23" i="64"/>
  <c r="N23" i="64"/>
  <c r="O23" i="64"/>
  <c r="P23" i="64"/>
  <c r="Q23" i="64"/>
  <c r="E24" i="64"/>
  <c r="F24" i="64"/>
  <c r="G24" i="64"/>
  <c r="H24" i="64"/>
  <c r="I24" i="64"/>
  <c r="J24" i="64"/>
  <c r="K24" i="64"/>
  <c r="L24" i="64"/>
  <c r="M24" i="64"/>
  <c r="N24" i="64"/>
  <c r="O24" i="64"/>
  <c r="P24" i="64"/>
  <c r="Q24" i="64"/>
  <c r="E25" i="64"/>
  <c r="F25" i="64"/>
  <c r="G25" i="64"/>
  <c r="H25" i="64"/>
  <c r="I25" i="64"/>
  <c r="J25" i="64"/>
  <c r="K25" i="64"/>
  <c r="L25" i="64"/>
  <c r="M25" i="64"/>
  <c r="N25" i="64"/>
  <c r="O25" i="64"/>
  <c r="P25" i="64"/>
  <c r="Q25" i="64"/>
  <c r="E26" i="64"/>
  <c r="F26" i="64"/>
  <c r="G26" i="64"/>
  <c r="H26" i="64"/>
  <c r="I26" i="64"/>
  <c r="J26" i="64"/>
  <c r="K26" i="64"/>
  <c r="L26" i="64"/>
  <c r="M26" i="64"/>
  <c r="N26" i="64"/>
  <c r="O26" i="64"/>
  <c r="P26" i="64"/>
  <c r="Q26" i="64"/>
  <c r="E27" i="64"/>
  <c r="F27" i="64"/>
  <c r="G27" i="64"/>
  <c r="H27" i="64"/>
  <c r="I27" i="64"/>
  <c r="J27" i="64"/>
  <c r="K27" i="64"/>
  <c r="L27" i="64"/>
  <c r="M27" i="64"/>
  <c r="N27" i="64"/>
  <c r="O27" i="64"/>
  <c r="P27" i="64"/>
  <c r="Q27" i="64"/>
  <c r="E28" i="64"/>
  <c r="F28" i="64"/>
  <c r="G28" i="64"/>
  <c r="H28" i="64"/>
  <c r="I28" i="64"/>
  <c r="J28" i="64"/>
  <c r="K28" i="64"/>
  <c r="L28" i="64"/>
  <c r="M28" i="64"/>
  <c r="N28" i="64"/>
  <c r="O28" i="64"/>
  <c r="P28" i="64"/>
  <c r="Q28" i="64"/>
  <c r="E29" i="64"/>
  <c r="F29" i="64"/>
  <c r="G29" i="64"/>
  <c r="H29" i="64"/>
  <c r="I29" i="64"/>
  <c r="J29" i="64"/>
  <c r="K29" i="64"/>
  <c r="L29" i="64"/>
  <c r="M29" i="64"/>
  <c r="N29" i="64"/>
  <c r="O29" i="64"/>
  <c r="P29" i="64"/>
  <c r="Q29" i="64"/>
  <c r="E30" i="64"/>
  <c r="F30" i="64"/>
  <c r="G30" i="64"/>
  <c r="H30" i="64"/>
  <c r="I30" i="64"/>
  <c r="J30" i="64"/>
  <c r="K30" i="64"/>
  <c r="L30" i="64"/>
  <c r="M30" i="64"/>
  <c r="N30" i="64"/>
  <c r="O30" i="64"/>
  <c r="P30" i="64"/>
  <c r="Q30" i="64"/>
  <c r="E31" i="64"/>
  <c r="F31" i="64"/>
  <c r="G31" i="64"/>
  <c r="H31" i="64"/>
  <c r="I31" i="64"/>
  <c r="J31" i="64"/>
  <c r="K31" i="64"/>
  <c r="L31" i="64"/>
  <c r="M31" i="64"/>
  <c r="N31" i="64"/>
  <c r="O31" i="64"/>
  <c r="P31" i="64"/>
  <c r="Q31" i="64"/>
  <c r="E32" i="64"/>
  <c r="F32" i="64"/>
  <c r="G32" i="64"/>
  <c r="H32" i="64"/>
  <c r="I32" i="64"/>
  <c r="J32" i="64"/>
  <c r="K32" i="64"/>
  <c r="L32" i="64"/>
  <c r="M32" i="64"/>
  <c r="N32" i="64"/>
  <c r="O32" i="64"/>
  <c r="P32" i="64"/>
  <c r="Q32" i="64"/>
  <c r="E33" i="64"/>
  <c r="F33" i="64"/>
  <c r="G33" i="64"/>
  <c r="H33" i="64"/>
  <c r="I33" i="64"/>
  <c r="J33" i="64"/>
  <c r="K33" i="64"/>
  <c r="L33" i="64"/>
  <c r="M33" i="64"/>
  <c r="N33" i="64"/>
  <c r="O33" i="64"/>
  <c r="P33" i="64"/>
  <c r="Q33" i="64"/>
  <c r="E34" i="64"/>
  <c r="F34" i="64"/>
  <c r="G34" i="64"/>
  <c r="H34" i="64"/>
  <c r="I34" i="64"/>
  <c r="J34" i="64"/>
  <c r="K34" i="64"/>
  <c r="L34" i="64"/>
  <c r="M34" i="64"/>
  <c r="N34" i="64"/>
  <c r="O34" i="64"/>
  <c r="P34" i="64"/>
  <c r="Q34" i="64"/>
  <c r="E35" i="64"/>
  <c r="F35" i="64"/>
  <c r="G35" i="64"/>
  <c r="H35" i="64"/>
  <c r="I35" i="64"/>
  <c r="J35" i="64"/>
  <c r="K35" i="64"/>
  <c r="L35" i="64"/>
  <c r="M35" i="64"/>
  <c r="N35" i="64"/>
  <c r="O35" i="64"/>
  <c r="P35" i="64"/>
  <c r="Q35" i="64"/>
  <c r="E36" i="64"/>
  <c r="F36" i="64"/>
  <c r="G36" i="64"/>
  <c r="H36" i="64"/>
  <c r="I36" i="64"/>
  <c r="J36" i="64"/>
  <c r="K36" i="64"/>
  <c r="L36" i="64"/>
  <c r="M36" i="64"/>
  <c r="N36" i="64"/>
  <c r="O36" i="64"/>
  <c r="P36" i="64"/>
  <c r="Q36" i="64"/>
  <c r="E37" i="64"/>
  <c r="F37" i="64"/>
  <c r="G37" i="64"/>
  <c r="H37" i="64"/>
  <c r="I37" i="64"/>
  <c r="J37" i="64"/>
  <c r="K37" i="64"/>
  <c r="L37" i="64"/>
  <c r="M37" i="64"/>
  <c r="N37" i="64"/>
  <c r="O37" i="64"/>
  <c r="P37" i="64"/>
  <c r="Q37" i="64"/>
  <c r="E38" i="64"/>
  <c r="F38" i="64"/>
  <c r="G38" i="64"/>
  <c r="H38" i="64"/>
  <c r="I38" i="64"/>
  <c r="J38" i="64"/>
  <c r="K38" i="64"/>
  <c r="L38" i="64"/>
  <c r="M38" i="64"/>
  <c r="N38" i="64"/>
  <c r="O38" i="64"/>
  <c r="P38" i="64"/>
  <c r="Q38" i="64"/>
  <c r="E39" i="64"/>
  <c r="F39" i="64"/>
  <c r="G39" i="64"/>
  <c r="H39" i="64"/>
  <c r="I39" i="64"/>
  <c r="J39" i="64"/>
  <c r="K39" i="64"/>
  <c r="L39" i="64"/>
  <c r="M39" i="64"/>
  <c r="N39" i="64"/>
  <c r="O39" i="64"/>
  <c r="P39" i="64"/>
  <c r="Q39" i="64"/>
  <c r="E40" i="64"/>
  <c r="F40" i="64"/>
  <c r="G40" i="64"/>
  <c r="H40" i="64"/>
  <c r="I40" i="64"/>
  <c r="J40" i="64"/>
  <c r="K40" i="64"/>
  <c r="L40" i="64"/>
  <c r="M40" i="64"/>
  <c r="N40" i="64"/>
  <c r="O40" i="64"/>
  <c r="P40" i="64"/>
  <c r="Q40" i="64"/>
  <c r="E41" i="64"/>
  <c r="F41" i="64"/>
  <c r="G41" i="64"/>
  <c r="H41" i="64"/>
  <c r="I41" i="64"/>
  <c r="J41" i="64"/>
  <c r="K41" i="64"/>
  <c r="L41" i="64"/>
  <c r="M41" i="64"/>
  <c r="N41" i="64"/>
  <c r="O41" i="64"/>
  <c r="P41" i="64"/>
  <c r="Q41" i="64"/>
  <c r="E42" i="64"/>
  <c r="F42" i="64"/>
  <c r="G42" i="64"/>
  <c r="H42" i="64"/>
  <c r="I42" i="64"/>
  <c r="J42" i="64"/>
  <c r="K42" i="64"/>
  <c r="L42" i="64"/>
  <c r="M42" i="64"/>
  <c r="N42" i="64"/>
  <c r="O42" i="64"/>
  <c r="P42" i="64"/>
  <c r="Q42" i="64"/>
  <c r="E43" i="64"/>
  <c r="F43" i="64"/>
  <c r="G43" i="64"/>
  <c r="H43" i="64"/>
  <c r="I43" i="64"/>
  <c r="J43" i="64"/>
  <c r="K43" i="64"/>
  <c r="L43" i="64"/>
  <c r="M43" i="64"/>
  <c r="N43" i="64"/>
  <c r="O43" i="64"/>
  <c r="P43" i="64"/>
  <c r="Q43" i="64"/>
  <c r="E44" i="64"/>
  <c r="F44" i="64"/>
  <c r="G44" i="64"/>
  <c r="H44" i="64"/>
  <c r="I44" i="64"/>
  <c r="J44" i="64"/>
  <c r="K44" i="64"/>
  <c r="L44" i="64"/>
  <c r="M44" i="64"/>
  <c r="N44" i="64"/>
  <c r="O44" i="64"/>
  <c r="P44" i="64"/>
  <c r="Q44" i="64"/>
  <c r="E45" i="64"/>
  <c r="F45" i="64"/>
  <c r="G45" i="64"/>
  <c r="H45" i="64"/>
  <c r="I45" i="64"/>
  <c r="J45" i="64"/>
  <c r="K45" i="64"/>
  <c r="L45" i="64"/>
  <c r="M45" i="64"/>
  <c r="N45" i="64"/>
  <c r="O45" i="64"/>
  <c r="P45" i="64"/>
  <c r="Q45" i="64"/>
  <c r="E46" i="64"/>
  <c r="F46" i="64"/>
  <c r="G46" i="64"/>
  <c r="H46" i="64"/>
  <c r="I46" i="64"/>
  <c r="J46" i="64"/>
  <c r="K46" i="64"/>
  <c r="L46" i="64"/>
  <c r="M46" i="64"/>
  <c r="N46" i="64"/>
  <c r="O46" i="64"/>
  <c r="P46" i="64"/>
  <c r="Q46" i="64"/>
  <c r="E47" i="64"/>
  <c r="F47" i="64"/>
  <c r="G47" i="64"/>
  <c r="H47" i="64"/>
  <c r="I47" i="64"/>
  <c r="J47" i="64"/>
  <c r="K47" i="64"/>
  <c r="L47" i="64"/>
  <c r="M47" i="64"/>
  <c r="N47" i="64"/>
  <c r="O47" i="64"/>
  <c r="P47" i="64"/>
  <c r="Q47" i="64"/>
  <c r="E48" i="64"/>
  <c r="F48" i="64"/>
  <c r="G48" i="64"/>
  <c r="H48" i="64"/>
  <c r="I48" i="64"/>
  <c r="J48" i="64"/>
  <c r="K48" i="64"/>
  <c r="L48" i="64"/>
  <c r="M48" i="64"/>
  <c r="N48" i="64"/>
  <c r="O48" i="64"/>
  <c r="P48" i="64"/>
  <c r="Q48" i="64"/>
  <c r="F17" i="64"/>
  <c r="G17" i="64"/>
  <c r="H17" i="64"/>
  <c r="I17" i="64"/>
  <c r="J17" i="64"/>
  <c r="K17" i="64"/>
  <c r="L17" i="64"/>
  <c r="M17" i="64"/>
  <c r="N17" i="64"/>
  <c r="O17" i="64"/>
  <c r="P17" i="64"/>
  <c r="Q17" i="64"/>
  <c r="E17" i="64"/>
  <c r="F73" i="64"/>
  <c r="G73" i="64" s="1"/>
  <c r="H73" i="64" s="1"/>
  <c r="I73" i="64" s="1"/>
  <c r="J73" i="64" s="1"/>
  <c r="K73" i="64" s="1"/>
  <c r="L73" i="64" s="1"/>
  <c r="M73" i="64" s="1"/>
  <c r="N73" i="64" s="1"/>
  <c r="O73" i="64" s="1"/>
  <c r="P73" i="64" s="1"/>
  <c r="Q73" i="64" s="1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F13" i="64"/>
  <c r="G13" i="64" s="1"/>
  <c r="H13" i="64" s="1"/>
  <c r="I13" i="64" s="1"/>
  <c r="J13" i="64" s="1"/>
  <c r="K13" i="64" s="1"/>
  <c r="L13" i="64" s="1"/>
  <c r="M13" i="64" s="1"/>
  <c r="N13" i="64" s="1"/>
  <c r="O13" i="64" s="1"/>
  <c r="P13" i="64" s="1"/>
  <c r="Q13" i="64" s="1"/>
  <c r="E57" i="56"/>
  <c r="E56" i="56"/>
  <c r="M53" i="63"/>
  <c r="L53" i="63"/>
  <c r="K53" i="63"/>
  <c r="J53" i="63"/>
  <c r="I53" i="63"/>
  <c r="H53" i="63"/>
  <c r="G53" i="63"/>
  <c r="F53" i="63"/>
  <c r="E53" i="63"/>
  <c r="M52" i="63"/>
  <c r="L52" i="63"/>
  <c r="K52" i="63"/>
  <c r="J52" i="63"/>
  <c r="I52" i="63"/>
  <c r="H52" i="63"/>
  <c r="G52" i="63"/>
  <c r="F52" i="63"/>
  <c r="E52" i="63"/>
  <c r="J59" i="71" l="1"/>
  <c r="I58" i="71"/>
  <c r="I59" i="71" s="1"/>
  <c r="K58" i="71"/>
  <c r="K59" i="71" s="1"/>
  <c r="L58" i="71"/>
  <c r="L59" i="71" s="1"/>
  <c r="M58" i="71"/>
  <c r="M59" i="71" s="1"/>
  <c r="N58" i="71"/>
  <c r="N59" i="71" s="1"/>
  <c r="E61" i="67"/>
  <c r="E60" i="67"/>
  <c r="E58" i="67"/>
  <c r="N58" i="67" s="1"/>
  <c r="E56" i="67"/>
  <c r="E57" i="67"/>
  <c r="E56" i="65"/>
  <c r="E58" i="65"/>
  <c r="E57" i="65"/>
  <c r="E61" i="65"/>
  <c r="E60" i="65"/>
  <c r="E109" i="64"/>
  <c r="E108" i="64"/>
  <c r="E60" i="64"/>
  <c r="E56" i="64"/>
  <c r="E57" i="64"/>
  <c r="E58" i="64"/>
  <c r="N58" i="64" s="1"/>
  <c r="E61" i="64"/>
  <c r="E61" i="61"/>
  <c r="E60" i="61"/>
  <c r="E58" i="61"/>
  <c r="E57" i="61"/>
  <c r="E56" i="61"/>
  <c r="Q54" i="61"/>
  <c r="P54" i="61"/>
  <c r="O54" i="61"/>
  <c r="N54" i="61"/>
  <c r="M54" i="61"/>
  <c r="L54" i="61"/>
  <c r="K54" i="61"/>
  <c r="J54" i="61"/>
  <c r="I54" i="61"/>
  <c r="H54" i="61"/>
  <c r="G54" i="61"/>
  <c r="F54" i="61"/>
  <c r="E54" i="61"/>
  <c r="Q53" i="61"/>
  <c r="P53" i="61"/>
  <c r="O53" i="61"/>
  <c r="N53" i="61"/>
  <c r="M53" i="61"/>
  <c r="L53" i="61"/>
  <c r="K53" i="61"/>
  <c r="J53" i="61"/>
  <c r="I53" i="61"/>
  <c r="H53" i="61"/>
  <c r="G53" i="61"/>
  <c r="F53" i="61"/>
  <c r="E53" i="61"/>
  <c r="Q52" i="61"/>
  <c r="P52" i="61"/>
  <c r="O52" i="61"/>
  <c r="N52" i="61"/>
  <c r="M52" i="61"/>
  <c r="L52" i="61"/>
  <c r="K52" i="61"/>
  <c r="J52" i="61"/>
  <c r="I52" i="61"/>
  <c r="H52" i="61"/>
  <c r="G52" i="61"/>
  <c r="F52" i="61"/>
  <c r="E52" i="61"/>
  <c r="G13" i="6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F13" i="61"/>
  <c r="E54" i="59"/>
  <c r="J58" i="65" l="1"/>
  <c r="J59" i="65" s="1"/>
  <c r="K58" i="65"/>
  <c r="K59" i="65" s="1"/>
  <c r="L58" i="65"/>
  <c r="L59" i="65" s="1"/>
  <c r="M58" i="65"/>
  <c r="M59" i="65" s="1"/>
  <c r="I58" i="65"/>
  <c r="I59" i="65" s="1"/>
  <c r="N58" i="65"/>
  <c r="N59" i="65" s="1"/>
  <c r="N59" i="67"/>
  <c r="M58" i="67"/>
  <c r="M59" i="67" s="1"/>
  <c r="L58" i="67"/>
  <c r="L59" i="67" s="1"/>
  <c r="K58" i="67"/>
  <c r="K59" i="67" s="1"/>
  <c r="J58" i="67"/>
  <c r="J59" i="67" s="1"/>
  <c r="I58" i="67"/>
  <c r="I59" i="67" s="1"/>
  <c r="H58" i="67"/>
  <c r="H59" i="67" s="1"/>
  <c r="H58" i="65"/>
  <c r="H59" i="65" s="1"/>
  <c r="H58" i="64"/>
  <c r="H59" i="64" s="1"/>
  <c r="K58" i="64"/>
  <c r="K59" i="64" s="1"/>
  <c r="I58" i="64"/>
  <c r="I59" i="64" s="1"/>
  <c r="J58" i="64"/>
  <c r="J59" i="64" s="1"/>
  <c r="L58" i="64"/>
  <c r="L59" i="64" s="1"/>
  <c r="M58" i="64"/>
  <c r="M59" i="64" s="1"/>
  <c r="N59" i="64"/>
  <c r="E61" i="59"/>
  <c r="E60" i="59"/>
  <c r="E58" i="59"/>
  <c r="E57" i="59"/>
  <c r="E56" i="59"/>
  <c r="Q54" i="59"/>
  <c r="P54" i="59"/>
  <c r="O54" i="59"/>
  <c r="N54" i="59"/>
  <c r="M54" i="59"/>
  <c r="L54" i="59"/>
  <c r="K54" i="59"/>
  <c r="J54" i="59"/>
  <c r="I54" i="59"/>
  <c r="H54" i="59"/>
  <c r="G54" i="59"/>
  <c r="F54" i="59"/>
  <c r="Q53" i="59"/>
  <c r="P53" i="59"/>
  <c r="O53" i="59"/>
  <c r="N53" i="59"/>
  <c r="M53" i="59"/>
  <c r="L53" i="59"/>
  <c r="K53" i="59"/>
  <c r="J53" i="59"/>
  <c r="I53" i="59"/>
  <c r="H53" i="59"/>
  <c r="G53" i="59"/>
  <c r="F53" i="59"/>
  <c r="E53" i="59"/>
  <c r="Q52" i="59"/>
  <c r="P52" i="59"/>
  <c r="O52" i="59"/>
  <c r="N52" i="59"/>
  <c r="M52" i="59"/>
  <c r="L52" i="59"/>
  <c r="K52" i="59"/>
  <c r="J52" i="59"/>
  <c r="I52" i="59"/>
  <c r="H52" i="59"/>
  <c r="G52" i="59"/>
  <c r="F52" i="59"/>
  <c r="E52" i="59"/>
  <c r="F13" i="59"/>
  <c r="G13" i="59" s="1"/>
  <c r="H13" i="59" s="1"/>
  <c r="I13" i="59" s="1"/>
  <c r="J13" i="59" s="1"/>
  <c r="K13" i="59" s="1"/>
  <c r="L13" i="59" s="1"/>
  <c r="M13" i="59" s="1"/>
  <c r="N13" i="59" s="1"/>
  <c r="O13" i="59" s="1"/>
  <c r="P13" i="59" s="1"/>
  <c r="Q13" i="59" s="1"/>
  <c r="F54" i="56"/>
  <c r="F54" i="64" s="1"/>
  <c r="G54" i="56"/>
  <c r="G54" i="64" s="1"/>
  <c r="H54" i="56"/>
  <c r="H54" i="64" s="1"/>
  <c r="I54" i="56"/>
  <c r="I54" i="64" s="1"/>
  <c r="J54" i="56"/>
  <c r="J54" i="64" s="1"/>
  <c r="K54" i="56"/>
  <c r="K54" i="64" s="1"/>
  <c r="L54" i="56"/>
  <c r="L54" i="64" s="1"/>
  <c r="M54" i="56"/>
  <c r="M54" i="64" s="1"/>
  <c r="N54" i="56"/>
  <c r="N54" i="64" s="1"/>
  <c r="O54" i="56"/>
  <c r="O54" i="64" s="1"/>
  <c r="P54" i="56"/>
  <c r="P54" i="64" s="1"/>
  <c r="Q54" i="56"/>
  <c r="Q54" i="64" s="1"/>
  <c r="E54" i="56"/>
  <c r="E54" i="64" s="1"/>
  <c r="E61" i="56"/>
  <c r="E60" i="56"/>
  <c r="E58" i="56"/>
  <c r="Q53" i="56"/>
  <c r="P53" i="56"/>
  <c r="O53" i="56"/>
  <c r="N53" i="56"/>
  <c r="M53" i="56"/>
  <c r="L53" i="56"/>
  <c r="K53" i="56"/>
  <c r="J53" i="56"/>
  <c r="I53" i="56"/>
  <c r="H53" i="56"/>
  <c r="G53" i="56"/>
  <c r="F53" i="56"/>
  <c r="E53" i="56"/>
  <c r="Q52" i="56"/>
  <c r="P52" i="56"/>
  <c r="O52" i="56"/>
  <c r="N52" i="56"/>
  <c r="M52" i="56"/>
  <c r="L52" i="56"/>
  <c r="K52" i="56"/>
  <c r="J52" i="56"/>
  <c r="I52" i="56"/>
  <c r="H52" i="56"/>
  <c r="G52" i="56"/>
  <c r="F52" i="56"/>
  <c r="E52" i="56"/>
  <c r="F13" i="56"/>
  <c r="G13" i="56" s="1"/>
  <c r="H13" i="56" s="1"/>
  <c r="I13" i="56" s="1"/>
  <c r="J13" i="56" s="1"/>
  <c r="K13" i="56" s="1"/>
  <c r="L13" i="56" s="1"/>
  <c r="M13" i="56" s="1"/>
  <c r="N13" i="56" s="1"/>
  <c r="O13" i="56" s="1"/>
  <c r="P13" i="56" s="1"/>
  <c r="Q13" i="56" s="1"/>
  <c r="E61" i="54"/>
  <c r="E60" i="54"/>
  <c r="E58" i="54"/>
  <c r="E57" i="54"/>
  <c r="E56" i="54"/>
  <c r="G13" i="54"/>
  <c r="H13" i="54" s="1"/>
  <c r="I13" i="54" s="1"/>
  <c r="J13" i="54" s="1"/>
  <c r="K13" i="54" s="1"/>
  <c r="L13" i="54" s="1"/>
  <c r="M13" i="54" s="1"/>
  <c r="N13" i="54" s="1"/>
  <c r="O13" i="54" s="1"/>
  <c r="P13" i="54" s="1"/>
  <c r="Q13" i="54" s="1"/>
  <c r="F13" i="54"/>
  <c r="G53" i="54"/>
  <c r="Q52" i="54"/>
  <c r="P52" i="54"/>
  <c r="O52" i="54"/>
  <c r="N52" i="54"/>
  <c r="I52" i="54"/>
  <c r="H52" i="54"/>
  <c r="G52" i="54"/>
  <c r="F52" i="54"/>
  <c r="E52" i="54"/>
  <c r="Q53" i="54"/>
  <c r="P53" i="54"/>
  <c r="O53" i="54"/>
  <c r="N53" i="54"/>
  <c r="M53" i="54"/>
  <c r="L53" i="54"/>
  <c r="K53" i="54"/>
  <c r="J53" i="54"/>
  <c r="I53" i="54"/>
  <c r="H53" i="54"/>
  <c r="F53" i="54"/>
  <c r="E53" i="54"/>
  <c r="M52" i="54"/>
  <c r="L52" i="54"/>
  <c r="K52" i="54"/>
  <c r="J52" i="54"/>
  <c r="E58" i="27" l="1"/>
  <c r="E57" i="27"/>
  <c r="E56" i="27"/>
  <c r="E61" i="27" l="1"/>
  <c r="E60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E54" i="27"/>
  <c r="W12" i="27"/>
  <c r="V12" i="27"/>
  <c r="U12" i="27"/>
  <c r="T12" i="27"/>
  <c r="S12" i="27"/>
  <c r="R12" i="27"/>
  <c r="Q12" i="27"/>
  <c r="P12" i="27"/>
  <c r="O12" i="27"/>
  <c r="N12" i="27"/>
  <c r="W11" i="27"/>
  <c r="V11" i="27"/>
  <c r="U11" i="27"/>
  <c r="T11" i="27"/>
  <c r="S11" i="27"/>
  <c r="R11" i="27"/>
  <c r="Q11" i="27"/>
  <c r="P11" i="27"/>
  <c r="O11" i="27"/>
  <c r="N11" i="27"/>
  <c r="W10" i="27"/>
  <c r="W53" i="27" s="1"/>
  <c r="V10" i="27"/>
  <c r="V53" i="27" s="1"/>
  <c r="U10" i="27"/>
  <c r="U53" i="27" s="1"/>
  <c r="T10" i="27"/>
  <c r="T53" i="27" s="1"/>
  <c r="S10" i="27"/>
  <c r="S53" i="27" s="1"/>
  <c r="R10" i="27"/>
  <c r="R53" i="27" s="1"/>
  <c r="Q10" i="27"/>
  <c r="Q53" i="27" s="1"/>
  <c r="P10" i="27"/>
  <c r="P53" i="27" s="1"/>
  <c r="O10" i="27"/>
  <c r="O53" i="27" s="1"/>
  <c r="N10" i="27"/>
  <c r="N53" i="27" s="1"/>
  <c r="W9" i="27"/>
  <c r="V9" i="27"/>
  <c r="U9" i="27"/>
  <c r="T9" i="27"/>
  <c r="S9" i="27"/>
  <c r="R9" i="27"/>
  <c r="Q9" i="27"/>
  <c r="P9" i="27"/>
  <c r="O9" i="27"/>
  <c r="N9" i="27"/>
  <c r="W8" i="27"/>
  <c r="W52" i="27" s="1"/>
  <c r="V8" i="27"/>
  <c r="V52" i="27" s="1"/>
  <c r="U8" i="27"/>
  <c r="U52" i="27" s="1"/>
  <c r="T8" i="27"/>
  <c r="T52" i="27" s="1"/>
  <c r="S8" i="27"/>
  <c r="S52" i="27" s="1"/>
  <c r="R8" i="27"/>
  <c r="R52" i="27" s="1"/>
  <c r="Q8" i="27"/>
  <c r="Q52" i="27" s="1"/>
  <c r="P8" i="27"/>
  <c r="P52" i="27" s="1"/>
  <c r="O8" i="27"/>
  <c r="O52" i="27" s="1"/>
  <c r="N8" i="27"/>
  <c r="N52" i="27" s="1"/>
  <c r="AC55" i="38"/>
  <c r="AD55" i="38"/>
  <c r="AE55" i="38"/>
  <c r="AF55" i="38"/>
  <c r="AG55" i="38"/>
  <c r="AH55" i="38"/>
  <c r="AI55" i="38"/>
  <c r="AJ55" i="38"/>
  <c r="AC56" i="38"/>
  <c r="AD56" i="38"/>
  <c r="AE56" i="38"/>
  <c r="AF56" i="38"/>
  <c r="AF59" i="38" s="1"/>
  <c r="AG56" i="38"/>
  <c r="AH56" i="38"/>
  <c r="AI56" i="38"/>
  <c r="AJ56" i="38"/>
  <c r="AC57" i="38"/>
  <c r="AD57" i="38"/>
  <c r="AE57" i="38"/>
  <c r="AF57" i="38"/>
  <c r="AG57" i="38"/>
  <c r="AH57" i="38"/>
  <c r="AI57" i="38"/>
  <c r="AJ57" i="38"/>
  <c r="AC58" i="38"/>
  <c r="AD58" i="38"/>
  <c r="AE58" i="38"/>
  <c r="AF58" i="38"/>
  <c r="AG58" i="38"/>
  <c r="AH58" i="38"/>
  <c r="AI58" i="38"/>
  <c r="AJ58" i="38"/>
  <c r="AC59" i="38"/>
  <c r="AC52" i="38"/>
  <c r="AD52" i="38"/>
  <c r="AE52" i="38"/>
  <c r="AF52" i="38"/>
  <c r="AH52" i="38"/>
  <c r="AI52" i="38"/>
  <c r="AJ52" i="38"/>
  <c r="AC53" i="38"/>
  <c r="AD53" i="38"/>
  <c r="AE53" i="38"/>
  <c r="AF53" i="38"/>
  <c r="AG53" i="38"/>
  <c r="AH53" i="38"/>
  <c r="AI53" i="38"/>
  <c r="AJ53" i="38"/>
  <c r="AG12" i="38"/>
  <c r="AC12" i="38"/>
  <c r="AG11" i="38"/>
  <c r="AC11" i="38"/>
  <c r="AG8" i="38"/>
  <c r="AG52" i="38" s="1"/>
  <c r="AC8" i="38"/>
  <c r="G53" i="38"/>
  <c r="R53" i="38"/>
  <c r="F55" i="38"/>
  <c r="G55" i="38"/>
  <c r="H55" i="38"/>
  <c r="I55" i="38"/>
  <c r="J55" i="38"/>
  <c r="K55" i="38"/>
  <c r="L55" i="38"/>
  <c r="M55" i="38"/>
  <c r="N55" i="38"/>
  <c r="O55" i="38"/>
  <c r="O59" i="38" s="1"/>
  <c r="P55" i="38"/>
  <c r="Q55" i="38"/>
  <c r="R55" i="38"/>
  <c r="S55" i="38"/>
  <c r="T55" i="38"/>
  <c r="U55" i="38"/>
  <c r="V55" i="38"/>
  <c r="W55" i="38"/>
  <c r="X55" i="38"/>
  <c r="Y55" i="38"/>
  <c r="Z55" i="38"/>
  <c r="AA55" i="38"/>
  <c r="AA59" i="38" s="1"/>
  <c r="AB55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T57" i="38"/>
  <c r="U57" i="38"/>
  <c r="V57" i="38"/>
  <c r="W57" i="38"/>
  <c r="X57" i="38"/>
  <c r="Y57" i="38"/>
  <c r="Z57" i="38"/>
  <c r="AA57" i="38"/>
  <c r="AB57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T58" i="38"/>
  <c r="U58" i="38"/>
  <c r="V58" i="38"/>
  <c r="W58" i="38"/>
  <c r="X58" i="38"/>
  <c r="Y58" i="38"/>
  <c r="Z58" i="38"/>
  <c r="AA58" i="38"/>
  <c r="AB58" i="38"/>
  <c r="H52" i="38"/>
  <c r="I52" i="38"/>
  <c r="J52" i="38"/>
  <c r="K52" i="38"/>
  <c r="L52" i="38"/>
  <c r="M52" i="38"/>
  <c r="N52" i="38"/>
  <c r="O52" i="38"/>
  <c r="P52" i="38"/>
  <c r="T52" i="38"/>
  <c r="U52" i="38"/>
  <c r="V52" i="38"/>
  <c r="W52" i="38"/>
  <c r="X52" i="38"/>
  <c r="Y52" i="38"/>
  <c r="Z52" i="38"/>
  <c r="AA52" i="38"/>
  <c r="AB52" i="38"/>
  <c r="F53" i="38"/>
  <c r="H53" i="38"/>
  <c r="I53" i="38"/>
  <c r="J53" i="38"/>
  <c r="K53" i="38"/>
  <c r="L53" i="38"/>
  <c r="M53" i="38"/>
  <c r="N53" i="38"/>
  <c r="O53" i="38"/>
  <c r="P53" i="38"/>
  <c r="Q53" i="38"/>
  <c r="S53" i="38"/>
  <c r="T53" i="38"/>
  <c r="U53" i="38"/>
  <c r="V53" i="38"/>
  <c r="W53" i="38"/>
  <c r="X53" i="38"/>
  <c r="Y53" i="38"/>
  <c r="Z53" i="38"/>
  <c r="AA53" i="38"/>
  <c r="AB53" i="38"/>
  <c r="S12" i="38"/>
  <c r="R12" i="38"/>
  <c r="Q12" i="38"/>
  <c r="S11" i="38"/>
  <c r="R11" i="38"/>
  <c r="Q11" i="38"/>
  <c r="S8" i="38"/>
  <c r="S52" i="38" s="1"/>
  <c r="R8" i="38"/>
  <c r="R52" i="38" s="1"/>
  <c r="Q8" i="38"/>
  <c r="Q52" i="38" s="1"/>
  <c r="G12" i="38"/>
  <c r="G11" i="38"/>
  <c r="G8" i="38"/>
  <c r="G52" i="38" s="1"/>
  <c r="E58" i="38"/>
  <c r="E57" i="38"/>
  <c r="E56" i="38"/>
  <c r="E55" i="38"/>
  <c r="F12" i="38"/>
  <c r="E12" i="38"/>
  <c r="F11" i="38"/>
  <c r="E11" i="38"/>
  <c r="E53" i="38"/>
  <c r="F8" i="38"/>
  <c r="F52" i="38" s="1"/>
  <c r="E8" i="38"/>
  <c r="E52" i="38" s="1"/>
  <c r="M12" i="27"/>
  <c r="L12" i="27"/>
  <c r="K12" i="27"/>
  <c r="J12" i="27"/>
  <c r="I12" i="27"/>
  <c r="H12" i="27"/>
  <c r="G12" i="27"/>
  <c r="F12" i="27"/>
  <c r="E12" i="27"/>
  <c r="M11" i="27"/>
  <c r="L11" i="27"/>
  <c r="K11" i="27"/>
  <c r="J11" i="27"/>
  <c r="I11" i="27"/>
  <c r="H11" i="27"/>
  <c r="G11" i="27"/>
  <c r="F11" i="27"/>
  <c r="E11" i="27"/>
  <c r="M10" i="27"/>
  <c r="M53" i="27" s="1"/>
  <c r="L10" i="27"/>
  <c r="L53" i="27" s="1"/>
  <c r="K10" i="27"/>
  <c r="K53" i="27" s="1"/>
  <c r="J10" i="27"/>
  <c r="J53" i="27" s="1"/>
  <c r="I10" i="27"/>
  <c r="I53" i="27" s="1"/>
  <c r="H10" i="27"/>
  <c r="H53" i="27" s="1"/>
  <c r="G10" i="27"/>
  <c r="G53" i="27" s="1"/>
  <c r="F10" i="27"/>
  <c r="F53" i="27" s="1"/>
  <c r="E10" i="27"/>
  <c r="E53" i="27" s="1"/>
  <c r="M9" i="27"/>
  <c r="L9" i="27"/>
  <c r="K9" i="27"/>
  <c r="J9" i="27"/>
  <c r="I9" i="27"/>
  <c r="H9" i="27"/>
  <c r="G9" i="27"/>
  <c r="F9" i="27"/>
  <c r="E9" i="27"/>
  <c r="M8" i="27"/>
  <c r="M52" i="27" s="1"/>
  <c r="L8" i="27"/>
  <c r="L52" i="27" s="1"/>
  <c r="K8" i="27"/>
  <c r="K52" i="27" s="1"/>
  <c r="J8" i="27"/>
  <c r="J52" i="27" s="1"/>
  <c r="I8" i="27"/>
  <c r="I52" i="27" s="1"/>
  <c r="H8" i="27"/>
  <c r="H52" i="27" s="1"/>
  <c r="G8" i="27"/>
  <c r="G52" i="27" s="1"/>
  <c r="F8" i="27"/>
  <c r="F52" i="27" s="1"/>
  <c r="E8" i="27"/>
  <c r="E52" i="27" s="1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J2" i="21"/>
  <c r="AE59" i="38" l="1"/>
  <c r="U59" i="38"/>
  <c r="I59" i="38"/>
  <c r="AD59" i="38"/>
  <c r="T59" i="38"/>
  <c r="H59" i="38"/>
  <c r="AJ59" i="38"/>
  <c r="AI59" i="38"/>
  <c r="AH59" i="38"/>
  <c r="AG59" i="38"/>
  <c r="X59" i="38"/>
  <c r="L59" i="38"/>
  <c r="Y59" i="38"/>
  <c r="M59" i="38"/>
  <c r="W59" i="38"/>
  <c r="K59" i="38"/>
  <c r="V59" i="38"/>
  <c r="J59" i="38"/>
  <c r="Z59" i="38"/>
  <c r="N59" i="38"/>
  <c r="S59" i="38"/>
  <c r="G59" i="38"/>
  <c r="R59" i="38"/>
  <c r="F59" i="38"/>
  <c r="Q59" i="38"/>
  <c r="AB59" i="38"/>
  <c r="P59" i="38"/>
  <c r="E59" i="38"/>
</calcChain>
</file>

<file path=xl/sharedStrings.xml><?xml version="1.0" encoding="utf-8"?>
<sst xmlns="http://schemas.openxmlformats.org/spreadsheetml/2006/main" count="2856" uniqueCount="164">
  <si>
    <t>Factor</t>
  </si>
  <si>
    <t>Category</t>
  </si>
  <si>
    <t>Source</t>
  </si>
  <si>
    <t>Document/Publication</t>
  </si>
  <si>
    <t>Indicador</t>
  </si>
  <si>
    <t>Unidades</t>
  </si>
  <si>
    <t>No</t>
  </si>
  <si>
    <t>SESNSP</t>
  </si>
  <si>
    <t>ENVIPE</t>
  </si>
  <si>
    <t>ID</t>
  </si>
  <si>
    <t>Weight</t>
  </si>
  <si>
    <t>More is Better?</t>
  </si>
  <si>
    <t>Subfactor</t>
  </si>
  <si>
    <t>Type</t>
  </si>
  <si>
    <t>Variables</t>
  </si>
  <si>
    <t>Link Source</t>
  </si>
  <si>
    <t>Link Document</t>
  </si>
  <si>
    <t>Period</t>
  </si>
  <si>
    <t>Consulted Date</t>
  </si>
  <si>
    <t>Notes</t>
  </si>
  <si>
    <t>https://www.gob.mx/sesnsp</t>
  </si>
  <si>
    <t>Source Name</t>
  </si>
  <si>
    <t>Secretariado Ejecutivo del Sistema Nacional de Seguridad Pública</t>
  </si>
  <si>
    <t>https://www.gob.mx/sesnsp/acciones-y-programas/incidencia-delictiva-del-fuero-comun-nueva-metodologia?state=published</t>
  </si>
  <si>
    <t>More is better? (Y=1,N=0)</t>
  </si>
  <si>
    <t>Weight/Relevance</t>
  </si>
  <si>
    <t>Indicator</t>
  </si>
  <si>
    <t>Units</t>
  </si>
  <si>
    <t>Date</t>
  </si>
  <si>
    <t>State ID</t>
  </si>
  <si>
    <t>State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</si>
  <si>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</si>
  <si>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</si>
  <si>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</si>
  <si>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</si>
  <si>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</si>
  <si>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</si>
  <si>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</si>
  <si>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</si>
  <si>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Mexico City</t>
  </si>
  <si>
    <t>Durango</t>
  </si>
  <si>
    <t>Guanajuato</t>
  </si>
  <si>
    <t>Guerrero</t>
  </si>
  <si>
    <t>Hidalgo</t>
  </si>
  <si>
    <t>Jalisco</t>
  </si>
  <si>
    <t>State of 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</si>
  <si>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</si>
  <si>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</si>
  <si>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</si>
  <si>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</si>
  <si>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</si>
  <si>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</si>
  <si>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</si>
  <si>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</si>
  <si>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</si>
  <si>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</si>
  <si>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</si>
  <si>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</si>
  <si>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</si>
  <si>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</si>
  <si>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</si>
  <si>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</si>
  <si>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</si>
  <si>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</t>
  </si>
  <si>
    <t>México</t>
  </si>
  <si>
    <t>Median</t>
  </si>
  <si>
    <t>Mean</t>
  </si>
  <si>
    <t>Standard Deviation</t>
  </si>
  <si>
    <t>Security</t>
  </si>
  <si>
    <t>First-Degree Murders</t>
  </si>
  <si>
    <t>Homicides</t>
  </si>
  <si>
    <t>Objective</t>
  </si>
  <si>
    <t>First-Degree Murder</t>
  </si>
  <si>
    <t>First-Degree Murrder</t>
  </si>
  <si>
    <t>CNSP</t>
  </si>
  <si>
    <t>Only first-degree murder under common law are considered.  (Incl. Homicidio Doloso: Knife, Gun, other, not specified. Excl. Feminicide)</t>
  </si>
  <si>
    <t>Sociodemographic</t>
  </si>
  <si>
    <t>Population</t>
  </si>
  <si>
    <t>Population Over 12 years</t>
  </si>
  <si>
    <t>Yes</t>
  </si>
  <si>
    <t>Population over 12-years old</t>
  </si>
  <si>
    <t>https://www.inegi.org.mx/programas/enoe/15ymas/#tabulados</t>
  </si>
  <si>
    <t>ENOE</t>
  </si>
  <si>
    <t>https://www.inegi.org.mx</t>
  </si>
  <si>
    <t>INEGI</t>
  </si>
  <si>
    <t>Instituto Nacional de Estadística, Geografía e Informática</t>
  </si>
  <si>
    <t>Carrier Robbery</t>
  </si>
  <si>
    <t>Crime</t>
  </si>
  <si>
    <t xml:space="preserve">Only Crime under common law is considered. </t>
  </si>
  <si>
    <t>Percentage (%)</t>
  </si>
  <si>
    <t>Crime Reported</t>
  </si>
  <si>
    <t>Crimes Reported</t>
  </si>
  <si>
    <t>Crimer reported / Crime Ocurred</t>
  </si>
  <si>
    <t>Number Inhabitants</t>
  </si>
  <si>
    <t>Number of Cases</t>
  </si>
  <si>
    <t>Crime Incidence</t>
  </si>
  <si>
    <t>https://www.inegi.org.mx/programas/envipe/2023/#documentacion</t>
  </si>
  <si>
    <t>Security Perception</t>
  </si>
  <si>
    <t>Variance</t>
  </si>
  <si>
    <t>Normalize</t>
  </si>
  <si>
    <t>https://www.inegi.org.mx/programas/envipe/2015/#tabulados</t>
  </si>
  <si>
    <t>Crime Ocurred</t>
  </si>
  <si>
    <t>Crime Unreported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</si>
  <si>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</si>
  <si>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</si>
  <si>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</si>
  <si>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</si>
  <si>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</si>
  <si>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</si>
  <si>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</si>
  <si>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</si>
  <si>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</si>
  <si>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</si>
  <si>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Medium Low</t>
  </si>
  <si>
    <t>High</t>
  </si>
  <si>
    <t>Low</t>
  </si>
  <si>
    <t>Very Low</t>
  </si>
  <si>
    <t>10</t>
  </si>
  <si>
    <t>●</t>
  </si>
  <si>
    <t>11</t>
  </si>
  <si>
    <t>12</t>
  </si>
  <si>
    <t>13</t>
  </si>
  <si>
    <t>Mexico</t>
  </si>
  <si>
    <t>Population over 12-years old for the first quarter of each year.</t>
  </si>
  <si>
    <t>Max</t>
  </si>
  <si>
    <t>Min</t>
  </si>
  <si>
    <t>Global Mean</t>
  </si>
  <si>
    <t>Global Standard Deviation</t>
  </si>
  <si>
    <t xml:space="preserve">Incl. Homicidio Doloso: Knife, Gun, other, not specified. And Feminicides under common law are considered.  </t>
  </si>
  <si>
    <t>Interpolación</t>
  </si>
  <si>
    <t>Perception of Security</t>
  </si>
  <si>
    <t>(%) Feel Secure</t>
  </si>
  <si>
    <t>Crimes</t>
  </si>
  <si>
    <t># Cases</t>
  </si>
  <si>
    <t>First-Degree</t>
  </si>
  <si>
    <t>Very high</t>
  </si>
  <si>
    <t>Medium-High</t>
  </si>
  <si>
    <t>14</t>
  </si>
  <si>
    <t>Above Average</t>
  </si>
  <si>
    <t>Below Average</t>
  </si>
  <si>
    <t># Reports</t>
  </si>
  <si>
    <t>Robberies</t>
  </si>
  <si>
    <t>1997- 2023</t>
  </si>
  <si>
    <t>2011 - 2023</t>
  </si>
  <si>
    <t>2011 - 2022</t>
  </si>
  <si>
    <t>Subjective</t>
  </si>
  <si>
    <t>Most Violent Cities</t>
  </si>
  <si>
    <t>Homicide Rate</t>
  </si>
  <si>
    <t>Rate per 100k inhabitants</t>
  </si>
  <si>
    <t>Consejo Ciudadano</t>
  </si>
  <si>
    <t>https://geoenlace.net/seguridadjusticiaypaz/webpage/archivos.php</t>
  </si>
  <si>
    <t>2008 - 2021</t>
  </si>
  <si>
    <t>Consejo Ciudadano para la Seguridad Pública y la Justicia Penal AC</t>
  </si>
  <si>
    <t>https://geoenlace.net/seguridadjusticiaypaz/webpage/index.php</t>
  </si>
  <si>
    <t>https://over-haul.com/wp-content/uploads/2023/05/Mexico-Q1-2023-Cargo-Theft-Report.pdf?_hsmi=260718622&amp;_hsenc=p2ANqtz-93RV3leT6QTScYCSgUg2RzARbAhc_Bw0__QRbOSBzrIQe0WBt-mEeslFCkeWW52waZDH-lfCBby03ElwR2X5AytPvTpA</t>
  </si>
  <si>
    <t>2023</t>
  </si>
  <si>
    <t>Overhaul</t>
  </si>
  <si>
    <t>https://over-haul.com/es/</t>
  </si>
  <si>
    <t>https://www.sensitech.com/en/intelligence/cargo-theft-reports/reports/q3-2022-mexico-cargo-theft-report.html</t>
  </si>
  <si>
    <t>Q2-2022</t>
  </si>
  <si>
    <t>SensiTech</t>
  </si>
  <si>
    <t>https://www.sensitech.com/en/</t>
  </si>
  <si>
    <t xml:space="preserve">Latitud </t>
  </si>
  <si>
    <t xml:space="preserve">Longitud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</si>
</sst>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d\-mmm\-yy"/>
    <numFmt numFmtId="166" formatCode="_-* #,##0_-;\-* #,##0_-;_-* &quot;-&quot;??_-;_-@_-"/>
    <numFmt numFmtId="167" formatCode="_-* #,##0.0_-;\-* #,##0.0_-;_-* &quot;-&quot;??_-;_-@_-"/>
    <numFmt numFmtId="168" formatCode="0.0%"/>
  </numFmts>
  <fonts count="52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Go"/>
    </font>
    <font>
      <b/>
      <sz val="11"/>
      <color theme="0"/>
      <name val="Go"/>
    </font>
    <font>
      <sz val="11"/>
      <color theme="0"/>
      <name val="Go"/>
    </font>
    <font>
      <b/>
      <sz val="11"/>
      <color theme="1"/>
      <name val="Go"/>
    </font>
    <font>
      <b/>
      <sz val="9"/>
      <name val="Calibri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6"/>
      <color rgb="FF000000"/>
      <name val="Gotham"/>
    </font>
    <font>
      <sz val="9"/>
      <color rgb="FFFF0000"/>
      <name val="Yu Gothic"/>
      <family val="2"/>
    </font>
    <font>
      <sz val="9"/>
      <color rgb="FFED7D31"/>
      <name val="Yu Gothic"/>
      <family val="2"/>
    </font>
    <font>
      <sz val="9"/>
      <color rgb="FFFFC000"/>
      <name val="Yu Gothic"/>
      <family val="2"/>
    </font>
    <font>
      <sz val="9"/>
      <color rgb="FF92D050"/>
      <name val="Yu Gothic"/>
      <family val="2"/>
    </font>
    <font>
      <sz val="9"/>
      <color rgb="FF00B050"/>
      <name val="Yu Gothic"/>
      <family val="2"/>
    </font>
    <font>
      <sz val="9"/>
      <color rgb="FF0070C0"/>
      <name val="Yu Gothic"/>
      <family val="2"/>
    </font>
    <font>
      <sz val="11"/>
      <color rgb="FFFF0000"/>
      <name val="Calibri Light"/>
      <family val="2"/>
      <scheme val="major"/>
    </font>
    <font>
      <b/>
      <sz val="6"/>
      <color rgb="FF000000"/>
      <name val="Symbol"/>
    </font>
    <font>
      <b/>
      <sz val="6"/>
      <color rgb="FF000000"/>
      <name val="Gotham Bold"/>
    </font>
    <font>
      <sz val="6"/>
      <color rgb="FFC00000"/>
      <name val="Yu Gothic"/>
    </font>
    <font>
      <sz val="6"/>
      <color rgb="FFFF0000"/>
      <name val="Yu Gothic"/>
    </font>
    <font>
      <sz val="6"/>
      <color rgb="FFED7D31"/>
      <name val="Yu Gothic"/>
    </font>
    <font>
      <sz val="6"/>
      <color rgb="FFFFC000"/>
      <name val="Yu Gothic"/>
    </font>
    <font>
      <sz val="6"/>
      <color rgb="FF92D050"/>
      <name val="Yu Gothic"/>
    </font>
    <font>
      <sz val="6"/>
      <color rgb="FF00B050"/>
      <name val="Yu Gothic"/>
    </font>
    <font>
      <sz val="6"/>
      <color rgb="FF0070C0"/>
      <name val="Yu Gothic"/>
    </font>
    <font>
      <sz val="6"/>
      <color rgb="FF00B0F0"/>
      <name val="Yu Gothic"/>
    </font>
    <font>
      <sz val="9"/>
      <color rgb="FFC00000"/>
      <name val="Yu Gothic"/>
      <family val="2"/>
    </font>
    <font>
      <sz val="9"/>
      <color rgb="FF00B0F0"/>
      <name val="Yu Gothic"/>
      <family val="2"/>
    </font>
    <font>
      <sz val="10"/>
      <color rgb="FFC00000"/>
      <name val="Yu Gothic"/>
      <family val="2"/>
    </font>
    <font>
      <sz val="10"/>
      <color rgb="FFFF0000"/>
      <name val="Yu Gothic"/>
      <family val="2"/>
    </font>
    <font>
      <sz val="10"/>
      <color rgb="FFED7D31"/>
      <name val="Yu Gothic"/>
      <family val="2"/>
    </font>
    <font>
      <sz val="10"/>
      <color rgb="FFFFC000"/>
      <name val="Yu Gothic"/>
      <family val="2"/>
    </font>
    <font>
      <sz val="10"/>
      <color rgb="FF92D050"/>
      <name val="Yu Gothic"/>
      <family val="2"/>
    </font>
    <font>
      <sz val="10"/>
      <color rgb="FF00B050"/>
      <name val="Yu Gothic"/>
      <family val="2"/>
    </font>
    <font>
      <sz val="10"/>
      <color rgb="FF0070C0"/>
      <name val="Yu Gothic"/>
      <family val="2"/>
    </font>
    <font>
      <sz val="10"/>
      <color rgb="FF00B0F0"/>
      <name val="Yu Gothic"/>
      <family val="2"/>
    </font>
    <font>
      <b/>
      <sz val="10"/>
      <color rgb="FF111111"/>
      <name val="Segoe UI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2060"/>
      </patternFill>
    </fill>
    <fill>
      <patternFill patternType="solid">
        <fgColor rgb="FFD9D9D9"/>
        <bgColor rgb="FFC6D9F1"/>
      </patternFill>
    </fill>
    <fill>
      <patternFill patternType="solid">
        <fgColor rgb="FFFFC000"/>
        <bgColor rgb="FFFF9900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rgb="FFA3203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29">
    <xf numFmtId="0" fontId="0" fillId="0" borderId="0" xfId="0"/>
    <xf numFmtId="0" fontId="4" fillId="2" borderId="2" xfId="3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164" fontId="6" fillId="0" borderId="1" xfId="3" applyNumberFormat="1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vertical="center"/>
    </xf>
    <xf numFmtId="0" fontId="6" fillId="3" borderId="1" xfId="3" applyFont="1" applyFill="1" applyBorder="1" applyAlignment="1">
      <alignment horizontal="left" vertical="center"/>
    </xf>
    <xf numFmtId="165" fontId="6" fillId="3" borderId="1" xfId="3" applyNumberFormat="1" applyFont="1" applyFill="1" applyBorder="1" applyAlignment="1">
      <alignment horizontal="center" vertical="center"/>
    </xf>
    <xf numFmtId="0" fontId="0" fillId="0" borderId="1" xfId="0" applyBorder="1"/>
    <xf numFmtId="0" fontId="2" fillId="3" borderId="1" xfId="2" applyFill="1" applyBorder="1" applyAlignment="1" applyProtection="1">
      <alignment horizontal="left" vertical="center"/>
    </xf>
    <xf numFmtId="0" fontId="2" fillId="3" borderId="1" xfId="2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9" fillId="5" borderId="0" xfId="0" applyFont="1" applyFill="1" applyAlignment="1">
      <alignment horizontal="right" vertical="center"/>
    </xf>
    <xf numFmtId="0" fontId="8" fillId="6" borderId="0" xfId="0" applyFont="1" applyFill="1" applyAlignment="1">
      <alignment vertical="center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vertical="center" wrapText="1"/>
    </xf>
    <xf numFmtId="0" fontId="11" fillId="17" borderId="0" xfId="0" applyFont="1" applyFill="1" applyAlignment="1">
      <alignment horizontal="center" vertical="center" wrapText="1"/>
    </xf>
    <xf numFmtId="0" fontId="11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11" fillId="23" borderId="0" xfId="0" applyFont="1" applyFill="1" applyAlignment="1">
      <alignment horizontal="center" vertical="center" wrapText="1"/>
    </xf>
    <xf numFmtId="0" fontId="11" fillId="24" borderId="0" xfId="0" applyFont="1" applyFill="1" applyAlignment="1">
      <alignment horizontal="center" vertical="center" wrapText="1"/>
    </xf>
    <xf numFmtId="0" fontId="11" fillId="25" borderId="0" xfId="0" applyFont="1" applyFill="1" applyAlignment="1">
      <alignment horizontal="center" vertical="center" wrapText="1"/>
    </xf>
    <xf numFmtId="0" fontId="11" fillId="26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8" fillId="0" borderId="0" xfId="4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7" fontId="0" fillId="0" borderId="0" xfId="4" applyNumberFormat="1" applyFont="1"/>
    <xf numFmtId="166" fontId="0" fillId="0" borderId="0" xfId="4" applyNumberFormat="1" applyFont="1"/>
    <xf numFmtId="166" fontId="0" fillId="0" borderId="0" xfId="0" applyNumberFormat="1"/>
    <xf numFmtId="166" fontId="7" fillId="0" borderId="0" xfId="4" applyNumberFormat="1" applyFont="1"/>
    <xf numFmtId="166" fontId="7" fillId="0" borderId="0" xfId="4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167" fontId="11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49" fontId="0" fillId="0" borderId="1" xfId="0" applyNumberFormat="1" applyBorder="1"/>
    <xf numFmtId="49" fontId="12" fillId="3" borderId="1" xfId="3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13" fillId="7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4" fillId="0" borderId="0" xfId="0" applyFont="1"/>
    <xf numFmtId="0" fontId="15" fillId="7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3" borderId="0" xfId="0" applyFont="1" applyFill="1" applyAlignment="1">
      <alignment horizontal="center" vertical="center" wrapText="1"/>
    </xf>
    <xf numFmtId="0" fontId="16" fillId="15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vertical="center" wrapText="1"/>
    </xf>
    <xf numFmtId="0" fontId="16" fillId="16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14" fillId="19" borderId="0" xfId="0" applyFont="1" applyFill="1" applyAlignment="1">
      <alignment horizontal="center" vertical="center" wrapText="1"/>
    </xf>
    <xf numFmtId="0" fontId="14" fillId="22" borderId="0" xfId="0" applyFont="1" applyFill="1" applyAlignment="1">
      <alignment horizontal="center" vertical="center" wrapText="1"/>
    </xf>
    <xf numFmtId="0" fontId="14" fillId="20" borderId="0" xfId="0" applyFont="1" applyFill="1" applyAlignment="1">
      <alignment horizontal="center" vertical="center" wrapText="1"/>
    </xf>
    <xf numFmtId="0" fontId="14" fillId="21" borderId="0" xfId="0" applyFont="1" applyFill="1" applyAlignment="1">
      <alignment horizontal="center" vertical="center" wrapText="1"/>
    </xf>
    <xf numFmtId="0" fontId="16" fillId="23" borderId="0" xfId="0" applyFont="1" applyFill="1" applyAlignment="1">
      <alignment horizontal="center" vertical="center" wrapText="1"/>
    </xf>
    <xf numFmtId="0" fontId="16" fillId="26" borderId="0" xfId="0" applyFont="1" applyFill="1" applyAlignment="1">
      <alignment horizontal="center" vertical="center" wrapText="1"/>
    </xf>
    <xf numFmtId="0" fontId="16" fillId="24" borderId="0" xfId="0" applyFont="1" applyFill="1" applyAlignment="1">
      <alignment horizontal="center" vertical="center" wrapText="1"/>
    </xf>
    <xf numFmtId="0" fontId="16" fillId="2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3" fillId="5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4" fillId="0" borderId="0" xfId="4" applyNumberFormat="1" applyFont="1"/>
    <xf numFmtId="166" fontId="14" fillId="0" borderId="0" xfId="4" applyNumberFormat="1" applyFont="1" applyAlignment="1">
      <alignment horizontal="center" vertical="center" wrapText="1"/>
    </xf>
    <xf numFmtId="43" fontId="14" fillId="0" borderId="0" xfId="4" applyFont="1" applyAlignment="1">
      <alignment horizontal="center" vertical="center" wrapText="1"/>
    </xf>
    <xf numFmtId="166" fontId="16" fillId="0" borderId="0" xfId="0" applyNumberFormat="1" applyFont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8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vertical="center"/>
    </xf>
    <xf numFmtId="0" fontId="18" fillId="7" borderId="0" xfId="0" applyFont="1" applyFill="1" applyAlignment="1">
      <alignment horizontal="center" vertical="center" wrapText="1"/>
    </xf>
    <xf numFmtId="0" fontId="18" fillId="9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7" fillId="0" borderId="0" xfId="0" applyFont="1"/>
    <xf numFmtId="0" fontId="19" fillId="7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9" fillId="11" borderId="0" xfId="0" applyFont="1" applyFill="1" applyAlignment="1">
      <alignment horizontal="center" vertical="center" wrapText="1"/>
    </xf>
    <xf numFmtId="0" fontId="19" fillId="13" borderId="0" xfId="0" applyFont="1" applyFill="1" applyAlignment="1">
      <alignment horizontal="center" vertical="center" wrapText="1"/>
    </xf>
    <xf numFmtId="0" fontId="19" fillId="12" borderId="0" xfId="0" applyFont="1" applyFill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20" fillId="15" borderId="0" xfId="0" applyFont="1" applyFill="1" applyAlignment="1">
      <alignment horizontal="center" vertical="center" wrapText="1"/>
    </xf>
    <xf numFmtId="0" fontId="20" fillId="17" borderId="0" xfId="0" applyFont="1" applyFill="1" applyAlignment="1">
      <alignment horizontal="center" vertical="center" wrapText="1"/>
    </xf>
    <xf numFmtId="0" fontId="20" fillId="16" borderId="0" xfId="0" applyFont="1" applyFill="1" applyAlignment="1">
      <alignment horizontal="center" vertical="center" wrapText="1"/>
    </xf>
    <xf numFmtId="0" fontId="20" fillId="18" borderId="0" xfId="0" applyFont="1" applyFill="1" applyAlignment="1">
      <alignment horizontal="center" vertical="center" wrapText="1"/>
    </xf>
    <xf numFmtId="0" fontId="17" fillId="19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7" fillId="20" borderId="0" xfId="0" applyFont="1" applyFill="1" applyAlignment="1">
      <alignment horizontal="center" vertical="center" wrapText="1"/>
    </xf>
    <xf numFmtId="0" fontId="17" fillId="22" borderId="0" xfId="0" applyFont="1" applyFill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18" fillId="5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17" fillId="0" borderId="0" xfId="4" applyNumberFormat="1" applyFont="1"/>
    <xf numFmtId="166" fontId="17" fillId="0" borderId="0" xfId="4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166" fontId="17" fillId="0" borderId="0" xfId="0" applyNumberFormat="1" applyFont="1" applyAlignment="1">
      <alignment horizontal="center" vertical="center" wrapText="1"/>
    </xf>
    <xf numFmtId="2" fontId="17" fillId="0" borderId="0" xfId="0" applyNumberFormat="1" applyFont="1"/>
    <xf numFmtId="0" fontId="20" fillId="0" borderId="0" xfId="0" applyFont="1" applyAlignment="1">
      <alignment horizontal="center"/>
    </xf>
    <xf numFmtId="0" fontId="18" fillId="27" borderId="0" xfId="0" applyFont="1" applyFill="1" applyAlignment="1">
      <alignment horizontal="center" vertical="center" wrapText="1"/>
    </xf>
    <xf numFmtId="0" fontId="19" fillId="27" borderId="0" xfId="0" applyFont="1" applyFill="1" applyAlignment="1">
      <alignment horizontal="center" vertical="center" wrapText="1"/>
    </xf>
    <xf numFmtId="0" fontId="19" fillId="28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17" fillId="30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167" fontId="20" fillId="0" borderId="0" xfId="0" applyNumberFormat="1" applyFont="1" applyAlignment="1">
      <alignment horizontal="center" vertical="center" wrapText="1"/>
    </xf>
    <xf numFmtId="167" fontId="17" fillId="0" borderId="0" xfId="4" applyNumberFormat="1" applyFont="1"/>
    <xf numFmtId="167" fontId="17" fillId="0" borderId="0" xfId="0" applyNumberFormat="1" applyFont="1"/>
    <xf numFmtId="167" fontId="17" fillId="0" borderId="0" xfId="4" applyNumberFormat="1" applyFont="1" applyAlignment="1">
      <alignment horizontal="center" vertical="center" wrapText="1"/>
    </xf>
    <xf numFmtId="166" fontId="17" fillId="0" borderId="0" xfId="0" applyNumberFormat="1" applyFont="1"/>
    <xf numFmtId="43" fontId="17" fillId="0" borderId="0" xfId="4" applyFont="1"/>
    <xf numFmtId="0" fontId="0" fillId="0" borderId="0" xfId="0" applyAlignment="1">
      <alignment horizontal="left"/>
    </xf>
    <xf numFmtId="168" fontId="20" fillId="0" borderId="0" xfId="6" applyNumberFormat="1" applyFont="1" applyAlignment="1">
      <alignment horizontal="center" vertical="center" wrapText="1"/>
    </xf>
    <xf numFmtId="168" fontId="17" fillId="0" borderId="0" xfId="6" applyNumberFormat="1" applyFont="1" applyAlignment="1">
      <alignment horizontal="center" vertical="center" wrapText="1"/>
    </xf>
    <xf numFmtId="166" fontId="20" fillId="0" borderId="0" xfId="4" applyNumberFormat="1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readingOrder="1"/>
    </xf>
    <xf numFmtId="0" fontId="23" fillId="0" borderId="0" xfId="0" applyFont="1" applyAlignment="1">
      <alignment horizontal="center" vertical="center" wrapText="1" readingOrder="1"/>
    </xf>
    <xf numFmtId="0" fontId="24" fillId="0" borderId="0" xfId="0" applyFont="1" applyAlignment="1">
      <alignment horizontal="center" vertical="center" wrapText="1" readingOrder="1"/>
    </xf>
    <xf numFmtId="0" fontId="25" fillId="0" borderId="0" xfId="0" applyFont="1" applyAlignment="1">
      <alignment horizontal="center" vertical="center" wrapText="1" readingOrder="1"/>
    </xf>
    <xf numFmtId="0" fontId="26" fillId="0" borderId="0" xfId="0" applyFont="1" applyAlignment="1">
      <alignment horizontal="center" vertical="center" wrapText="1" readingOrder="1"/>
    </xf>
    <xf numFmtId="0" fontId="27" fillId="0" borderId="0" xfId="0" applyFont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 readingOrder="1"/>
    </xf>
    <xf numFmtId="0" fontId="29" fillId="33" borderId="0" xfId="0" applyFont="1" applyFill="1"/>
    <xf numFmtId="166" fontId="20" fillId="34" borderId="0" xfId="4" applyNumberFormat="1" applyFont="1" applyFill="1"/>
    <xf numFmtId="0" fontId="17" fillId="32" borderId="0" xfId="0" applyFont="1" applyFill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6" fontId="17" fillId="32" borderId="0" xfId="4" applyNumberFormat="1" applyFont="1" applyFill="1"/>
    <xf numFmtId="0" fontId="17" fillId="32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vertical="center"/>
    </xf>
    <xf numFmtId="166" fontId="17" fillId="32" borderId="4" xfId="4" applyNumberFormat="1" applyFont="1" applyFill="1" applyBorder="1"/>
    <xf numFmtId="0" fontId="20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167" fontId="17" fillId="0" borderId="6" xfId="4" applyNumberFormat="1" applyFont="1" applyBorder="1"/>
    <xf numFmtId="167" fontId="17" fillId="0" borderId="7" xfId="4" applyNumberFormat="1" applyFont="1" applyBorder="1"/>
    <xf numFmtId="0" fontId="20" fillId="0" borderId="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6" borderId="3" xfId="0" applyFont="1" applyFill="1" applyBorder="1" applyAlignment="1">
      <alignment vertical="center"/>
    </xf>
    <xf numFmtId="167" fontId="17" fillId="0" borderId="3" xfId="4" applyNumberFormat="1" applyFont="1" applyBorder="1"/>
    <xf numFmtId="167" fontId="17" fillId="0" borderId="9" xfId="4" applyNumberFormat="1" applyFont="1" applyBorder="1"/>
    <xf numFmtId="0" fontId="40" fillId="0" borderId="10" xfId="0" applyFont="1" applyBorder="1" applyAlignment="1">
      <alignment horizontal="center" vertical="center" wrapText="1" readingOrder="1"/>
    </xf>
    <xf numFmtId="0" fontId="41" fillId="0" borderId="0" xfId="0" applyFont="1" applyAlignment="1">
      <alignment horizontal="center" vertical="center" wrapText="1" readingOrder="1"/>
    </xf>
    <xf numFmtId="0" fontId="30" fillId="0" borderId="0" xfId="0" applyFont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31" fillId="0" borderId="0" xfId="0" applyFont="1" applyAlignment="1">
      <alignment horizontal="center" vertical="center" wrapText="1" readingOrder="1"/>
    </xf>
    <xf numFmtId="0" fontId="33" fillId="0" borderId="0" xfId="0" applyFont="1" applyAlignment="1">
      <alignment horizontal="center" vertical="center" wrapText="1" readingOrder="1"/>
    </xf>
    <xf numFmtId="0" fontId="34" fillId="0" borderId="0" xfId="0" applyFont="1" applyAlignment="1">
      <alignment horizontal="center" vertical="center" wrapText="1" readingOrder="1"/>
    </xf>
    <xf numFmtId="0" fontId="35" fillId="0" borderId="0" xfId="0" applyFont="1" applyAlignment="1">
      <alignment horizontal="center" vertical="center" wrapText="1" readingOrder="1"/>
    </xf>
    <xf numFmtId="0" fontId="36" fillId="0" borderId="0" xfId="0" applyFont="1" applyAlignment="1">
      <alignment horizontal="center" vertical="center" wrapText="1" readingOrder="1"/>
    </xf>
    <xf numFmtId="0" fontId="37" fillId="0" borderId="0" xfId="0" applyFont="1" applyAlignment="1">
      <alignment horizontal="center" vertical="center" wrapText="1" readingOrder="1"/>
    </xf>
    <xf numFmtId="0" fontId="38" fillId="0" borderId="0" xfId="0" applyFont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 readingOrder="1"/>
    </xf>
    <xf numFmtId="0" fontId="20" fillId="32" borderId="6" xfId="0" applyFont="1" applyFill="1" applyBorder="1" applyAlignment="1">
      <alignment horizontal="center" vertical="center"/>
    </xf>
    <xf numFmtId="0" fontId="17" fillId="32" borderId="6" xfId="0" applyFont="1" applyFill="1" applyBorder="1" applyAlignment="1">
      <alignment horizontal="center" vertical="center"/>
    </xf>
    <xf numFmtId="167" fontId="17" fillId="32" borderId="6" xfId="4" applyNumberFormat="1" applyFont="1" applyFill="1" applyBorder="1"/>
    <xf numFmtId="0" fontId="20" fillId="32" borderId="0" xfId="0" applyFont="1" applyFill="1" applyAlignment="1">
      <alignment horizontal="center" vertical="center"/>
    </xf>
    <xf numFmtId="167" fontId="17" fillId="32" borderId="0" xfId="4" applyNumberFormat="1" applyFont="1" applyFill="1"/>
    <xf numFmtId="0" fontId="18" fillId="5" borderId="0" xfId="0" applyFont="1" applyFill="1" applyAlignment="1">
      <alignment vertical="center"/>
    </xf>
    <xf numFmtId="167" fontId="17" fillId="0" borderId="0" xfId="4" applyNumberFormat="1" applyFont="1" applyBorder="1"/>
    <xf numFmtId="0" fontId="20" fillId="32" borderId="4" xfId="0" applyFont="1" applyFill="1" applyBorder="1" applyAlignment="1">
      <alignment horizontal="center" vertical="center"/>
    </xf>
    <xf numFmtId="167" fontId="17" fillId="32" borderId="4" xfId="4" applyNumberFormat="1" applyFont="1" applyFill="1" applyBorder="1"/>
    <xf numFmtId="0" fontId="20" fillId="0" borderId="6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 wrapText="1" readingOrder="1"/>
    </xf>
    <xf numFmtId="0" fontId="43" fillId="0" borderId="0" xfId="0" applyFont="1" applyAlignment="1">
      <alignment horizontal="center" vertical="center" wrapText="1" readingOrder="1"/>
    </xf>
    <xf numFmtId="0" fontId="44" fillId="0" borderId="0" xfId="0" applyFont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46" fillId="0" borderId="0" xfId="0" applyFont="1" applyAlignment="1">
      <alignment horizontal="center" vertical="center" wrapText="1" readingOrder="1"/>
    </xf>
    <xf numFmtId="0" fontId="47" fillId="0" borderId="0" xfId="0" applyFont="1" applyAlignment="1">
      <alignment horizontal="center" vertical="center" wrapText="1" readingOrder="1"/>
    </xf>
    <xf numFmtId="0" fontId="48" fillId="0" borderId="0" xfId="0" applyFont="1" applyAlignment="1">
      <alignment horizontal="center" vertical="center" wrapText="1" readingOrder="1"/>
    </xf>
    <xf numFmtId="0" fontId="49" fillId="0" borderId="0" xfId="0" applyFont="1" applyAlignment="1">
      <alignment horizontal="center" vertical="center" wrapText="1" readingOrder="1"/>
    </xf>
    <xf numFmtId="0" fontId="20" fillId="0" borderId="0" xfId="0" applyFont="1" applyAlignment="1">
      <alignment horizontal="right"/>
    </xf>
    <xf numFmtId="166" fontId="17" fillId="32" borderId="0" xfId="4" applyNumberFormat="1" applyFont="1" applyFill="1" applyAlignment="1">
      <alignment horizontal="center" vertical="center" wrapText="1"/>
    </xf>
    <xf numFmtId="166" fontId="17" fillId="32" borderId="0" xfId="0" applyNumberFormat="1" applyFont="1" applyFill="1"/>
    <xf numFmtId="166" fontId="29" fillId="33" borderId="0" xfId="4" applyNumberFormat="1" applyFont="1" applyFill="1"/>
    <xf numFmtId="166" fontId="17" fillId="32" borderId="4" xfId="4" applyNumberFormat="1" applyFont="1" applyFill="1" applyBorder="1" applyAlignment="1">
      <alignment horizontal="center" vertical="center" wrapText="1"/>
    </xf>
    <xf numFmtId="166" fontId="17" fillId="32" borderId="4" xfId="0" applyNumberFormat="1" applyFont="1" applyFill="1" applyBorder="1"/>
    <xf numFmtId="43" fontId="17" fillId="0" borderId="0" xfId="0" applyNumberFormat="1" applyFont="1"/>
    <xf numFmtId="43" fontId="17" fillId="0" borderId="0" xfId="0" applyNumberFormat="1" applyFont="1" applyAlignment="1">
      <alignment horizontal="center" vertical="center" wrapText="1"/>
    </xf>
    <xf numFmtId="168" fontId="17" fillId="0" borderId="0" xfId="6" applyNumberFormat="1" applyFont="1"/>
    <xf numFmtId="168" fontId="20" fillId="34" borderId="0" xfId="6" applyNumberFormat="1" applyFont="1" applyFill="1"/>
    <xf numFmtId="0" fontId="40" fillId="0" borderId="0" xfId="0" applyFont="1" applyAlignment="1">
      <alignment horizontal="center" vertical="center" wrapText="1" readingOrder="1"/>
    </xf>
    <xf numFmtId="168" fontId="17" fillId="32" borderId="0" xfId="6" applyNumberFormat="1" applyFont="1" applyFill="1"/>
    <xf numFmtId="168" fontId="17" fillId="32" borderId="0" xfId="6" applyNumberFormat="1" applyFont="1" applyFill="1" applyAlignment="1">
      <alignment horizontal="center" vertical="center" wrapText="1"/>
    </xf>
    <xf numFmtId="168" fontId="17" fillId="32" borderId="4" xfId="6" applyNumberFormat="1" applyFont="1" applyFill="1" applyBorder="1"/>
    <xf numFmtId="168" fontId="17" fillId="32" borderId="4" xfId="6" applyNumberFormat="1" applyFont="1" applyFill="1" applyBorder="1" applyAlignment="1">
      <alignment horizontal="center" vertical="center" wrapText="1"/>
    </xf>
    <xf numFmtId="167" fontId="17" fillId="32" borderId="0" xfId="4" applyNumberFormat="1" applyFont="1" applyFill="1" applyAlignment="1">
      <alignment horizontal="center" vertical="center" wrapText="1"/>
    </xf>
    <xf numFmtId="167" fontId="17" fillId="32" borderId="4" xfId="4" applyNumberFormat="1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 readingOrder="1"/>
    </xf>
    <xf numFmtId="0" fontId="23" fillId="0" borderId="10" xfId="0" applyFont="1" applyBorder="1" applyAlignment="1">
      <alignment horizontal="center" vertical="center" wrapText="1" readingOrder="1"/>
    </xf>
    <xf numFmtId="0" fontId="50" fillId="0" borderId="0" xfId="0" applyFont="1" applyAlignment="1">
      <alignment horizontal="left" vertical="center" wrapText="1" indent="1"/>
    </xf>
    <xf numFmtId="0" fontId="0" fillId="33" borderId="11" xfId="0" applyFill="1" applyBorder="1"/>
    <xf numFmtId="0" fontId="51" fillId="33" borderId="11" xfId="0" applyFont="1" applyFill="1" applyBorder="1"/>
  </cellXfs>
  <cellStyles count="7">
    <cellStyle name="Comma 2" xfId="5" xr:uid="{0CAE850D-1CCD-4320-9E35-14CD3D97CB68}"/>
    <cellStyle name="Hipervínculo" xfId="2" builtinId="8"/>
    <cellStyle name="Millares" xfId="4" builtinId="3"/>
    <cellStyle name="Normal" xfId="0" builtinId="0"/>
    <cellStyle name="Porcentaje" xfId="6" builtinId="5"/>
    <cellStyle name="Texto explicativo" xfId="3" builtinId="53"/>
    <cellStyle name="Texto explicativo 2" xfId="1" xr:uid="{B345A53B-F500-4356-9747-8DEAA954334C}"/>
  </cellStyles>
  <dxfs count="1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7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colorVal">
        <cx:f>_xlchart.v5.1</cx:f>
      </cx:numDim>
    </cx:data>
    <cx:data id="1">
      <cx:strDim type="cat">
        <cx:f>_xlchart.v5.0</cx:f>
      </cx:strDim>
      <cx:numDim type="colorVal">
        <cx:f>_xlchart.v5.2</cx:f>
      </cx:numDim>
    </cx:data>
    <cx:data id="2">
      <cx:strDim type="cat">
        <cx:f>_xlchart.v5.0</cx:f>
      </cx:strDim>
      <cx:numDim type="colorVal">
        <cx:f>_xlchart.v5.3</cx:f>
      </cx:numDim>
    </cx:data>
    <cx:data id="3">
      <cx:strDim type="cat">
        <cx:f>_xlchart.v5.0</cx:f>
      </cx:strDim>
      <cx:numDim type="colorVal">
        <cx:f>_xlchart.v5.4</cx:f>
      </cx:numDim>
    </cx:data>
    <cx:data id="4">
      <cx:strDim type="cat">
        <cx:f>_xlchart.v5.0</cx:f>
      </cx:strDim>
      <cx:numDim type="colorVal">
        <cx:f>_xlchart.v5.5</cx:f>
      </cx:numDim>
    </cx:data>
    <cx:data id="5">
      <cx:strDim type="cat">
        <cx:f>_xlchart.v5.0</cx:f>
      </cx:strDim>
      <cx:numDim type="colorVal">
        <cx:f>_xlchart.v5.6</cx:f>
      </cx:numDim>
    </cx:data>
    <cx:data id="6">
      <cx:strDim type="cat">
        <cx:f>_xlchart.v5.0</cx:f>
      </cx:strDim>
      <cx:numDim type="colorVal">
        <cx:f>_xlchart.v5.7</cx:f>
      </cx:numDim>
    </cx:data>
    <cx:data id="7">
      <cx:strDim type="cat">
        <cx:f>_xlchart.v5.0</cx:f>
      </cx:strDim>
      <cx:numDim type="colorVal">
        <cx:f>_xlchart.v5.8</cx:f>
      </cx:numDim>
    </cx:data>
    <cx:data id="8">
      <cx:strDim type="cat">
        <cx:f>_xlchart.v5.0</cx:f>
      </cx:strDim>
      <cx:numDim type="colorVal">
        <cx:f>_xlchart.v5.9</cx:f>
      </cx:numDim>
    </cx:data>
    <cx:data id="9">
      <cx:strDim type="cat">
        <cx:f>_xlchart.v5.0</cx:f>
      </cx:strDim>
      <cx:numDim type="colorVal">
        <cx:f>_xlchart.v5.10</cx:f>
      </cx:numDim>
    </cx:data>
    <cx:data id="10">
      <cx:strDim type="cat">
        <cx:f>_xlchart.v5.0</cx:f>
      </cx:strDim>
      <cx:numDim type="colorVal">
        <cx:f>_xlchart.v5.11</cx:f>
      </cx:numDim>
    </cx:data>
    <cx:data id="11">
      <cx:strDim type="cat">
        <cx:f>_xlchart.v5.0</cx:f>
      </cx:strDim>
      <cx:numDim type="colorVal">
        <cx:f>_xlchart.v5.12</cx:f>
      </cx:numDim>
    </cx:data>
    <cx:data id="12">
      <cx:strDim type="cat">
        <cx:f>_xlchart.v5.0</cx:f>
      </cx:strDim>
      <cx:numDim type="colorVal">
        <cx:f>_xlchart.v5.13</cx:f>
      </cx:numDim>
    </cx:data>
  </cx:chartData>
  <cx:chart>
    <cx:plotArea>
      <cx:plotAreaRegion>
        <cx:series layoutId="regionMap" uniqueId="{F2AB8142-16CC-4633-9AE8-EDBA87C31618}" formatIdx="0">
          <cx:dataId val="0"/>
          <cx:layoutPr>
            <cx:geography cultureLanguage="es-ES" cultureRegion="MX" attribution="Con tecnología de Bing">
              <cx:geoCache provider="{E9337A44-BEBE-4D9F-B70C-5C5E7DAFC167}">
                <cx:binary>1HzZcttIl+arKHw9UCEzkVtHV0cUAO6kqNXbDYKWZCCxJZbE+jZz2RdzNY/wv9gcSpYs0bLLFa2Y
+MWqoEWCCZzMD2f7zkn853X/H9fp7a466rM0r//juv/zXWRM8R9//FFfR7fZrj7O1HWla/3VHF/r
7A/99au6vv3jptp1Kg//wDZy/riOdpW57d/913/C2cJbvdbXO6N0ftbcVsP5bd2kpv7FsRcPHe1u
MpX7qjaVujboz3cbXd2mun53dJsbZYbLobj9892zH707+uPwVD9c9igFyUxzA2OROOYOtjkT3L57
4XdHqc7Db4ctKY9t7kgqxP1hmz5c+2SXwfjfEOhOnN3NTXVb1zChu3+fDHwmPXy/PX93dK2b3OxX
LYQFhO/+9d+9utbvjlStvftDnt5Lv/l4N90/nq/4f/3nwRewAAffPAHlcLX+7tAPmMwA4Oq2AvFe
DRR+zJiwBbXlt9cPoEiMmMMQvkflAJTfkehlVL6PPIBldr59Y7D8FTa7+nqXKkDl9hU1BuNj22YO
4eSbRhxoDLLxMWFIAjro7hfo4ca415jfl+tliA7HHwD11+zijQHl6VRlu4dFegWTJo+RgxBgwF7U
HmSTY4mw5BKRh6veQ/P3krwMycO4Ayi87fqNQeHu4t2RBzrzVVe5ekVMiH1MhYSVf4BEPrdoCNFj
hBDjyDmwZf9ApJfB+eEEByi53skbQ2lzu/eGRx4EAA/376toDd5HAZiBUhxEAIhIhzjimzfiDxf9
pjSqudndHN3cHj266Z/7wZch8n48xQFI3t7Tv6mowNO7qFHpK+oQ5sdYUiKI4/zEroFnchybSn6g
Qw+y7EH6vKt2oR5/KddPUPo2o+dnOQRq+9f83xypn91GT+/aZ7/5hyE1BvdCCJVIkHucxHOF2gcI
ENmx/X/PVelFBXouysvQPA589uN/98D5wDIfXTTVw3r8z+0ZpoACRNAQBxwsPwI1gcgZg0N6uNy9
JfuH8rwMxYsnOVAS13trMdrFLj9aN6o+OtVG1//6Pw8L9wo4gTII6jBGflAT+9hBjEJo4Dxc7h6n
fyLMyyD9eIYDhC7Wp//mVuyZwMAMeLusuAWy4mGp/ufIADUgHBsJin5CDdj7PMd2KPzq7nUYTf+G
RC/D830uz2YJk/xr88ZgeX9b7a6rZnxFWOQxkVgI/pD8o+f2TTJQG0FBn77BcqA9DxLt3fgizHfX
Su//THdH63TX/vL+eRmtvz3hAYjvJ2+N4fEitSt29StiCBgJ5kj+QKsdcAgSHztMQHwAPurudaha
fy/Qy1g9zuQAE2++eGsuCaYSNRBj/zKS/WdkKAaLt2fd8AEcyAa8mLTBEP4IxN8L8VMoHob+CMa/
ewz9TGLwPn5T7fLwFSlQ7BxLvHcv7JApsOEIIkQKfm/fwPzdR+73wcFvSPIyHo8Dn80NpjZ7a8zn
rNnlu7jZmdfEwz6WNoRpNiQ296/nXgfZ6NhGmDqYg/I8BeT3pHkZk6djD2CZXb41WObqZpe+qo5A
gMwlBR8BLv4ZZQN2DOo5DIP2PID1FJLfkORlPB4HHoAxf3M6st31u+tXdB2IHUsGNBmi35f8GSTg
QQhHEJh9KxscpP5/L8/LiDyMOwBk+9fHNxYoL4F1rvc1vqc0zLNZ/VMaZk8526AfWN6nJwdx8r4M
wBBBWLADLH5DlJfBeBz4TO4/3y3/emuFgAuzM7dH+uvvcLr/LMZCkL5Q8CEE/0RR5DFzKAEG7dvx
g/Tlker6+X3yMjiPAw/A2Uzemqps1HWkd9f/+t/562kLwAJdAAgz9kPsi44FB0Vy2AGr/F2Mff64
vYZ0/5fq+xNYHifz9CyHGC28txYRnza3X16T/QeAoOxsM+Ic8JmSQ2Rm25LY31o0DmD6e0FeBuZh
3AEUp1eTN+ZZTnbDrlLm9XQFg0bYDuICfyP4X0hRgHyR0ANwwDD/higvg/E48ACNk78+vTU0mttW
H61v//V/X9F6AdlPOaaSHuqGhKhMSLBr30pmB57+5PeE+QkmTwcf4vLWHP6+6+lf/212r9nGhO1j
QSkwxD8pWEJvmQD2GMrK3/TowHJ9l+noL2it24W/jNdfBumlcxxgdfbmWpsuVL5L9S9X458FZXu2
BchIW0CCf/f6IQjgkGpyoJ3RgQb9higvA/M48ACNi8Vba8c4a1RugHE5Ote/jH/+GSTg7xnGwKgw
/JjDP00ohTiG5MUGuuVbD+BBW8bvSvUyOs9HH0B0dv7GfM6FznX1muoC2Ejo0KT80PMj+5hLIIqF
ONSTvxXhZSAeRD+A4GL71rTkcvcF2jFfU0Eg7iWcMeh2eTG/hxoKlRCFEYIeFegpCfYbAr0MyePA
A0wu/3LfmF5c7rJdk6pXLW2BK8Hc4eJQNaQ4hu4+hva5/93rQEF+T5afIfJ9Hj+Asjl9a5Wty3TX
Q+PyKxoscCYO3psr8o19PPDvAA4Ccwa+5r5l2T4E5zck+gk0jyMPgVm/OYryUwM7Ol6VdYEIGXgV
B7pev637AS7g5KHRn0rMH3YCPGSx98Wu35HoZVy+jzzA5dOV98as2Gcg8s3t9WvW56GFDzosoNmS
i+eVlX3vHmM2BSIGPYfit6R4GYsnQw/A+PzX/3cwfr5R5nEbkb8zu8nd/qMne2V+ffRu4rAp6mDo
r8j+e1+9uPnznSCIMQrx7ePOpv1pnhUZH8ndF0bd7mrz5zsLbBwFNUIUQ1jNOHRfvjvqbu8OgfLt
K2kMCjQOuCdmwyGIGE305zvQUGJzCCEYbClABBKgd0e1bvaHoD8KmGxouIX2aM5taovHvV+nOh1C
nT+uybfPR3mTnWrIFmqYFIWLFPe/20+SIoaJQJCFSQj4BYcdV3D8encOG8zg5+h/aUsHQR3m4YLa
iUcob6c5D28cPFN0yHyLmc+S9PWkRKp0+2xo/Mg4rgqrbRVVZ2NnCTeIKzdvROd2ox7dIOm1X2bF
zUgMn0eFC3f1pyC7qW1rNeDRcq3aalxq4dvIGuc0y4yftsS4DuOTjOmNZdUfx7JZjMlJFjRu2tN5
XxTRRWX3zG24SdwyN/6QDaFbFR3xnGxmUZP5SkaVXxUjdcs+c+tUilktcTlNowxNsspaanuMvDph
XpgJPAtlNqWNI5estIU7NKT2C5VSV/IuOAvChHp9VlTzxGnTy2HsKpcLR55SqmZcCzmVJPtkiWIu
87Q5D4tAuyXV17Vl5etxrLeVY9IzKynr2SBb7gHKeJ6W/bJN6rWoMtsNIzz4XGxru93kXYWWOiTy
pKvw6LZtms4QL9NtZ4veSyO9FkUSzKXsslk0WmIL0eeijNDHaNTZ+7hU7+tQaLfNgmKSkVB7SAo8
t1SMPcVP+yLrPhQDm1o2Dydj4YSLmqVbWqBsUvZ2Ox2cUc8SlF12mNdrS4Sl3+f5p8AKommvrXaS
6qmdajK1WJ27mbLkcgxF7dp2cZIwEs9A8sINqxTN7FgGXmvlySSO7diNcqPXbRrJyRAOzdyJy8gb
VNn6Na7ak44nxRKjWSVMsqKSKbez5VmQ0HhTl8M2EF10FmjbdhEjZt6p2vLtMbYmOGvCrdHjKeoy
M8MddyYOsNRza0Dp1FTkLGk7e+3okE1GC4VemxA14QVcJJPtvC3scYNUOCtUdg3yjYtgLAc/ljGd
2pbEE1tU6bxWsdkyoj9Z0OzrWWVopqU1+KzW2SbvdToZeiYnI4/FjLAYTeLcRtM0EGxikzSZtkPW
TWASxo11M85JWFRbHnThpBnCc5HVsU9U4Q5y7JacSeHWWFvuULd4oimZV1lUbCzUT4ssTi/C0UWC
nbIu6C9BD6Y6tZxTJ55XcfXF6stg6yBrXDihiqZNywLPaZJ00TfBrC5j1wGt8W3GW4/ThHiWya+w
dBKXNXrTtnDJmnjakXONxsyvKLoWQbvEnTaziqAPRZXqid2jeMF5nHtctpMyKm0/BAwntuzskxRj
125k7dEmtf0m6JoJeLgvaKDS66iI/GzM0bysuinpqmpal6etSX2e9u0UGgx2o8T2VKLGq6rScus+
yBdsLC6sNLIWzhiueC1h0XnOJyoxylVBJ2Y2ozeVbudU9J2vUntcDLLyuyTqPxQ8ytaRG68Cpr72
LEXrSFXBJKpr7I4pmKJCtPw8waRwo6RMJ2yIR8/0XM0T4SSTNsKt2yu9YbqOP8lwcIcMz2Nu6nkb
8kU9CrLOR+XZBvcn/ZAtWhm5hGK35K3b0htedy7Xl2QbTEY0jeT7sdeuLFq/l7bbmy/xSQg/llS7
PA78LLtU9aI13EPtMDNq7L1BpsFSlz5FMdvE4jQolVxYtliWeR/62glzvwpGa2WZ0I8bBcqE6mBu
pYNy09xJ54YNdD621tcozG9qHqdr1rXhBDeBmSWh1J6Dyn4l45B4NUqjaUs1WO4QCc/W1sYR0Yfc
yYrNWEg+o0Mfe2mSjjN2Qp0027IIwe3E0HrIVklM+hXTiduVfbruGhK6MkzaeTUmjZ/ZjZmU0sT+
wGU1tbr2k+qb9IKG8RmrS71ro+gL7UpfZ0k0wU5fznEW9S6q7LnUybAiXPsBLboFrS2zitNPFpxs
3eqgWHfsIo8KvSE5yu/fekorV8gh9KKOnBrbYkvbipiXBIp6xRhZYG+vlNRqKwbhFhYlCxln78HH
SR91bQ3AJOWqNsUXHhMxM9xeEqcDA50XjpdAOWaVdrzxeRAKtzQpcbMS42mI413TDDcljcQqi1o+
IcUygA2HmwSiO2+oinrSo/ZmaJtJkLdsWpVV65qypiuaYeK2ffTeYYN9EdIBPJcKFzhO3jsogFtt
dBo3KUV7qqzGr5l0lp3T2Osoik9BC+YkHkf4MExo1BRrGc36tkrXSaTStZWSxouLBvmVXV61JSEr
HDfU5bi256irto1jduBnxUfttXHZzgqZwL1vuokqTeMOVZZ7MUg6o3Z0NfI+W9nl5y4KP+Z1xpac
GN/0iE9S0aaTeky3TV9NzECjSduPu0D0s7ZaJdIppjyuateJCm9M7FsNkcyM58vBjoZlVgyfK4zz
beQ4bm7AcikTlZ6lysoNeRktqtb+2KQWn4vayU6YZTyhBJ2DuKEnGkF8itNq02T0coxM6qEqi1ci
LUYvSmo8aSLYv+wmRJ4ZR+olIk62rZBpl20m1uVed1KDbghUdOZZnDczg/gcNqVnE4Uiswq5qOZF
XjaeIKZescAuJhwnqddJE50rK0an2DKga/kFS4y80FZOl0UouOsU6SRAWb6UUe54uV1iH3oJs5Vl
KenWOX2vcGhtNStsFzuqX9bdLGrt0bOJPU7toI+Xg8LFVNrWLKpwtY3zW+gKlXPUILYkI2q9ZHDO
6RhSN6dxfZKNtd+VVj2Ryuo9KiPkD12Qz8ERKtfUsVsnTbZIZYmnJUJe+AmDgT3Lu2ydBLzy09jo
cy3yAewJCEnySc9u80yQVYvExKG4WKFo3ZWKzStSf4SmYgiYrO4TLNXJkERiVgxZ7TbGVqdoEGCH
WjMtgnKcYS7INAZQwLnl1jo0vddqAhKmETsp4qqZ0KGJJ5HKaz9SMl4IHuZLXBe9qy1lNhZA5OVB
hmZJbbUfI8e4UgTD50hpsCS21c1FaszHMBrcHqtxaYJG+1FblKu7tyKIyjlro8wN0qwA52uZmyCd
5sWS1CuJWPClSyzLK2E9c5MNp9TpbS/GZfsBRWS/aGV8apJ4dJ2EftZDVHwAcZpEa1c4dXeOGsrn
/WAGl9Ko8qAxK185Q2Y+kBZB+MxiH5sWeRHWX0Rmd5/6oWH+yDprEXNefUTyxLAo2tIyxnNaDPbU
HlJ7mQiMT4rUTvw45cyjTtd4SWy6ZdsWyYSinE56E7QeSaP+Y8jN5zLNMOzVrNyWt1bohmMzz3Ae
TpJeRIsuGBQEnaqZjQGLPkf9LiBMXUQDO+8VavyCRGodKJhjjCDSS2SmNybFtufoxLNlkM6srjae
1cSZa0yO1yiO3Bb19QqRaVVEjouDQM5KJwCrjW23GcdPPOMfCgJxHeVjcEHHonCrwbwvZNRcdqHa
xcMo10NnKs9oXS5A83K3MsVVbcb4MtbgyNo2VG7FMzIHSxN/jG0Ig50WXxUyWzY6ifyRZGaF+nbw
kCmZx4c+mY0iIF6XmGZil2AY0sBMQW/J3Gmy3DVjHW5xmG+i0rkeGY/Oa3bTQWjqk05FM9sJKi+x
+mRSdJovbUG0N4icgsXi5arMAuX3pqTTsUpcZDeNmxHqXDRJsOoa25lEUcAnDiuSmS7BggeFKdbR
QOGr6pxHlJ9Emndu0SpnalSvvTyEhWtTiy7HknQeY5pPaTUWJ0xWE05ieBiHsJtJ1TM8tZrBTcsC
rcY6rmcohBAr50p5nBdeFlTiDJEzpXI2USzP3CaKOlfpj5RU2dIqhwRwLVM3hGLBLAqyZlKU3cwG
bzqNAkz8xqirIW02OOLWwkoqPykkmoRD9LWictLbcemrgV5q1kFY0znveZ1gMJXTQsl+o9tk7ex9
ctV+VjlJNmEQn7dWzJYFaiCvM+WWhsUXyHXncdjJs7S3aw/VXLgVhbsYTIV209bIRRdGn3oydm4y
osoTmNqLLi6ncZ/ok7gIpk7QJxvU6FXSD90kJIkPwYlbxw5Mtey7JdwEsWsaCgFBmORry85cDUZg
0xWaeEEYBd5I9sF33AkfSXBtsC8/nuTQ5QI6LvG0r+QwxU6BPSdSZBaPXLtWUNTTuGEx6HpJprpo
hKsqCMBMKC7yol5SVK9T5MhZi2uP2RZadRzdFkkIElq9WBsYO7f5uGTS9FOYeTgYumpb3J8lAmKl
ElyPl+Kqhp4joBy+MSLPcvprXQyVCqNvj3R5/PhflzqD/+/GfP9y/0SY75+gb+r+UTK//NXsVu85
vvrwR3tpHs/1/cEme0bkUdQDluX+4TM/oWB+efAZP/Nsb+kD+bWnLoCd+YfczN2Ib7yMYMccwy5N
JqCfBjsYPeFl9hQLp7DzHLYBAj3tAAf0jZch+BiqCcCScCygCAp7or/zMs4xJdAmBSkLBDTQkM7/
CS9D7ee0DJA/GHoRofeKIQdqrQIu9JSWqcClqDyPyo3OCjIJO8dv7dScZ01vzpOauKTipxF3+o3D
1XD/xh7/ImQsPWpCy+vGdjYkJ3E7QkOcxQYP+iOb7ZgSeylJWE5tY6fvOye4CiHVS4xoIFzBCm9g
d160Mlhpt8sqcyFo3p1mDvX7gks3S1t7QvZXC4qqmo9p2Xpjk5ykSe3cxmm/aPOh+MxVvWR5ubJ5
VGU+HXg0a3gXuaEEgoS1djHVvco9tf8YNT1Ufx+JuBeILdgJcLiCAByB9gHo6xSSsP2G3KcrqDqV
Rokp2rViamz8IdXlNreqyG+iXswNrrNNCTrvdoSXLrFNdhokyXiSZUq4bRg3fl+pKFkyFtJ6Km5w
EH2J7Cg/DQacnUona5eJIyCvitC6YGrwpd2XHigvWiun0W4BKfNqcFq+SpSdek1Qkg92qSzP8NE1
lU4/WmrbDbz4lONcLcpRVJMsK4tJTCH8wYYKlycYnbUtRD2pocrVUVSuTBkX6xpiE3eszbzB1FqP
mRpOh4j0p7aExzoFPR4n2Oq8eNCta5EkOQvN0M9EottlRApInGD8RHVyFTbY3lhO3/t5U3Xnd3+p
gnTn+TADOkl44Gvxe5MCY4BxKK/Bbk+4THnoEpVNgKzqloEluFekMd1yO5sCPzOu8nrQ07AdV3HC
s8u7t65Bi4rEcquBnnBNy+uZgsVf1WNs/KZQw+c2DBdxeQVWWNw6ovF01SvlRkHlNrhDX8e0PhWD
ZXap6Wq3bAf0vlWQ4fUMWIBf3zk/qp4g0NUlbOBt2Qs3DobNKAZ1wB6QsYDAqMoC4zYliS5aZuKt
GdNpYJq4cwMs1QroU/sL6a3aS8OsWUrWU7fJ2vYSkRCdtjGe3X1yJCp9J257P4xyBuRZK9hV2uJP
yObx4Nrp0LtO2maVqzNVroBoUTG7bYsCHFOF8KUZt7ZqlVd1BbkirGoXJJDIuwuSYkgWF11JkdeZ
SYeBCYzUEqESiKWCcb5StLjugGzm3mjBKTIB+TVz8sELhtFeByJDa8Tf/3oR+aH2SdghApw3PI2A
wq53yLqea19CUgcXBDz0vfahgNHzHHWhXwaBsxlTu4AYJNO+0Q7eRDFESTNDgnHaKW6fN1YvPaVQ
NuOQC5zffce/9LUy5yYFGxaP+dYuQ0AI8w2vUHVGgbQ6RQkBVYWEZCfbJFvgluGrhEbcc2JgVfI8
bsGaGXpZOfZHRQYgTADBSeRY8rRzIM/k1Vmwf4OH1IwQYoxwslwM0k2VZ1SSXY9jAhYVQcxDlL3S
WDuTtGvjUzsBOrQtWX/a92O1wAPEVYSHxYcmTqkfQWo3T3LmdVAmfV/lo9tQpb5YTt74Iw2zNRS2
54kdtpvU0sPCis1tuLczcm9n7v7Sor3VOBwWuitgp/KvzKRzgBNUluR+8yFko/AcHHg/sJJID8ix
eoxWAarK1VANn5zOZF+B8HOFVSc3cQe5lhAZvbAM610cGu4mjiyAv8PFhxQVqRcHalilsdAfTGUt
cOnhlrbbrg7ZxTh2yDf1Ptp19FYNUBLxShOtMm7lJ0Y4FxQRvaDMdQQJPpWhhmqCKocTwop+GYVO
5hVoDiXk4IShbtzevUVCx2tohpnzlsNXScPuAyqIYKAU9ILrcPYlj6clERsqIkA/wmYmavP9H8/v
3VxFQZ/CtVYqvckbojYstFsvrZ3RL4VmXmVoOO1IRC863apJ36Jq2jnUmiANVDpYD3JFdfQhqurs
FDRwcGXaFJt0xOQDFDmSOL8xUvRzq071Rmka9q4oWr0RTecsRszGq5RRIANaWi+RzspTDfecl7GE
XQ/yEw/L9AtlVuxbNdDYVmVrVwEZu0k1KA3J9fAla7Dbl2H2uSgYnlRV1y4J1fLMskzhdjXtv+Bs
vCIW/xvL6UDd+HDhONxCzIa6FMMC74OaJ7WkfNQWy+MBMjVHp9s+wGAM6z7N/RBi3y9DWgLVTSzL
12UPBR2orXhg+jMXEas+HzAJPA60/azsK3MuufOhk0kOPEpVAumgCr/jnbzKlCNcMdSdN1LWgSEh
eu6UieOKPincRJDxMiuHaBpZSbiuwGVOaEPjKaQiyQRofO3J3PRrmdngJ6t4nexBaSHUj0zYXrF9
bh86NZmMzhD6DQbG4Nf6hmHn7sESSepIAaoGIYlDD+1iljt5W+dduWIiT6aFEd254GytdWx9wF2q
FwaycR93rNvXsTJfanAtydgE1wqISTu5qfqm8IIKqBcWRgXY+RAKBSy9YrieiYqEqVs5iQa2rS9H
T4exPf31DJwXZgC+EXacIYkdKCXtC4pPQCZDkUIgUmQrYUPclxkOJYK2PDcZxlfBKCcW1HnOU2qW
sBPdnEAd7jIZu+GzCGXopw0BzonB7VzF/XhW2l3qorQdd04IKRgyVX4GFbV0DY0+hT+WiYea3JUZ
KU+wCj2Fk/z0+xuELMLLUMEnEaIZWH+fVLZ1ch9Q8voK1TJYyCEqfeCsgAHnATmJeGpNoeg4urQs
nJPQNFe/Xh56sDwALlD+YDoc2JQK5Ow+Q3i6PDSXQ8Xaqp853FBfWSmkfzgGwqmso8+EORtYVecr
hFO+3eD6mgncQ00gLC5pF9GJKIBGicrO+FkLKTP4pPyyrcAEc5rV15C9+01fpn7UhMWGUThtoBu8
qVKbb7U1Qq2sM/WuLqPQrXUZn9dOQVe4oZ1HeG3cIgECWGs8ZTQMbkudn/Yqjj2Jwno8paLNpyJU
tgsVUXwVSwuvvn+0zEBWwEON90cpr21XjwLZXqa7dH6HSrLHp1WRC7xj5f56XclhnZpCbgWBBNSp
wSzv06zn61oGIROhg/tl3nVo3lt9fUYGEs1SnPZuy6RXgzH20cioR6nVbeqGFH4U1tVC2NYAXFbF
31eJqrxGx+bSyoPc1xYV/tjV2RaKjnOdxuQGY3YRp+Wws7ocgt4ssj/mKuWukqmZ5ZR0ExSA/api
5+PIm2EKV8oWfaGzMyTVrMF8jWRIrvIMgoH9JxzZoBWCJX+zHBia1J/ZEegAgHY3uFXA0MLS7J9f
9/Q2s5iTEjnU5ZJZKO5nELKEJ4PjZ51FzwughGoxQMGGRUky1aITLuKVPhnH6ivmSEClNSVeqvpq
BreUOU/zBlLLOgHPbXnw9Ijig9aE3WTjgL22ia7joRDCbazhqk2d/G8MCoJ0+nAq0KMH8OL940Ux
O/Aalj0ASgRI2qDp0Fmhdp1Nxk99Xm1J3ahZ1Vf0IlS9tXJyE0FpxFA3CbPQK/oub7xR4GLBwA24
dcY3bAgo95scMohf338InnOyj4WexgXAFUA3xr6XA0yXje4m8sTy1aroA20V7YwGKTQmED+m8qpj
LuQqp3hA88hsGn0hVDEtFZpXHOowY+4FwNQ6SXrSYraMhn4JnRRTY2s/NMUm5uGciNSNR3NRkWKS
7/0zXsHQtcHoJOqbE6hgukXdfNYRudpGqN4lTgnEZrCIsNkAwbXJEHgqs8bV6LLSZZ+6opnohEFt
NnGDMpzGufhoHAQhrJqNWTgzbQDMoItNsM5LtEFA2oGbriyy/H9UndmSozrXtK9IEQwCwSkzeCjX
2FV9QvQISAIxienqv7T3/t8d/4nb5XJ5ACStlfmkGk5Q0jOSNLOKrWUtavZuizbcKeZic3k7LHh2
Y4uDjaGx902GDjc43CMabfYkly4Vth2LsYIZ+8fnX9z7avd3u4F3Fmj7JMvc6bNqA3QQbq9MhPwX
xMrWjYz2Wk476ucneVP4sjVHPfM2On9XICUw+9AEphVW73p6HsnTRj+In5p+Ovo/DfJajjzQ3sle
Cg4GZKozlGfCiSTNJhdWWMSc1FtVUG5LAMcvsb05msJG7RnfcLJqNKsb5MCDfFsGkRuUR4Yw8h4i
nzmdamvN2sN4do0BtICMHWW/lK56Wxz7Yu5t2lMZ+DSvBMuaXccrb2ADay9rFp4abHqe5FFYx4T+
n+aqYW8UM+NylMHRC3TMayCnKemX01TPocO+V4TcaqtLWPvZl/ZFmkfqc/1ctTTqOY0nhqVSS+/V
2KArb5ljW9kIS98xaItK3brqxk4a0QTlMaFohkWhPn3Vh1su6RZU5neUDcFh1AGxbtvhB2bVBn11
m8YPYXVB7U/BTKsABnrgNetntYvYO54kr6Gml+f6VlbVR3XY56puaLCK9a/UUJB892dTLXnl0YBU
PozBObRisAckoIrh3Y7IHUsUW/q077hcqlMJVOWb10rY5sVG353+aVtClGfWO61Cm/5oSR01dhWS
/bfeFa4OlviVCgR3YtHIUJmfumugNb0u9hD6EuAOiW3oJvRtHr/EhkUr66vvkwvM4G2xI+9jrWQy
zVjxnxtSJ3tTzDMElrj2C+LDjqivlnWqhnd6oGMr2whGHzys0yBpyP38KBPdFAwHU6J9LL/cL1UV
1L5J8wvrBUwu9X0R4aTSdUrmbgik6YfONKIeVXVAnf3+WUrwTTOrw4Y0uS07zBVV1NRH1AsfL95G
C+zrET6jAcfUnacbaay0Xz8MUV6ZFqH3x7LndBNGJpw94RYBooUWt/RjPvtBZd/tW6fAv/iKOlq6
Lq41B82S7ZZKOzrH0Arh1eJZTWzZRmgQGjlS5yhCQ+hjqVhoOqNAX40tt3H5ixIyIH9Ww1B0MIix
8UDIXdiD0xK6AxQ7X+dEGjFb/IhUJBAjPzFuBLt5QRWXT7y/ep15c0s3Hywd1ONynmarWCojoTN9
rTaV7i1N72LI2mLtlkZ4H9oV6SLCq9DtZHCsZ5Mm2nTQwsSeyCV5autnOIdVH/aqUHU22OkBe2vI
YY+g5BmrM2zVqi4sjApY4/73dQQ2tX9Y4ldjmoUL/b8b+9ivZerYJFoovWujl20forocxnBE5bi3
8PB7DLrTJj0c7JF/tMwDqWSW5VfntGljKni66z5d6D7/kdtG3tAemAmmGbk6dmwNLTqa2n1uG0MH
lpgDLFEi9dtFJEf/xL1yS0aJemUlkubDAivOOcafQu3y1pju+upvaz5wtLa8djA/LLTMTZ80keG1
hW2M9KUXuxtMpZFvzcFy0nkqtnltZOyooQ37zbtkVD8NzM8BDqbmYgyfrTdsyVRykY7KF3k/Tl5k
k+ULEp8JLfQJCV+d0H3qw8aD8zw4qbX44+eMHiT3zcaPRjlOn4a7OME+sPZitJ31IZ0qeDztTtMU
O+Eeygb8VbW1KAabCerVDCpwYRsWmP3ErXr+tnajdW4VanjG1w97c9tntaHSRfHm55tFl0+KbmWd
Vvd9847jolZqBlIY6+fqb160WVrl0Eqvm2FuL9NUJXs9j9Ghly0BSaWKaan+vbH54iVbyy+Px9Xh
ExEYVVXjwposlnq7g3po2lJj73O60L7gFd8xOp0mdP73SqMDu8aycMQm8b00diP2SGlGpQdxbdTc
iN1K/FDW9u97Pv7wcfN47L8fHx/rv8d210vbCgN8pkrJoG4MqPSt24cVKckR29Lrisq5N29tiz5u
VUIdIRvt+zLZedHjV83994+bumvxSR53u/ne96nJXcNNax5yz+6gzEqSWo0NiKJLB20kElyOkmWs
qJ3z8dnFi7c1bGaXQEZ1A9OpgxnUGWpsdHVABcs5EuMWLz2P3RFjv5qvqwWH1p0i3g2htvawAxZI
1ZobnZUT60sbqInMy8pYqokJfhMVCPgTT6d6t9Ky/s4tCDwzTYA4JggFJM5AE1rvb2qw87XFKejM
4Bh7TJz+y6SOQk11OnR1ai+YMHwrMvYxVZMoFL1r32OKg5lNA2qBKb1PV4qyeDCsqDWXwO1ZyBtx
sUYVT/Qkvfq8W02y2DxW3MUkOCVkpikjPJ0WGVXwNTp+XO6MAfHcCMJerGo3pRi/cl+DUejg6JzU
pCJtuZmSkqZ9D7IxPKjIq9793jvzqV2bxNdD1C9zaHJ+OQ6SK6BtrCbgHdxbT/mTu9Gn3R2Dzd9C
1L5Pu6+LZR6KlnQXativyzH+GNDOjuM3qbFOlcdHxY6fjnwH/ZqiOj+zaUoXD5/DMp9qMl9U098a
V+eVuqI5TGcmHydPL15EMPEtoNgIJ+d1wqoxYbmx/HBnLLH2t2WTSetMETyY2GnXpJ2teAeGaFZl
7FsAqHoSlovIRu8oMPafYE2Gfi0+fb4jQjZnZjelhpHWlZP6PlZkODlrm8g/wpgLhjErNprW05I2
pZEIbZ/ZaCW1rFJjC2tvvpOGeSP7gmFCc0Qf796AYtJLyNQV925Yoa5w/FR2AFuJEc9+E3Tt+YAB
P9lDbFlf6HED7hwJ9JKI6jFSnhmAqYn1sqQaTGW1F6S7M0Mk2ncv8ozcV7qwqjp1yyVlLejD2S4c
hbn5czW92+D2AA8E6k2V3glMacPJXfmriQ+4GhhCMzxi1WKUpdbWJISLE9u9s0lkwmpYQD2mBlOl
EPGC+9fW2xF33oeBCsNUPPZ1FyOYgbUeRHLbRO5MguVerXprYnoAjkDVKZdEnRjClm3ZqG+H1ycd
96PZx/yA+tuZdGRJETe1FZYHTXr0fCtB34t21q9IUi64rPkIgSgd2ypmx4qjJ3JXRDilqYH6xR+M
lFj72d8G1JrGy2A1p3EAp9vIyO0wtTd+qlDco0LN6XcxlBmQzMsBGnLARMkc8x2dUe4CxyjBvGqv
iTFPx8dqFMe2Ja71DAu7WPstnq0lGvR3QOwBGuRod+vEL9kVGNgrOopPQ81PvarfW/zfG2v/5JZd
utARo129K5DcEPEyg6pLteAjL1bK1lc1NJm2u8iVbdoSkgIVi6tmzyyqUMKbyT7DI5kxrTrBOpYh
B3i9HABJqmdiYJqanLy9r7G1kSopC2e0wkGv8bKLwrOrFwWEw5m/kYOe+XqdrDa5+2j0YElb4Vqz
HRQ+XmFqXhzLjqLHDX2DZljs053vZ0h6bwM90u7oi0V9uFuXL/x4qY7tl3TH3NcN6OPhhjO0sDbR
pROpzs57p8xtWHM4m6d6ZM9jHZfpKsxbLarUEhtO65hSgBaN5QKlreLF5ABvoVx0P+91vmX1GZT0
yKI6LQXJDtgWRpMMmH8rnyQE+Dja1Zg0NG5NmbYokNotWfouHr0pl5gCOXuGxRKbA/kx+GDMD3ly
SZlbdEpcifGvcB4xN+9yCo1k1kcgZR1YkhZbMJfDD9hRX8NIC6X3iy6tfC87rCWFdI8Qy0u8teHk
7iePrJgRp5SNRnBsZUDkp40LBLThNLFoXXkysr1Qq/3U7U/14fxZ11fa8Ru61YBO3cteO3nj5Ztr
p9CpBirOgKfyka7J0TgRM34ao5vt05b7cLaU3cYQEGJndtJBCfDcU0S8BXPTi8uqJ9FpQIhrDv8+
clz94jCA2NaZUzQFULHg6FA4MkkJK6ocV9TEyUiXrC+rtGpxAcN48mj/fSwT3lgxznoo3R7ttpls
qwJNB7ST1KBD2rQDtWwrJ2TlfBn8DZZfj1Z1kBd/q8+zYRQWtc+bX4cUphJshW/LUr+LzX6tKYqV
0u4zusLpuu4oPCj0BpeTbGj5G+rBZzrQF0FhfkgdKP8FLMGTY8ig3a5VWXgr1sPEmr8blR27PRjg
2CchPvEmnsDC+j/L9ZmjDTWddORvpXVSMvWM6WI0biLc5mw06p2w9mUy+7BjEt7kccKEnDcAkenc
fkqT/V5Y9UU3LKwGL+qxTqRU5/v6tw26uGsNUu1h788Zc/FhanoxHfbS6fW0Ta89Zg4Sd1UX94qE
5iEBf0n0Ik42vVIy5cp1ooPsKT3m3FnlCxtn6BprrmsWE69+c6cvkx8RWfbcmlVuGDsUkDlpJhEd
bI5LZymcfs7bNjYAzTn1FO5l8zTX3cduLVd4FglZ4ONYXgqWutja52pasnb7UrZ/Ng+VkVJmjlVl
piGTmrmxkDIbUGwy+0O+jQfWdkdEnnXq5L10ASVXVer9oO7TtvJT7zSXzQct5jmpWEW2lM2Fm95V
4K3HY7uaaHKatokXJ0MxGS01lk8JhaQDZ955V4RyXmBt52O9vPRku/VzXXhGnbGXA2B/J8BHsjoY
bJCDfRlDUC86AwXb3uDK89N+aC+uAJQtyBsh5aUmZtYfc+ZVHWj5LljL8o2Y3ofl2zd4Zy/z5j41
g7hSm0OYd4Ol6WJO5ue29S+tXWcI8BSqdyOEKDKP81QS89bf++XRSErnuElrzga2Xyuze9/L4xng
5NluA0nmG+P0DWzFWTqo4aSd0xVd0IABBqHKmxLtu/nKqhe97pfGQ77FcvJjPHuLW2zES01lZkY5
vPvt/OGVv2S1BtUENaCankw3WrY1bY3tJLsqm9h2GnAVrOA46eIApRdY9/dv9lFmQs5B2XZfPXe+
QUF/bo3yfTLVy+Sh9rrPlI1xadEz7spAlGf78FHVOQPAfCIiFwaNX05f7lHeqkrn5qwytPqWmgox
qGdjNk9e/Vd2648GdM3R69vUqbRZUFcgu2FaHNhdZqxdtFQ6q/z6VcNWHhQtRMUxEdDCHNgL+CO8
yvgxM3W1NI3BOASS5zN1s3UwEs2rZ6/1IrHL64jQzdSYzyOfwnJzYq72M2zQQBrdS9XV37uaFS5K
/fslbvDqu3SXXGgdmyt70QM9bXZOFjgyB7B9fz1JKW8ec08TmsJtezewNOpuSDq8AlTCX0dXFf0A
LcIqwzterOfIxPDyBzOxWZk01njW3MrhI0r90Vss92j1sjpTpkt2goI8rc0ZSwCq9GHFNGNxwL12
5LOvEXTwvPdnsAHFQq2T3iXU+VkFOwcdWX9bpuaTCvuVVQwYKg/gwj317E16zonp5qI8K59spBq8
7rI47AyIsyh9kpV7uoO3YxtgXc+IDDNdbDfuTDf2hy1lvzY4HvtqxzPw2oXzeBTHk66MG8cwrjBK
DxvciX0BVQyVsgt61afSnXL4gK/aYKeqcxLHKy+CWHHT7UnlflMuK/p6S/0ZLf43kx6nchtSAxW8
5ckCoZSCWP119LdnjUYWPV7IwfyOLj/5+3a1PczaPG0MFK0H1I/mOMHl/CAYb6teI8SNMK5QAhIL
dc6cu7OEq2AW4tyte8LArkPD6WRoYwltnMRcy3ifB4yaOkfvS5h5Y/MaDo3GsqIv5tQ9tQKX8FSd
dkA2yrZ/L918giX2IiBTTIIFdmmFqjFuk288Mdt+l9LEPL3+WTaGCdYH3yQzDRZ5+5AGzWV7PMGJ
vOhmgQ5X9gFCQZnfynht1TM5vHfG2AusVgS0SLKb4kWCmljsrJXXbauCZRYF4UgENVCbWzNb9vmu
ZJ5pt8aipwFo4nydaOE622lpjxfT50/oxa+yqs9Ub7kx/tia+ryU9AspwDdHW7/YbGUu3bN1Kc+i
o5m96EJBll0afVp3p+DmN6KX0GsxieEL9DZ8Dw0wjk+YqeZT3vv9idH2xKwefocXMTKkVDMsa92Z
S6wJBvz+7RM7QT1vXvd1dOSz0dWNlFUMbXVPwWwgZRNsG+qtLe7/ameL+v2JQXSzDSdG8CAZMO01
O2ogytPZctG76avvWhH4v6gcSDYtiHbZf0j7d6JDVBrGk0TlhuhA4g4iadAHQeogLN2qId3KKTEt
nTGvjEsDOUcUwSbcOvE8UPUD5l/uEYWr0AfzZUSq+cAYPGGCull6yhplvjQrmh/hXY29Q/N4BT4H
PZIkZunEDHmtqtoya4OG1GEpclFiHMuZ+2bmmD/ugTMm2ks5T2exoljZD/RkaOpHCCidrZOWbG5I
gOBiJaYRknpksaGK/k9aeaghvqOhVzwefPz80EkePz5uHtLNfz/qqZeRKectYB3As/9P7hn+J/w8
XkP4YLHLJWMGVOPVqiEFTDVUCLa3JgpNOAFqajrICrhBaHMKSNcuESfDv4897nUtwIN/ntgICh2y
qTxI6gugILEfXTFUxBOBNjt0LN5WoAgfirmph2LQ0JOMCZGzymS4UAE5FeY2/nvTcybhdj9+hmZw
L6z+3+9LoA+APbfs8RD1m77QrMez/3vK48HHH//7Ov+9xDFtOhgnOUWPY/AQfx6HqV135JU6jhn5
fpgUQ1Kh8xvkHG0TKSnccGWXAcUKGbJ7eqXiZQt/1Wz/uSfBbuHQ7UMApf+bvh+0+X6oHvf0/VCQ
pepzWaLUvCtsj1P2eKu9W4YYztxvSUsOIkFuUFAWS0UQGXBsHy/QWfcj+s9r3V/ac/ivkkGfr6sB
p2zoQ4CHfj7e3/FwHAQB7s963Hs8Npgeg750wArjEp0EfvnfMx73Ho9xQCn7P2/z+Fs+cYbWTbxO
Aod/XnF6SsR3JJjMfkzIDgxyIX5w8P269BOSLkOid0SaoBuV1pyusw3FAVnVvzP6pHYfYn9ZEJdw
0B+YKZ2GuHXamJtbqhGGNBCAAcP+Nuz+T9JfSjM2Fy+onka+J6vbwOT/C4LuZlsTurI1VtDEjbuu
IPbr/ncu4QAeR27o6dRynSB9g4QFFCBRmBVSlAuPd9j7sMDyo2XP5qie4M6mdt7ACG0mEyemu6nD
OvVGfXJUd5GjEddzlxI7NO1wmVBU725eaz/piMoqXRXVVMb8vgQJcVWnta8ySXBV+vdFEflOZp1K
vl0RkXiDnPLXIclaqtOyAdLQo3oFBFDoHudN90ljO9mYSt5E88JD0exhvSAjgOMhG5XCiD+N43FW
KB6MlmfW5BeUfJWL+2zXqGCX3/fDgARL7LYiwhUJSgQa3THE5WxFwvASQI/p6mkUxn8mY0xrfoK+
lnF6JPZQx1qfnQVVo9FEkpRB6cjIRhTYQHGyTy3arirrHRL2KD0E4NZ+ENF8tLA44t8mGRJxoAdQ
x1kjeVAfXrQiebnsXjqYDOOep3QWMbizACxI4C0q6SFlzmxPq7WOvPGtRHcl+JQolDA13mIhTr57
7hO34c33Lzbb3oz2yKho3ma6QKqX0X6gt63NZ6S5z/fOEUlDHCQc8gUpxKlrAsuYX6oaSQZVxmy7
F5CwTg5YWnSO3GXNKKKcs49cXofsFKS0frozTU7EUQEJGK3GQMKDdaFR0VBCoRRdl9T4eosawjuQ
Cssmc8m3ySBBZ0Mx01Uo6jfTezHRoyydH622H9fbErUXnkNFDozWCqRnhfsuMYtmDXmhKw3QM0RN
+7txPl35F2Gc0ELmo93GqGTRJLrEnftkMayst5ExkjpqwA+WA8TnfkGxPsTGiiyerU6Du0ZgsyI2
PCuNOIu/Bnf71D0q9M083NQQHAwg8F4GHr6ZoUWkqv5kWXbONjceWnSIyKJ2jhuv5RUuIfIuYSnm
W1cOX03npxPejJdL3PgI8gjnx6FgftxJe28IeGkFrBSIm4uowZJSQdLTx48BchOD9+UCQjBJYM8e
KOU+qfgbNARSNwhTwbl0YUBXfkBWChFBQmceo8rfAk3hixMHAG8LhRGZbj2H7bYBBN4LVrOfaN6A
+JF0qPoP1rBYe1XhLHAJegvcrAz9mYQEk7UJvpLo7Y4gQz2ew4FZEa+cSKT8985r2AUXq/JiWR5x
X2uYlBevRhzfwMlykNa0QFU5wADUualEtJYWlug17XY/OdzyBj8utmcMHw+FzYovwc8gXTOPVGnt
Q6cE8CpAFc/okPTyy8aL7mMV11BA7X4ssN1iUXMjFF4bIjSd+rBZ2OJEu4ZwVR4RMGPBY4agjz9a
yNHVYTuMkbPiagMmIQ6gznAoptVJ1h3bCOy4ONsBCsEfQ/9sETDy8NYLDpuWeUuLamsic+cwQIxI
Qgmdqz5ruAiZ0NnRzPnYow5hOqzKv/tIg9Y0oJw5QYMEWINtNAA8HE/H3mZKzGGJ9DeDo7wh9eiL
PZ6gFVMHZRTmYw69SMq/uuxfNpiP3jBnNfoJXU7Fgvw2MpOWBIACGbNuZdF3/rVin/ZWI69NMKr6
rCw/nLaHgc+SHqZeDdJZYslwFjfAlgChS2iCPZQixTogYyQimConnyI/gKw4dl8Qc5uXaF4G6afo
sItqV6nX/2pXpAhsP9B6urM9AdhdPcT7CuGkPc2O8VYbDnRvoxgGL0HGOtZbVZjTjFr3qeTOs8ng
Rgz96+SKHbLUdFoHO9g9mMWnFuqVOPy0KodYHEA0mw9lOAlS2HHPoX1j8ix9gWzqEC49SP/hRrcx
7NspXJoW1j0yer4MLX+NIdJgzlWhh8/uHihSWhLjP5857e4SjugsEfkOmJ7SFhOvrG1cA156gDJu
YPmsqxHuqoo69qTRhw6VG9oNfx4w0zduDdnAiBbLuw7cjv3DhwRK0Qb0mQT5408MCUEVutgMRE9Q
Y6wKCqb5TBonrbWVA2P7W095vb/a/XKEE7sbUE6ha/vDsee4Xaqc4kg3cgOPN+HPL5Vd5SZmEDLu
n71u3re5u9lUfVYKTN88Fpx1eSe8T9izoWoxIxroPu4dsSsqqHU20hRmIPDFqHVVNbw0LOnuPR0G
2Kk3b8dGcrPTl6Z9tfzlwpv9tfaXL6txfh8juiDlvI8VGvEecN5xOOfaMl4m4iK/0oYN3cIR3R32
vTDllWqOwgZl0rKhwyOhs5dpr8xL5Tevpek8jWX1pQh5A7gHSkq/TR3Hf8DGMqvRSYkLoXSSlmFn
kllDoKpCB3PoDgABROvrkTildVu35jSoAwH9I8bmg9jIQiTlsMVoOaMSgrkasVzyOvXKc+9h6aYk
GhXEXdM/7dwo7ofB2vPagF6x4tc4+Y3FYTuDwx+fvcPOF5ZXGhVCVQN5uKcqsVgs/ALS8oLp8D7s
k7ammB5u0MFCG5ZKte0Z0ezJgRFZNQJ0FsmFNReDgmiCjRSO8h2R83Pns1PXm8W6NoHm3pXX5Wk0
YIf1PPKxX8ZwfN9Kv9gVzxtL554HcbHCamd78Qg5fIXwLbiPSvLMyffVxpYOyGzIuY5KF9UFuh4t
pqCjv5CyChZ7Cqr+l/Zed3Vj5keLCr2TQNRig4JEGj9d8808bi24RB2Au9mPSEJgwc4V7Fktfw96
GzJS37T+06L/Qq8Z0OWeeHyz13SyMt/Cdf/csQ+bAGnK9w+zDLBgjm9WE0onN/60YfmkPpsNrFE0
3XPlof+T/vC/YU5pQxPw2rW/OuGQ02B7AxOAImPAaYPR/qoxVdJg9hIN7yOodbj+xUYhNvRzgfUJ
TbTLR6x363wTbDlgtAl6Ojyvuiqi+whhA/NNi/W1WUe42kaHOUbNL5CKh8LZWiC+rjlh9yDLhZMD
3A5vZAXuDly12ZlGiAUpG3Oou2yupQ4foRvZ8D0bO3woKo1zpTX7PSnj1Wmr7UrYMvwaao3Kq7TZ
Gu/b2AXUVKTYXG/BYJjj1enJaVirS+uvGgSsZc0RJQ6K1K5hCRcobcUoOpgSXl0mYkEOeLvnqboN
hjrdt5vDKImXTg4pR9YUsx7hH/5hnaUBzW09ai/2FuxN4mNOexf7fiBMq0zsy4AImDLaNuD3RFj9
vxuyuwhOm+hZyh30v+urqHEOhmIL21o8HhNdO2WlPsbUdI/hTGoEd9Rg7d8t0WMTkhYX0ma+KTWK
5wdXY/nm2+MhYfbRPnclhhGMasMdVDhqQ10bcLFYCcnJgnZ5fdzQWjTQpYAKmWe3r9QZ+cf9OvLq
uFqmuV8PVkJFGej3x0NwhdHHts11Ubv9dBAIuPcT9Thb6CfRuwoM/urYk+EeTzJQm0aI11XZNpPt
le8m0Ez4aY0Hz+Xxl4+bnv9oTMu+7/iDvQR2w0/MwRvPJZPT+XHPIePZ3eR1cIVZPF4ZEApUBlOP
sWv0fwg3nFc9D3ADVQ1gGnXjhTYos++xSOKI7VIvyDtZOLmLVmVB/YOdEP4uE9Ir/twbpAx7bEvz
jdl9FXAPFdzit3j26EkEsYy5gYt7tMcPUWPXjJ18DcaB3Ro6n2a8X8t30A4nubVx3bb9i2GP5WWk
9hhIa7O/tS0M8rX5A5olqISQTXDgnlrHCxR5l0Kp8p+xs46ToX2YXtFkYdsafrS/Vq98oZaDIs4z
STTRpSBja5/5As1+QODoJmyMLDLB4cGmQRQhoS7vF4PeSsbD2pmnq4T2E6AqFFFL6f5Z2yt063VY
z0zX/BuR3/1RWJdulAu4GOnmrZZrWK33FLNi/ISopmlq97ce7hvb8BLo57G2OCYj7f6PrvNYbhxY
ouwXIQIo+C1oRSvvNgippS54U/D4+jlgv3kvZjEbhgixpZYEVmXdvPfkXWrE0bl1HqbZTk9S1+71
tqkCofXwItwkuZTh0KzHZow37aDjnonHewIP5l+zA5FBG+ZnjCY0bo33VpxoB0Mvq3ztNg4MKVv7
SyPlLO3a/CmH9FzqWGFVh6iV7902is5eoaLzXOtBlWc0/El05UBw0qumfHsXt/FwtJ3aXWeNir+r
6jpz1qPJL9LN7Tapna0/JtmT1fW8y0dfBelURGcEBnlOdWFv40c0/3LjY9w+KdR4iCoq3ZR19OlY
qrszXZUOgT8MmNEQ0dIy49t7fkJj3kjunZGVLOzNl2HIpqel492YebcbrYqGLnKUY5XW38gQO6Qk
98tp6zAoptxcz2gH69udLfdJ4mGvboT5gkY+5MOjNMtNPmfiqUQnHuPQflUE/y7S92UQuoP9GgmB
earv6URbtbGbDdNjsy5oc1uKvFBn9M+yCO2rKFE3/Wh4bukABcZUVKs6mftnKsx7PEb2xZ+0/hny
HimB0pUIAmm/duIxPMrHlAUkCqqkOLsyGr5GQxBWzLv6xSzooqliZAPKenZFy2KPkdzBoGb0uUt+
yuWObDp9uHcaDGZ2BV8iFEWCuSCVz5aOdzgde+fH4rSA8h19K8U2lTdFSGmYenTvhhgh18gOmixi
qFs1wK1Gb57mnJ9CYNBoXZssa2k3V+Ix9pkUMmGjrrmWMm2vHQiHoM3ge1lOMW58HG9orWqIVqp0
ccsskeBumjBg4DDurILeSabl944hPTp3kx4kS5jh9qBLowoap50gRGAMM1WPdsLfCWZY+SSXd88M
4iCZMpeGYQaHY8bd7NV5dCbdR6AzTKoHidNFVl12Sm7f2RW9tS51UX7mPqYKMdikm2r6FYPH/WhO
8jwMIybdeSLB6zflpWmjPvBEYT63Ns6Pwie4uTxYOiwNDVP6No99IwiX6OeUtMnDMIu3chzkfk6a
ZtMvvVC9o3kXj+QtRUNFccvJEFBO16rlWM1q/l4PtvVmubKEhecawByaBbiy/bcCiDYkfzrbhGj6
qDwi9uBd6KwLPKJxLRQS5i3Qlhly5tCRb70l03a7dHvoPWOf5bp+cu0wPRRW94eYCtU2DVoqzfhQ
FKyDKCdHEx+/ClAdw+OkcQgMza5b9R7giMCFqLWmw0JVIkZwJWCDDpETZkc1l8SQkqJ9y2KJSylP
fpLO+ug75+tffjsXmlwpy4mePM0ZzxAW7x2zi55uDyzkckV4VNu32A33keMUqylL73XdwnOaeDQE
HLt5RKza5VNqXSCx4CRMjGRbiqmsiOz6SPbObG2cuOeYE06Ov/et5ARcgAXOh922BSjHwc+Y+F3V
gHcutwdjMJGBbPJ81fSfS2NnEFQbqMOp+DZuNqlP26rmdd84+TnDAnri+zprMjI+TdjQ2OMj1ZL+
01BVt6OPU+8GWU6fuIRqzKOdpWsbbjFRHOxwIiel2l2Co8ZWY3bW6e6f5VBk59vT20d0TzSclvBp
llfcLnVETdaEp6wlQWCcxgVG1bXWfx40EzrOGLnFVrPcqQvcZvG/jkY9HZo0WSvXK07V8mBojbez
Ne/hdskhGfHv+u2j/1wTO89P80NmJOyTRSYxxXhryCv1GYdSg/Hd7mta0zxvtZJ0S7YQD1W9bmvV
XNOZ/vDtwfdZ2vsSuMl/L91e4S7XS15/u26qorkbSokpH0TXUwVUIY3t4eH2jBksWHRKaJgDKOtH
z/nOc1FfPU6Qk1niYFoe2P2sla8049+1dHkF2LFdT1x/Td6t3AOmco+VyKnvhsz9iAWCDu6F4t7p
C+da+1kVxMsnZAc3KO/zX0dp1q6L9PrUTwpP3hhlV+mqE8Ycd68EcpdBKfnYpIb+OCwFtVdBt5qX
a2ZUFgtBQKa0JiXyGcY4jkkz+qdj19nJTIdzVBjmvdUY3h12SVAMPTZzOYoN+a/woTWpHTsv6e/c
iG7W7VoEW+tU+dP5VsGmRm2cUmXyJtanHyLsnU/CQAptWzjVeE5E8kqSwNpCB9pQ36OJYHtfD6Pl
NSvLeu3HsXke5lbSl2qhyXlpuvHRRo5urLR7W++BwIVW9w2d6EFJvX3xZyvfW39EaiuwTpm4qskt
EL6V9aYn3rvLHnTwGlWurbYqtlPHWRRHkvnih/F/n8ZrqxzzC2yhoM3L/nJLqvmGD1lJmv+CyHpc
/CYGavY8h0SpovxZZPTqAi+dNJYbAVRt7ljiOUjjpvZS7PBAeThOI51Q7LxKa+C8pIto1+PDo4LN
wwVKePPrNGc3E+UWyaxByaRgyMxifsn7QJCODAbign9aP1lxOLT+xrZ5Ta1h/MA/Pa/8cqZIHTq6
zF3SH7KqK86h5fMtu+QxBZX6VprIkF5WhMd4eZo24a6QMfbhcFaBPbfiRcz3RTXMz7coPE8iS7ya
bhY+ZHmIw7HIy32Nf+c1npJztihBxAndQxzrySPWR+B4JidyWtd4H7wnWtBuYU7/vpgf3k+V4e04
2dXbaCSrKIqiumi1ymB1OiHxjpyGs66nexgE1SXDnb5pfD9+nAuE06ib0adLXzt7FcDH3hP3pmYP
LxW8pdvPlpbeuRWTuOs66lk1FtVbWxfabh7SegOJlB83/cRqK7bphOzq6jqFu1Ok4mrMZzxY8ar2
6ee4Ii8vdesVl9tHUs60cHwsjknbw20QHe5PoYp9wn6391t/POKnE3gGOyhQVSHWtcSSrPswAtvl
mvKrCrBYT+BIJU9lI+vj/x48IgX/nhp1R9Imz7GwLi+pOhUHHDKs7ZAbQ7mrEsPc6DkZmWIIwT+U
sdh6kTccb7uCLLXhUDfqtBDaLnrdViIAbnodRpnv7dC2j7Ux0PcpUT4bi+yyu1wzKkVORbfSZzd8
uuEK2kIZq9EzhkuYj8Yx1Q7wPqs9sz+KXWen3lvnzvScm+jbszZarYdrNNlyZ6jCfKlEn2/KgVfe
bp2MNvAq0rBWg6im52YhnZT9fx4cLwuPtsoBx3USYJ8LyDNoKgnJEfJpTeSlQ663W79Al0dYe/XL
VkueK6Hnd/ZsFaSf4uTSm/a2ID3zMBtJ81DrVnxp/59Ls6/u3Io7onfKizWD6U20NHww3VnurVFm
q9u12wO/+GcxU3tpYDE38XJ4SpcHN6r7Oz3FbaIVk3lvh7N+rH39nBXmcI4nfIDKuww0Ys8cDsZ/
lydwrlQgeA0T9J3JKUO1kXo17oh3s9eXM4HiLrbJVA7FsJ/1tt8QKKmf6Nw9eh6NJcND2gH9N54V
BOZgqKzoPDbubxbV2RtdqHydlnF+r5lL/MINY8TB+HfGp7K3XBE/wBwhVWXE5VflP+spAaTRT6/N
4OfPodZxgmWbxaBmFg9icToag3VuqmL/j4pRuQ2Wb80EYJNn/hHrXkmnKwWAOto0gqLFK6svgVUO
h+oYWrz7OmoZtxHOT0OnEsJC8T23/tEgRIqaPdcHujfxu9sjjRb1/Mx6PGAi0/82RZq88++IbGvS
tvZOFiXrMTIf+QrOXndymx3JwWoYNsVvhF+wDgbW16PjmA99izHi9oziJ9/NmfN1g+zkeFfuTVI1
u7ix4lW0UDFu12qX3Fyh4kdDfuhK5o9R1PVPSRcNa32cve3t6ewXHjah6IHTACM9xFtVS0CrWt1j
6DflR5pZD1brdo9O5NXXxDaLIHM94GZm2tAlgU9kJcj4t1/k7WGa+mLtW94UpA0C9O0IGMJZIYSm
eXRB2kyizi6HZd9EahLj6L7ZY3gnx6jaw5DmEyhIUHeikmxBGs73t4+SutLvxyjmWi3fI6d09i6n
q0NZEy8qo8w6eyr+xU7+3GT99FmnDji81uAtFwKSxriqrb2y6C8uI68AqhG1ZxOI6Z/XmtqU1aPT
Gvo9QGNOp3pzuj0bbQOvWyfdldkPxgbqE1wWsy/uBWF80jPk6uu5U3tv6tUKLxUbuR3Kk0hbdbI9
tcoH4d7bVuTdj8rdWVPVnG+Xbg/wXfCKV9CJwrCwT6qeX1CXiSBFU3oCWR0dZD94+zGphzPAzXwb
6fqASJ6yU6d58toV/iJNhGtJSXtVZdM8WDmNgiI3fALNU7hWsokupZWHG1uv7IfMN+W6qUPtBdzn
FBj+ID4LpKFkctzfQfSrZIRRZExV9GgneMOrPP0r+8W7Ug6fQy+MQDhF9+JkVIZh07OxeTa4vEzs
JcffQ9JVxW5se4tyeCh2JeHAfx/Ny7Vo+awcbev8/31dWa4abTb2xE3MN0PNjyhuxcNEaJ9MGwgF
mVrQBuNqJnk+x2tZGfNTmXf/+Sj677XbZ//3utJp7EPpkNy8vWRevsC/j6Y+ebT6iThg9LdxezZv
Xej9ZlKo7JUq08fBDFkqgL5uu8L6imvLPt5AO3QN7BPtw6fBqGiH41ladxmFNoyBaX9bcioTQ2kX
eoAXe6d6IhM2l0qdfRsJFGSR+XJ76i5P2wUIgd2BkjWNx3UfkpuIOMG8ax0/ZaIwyQ3smO/SflKd
Z9/VS1BPo4hI12NfDkdtlHq3Do0ae9uNcHV7GFGzFdJeCVnhAI35701LJCJcu2mD1xFdMnWmJQZk
ZxtAAtt/kh7cPSswi/asID99Qvbxsbsm5lM+NvMm8nLzrOVdB2BncLGyed0lg2qwsbtBf67qTg/0
0gu/FNbcMIyeaNmUL61BrraK7fBJGYq6s6RZ2nmpfWz0EnsW6+JTNEaCHGjbv4rJec2uWm7LDxjc
5WEGEba+PR0W8m6vWuMyksN8ErZ9Rr+OIK/H6b4FUL3tFz50lar6wxDhhj19ehkmpzgpH1Ve5n71
kavIDxKnm2kI+ca61iNCrpntnEZ3nLezYaSB1fbOaUYs7QNLJ6Ogy2prttCT7OWhBsQWtGVKRKBq
3HNWad22ywS0cSurmqtMR7qCdnlXdw4LGys1dvRKL6n6SWz8EzSV6wRSICqbfYaXYxGlrZDMS6E0
9vVFsbYnyWnVh6yvomzaDQYdhf8oexY0rdGkyxfbPivuIvcNsxlu+mbCWb0SbSPW5dDWRxg69ZEf
w/dWtw9VaUU70WiiJvkuYnIMKMiciJoTnp2XAlbn7nbp9vA/ZVmYUbfFHywDiBhDHcRmqh+TwSUO
Hrb6sYcQnHRHxKO+Dm5Xbi+4PeAsngIxp7QJ59w6mTTYFjhobLARt8DXspzpBk6+RKXz5UPfgxp+
ez5IzhU5bu7Z6+y9r0ODpernXTpk4swq5wWI9PZGgqtfQh8W4CNXPaXNaxiFXbSSiVHc8+yfiGVH
9e1ZOubNw+Tl7XYoY2utTT3CC+S7f0o8eIB8qxIv3TbLsaiLUOFvn1U3wsfy2X9PBT0GP5P9zl/4
V+StoI221TVfvvrtUqNVKytLquvt2Y2+sbwqESPOWjU/lFaaXCKDrtggu+gjDYGU0Hq1ODH43XsO
hL7um/sxFd+ZFDbuYL2nba3ptMbb9I7at1hPYtJfrbonkeYPBu+g5bMI34FLoIBA6HBICi1+D2eH
M5nmPYNDLK86kk7w77rDP8LRh3AtN/9+SVoDqf/2/PYf9iZoz7ZAR6h14vyJ1P7vC2/PGz3egFCE
Q1/pzun2ACXlPx/975oyo7UOyWo7Y3rDVmDh71EWhaNBvKn5rLt8a8hpNcajQI8BujJMSAwl/Svd
FRFpasRPv9jpBnpyAa2ZJPCrn847Lzaqjdb5c1DMd6Oi/JZWBGN5wKLRcFg2nIUHCHwL/XfbaH+o
L+l+QoLPQnUsrWSbN/MOU1KzmZVx32ldDK6dGJQ/Nt7K8epLV5kPWeUlgR0VJ7NbUNJJ/aaZ1LcV
MF8EdSw2HPHwOPmaeWXrJ3FK9c4ibGTVF9Gq5qQLQVOpFi9dAhRPqzqaiCVCCfZdPwxpXkcPnsVy
Ay+LDhURGh0TbunnODfTL5IyjzSStyKcmVGBruCqZNE/cL7juR394ZQLcpG5VzzaPlYXGdtnBm7g
L9bpz8Rly3kr6fehgw4TodLn3osOFo13m/cU5eMpSlAtwsEH5Iw/OGapCVTtf4SlAjJuvCxryU4P
/XXelm/OCCOrT4sHm9vPNq1Vnn43hbwfZfe9/EkT06SKLAmH67iK6ADK4L11eD8PDlrGNLuXZNDI
fnTiNHk+TVYCsCmRPT8JX+feeM4K/0qPjdhIOlIgOtG3qPt31rMiMLTxgWx0uctNY93Rv64t8WtG
zo9WvpdymiDMd2QU60cVQmkmeIW89zOU3U+tZadKcbD0ZxIRXttu+U5bRyKnaOld0yfcTJncpihP
gaLUDoQN8dekxW1hb0wXGoZGkq1RzmHIktUSeQ7ph2dq3unpgOFZNdvcyR7L2XwKC+eCZpasHLSr
uib41Y7xc63EGyBguTGs6dC72Kjb5eZ2c+deFFpQyyzfmqAek6HbxoN+9ZLxyhjWa1Y2uKqGeuWh
1U6kCzDrkLXwXunAeVP71fT+b2XZNkYckuakvoCfu6vIpH1KeKGT5renkYWUxbY2J410csooGKPy
YFGriSKw3ddjeUUy+rIjXJW4K9nmDNDYY/YjBRipupX36GMdrpt6EyX9e2V7b8IHoG7b2ZFWchpE
XnJnVO1BY2XdJPmEj4kj27j40arQD6quk+sKLaCs8FB71U7Wjly7ko1y1o1jqV/rKqs31pTt/DGH
IzL6xFvifBdhtA+YtPBAvXGKQ3Q+1baEFdK5CRpln8lESlrOHTauNaVou3hXeoGkWd23Rvbs27Gx
mRroEkhsK7u0vKOcB0hGDulOJyXVY/BXKwS+Kgeaos29XtbY+Ub5W9nbENv0mt2jQiHLWdnoicBK
O/Berlg8OLQ09aPuxfW2Skvqe5+0rt+vhpzQNs4YYu9ZAvrAjVFGsxP/NZafpQOYYsisWolFX0UH
suoPiXL/ZHETr+PZPxsjX7lAUivmHx8PGw4LEskRNIQGQX3b4RUOHLUxU46UE0lGmPrn0dhPNmGz
sdaN1YTVvc6vYcWgitJt3rRI/Xo0XBfMAxMndkVfFqvZ0H41R3svMKGUEk+Uow4TYlmnDt3oHEu7
uAOXkq3LVtK9zDUnUIX1YaeshpmYviXwcIKJuh2QMag3RsTR3LVM3Ii6xg/HqCDpy12MdkX1izA5
p/3OTMCtW07Lojo1T/Cc3yiefgkePrpR+EPlu/NKnR2fYLw1ipZDkPLXzjf5qMe0TV400lyq/4t8
yRlLsw2sJgRLkmhtllhthIZjSUqiv2lCT9ksl3ZH89mpLt0OFX8UvRaBig1+wGgmpZh+W3nzNfkQ
QghV252GUcmoPgnjci/0GW4Ry7gDlror1Y/t5saqyOOH0Iq2Lauv6+DoBOQ/bYVTr02rbU+0rr46
F/yvFx2Lesq2U4rVsAc/Nqc/smrpXjvNm5maHRKB+QsYwl4VBHLHibSkr/Zyno1zn49PUd8QJIYK
M5h7P20YBRA65iZxExhBoAV0V7FjEz2FI6itsnAsmOsSHf0UGyD8CtOBg1nYv9o4veFkRy81eIUH
NBB+mhfMfXjNC6ZDMeUGu6069/g5tGHehAhPqbXOLn7pfXQmVBWafVdKzoPp2rgMITYECH/PRsjX
LH1GBYVZuNJBE3iJ+DEMTFkRYXcGVIW0vceXsMS1NEj640VCikPi8ATn1frCZDiEgXeiV9S6s/vH
dkZMNap90fxo46nWCzKrPU5e99w5jJuikzia1UtdTJJoVLIz3HbaMDxcD8wx/uM5vr3RmCKTFf3K
Cv2924kfr8Gv67EAEVFmKAy8poD9+1XzWmZZeH9lHlpBV+SQnWyzh9hiGoRE+/s+G/4OCOWexbIZ
Zfk7pcYrd0+3FaZ6mPD7GbOuk1HvfgUq5qoyBtJ2abXy9AwrJlOeJN2mA4b68xCHlwLvZaZwmhrl
QXN6+HlqWhMK/xWZxvCJMmf717YR9UZWEL5iygBQm86+MuUoHoEU1XXBoaz5tOjKB2lnvEJ0zFcl
b4xgbLtvvZlpqobTSQ3JVXYEhl2vUlj3oK1uOx9QJV4tdTGKmVxrgeifOY+uFnWXoguLzYQCG4B1
I4tMZBYC1Igf3sMEbIPuou7BrYPtA4SIhFU8Z8VFOATVk3RknI3ZPfcYIu4waw0zQPjQL85Vw8Cm
XiETRDHmMnv237g9YbeaeyGEu2orpKUk1t/SLk7W2DFpw1YD5wZ9Ip8XzdirwUS0IgqKAlJ964Yj
zvnGe0atWQ+2iC5uVv+JFtR1ofl435r5ktzA18sDzZx5hyEDYn2qmgs0JY+a96KPxZ+hGdWztC+g
qRiohSeubREtklz7A+gql2WH+DZDFCrZzOMavr3JDIcVM1USTg7p1pirn8JPqnvRGopMQ4m1BqJA
UxZrGvIMgij45fUxlljwW07UffmjRadGOTQpN3E7DBdRc4eazsSCW/lHTEdgMFhU04w6sPGTQxOa
97nLeuxV2T7F6B2b+bap7Gzn2FECVwY7P/OHHhXuFgJYZbol+hsGY5l9Z6zcwgafVDjD3rZcfaer
+buJ6l9vIgAiOBUHlW8sjCTSn2kkEN6jtsa8l3E7A9VqInc6SjbnqB2+OM4R/A4hxLWN/WJ5rbOp
RIZBFn19kNpznXgZajjDXezuJ8PiEEQ64MQI6JrdfIyN9qMwjcvKLFaWB1HMTeJrfxf7DHzpR49z
TYuePPTjWxJ7bAA+89vMPr5vG/MvNLXM7T9Sf1EFm3nLVB2BT1Cxyw/YlfvYQW9ngbAg4TDtfF9w
sgmn3Nk2HoV6pm/zKn6StbbzJCSKchwVBDR3FetkB/u+mA8TZnBcRQAuS91aGTVdkFniTeJeB1jH
T4yzfeX3Mz3E2fsD2svbzFpbQqPDRFvpobdpxuhTi4fFfb0egTi6jGW65Ml8mSpGFWkaBgSKjQqk
5baq+NrAsb88/l0/j/ohc0vGyJFaLuqHuRQ/OhVaO7tfzJD7cSz9WpFFIhK9rUaqYHviWK20E5a5
RTGWmDIKK4J/fqCRs4+QL9ZlwnAWMhX9htFJ3t4PvVd3mLUV5dq92VKazk71E00I3ILRXv6MzhFt
Pa87+B3YJCMPv+xcm4NB+zvFc7jRm/YKEL1cggtUpGFSrure7V8sYqhDMr0VyCYAqmFHd/VXFUX9
OuzPVmQX27ENTLwfO0PDmGyPiOGpxK3DtLuVKegcCIT+wKrR6EQ1Mf+OYWuNoqHAWyvQlianU1LP
2wDuovLBr9rxqKf5yYgkW7DXv8FL2E7SgbmUArZSduaBQ8DPWYyvg8/wHTgfMzKCgRnSMfLAsZK3
yK5PoB/NjZUpG4hVPZKeIOjL7Jpr2VDxMr/KGSr4qRUYed1fFWMTrjqOi6s6817jTcFIHJrwlL7k
a+2Ib1l1tCQ6i9mGowuYujfQSF1FzsNudH8jLPY5uEZkdJ2ZjGYMvCJtSFT0d3aJQ7m0WWRZIskD
QIJqTUEbiJx433MsA3u+pHiw07oTkI+6iE+lbqpVY/bbKnGOBFzzQ17yE2txkxwWN6QsZ3QiluuN
J1/oJoLsTUmVemW1HyM7iKTVHLGlcdwTnH7dtNjodeJyhoYSrXf1NqwsE8yPfk3m+Dy7wt0Xbj4E
6HRb1RHoRsvEjthzEu4p+129ru4EebagtRHr8CacBqzqqNxnZyixyTesYrkfryfWtQf2ahy6sEdC
k1pVNoiH9H2HoK8JBbto1nfexJ1st3jH/WiZDWVp7krd98wN3HHaLelLctjj1useWHGwpzQHTwkM
t4LqKm/3cCzAX3fhJwDAUdjfBgrRSm9HdT/PcI+ZCgO2qBQfHFCA5Gfkecs63OIS0oKuUxz32+Kr
0edxM6UU/l2OcmhadyKzfYJosKQanw5UltT3o139MCtlKCs/0KOR9EtOZ0fD85U5jrEBscttoaGa
j+1YBa0mSDgBYtCW+qwYmNCnw2U0POfLYgHb9tJiEAuztmyV7nTNuZiVVh9MjLyD4F9BVHL4H/Us
rMCFUlffx/h5qbOdIOlcfQUtZGfkBAcGQ75LGjnrNvfQZvX8DfT2s9tbF7vjMASHBp3X3jmojYGf
gmrOGFmXxrrxlmULTtfGgOcnI2eGpSqCXsXwCbzEDJ8bPIzxGlZ0tvRXeotPdewVG/gsJAxm3MuN
ibNa/k0m9xxCdI1a3+SAYiEcUdcZtlkRTjPwb0Pai+fmrJn5X29MCAjnFLloDu840a+4stSGMtUN
hMuayTuSQEMaEUxahvsY+1Dnhil76xfuxt2kaCFUU0uvgrdw38Ns6WEilbztN60yRWDrcljpI003
hGfaNgJAmZ092KQpmtHGQOh6P5lgo5TutaksUG7eXSl9slYVDsPRJS41XwvLe3SL7ERWrQBsjefI
jeBKea+s9pZDZyppOtqRJnelYfnnEGtGmF46X7x5g+7QMI1PtBDv0qkm0Ngw1tUXTIB0/8QuFMtI
O8auBRfSq7HRFxe/J12DMMObCcM6MQ7mGVgd07rCbxdPGkA6+N0DE3GWbydJdQdtnH2kOmRHvWEJ
7WjfUzsYX547kcUO/9pG73M/DXeJw7mUwZBM2BvLryxunwY17RoccTRVKdI5a+ysxnltcoMaorN4
T4AH9Ekse2an7YXlMFIxJyPouZ+Vm6crxvvcue7IpICcSLJvxRhfxvc8QmVy85IuawuXvKjE2cti
miNNFlJG/5Vavp8MM3+8PST0E3YSxyFTFrnWcNIiq+Nh5J38+o7icpd7oISilFAdWBC5lXlvHGb+
j4d6Aj2T2BOeV1ZSwvMLZ2eEL5BFhyhPr7Wet3dtH13LKPf3UOyeq8Vcmmp/8LpzVGKPQCOnIxEm
+2xmtl3bjj6HQHPAU+DngKPdLYi4ee2b+lvlVtqlmNhwY12e9InwnqYTTPehfvWTnW4ag0yW9Gnx
G1KdyCkztEuburvedj+c6gSS5t0q5nDtVXkwoird0Ul5ZpThnxFBqm/HJ0M3qz0cY0WlP0TBUMRP
PirsxodJNQ/VDkoJe9lIMYLA/JFb+VNm1kebcXyiA2PeRXQFSje/am578Yb5vXe9nZMlFyb0acwb
JDtpeoQJ0wKbDPUv61T9HmflPSCutZW9GngczzPRd1Mzo2DCYcnO42PJUoesASbLLKwgG0GDuS4k
F693m7UREVfoyRp1rrlS0Blnr6DC7vID9oOLpxUchnW5Cfnj1w1hlbBYQFNodcKFlZO9OTTRk5Dg
RyTGa12Wn5VIvzRlHzXsUdtmHhmOwP8Ew6ys5I5eWQjB1zLX+uBiE4HKbbp9sWpL760WhBuFCea3
xBQKexEtLn/Kseof3dEFo8HtDffArY+umplfxg/Vubm9FQhmDBR8yAWjQhlJ960Y4oFJPVOQSYf4
fSxA3TDZDwu/h9jAL4eoW8xJhrEfNHeGE9DrjzBpLVZLBm9gpcsanEl2EdMBjz6lKTYsAYeE8cuA
6spozQirHQZR1iRBSKStWosoYUTuUAfW3lcIjr7Vf/bEkNOqwTlmOF9dKL84HD/FTXdOy+7SDMWq
NBVJwwLE9Gz0b16UfXYMlgiqAg1hUPJO2PKpl81dYk1/ZkYbretBXCSbKUtpL1YuTDJmovSefDbB
Q+qF9pzb7Cbakn4czMckvTKYIQpUyBE59buTWQJWjq4kWI9NbG/isKDdb37juIdsgXa2DHWlxEAa
MsQXdz0YUL8/NHV2h91pXAGzv0zxTrqd3KKWV4xhI9HZtOKnZp4ubMUDbQiU0YzZWjMHgdpkWFov
f6cEQUJXnAgkf+guV3Zg5U5D0M06Yhd/8hN7TS4FzcTqH4ZafeOhPGAn1YO+KP29QPcrwuZs6CTJ
lyyrh00fxzbLcD34r7QGtnJo/jQVlXqs6hP3D5q8PGmKvmrTGh/RHGak5fzA405V3cUQ/Z03xyT4
GL4YKGPALEwAVR9i4LzszH1rf+vV9F57/4erM1tqXNm26BcpQk2qe3UPtsGmhxcFBVXqm1Sb0tff
IXHOrn3Pi8OyDRhbymatOcdUh8HKkK3Xr/l4S5YiCONpRJMdngNGFidyHm3bfGnJdva65iV0gs/q
exytRxU4G5ZTJxGAf+Qa4eq14L+6/WmK4suYiGwH+OdJejnE6gbrgBzfoK5CEcPXCUWBmm7YXsVk
nDo+LCm28ncQhVfQbpeuZDwo5u2hoGnhMeWomtkpgOBAB2wTVSgVZ9tMaIunkgzMk9Z609aeT5AE
o6SSxlvChnvjdsYV6Iu7GuMapLnU+CCsF4jjH+K9rp1drCLUsSzfVmbZv9sSpFqKI9Q4tgHzj0/5
dubFsUnFzl6E3VM8GK8qfe2ib6gXV9tMg9UlqcW+CRU0R189g0e+KSbqwtiIVg3iEkHO9rZiPEAA
m7Ap1NoXW2cWi+LxV4SmbGfTP90a43CaRriko40lgLobwkBWR7X4rKyaXBty/ibcqVzf6til9kuF
OxIF55k9Z7/q6uIu0Jo/iJp2yZh+OiaoAL/78C5N5B9aS93rFPylp3HVhuy9R0+Dm1OCWxm7z36M
v6lm2nANyWf3c84ZfGs4TQ6hNX4oBtr9xGdssidW0zc9Ypd9BIXIwpKH3pr33w3t2zSHslgEGenK
3ymZWRtNg/RMoCLNHAGayKGYWVDgNQtSd8Yx0FYVAX1TTWqu5LRpi5WdWSxAMzfeBqXPR2cN5W4s
BvBM8suoWKlGjDPR6B+yYfoVaT3OJTveNSG7wLy4k1TMUU5+qcq7NQpEr1QGYFuDpiz5dikhQZAc
2S1jLIufqS3cNe4eTm7qDwj3PahqzWhSaaIu4HvUTnQkcvj2ujc7gSkINLFuUmZCuI6UIPYC1se2
z+ACduNN0HcWMwZWbb+hd9hpr3oefeeMCmvf8t/cUrCebwA8lph7wz7213gD19CVKiqNB6vt7o0e
ozv1MpctWEjM+1ZKE/Nmjd1YfoWz1LSgjoffC3V3yYgcFSbGjuRWeOotMwEDUBsQM2NmqBgFCZ5f
MZZGFCXx4OXYB8aYlR7rZ1lF1hYSI8M5S7nWJLNdPGFRODdzDFvd7e0opjBr3RY22ZOap3EWLGNL
cmRKUOsSzfLKdTRr5foPoJ3fuj4JAErQCBnsq6/r/SYM+ge9K4tdl/vPgRiekY3iJykGpETR0TLt
+9igI6Cjl2Pp0q5SW5yICzobbrDBJYqzfWLpHqCs2efxg9T0J8uqIvT2/nvYs0iB7nCekvwcU0Fc
ubF9JYry0etWTdMU6xzP/o4oHHx3xBaUkS/AQk4fJJitYatysrZfVLXfMTpch4hKo5HjdRs158sv
v5GckWg83bEV5rFA24lmmleswE70klCmGiOjH9m3RcvH5efPdYl2JMn8ewubtJZX5FLXb7pPAm7J
Emnd2zXb8mw4WDaFf19P9tQOEJTa7cazTWCfKc0UpJoGK8J1jERpk5jGA0Bcf21CmB9aQs8TMBo+
gV9FoX9CtILz7M5KcYYoJ6NgGhjTNSbKac1SF4KMB7LQrn/TiYDLkVp/iALHhQXqJYLn1Nb0hCtt
9Lekk4ACroECjC7ySDRjCSqoYJuP7SMXFASSyPoloubdZC94lCA/igmxjaft8J0xcKGj0ySDsMDM
SuMJu4H26BIrg85jR55uGbdvZUKHOVTBuk3tV1t251qFTEI41VaRys/2IO46A5FyUEnAKC67tEA2
z7q6TRz1Qedr3ze04yiZZzgI/TH+k4mYwlZUDQTE5Hc0pE6hGp4GKCYsDGa6Emm0EH4/a4oYRJIc
tNiFkojXfS0LvOMiOdLJIkqWpbDXEo86VsGzFC4ZQ6BGjZruai00QPp99aFb5S3FtYexThhG5Dso
dLjjfXiZSbQTHjxafeMmUfA2cOD55m2QN7+13CXOxj4HQ8L/THC6HcIqzel/BBHV16JizynxxERA
Dh1LEUGc3nTK/qSF5tX+OSabde2kkpTVqpdrNwp/mV7xzOaGuVfDBhz1ewRzw9rN/fsEPNPeG4Zf
LhV0J0wuoVLVjdtd6KVM62luadmYDSkZDFtTDc+BDU/WKeflVtYc6y1Frd8ulEJ22USgORkDIv0Z
Bp6JZiXgSlNy+jjyNYwS4stscR0ouWB4/zQ9tfH9bk3Qt7qb7KJd6ab6ckJjWvkOm+XAKV5Ylr2k
LGMcnx2Bj/0X8bcz4KBE7hy4xTn3nJ1EQIaaAlFG5E5UXopflMTvMusZ2wxp3nTpV+zx/vSiPpl5
vm+7Evys2boE4CDtTFEoTEl3b2vlvkzik5PgYy1Gvu42PVN/+q6Yg1aU9fFGvBZT7910OcRFXc+R
koREMVJ+rilFrUtdO1QJhc/GY+CIaIH7QD0GqFnUvJxjnyFJGLoPpuQYlXK9MplOpwHpTyPqJ+rt
9sG2GyR8aXcKvoNp8K455UynfWJv7WA3fCDraYYuwoDJmQOLxyEZcoyB2Jt7k45aYVDDBrc3cR0O
MSwmC1wLaAI/dIGtECS+6ptXoaEryjD0U5rN4hOXVYdRbiM4abymP7u53DEFmTs2ZJu5hCQa2kZl
2B+nCC2nZymq3Lr/0ET6TWJ32aH2u2fTlFxVJusB9qC/0eM/eRMCBKcLYY8kzBJtiIIm8zgniEte
9a8gq1kOOFymEeR3fGVEc6AXAfV0Q6Dznu0m4iq1rVlgspCNXokdc1a6w+JXoPls4Qauijgl6yh3
AKFGyXtPHjoSgiKcO/AfXoe7hiq85bcXhy99yqpXdr4E9kz97ZB4v8NRH1YtIRg55J1VVpaPo38y
mtEh4AQhs+dnhx4vQTzyMSrXiz+SXlMrRikSsyXLynYodpTZyoBcDXUQsQDpQq69E971nXtirGLg
THtCQ7SjMWYvSZVSGKleWZl1N5k+vOkD6jEc5W56rCuKfnbQUdjDrRsAMqyzDr42mLU4jncuJMmV
MaRzCg1rjtijBDcV7H9WrdRuSEDem9Ngb7NwxrJ21bUL8lNd6CShUcWCJ8OOGKlD36b8I+S80qxt
Jqpx7u/SI5uqKhxC0rvu2noNv4xtFtqezLCI757QCdsU9/fkzz2CCoYmE2vIJJAd5Xr5MCFbXPci
f9L7mJhlizooOBU5/RYSxGmSPbd5+tXF5nvrcbF5mfYcNZRlp1Z9iND+8E3ArcngQDsYUY415bCy
7OzwJWoN0LZGcnxlQiYn1TAfqXdSfWd7zYqeLZlvTM1OZ3vKPv6dKtEh1YcXykQrt+K6CbOneKo/
xk+9HiiyaZvE2eula9Bzb25Y5rsEnVE9BHGFzNvDoCgRs8GboMW8dUMMeyBCdgMIkHK8oiF6JRb7
qxy7p2miWlnY2UvtJ09t0+CaJW16gxwouR2YpkfdvZtk9q5niJBsIwOyp0CRV9UzRgGaAGLvtbnY
26StTHTaOid29/Y4HEVsbQ0sMHuglyfN0r5Cp1BkJ5APRxeScWLANzlXPrGToqAe2C9vuhrQuwdQ
fyBzPgpaSEgGi3/IvAhGsnxD6/PSxtW2ls5nYbk3pi//yKy88xpXrZqcdpN/Y7CpXlcygT+XOlC0
aLNWRPfIUN3gy7ywuIb3TUKOrlf3LGfgQbXUZVAtU7xjVh4IixMNmDw/t+jyTqc4B3SayDs1ci1h
MKPKGsNaCN98ZMVEhVNz98H0s3ImzAo09b5nRqOdDbasxWsfWOKr0tLv1BHfI0i7uMXd41Bqbl8H
hefBTcxrq1GjmYMCGnTcKxI36Msb0yZXCLqddtxkvWOt2yZ/ZWUCxwqZIUXNDth4RgRuMb9hUpxc
he988p8hcLBmiSY4QLkdXJGLxE2JS8v1TrWIYJbsY2HItVSEFYRYFYkRNhh7ewNdS/JpeQ15NbGA
dFUPG7PotnVfEJs3YXXQwFwDjsGsSFeGpf7GaMeL2RUQu6zhY0rLp5hckV+Y86IDAXdUbQjBZcgl
+xWQ7VQwDrrghoTOV0KQ6RnbULgeMv9UZurV0q27Tnfey0zfuIH5Jy3pXY5j566bcN2hh9kYTu9/
BmCi53WTAeGoKY6+jJ4xaWGqZ37Ioi/dTAd29W9Iw79Ni+ICYpzPPBtf1cAasomYNjwjJL6gApYH
HCzP2HXXAlEg4gaQuy+DNB4coensyyNojey6grAE1WWoORlOGmv4NFwGlLzWZWBba3JXX/QR9pyg
NW+2eAhQEwd0hdqaYaRN5XNfY2QxmOcknY9e/yzq8Sac/GbrWNO9amkb6hE5wUg5Sohrxa4hSmzj
JEjzY6TccLtepiirdrpU3Ub33W6Ht/sr65mRNEHfU2OnFQMYnQzApVH/hHxqo7f8wiDRr4J/AOaP
Fd94PqVjk9WMOARy1LFWTG+VgmsVmtTNWYJ8g3VieGDfoQwLMVG/6ZCMrKcehYIefsqMYr8uvV+T
wWYWyN21l6xyO/vcK/hbZTv1lJ7oA+EEER8TpeSgiOG0OJTb49RkPdG+OrlZM0/SCCciCrORSDUw
xPnObhq1aRw2RmkDOI+inq0ngowftvHjSFixOcwAFWrT6xrc8Loyu69Oc4O7WnyUDVV0x3QzliXT
b0aT9kzvatcoYOqUd2PtT8eTfM8dPtOQJnQfGtZKRC4by2pnFAgUPGAn49w98BtDP40xK9HMu0ak
EB4sUbAbHodqa7cZ6HJj2GNLq3dSc1Ie9/JDy/y89YL0ozdDwkDygBorYE4Bw+mhTPcgtlVsTqsg
ALToxZe8bb5bqZcYtsFOj+744iuI6UpQY0sEELkQi29nRrNep2oPtGgBRYBz1lmEpaiv16ifpjp6
zS303lavR4SF6Cc27worYkI1MmP0H9OE5qN/0rTEWPm9/966QMyyXv1pvZFiLCeVhi9Br6hVQh9d
w20BCt5aByWFZE8g4p2B0J9z25gnWnwOCfi8ok5LSgTdid2WEZUl4qdZNhHiK6na7uRAiTJp1G8r
8nh29SBvk0a8Z4A9KMTXZyGyG/Jnn7WEVo1p7QhSnQucYOVs03DWkZHcVy0AbZNiSIh6bj9By1jh
22JACndqbsKgM6XDVLf4Ut1X4bDC1ge2jZ5jHqiJ69dRp4WK0PLGTtvgauJ9QcwOmcwpALT70t4U
BjpCNVJew7JHJhpjZsIHU05VdMJzTfcbWMUqSpkqOYUmI+Cf0Qt7lQ90wlyqDmblg2rK1FNh6N+l
qQd7wyM+AxjayHzJZ9eVLCInMrxAH5FMrCW0sxuXOMqYHUCjsXo7mpySaZwUW9GM8rYWkE+Xm+XQ
qepqzsV78Kgjw5u2aHrbc8TOz12cWzUq9RIZT4+BAJsdqtS6H7mdQg+/ZmCzeW/aEnlic0Igp+2S
0MTNOj+03CAdZ8sm7KPTIfsXc1zO35toDsZJlnQccq0P2F7X3YwOxQENGHS5NyNC/x6WM+jKgtPM
DKjy24orNP25q8+00XG+CfKA7jfGS3apoFGXGy3+773l0JvBqcSztkDsbrSS+abKgQeyeObuckMY
BPkeoryImV2bztk8CZPbiqIlWclzL3W5aYOi/rmXe35vbJcHMdk1CHnnF2WGKXlD40c+X3R15Ayw
yNV/boSI2VQPJyuPNIw+5pefATh0eYdsM4y1S1GMBYIPNDLQ9Jo34fR8VZkibYrOiMhLqq0Nosdg
oIlVOyCpzGEiOGD+ZJZ/eLnHUocPoU3udc0Ga4AldAozoHC3KbbtWxStO8dWx3z+dnvxXDeIxqIQ
Jd7orF2rrGD4pxZYgFDQpiEcETr+cdD41PWY5Iu/38zybS03zfy9BS2RDoiPiPD5WM6DeBT+tjPE
R9Kgwy+O2m8RUotQfEiO8TgiZd3kpaQ/x17cMr4piP4mu07Da47RteW3TFrX3IKfwtclZ+pz8j+f
i6B9RlrxYfmsfp6mv82kZfssAmWr6MXPkN5at+HHLXcHQl6zlcyHhuhE5+vnsR6dzs/T3XI3lE55
u9wM+cx+lg7CgoUmHLutl3KRzSfsfJra5uQS8Za+mg0bz5+T6X/Pq+XkCtI82EGwOzFHBvJtOSXb
3gB5W0J8MVSSILiKbkIEDvvlI/UWAu/yYat/Lo2f6+Ofw6LJkaoiwnD4WnNQAbfLvTKcKNvV9BkR
RlASlU19+3Oj+/+5t3xidBNo99Z08CPZTrcZC6fbUaXomOab1NZaJIIsSQp0Mey4gRL2UsbXdr6h
rdCtPQg5O+EG7BtHQRShLJgnwTVFV39M+HJNmdDIpqwbS0ojQk0uVkrfudBDsk9DPN62uWWtOz9q
UTOBe6mXG+r7Ee3ou7+vN9Cprcw2aW6WH1+eMCOPeIiCMsHyU8sT1Ri3h2QiyduIDetoW/4l0EP/
Il2TNi2F4bzgIZLQUNW4QF8tN+/vl1dEQe1fhNV9IAOfI5T++5N5Bys8rBitRzPbVJSdr7bmhVdH
DvqWklD789hgqPCqeQUxL7I00XpzuNwQh6uOFvyZ5aeWn8d61NyPTBLdP6/6eSkeo6LKu7sojy+e
XjrHRHbiQrIlxgRs0eyTE3GJ5sdGfNDbnKb3ZhJZBBuHlTgDYf2+vOTv65z4CAFSu19+0TCxOeYE
mLZoPtDvqktc2ebPH1legAtHkJI4sYHDJ8koyJ/T7crba1lIeCqCSXQBEZp4vQyotcfONtPJq1pl
dmpfhNbdyimwTuP8s4zv9kUjA2CdY8bdL48tN0y/NkscCgF/HzPGJDvN68ExlsGNkuoPtcj4Wrnp
eKmqraLudfUgbjrI7+7A2ZoXxxkfk1Qvjm0bWZfloW6kK+iSErXRkHosDy1PJijXbxyTzcDy2HLj
W2PDl/3vRzTJni9kSyVM4nH+vrQYGuhOlaKHP79keSKxyaJqHfH6968vj8M0WqW1S4jJP+/KZ/FF
SZq+/PKKcX7zedvWu87RwANVrrxAXS48O7iv5pvag1crSJ7rJwxAXjjYF6N07YvOiLwunVEiPeQx
8E/2Bca5mkmldMLmx5YbH1LEcc5cBx3x9/RKNDu7c4RPw+04UJhapbJzt9oEpFT2pEMil39WTpIc
Fep5usKIBzqX/rBiJQrbe7i08lFE02Pdsl6fXLXB9PfZtKl2kfNNUatoF5lBNJfOg8vyhF6St2y6
yHZsdLQ4GlSWnpXqb5aX/DxWB0fJnv/yc5RoxpWci+NgCnNPDH10qDSCNrAbT3fIAlZTSfzM3OmK
y+EU1vYnM9ZL0xCxFbDNSlSM8r6hnZ7e2WgxVkoz4o3fDM8W7uopNp6S3vRXpaQXqwzvuTKDQwMw
tQl4w4waK7t2Vo6LkqTxzwP+pBGnW6vC78qH1RhXbrxpSmclydhp8sDfxVn7HQzdTWJgGJNxUK86
M61Xfpl9qZSQUVy9hal+OzLTAYHfhIVF1cvpSa0Pqk/hG9bBCmOiPxBvc0WfGart24nFesWvOedq
+hVq5JFy7R9HNBwSky53lxun9XTWd4OrrZe7Yj5enrGzErQQ5Oc2vZ8axbCxvMDPkuA/r12OKyMz
gJryU/U/94JiGm+n/Jt8EuLGlif/57U/zyw/4SXNJiBE8kZqGtT1v6/++aMdFGrUNPPv5r95yao2
2C0/969fvjz788YmwA1umxBXPL8lCpvWqh5NsRm94L9ve3n1v37tzw8mVltt6irG+zT/5N/3a/z9
33/+5N//2I+SGsuu//X3oX/9Y//7Sdn66B0EaWFotfkO/v6Mgg62xnwHSHNUj9K2kz0od7sS6lpW
Vf+gxco/hGPgrkgjmBm7AskqPLfkxkqM/kHoQ3XtqcbMB8sjiVurfeVFPcGcGCnpVd+4WY8uoWEE
OY99Nx6rcrhY474jrONFOVp9h5ieQOBEuQ8i6ylCzD7Zoz3VI12gdLRphsZUTS224WPtIz3i9RtN
TP3Dci8s0O/SfU6O6Ntrqux+t9MtrXlw2OFR3gI8w0bDYNtVOP2jj4p0jveuMwMbVkWUseEN/npC
Srpffmq50fJikzbixpMQUh3i706moDvju/atnfbpyeZaXknDIwnGtqlvF+jBIkGgUO+r6UYCnViO
SE+YaCCgNSkajGoh8IH7GEb3rhgLTM7zPa0Mk5uBflFAb8/zaS91DxlhXY/gPQ0in2Zcod5hysOC
wdQ5flTB8B7l/PNewQZf15GLVnYTHJGEEAVo1u5LXrh73Kuk1cWKcKfBOtNyDdfQddx3z6JPTB84
vxOpo121wn8b6Cy8y8q7y83sJfCC8UMkyIBobzz6bAuOmW1WVBor/w79A0alUnuhpOte5TTKe34Y
n0pGEYf9AGU2e3ozwxwbUCCtV5cRaNRE/OBrBYnYRTdDbQ3QDt7st9Zoxp7LjKg7AmQk5ZM2BV7Z
He3lHMhiWvechhQTsbzf26xKDxVlPaA+0W55lxBx1pNpEo3TTQdNadTxKXmhlm2wdBR68FSBKpib
dMM5JJj01hn1cC1y4zu1i/FCzVf93MiUyhyR6ftBNX+gYdUWenXlHlydEkxBaHYwjR3gctwXrjbu
pa7o47tuAr63afEnIATS0Nv7REvd/b3R5sN6aC55ma27GWPWAizBjRLTWpgP61YXnFG+ugDBpKhQ
PWd5KP7gdnqGSdG80QSF315U7S6ISUQonT2UBrdZR8rDRE4Y7cnEvr9qR9q0BPdguzfYiR0DxwqO
bd8FP/dS8SspBu0UpWNlbSQyNiKOjOrBnlF0yLyf60Dzr5IeC5cQkj6tcyB7SmVgc0hYWwaBZ0Ot
QVDbJ15+a+bBcKYA0eClC3ZoBtoblELVKx8Y3GuCFE3BvFmlAuYa8u9By+S1saovb0yjV6iKaoMs
OrnvAoR2dkUbzKrUV4zGgUgCACuRY+7EUEmK5wBXh4hKotnQHxAGZpi4oQ4ypp1/P1jss9KJZZs+
Hy6PgT259StJVMbMI4mZN0TTvg8+gPuMBd4uZUXFmBJFVM1qgpIwoQ0ED13+dZPV96FXeUfhU5vM
lYBoOw8jMuYKKyb9kjlJde5l+ECEAMGQOm2u42gBFbdIg70nGNm9pUkc73qoTi9aXF7TGDEytMcA
1FD3ZgjDee1EVWwqaVr3dWsTPhCmsB1MQLRV0J3qRLELpgW0I9aZ2Ggrsh+9qAzPOHbw3Iw3hR+9
W0E2W3qykWaOFGp5rNOts9HCmNix5vSuoYbY2MaArPA2nHyLupWwPfM29IgFz2bETRT8pu/i3bWC
JQqIpIiVkOu28Mco1guttR8Du663HlL8HXs791RF8Rda7/IWEx5oFi3iggaN+OmpADkmpY+rVaO4
ZVMffugDQIcysChUOvkxqpgVdUf/JMEX55cWtddePFaTx2krshSxidsM7O741rCMYPo1nJvEStt5
UGRd2/bPRhqMLPy9r5F0DSJNjQ5xDVevU5Ioz5SV3ixX9Nib9QHzWb9SM1fTzOEV5PBoS3r1mzGe
F3B6X1+9mTdQ5j1l0j5AjzQf4vyw79gV3PtZ4J5jLayeGaaZY3oWsW6o3wCC5n0W9mMzueLRCuQf
gooKkRqnZuYa2DasbKPqi7OcD935MNJjtcZgQSxR6cR3YJIwdcVp/mUX+7Qd61/jjEaN0NtJw/Hf
UX/fLeRaSNVrDUjso8aHT4lKZ0jrivIP+pVZ/IcQfxXbCTUELGunwO/iXdQ3xqM/pRZxwWG3DhpF
+NhMC6yUFVOo90tOUw5jNIdHnSw2MOZc3pqxNvR67dn2TIzU3Xgf6Orb8hyMl3VDn1c4cwosszZE
joxI+UGkZ+edKU3WW523sDbcurwDMqF2bozgGH69GvrHuAXpUuk+MHCOoob2pxbifx44jeI6ffwZ
3xNg7Dcw1kJAnk77Lu3q7IoUCn1K/7coev5rzvw11yNa22UEzpdbfyB6YqAy+jMaYtpArZ1Z12mk
/2ERqrZtsDpeQ8s9SSyqL+SUYa3KceQuhzh7tBXqSqhYCVfuMgxKAaQz882bJC69OxJ180M0Rjne
iv6EF01/B5fh81eEcz9lNr0Aq7FT1JST/VTgeaBnPZd7Z/eDY/7nnhaOao35DwTrjJDyYCYdaof2
RDJWNOmXB0mreo31aJ+SrjfYTbcz9IhVr1LGOgqxWEeFW2wbq8ufCmTC0IGd78EjF8gIK2OLoqK9
VOiVUKKYz8uRLn16yDtNGfrzkNf5ybGpSJYzxqXV8PEMJu7nASng/eSMazRf41tbo9REJF3dxEKP
HhPdJYB1THaJ0veib5CBLzOqxpa1L6lPLI+JpgIsOIz1tU8jf1ePZIJoYAoHmX8ZvfNUiiG7FURT
7AodI42sHQiWjmNdlhvIMUSJUGxCNcVjkcLI4JHVvCzKdGG5B9OI6vWYdDjlDXLxoj4jMgNj9lbN
b3lwSiSGGQsp/I3GxQox3XPOON/OCIqyD7/a9DnrABOUhhf96iwiUI0pLh/MSdm3EF/wBi4zZkDf
gUQ3v75CL/V3y3+2HBo6DNHW9UGUIirV2UM+WpH1agvcPQXs5b0GpPbqGh4FJ/TK65hL5Yks4LYd
nMe4tvsn/ui32dbBadCIWo7T2OsfhjQmEyX0mnPl40IrKs198k2iHtq4kPeE2aLpdbuHovCHe5Nd
+bMhmofeHtX98gW3wfBQGlN9lJm8gKyNL12YstTp3ewriKiMisJ4N50If5sfF8dQ5xW1BoCWsHGQ
Tx2NBI3RjGy8vjuGVmb8al327pHm9Ug6nOItqODIK69MD1rdFG8Ns74rWBmkfq5f3cx4EFaQvzGJ
+PtcZjvLQRUWI3Ek0K7ZloJhNi6q42SXu0ELCF4s+6/eQRfU9nCuimIgJU2G4k7H/khNBh9iLJuH
US8+fJ8CH2IGaJBBmd7BMH6h9GE8Aa6MnkAvafOBg/fqHqIRfODsiNqwfexl0d2j8UnQIVyGus5+
y+waYDr6bfJrWG6b3jMU040jhtmyFFevYawTLpL7dJzmw4ZVAPiIlp6XxAZrtxJUmPTTk+NOxB5m
+Dx/hp1Y+A69G1j5lUE+d5WwF1kOl5uFn0/+JeZLr3ZAfYKFbmvlnrXK924nVokhYnVYFvNjZIMy
uzDRnvvaxKuUphrUpJr8SDzoG2+EhLvStEe4LO49/leOrG58zoSbHV1KC5cO58etYUy/KGXipalq
+NTzVLfMdzQDc0iCFQ4UJr6qTpqjJcNnXS+6Uz7MCt15ajL//+HfZ7XozBrnT68S9dBMXn1jTHR4
KjR1VNOh6y2noat0Gv2JQbhvHLsnR5tIMovNO7OibVUuU3oTVUyVzlhuLUENLK/H5CVISIeG+ZG0
LpJQvYmowyGB6O2kvLOmymT92pmsSal7r9ISrNMPuk4vkdzXnt5TOWCcMmi0vaX92G9Q2uo31nzY
h/aB7O7poUjviRdy7wubXQj7w/EtH9ILU19Fb1bZj8K0XhViNBx84W8U+hJBKFiyJq5LJMlQT+qF
WtamcCgaeoX96FbvsZ7CN7H6V9s2vds8ommeq0Juldv2LH5L7Uz5fA/kob46CYH3TbELSXC7i6UL
gcqZGtYUbAzRo6JbF4A/jTI0zq5OR10rwuQpYpgikMfbgRjV16ohzIt2CMdNUulrB8rXVcs575YP
tuwiRLKkTqwdLLKbsKzV2dWILqHC9AvhAHpi90NLgt//3NE09UvaUpyW3zQa+muhq/K4jF8N6its
v5l+TlMR4rjHM0WwRguboBo+0CkzCj+kYB03KLEBeHk143pSP9VV+sRGnQjf+aHBpVQmbQuvyfyk
aqoOHg020uXZxPM+SVLIdlWITDWdCYi5jthiMHz3NMEkeSbNa7s8bs+DPCRr/+cwDO1XnbIBleeO
DEkEp8urvEmU2xJQJmXNVu7q2CbWuRdvIZDV73xi22/MEzDJXXVhI9fA3H2Indz+Krv0K8mN9J2O
NbXDoY42WTKKG5XU6EdCHxd6199lJh8FnaGdIHceVxsAdV91/q+evNJEuI+pF3lf/eBvc80tkMKB
Rg7MpPvta0AwktZ+I8mhIjAMQStlDRbEQ7hvHS3BytgNpxn+BC2KxnWGNgF0kCTuA94NyDRAi9y4
GyCyIfvIoHoaXs3YovDmes29r3Vo4WvhUXEsm3NZgduIDOmRQOuau5kol4GijFLDePKd4Z0MeeM8
kgjyNEI8WLNnDw66W+0mzm1ovritHMXpmTbKedFTjW24SB6DFINRPqXo7W3B9ta2iF9aXkIO+R0t
zhBNY2PeZlJFj7iNWYI643U5AjuCf8WjmtmTVbM8JKQfPQr1J5xf5KX6dGkmE0H0f7en/AugWw0D
+O+8W52QP+8qG0VxllbkUlkOi6wycD4poNKVmBl/uus5W612cDjOh6NED+TBQk3zIn2P3PKpIwci
XIXAaVjg/fHL8A1/yGkKfHXK0zJ9VkuFJTObmvVW5+DhB+r7c2FlvXdWkkA5RuHgrel+RXFnvLIU
ZOPNV+ynMv7Vdtp9nxftc2Ba+kFW3dPQOzjqZIFmccr0+yKP9HWrrE3aZvYjhACbb4S3E+pKYxeT
m+uJ/LsL3imI/5x24Fh2XtjiCAOz8OnIr0SyCQAIZuwqpjwc6mn8IqJhrbXGeWLljkqQWBuE/9bZ
s+hNEKRLfhGyBFhr0YxUIMNkIvIs7sMC0XIIQ0sP40OfIwqHE+oSpVOpc1CSedV2lb/LlObeVZpH
Lcc0n6vawQYgGOs1d9Y85XV3wf2E4NANaf/i7KcfgNIpleaeda+6aKzVL8rv04MqSO3RK0tsg9Bj
sWF3PdO7dsD5NpP8pr7VD2rqvyrHYSMdTibI6OUvkSe3FUFIqkXcBtHB4nQDF4VXXgURwdFWUb7B
Pyl7C6F00+5yhgJOUbu8M9rBomPcPupG1d5AAbN3Xpn8H11nshw3smTRL4IZEIFxy5xHJpOTpA1M
lFSY5xlf3yeQeq+6F72BAUmWikwiAx7u955rH+kMmYjjmual1xXjwlI20PkVX2uzgUKmwaCxmvvj
APAdU60ABzSYVb0t4rUZETvRt1F7Xw5jWhIgmbTzLszTryDJ6nuQpFCXZPkHTNTjRL0SJBBLZxH5
yOmLacsmsdjrOEk/i2FfuB77Lxc+R1AynDBqzkbuqaJqn5vaKZ77JGuhcPn618DvsScrlVC1ODgv
4FkCNKCL2WKGcNBFV9AhF/L6QpW0R0NK460C6V0bzxHyMrv3teuje9qWerqG44IWoodGxr41HLao
5XZEQimwtWzoK44FHo0hODz+FHifp00UwB5pE0oXNzPO3LfpYaAagXpI9Rt0N3oF00uT5cVd/WY4
L4JBt3+pk8KdnF9BMtBPg1Q4dv2bbeuq/9iaO1k63kcop4Pe5L/7OZY3w2izXeNBAkqbzF09aJla
wPPHycvnqkHJsEA7ZelBDcusU/gLceV4RQmI0l/5xR+3T66nlyrSNFIFymsXGgk5n11yggLsnaIA
l+GSRlP64By71AtPkOPRceTob5KhBwhiFGRpjnVCyKY/TTf9T1pRETCuIp+20o39chtMEzAFBEbh
BpENfQ86I8vBgHuDlhtnl8zhCTPf2QZyTO5S1e5+UOMTbnm2CUsQIDWtAwXNFFnt7iKoStuU0JML
qD6k2Wi7vbQK+f/y1oyIUpiCvISJ5f9ph38wZoW/cw0ZVtkgw3pkiMTodmscwdm6S+JiT+rRy2jw
1X9/OJnRvCfg9bEMQA7U9dUQ0XNKmr45gZhkX29F0ZdrnKSGMq9O4IC2enTHg2vcmZGvPWvIrq47
vnVZ37+FMurfEqKH4C+/+p6sj0XBbogQipQKVIrmrdZ58hk2BpUo7NBIqo8R43KDiRjwJrNRwnDz
2BcjUYAVRoOuyVgqdOS9gdvp18cvJjsZ7nA3Oqi9vHFXIXPZpR6CvzjBtFGktrszVelON6QiATwz
Ly0BPsjtCju56MO+dqCigvyz9iK1tM9uxDTF1uUwVYp+3KWAYP7PF5PC+yln3b0uGNma8uNSoRhe
AJfpQBcVRdLZ6dt6VYD1AomUouWc9JQ8gkDclr90DIK11ZOQoVstplNYVMPRiNmcjtHwZ/nk5JIZ
UxznhyZwvUtlxi4EGjdBkNV9a7NC2xO5hdfc124daIDvKYsSrtrQu+HBEjtTk7eyC+e1VNv8Sifq
0/MZAwtF0K5oui5QeYpYyCvL0gXJlEQDxzs2Gh1jb7TwQuXdXB1oj+dNp5gMdCz6QeFEeCVIXsLM
4Y7FWL7WHHM6jUGA8zDBdU5Dfv7p0ql66mZU65qbYjxuhXYy23LeuJ6obkAt+RPit4iw5AAkLgqD
9dBN/vx7kmxCXzBpTMpvsZ8Em9KcMY57+u8xj6ZNjEzgQP++YonLuj0toua+7N5jFao0iwYCUUcf
DaIlci0g608pBo0vEURbTw7mP9xjR89Oi50NJG9jedl0wXcVPDVG6v6k2CbyBt/RKXRLc09FUTCN
9hgx8sQzTHSZXtvtHusPKECCDTKr+3BI9oz1ZP7h20QimGNCV9UffYb2On5805I0AT3iInKBwUl6
r22NeWJQjQT6rx1qyulQquYICRnrugIDkdQz4EnBfexE2cuy2FdR8FI0hnUltEtZguvsVzz+0XW9
+VmiI1/DhV71oz9BLKSSGgzu35J4GBBJzXr5bAEka+9DSkqq4UQdwht0eAp0zHZDrNMhnsk71AiO
JAjdtCK6CZMeMlyHj+VYxnZZKRy1lg3zjMEd+e0jLGYex3901sUXUx9/VSnsb6CAw8oPpx2Yf+od
rUg/O++jz9x5Dy8D8qfwx2MhsLW1+SQuAA9wH2rDe2bPxidiI2NtukF1hbDZQbOqLh2aJXwj4PNw
rFc18KvAX42DPWNvK95sEPH/1MYX/TprC8+02IwgcC801deWSl0ayym7yB6N6UBq0XJoJsc70fkl
09dagSiInhsr+/V4l8NKXJZ6oJHoV4cWQAQdoN/U5dqq6EbFIu+N82SnpOcFBI7ART9GgmeQqjF7
5u6XBlm8rgOQKUtNv/XkKRyT3jzZU0/3uiij4RUOvoVSNasvGfbSJyJ0ppujgwLMCNwunNT57YYS
cVY5QkbPfAgWQfnqk3KIOwqk5ISWCkUXTF6j7le4rwMidyDdCGw1uzHH5DoPKcGGOQ5hF8N8N7X6
sQ1HGL2gmrDajayYVbtbVtU4gBQmrPniRY0BHsdB/B1IODvu7L3OBK6gSR9eNduLdstdVJvdeEyc
ATkkE+Dr47lasFJexoQhBGAp7zpr5W+PupxieQAXmTe07zPr6BCg9ZoU4nXJ/rEKvI6pl7zUXvoS
S4Y1odN4t8c/WEd0R4Ko3hpEk64jm+4ZzQ25seyapmwbM8Apf8RRcHIDozvkjhlc6FxJVLoUK5jE
nhI7bp471x6f2s7HJEQekPPsevNMs/Sj7CoSCebCdtYgPJijqWLKHVi/qGBIBbQzoCR+WBp0cR1s
wVX1GfYFATZRNK1Bnejf2av+ik1mqUUKKQqr3931G49NGyTitIuOo2ENiL3w2hVV1OFd4yyW/d+z
8L9nM2KTUS/M9///ewdQ9HjHcGnVLEjjXEALUOEGTJE0rMH0m5dQA1rJMBHd1yaXu7HLxAEvf7EV
pp58jwgRw8fbf+WdQFzfm9qlciX5Iw0INvoy0jeSH22aHOKRnSm68ZdcpsE320HPG+IPvJCH529p
FF58jOsHxHPMTrNuvlot9PGkids3MyyUEASc1aQRdUoDYZsrrdRS9y8HwIuMS+iOQmP55VcFf9mU
pB8rhv1gaiCH0a2wuW3wu0ymTqqX0uGEejps6KnWm4TsIMKgOVRzORzsSrrVLoytCrgznPZM7TGz
Dj5UW8+47rMSHmxEg2USNImYA4unkL0kkFRcQwbI2mOa5Ti6sKJ89BPqZ6wrwW65hAGFkIm/e8Tu
lRAtH2K0w9hYl1P0lQSUv672+xFbgAmq3juFGGj74yGcMCqdrMH1T6Wvhv5o1Be+me7K4rKcLQef
Jinh5mSGhZUZbYQEiidnUz8KLLHLr7gcpuyDsVnxLTbmk6OeWxJBcw7H+MsEIzUFgBy2uRjMtd5L
nqB+etAJLsNbH4hTrw7L6032N0UuD6W9JaJ4puHK4JY7aGTzwW21BLQt5btfdt/GhvwvC46GlZjp
DfeWBc64w72WBDgQBNyIkCla4Xvocwq72Oc0i89jhY480bAagNkid0E9aJbFYgy9j8dPKmtinsgJ
dCE2IM7t6vg0WRnPy5EueJ0KCF0ccNcZp6Ys9U0KRh/obmK9aFjwmK9rH2FAOCjwbgjk6hIvpb9m
nG1tRl+MGLgiiS1uRpm2f0x9gOQfInTlAFYaWEDOMrMiuCoiLjkDmNTC+izoDvyr4DB5JPCD/liE
CAJ8NoYSoFnhWGYvo5kgo5goO8nOjhMne9NcK1yHU4pCvSXhLfLMZp037os2pOOv/3sSUDrNWuif
TTItGPhivFyaU0LgPlCK7qtjMwkI9OzU17ZS8BuwzCwdZ4m2zNW7sIl2MqinbzXegtNjkaxE+rit
HF2i/4p17o/cD8fHXZfPw7hqa+xZY5aexqrM3nPeKHa8pkN0gftChIfqXzCtdqoq3gcllokwNNl8
EBX6FOHB3ObuWD4vPUqtiIyrUTC0S5qDiaZjswhLKPI2sna1D58t9CEG7L4CnVdAqjJos9MP9A/g
ldhHVbm9jh3n05ip6ZcpjqQYv0WNDevNG8aNpS6TUD/qTWEd01k2G/dX7kATlqp8cjxN3GPi8Kpc
HmaNl6fQqF8ZF+7HuJSfXpNPx5DOIuqpX4SW+CfRqIA+so44xW8Ijjmiq0GSJB2ktCBTokPttyg9
KmWW4ONNLL0LkijX3WBr51F78Uv61A39pEDVSaAPu4NWMUpkEwKkRCi0qghx/YPUOjL9K656hH+D
Ce9AOzcSxOBq05YeIw363N1oAyNaTKe0yh75ZzJiGdSY55RzLp8FniTqLbWOqLnzY18elpmDeyPO
34IuGbdtp7MFqmRGxE4erFHX8zdqG8b6ky7D/Wh7Z6tqqEcIhSxVUorFvXVh0TjlTVxAaJaRj/8Y
fo0E3wWRop+2hN6K9+WyDh2xScEY+HVV+ivAHuecufweZWG1y5tGv9Ad/HvGTf73LL+MEhqlpyXM
dXVUJ1glvpuWhm9RHXKvgjCVKolWVOVnYk3K57RK3nQ9UWi2dsL9HvrDZlBPTGy5YON00nEf71DF
N60cA30E0BVtbXpheM6HwGQ3UkQ1P2ecXExV5C2P+zSk916W2Hs7ACmJaXSvOIALpdyK+VjcLcPd
0WNL1LvzeIvy0Dyb/XDqy/TbFE/ac+pqzUdiHZZxD+qx7ipOs9/8NrrIxzaAkIgJfmGs8KquSbKE
8KEVOoyJLPrpZsmr3W+d0gi/rJrNP+Lx7DSMiXzBkbxDP840iqJdl+a1BNvL9iOaJc2tJHnTBNM1
K2vxv3VOX+wcQ5oH8rR9vJmRvWrVTqHqcnff+Bmey6XiY9x/gUJR7VpLUFz0sfbele0KuyXd3blm
4OTZvNM8F+0xNI8oI5CLjXRWYJMNFW7URP9SZKsw2ASO0L/iLv++qDhaOchXohVcS7s8NoOFN9CQ
93Pt7GGL9XDKNpCOvD6Ud8+z2z21eLxnX5fT+GEA1GsEW/rduDby1TK1Jtkxuy1nOYQ819i0s029
nfBcKWu22LT/rGsQle846q0PoZvgizITfZZHVxykQccyvu3JmnoPXOMPOtVDIHkWpPUNoig9PJlz
dy272s6N2mOQxs2mpeo4YIypsBsmu0UqYtB1XdHH3lFfpHeDyIFVZKfT93hO7q0T0AuOJ2qKpNsw
evcOqBiS3Sgw4sYeM05vUPsBmjzb5XOyfGyWS9eluT6Z+dYac+0Z32b43A0hUhSoRVBKaUeqrV2t
Rt5u4ae7x3y8njALBuazn1div7TeB2c0t5iYks1y6YaVc2yBcBBvzrOhm36T30REttLNeXGMojuI
zOfYF82LrnvfyxShblZrP3kCnIaaoaY6mWZ3uhGykKxm3fTVDJxwE7XpXw7JGiTuPkaH/RXU7rud
T8bHWNtiQ36ffUpkOVzafBZYTyGjy5JRlWY43loTWnTxrSE/A3O6Zzru8IQu9JtGMiBNjZzsYL88
jE2ouuuoIGo0P4RN1Gi8BhqZSeKQbBb3zYsQPUINQbMSfBcdWP6VHYjg7Ni25svyEE4KlDqNbA02
qNgx86LogejzgW605oQ2O302GbFB37a8tVC54RFxLleUmPDr5yrc8MnMD2ZYI/HS+djq8K2fjYY8
Mn3U288pp6Mp9HPVa+7BMguHFEQlO0X/QVNI70iVMsOTK6vwujwn5wxpFGaVz2aEyrp8oKwKwmOD
veEjcCQpQ1hdwxmYZrJ8PNUHtVbtlMcCSPs/uluiM3ZsJ8fV8jdwR+GtcyXpm4ECbogGzBEZ2eId
Ebt1piB/NlrSmkd3lJfBokTGtqB/MNL0uMM8E3G2upzZ+wYGwit+rYgg57Zbkyk30zl06FKrXbtg
2d/VssPprfpsrSk/J90MD6nS+Bl1nR1d2TXrRLBkVo42P5PGmj7HOvff8uFZvgBUGyboBEFSMDy5
tBq0iNn0aPlwM/RD7Ly3Gg+MLIMv4tb8sE5g0u1XGgwC4k5GB9EwdDuM+w4yOqksFiVixQ6D5aWj
LGY4lh08ckmfXKOuiNtmYIDsb7pZHQya2UlJthBg7JAa8FWlkvFnDlPOiLzovgdeokMGH7Rb61hK
w4F4ddQ+DK24L+9BXtjWawdgPvbj6jDZPnRwPK4HXze9c+CgrG1jo7l3Je2RiJ7qtya2PglPUDqt
zgETbtNMNqfKvSDrsesKFIlaVOsRcwFlanrDHCj3fTTJvW7U4XUMi80Qd/qTFVIiSeL3dqofCE2p
DD6l9Jo1j+3ooMe9uSZDJt7U5FhftQDfmOcOh0fFCs8Sk1ia/J462WIHx3ErjSF8/vfglUy0J637
/e9LmKy2VdRXZzcFnbqUasXAGFNPoaAGlDPr3I36XbR4edVZsJxNOZOUOMbLxu0xFDVIia6BnDd0
LyUdaQzTZv9m0E73DOHcG7dJDlHv1mvNxsc7uMinCQC/OBZ0YXVFBhkBHj1mu66+AM6bfzYWpmwH
1NwxT2qy53Pt0yIe9+JjLVpZg1Pym45ijZwCywJOy9PQURDhXTfezMFzIQvUxJhp7lPJ7nc1EuT4
9KhfHBr/0LT+eeispsGINonxnxjYQYzuoZfNXqrpUk7hvwduXcCz59KwmBxWtH3YSJUTuyYO03/P
ZnNm5e/0fdx6KIwc4xsVINk8RIWAbZVxvIuRQH+bUhubhR5+NXRXUOi5a9l63adhGx8tfLw/iLFW
YzqRY2rk6LVdZmMSf/SFHk356dJ8nGl+vdsOjXXL8irsEdruIeJpA/ES1ME+4269pC1rj1LXVerg
T9ImF6XfLUtXYgl9LXyCcuKwRr5RYxhxPdUeCPA8M9xD+4XOkdmLee3VVUTA5S0VIB/I32KUoy6X
LwSx90Te77AJE2LHlh/DZVS9XS4N1UVWRA+6pPFzVitIhtoNQa5KL1krfixXFusrG2j0Sznt660W
zP3zv2darPrqZOOuyyaGEFg6Pp6p+VtBP/Ae9OHn1Lbxis9dhRSPM3rPPMbVWaRe04bx71ejnl8t
H8rH9y6vL9+xfG8eQalORudPQ+tib7lzsjG81PyUsUkPMYUyOxT2bVE2xIOF+HP6GCRYeoPo7+1S
OFXk1W51phFp4s4qIwpQrmpw+t703GkEPjpOVByWb22brqJp3iV8pggs9EUfnqKpTE6OAH+RauyG
JjYA731baOsMr/AViAfPvQyuTKg3X1bUNJ+jZAFWev2pV0HhpZkcCBCNSAWeX70W4GXWh+ktrKf+
7FY5cT66k33UhXHU0B1belvdSzNuPhhROamnvaeRDF5d2iHLq0EPitedunfbEPVHOiTzGclL/zSR
Bf4+m9eAFsS2mJU62+6du+GyghIn537BfHhv4ih9B16j7aA6abvlcmzj9+UbWk9JqizHIZOH/3z5
h4ZqmBHZKxhb736NLn6zwK2DreeGyAUNwz9rY4kshbyVn5Hn3cY5at/ysGiOY4uMsgRe+hNtAQCX
IPzmYUHcOxpuSzL9qg8rpBsVo1lqh+8Suv2B2FLGwupSS9o3olTae96O3bUjUxLiJa+HfjNBa6iy
80R/9d3IaJIh3aXxGlwqNf3tZqEdjrhuqYhLpl4Ctcahy6NuXwMkO5t2tksLwXuDEm+9LI9jRz1Y
ayQmmsiL2Nu19ym1gAwZevK7JyJE6O0f3ltFAujbNzsaSRsKi3Y1xjqoqpb+Rtp5/tY7IvxkrNIF
dfsKkFA/5xml2uNaC/A8+HDEy25816qSVj7V/00PJ4edhlaf88TXDvyy1p4kAPsyzRRj1Ricltoi
Ler4FtB4Wa5wkOH+anvnRH4puhGK9EHgVbCLqb43Tm3sufPd3TCzgpXsG3eUY86ucXv3IEwzv44F
zKt00IyPXI6/Oogc/8REurB5/zOhaXmCQRKmQ/g+mD0i+4qHj+DvfKqdkaiMPCWRueBZNJud/sf7
PurmvOmTSjtTBVDLdnr90rEcn3PSs9a1lPXPzDAOAxEgHxEGtD19VBjRUC6QpAZs7rktDNKClUAo
ci1kOaLkIdqm4XeG8yRjcTzrUcyozCJHrMEAgpgxfsPHqEKpzPA3XFZ461FDGol8DywanlaFpQS8
6fhktkz4IuYaLXqxDk7Micl+A3uES1oB49pH5HYgqatFu0GwbefDd8PUM+5tVWsZFj2uyka2s5Qd
y2vV9OF6EB3Cwkq3hu7G92HU54OJ95ToYYbIy2t1Vf0ooxSdX44fvmeQEm6gbxgMvbiGM6okbUqz
3+Xlt8VV1Ik2PLiDttdCA+9TnSk5mFCJORQxHSC3YtWW6amq7OlKEJHGdMqrjmB7MNx12UfZ65DQ
40puHUjy3yXQoKIpx+ci9pRomeIsqVxztyiC4cBtwNb477atshccprsB4PqiyV8yJ9Fe7Ep0Z6Ql
91pBcZZDZ9Z4x1P/OoKd+uAGuuQMh79yly1rFKQlNlvTOYWWBook97Kzlk1EvgyF9yQQRqksUv0u
w7jAZQk7r0qMO0Nk454kqI4Q9eLB86ofyetSoVI/k1l9Se9zGcxbkSXyM5eQGP3E1UnIattdO4bM
PrBqTjvCIUMDGU7pnskoRgGU5UQnx5FSDO5JR6zO3ErMQ9paa46Itd+pQZArTuV0TVpqvmB0nb2J
l+IWJwL0YcCjdShEeiSrvrgGpfwW9pH/1MvE+Vj+A/SHzgc7Mf+JEZz7JMvRfA4VRSiIs1+SHtbK
6WX77CYtPdYm3NZzYJ+BNOsb5mbZyva8986JxwvRzv1bq73W0CrfYyq/YxHl/TkNzBdZuvWJHwcH
DIykfl2jqlhnS3Q3k9EV1ejwUomfmfThXY2BdlzqHxNYR2uhTI4ED6SE/LO1k4Ym/A13JwaJNtTR
m50R+PeopjoXLkmJcYFgaO5VFrccQFCicFwbY1R970pACn4vsudUPUmDxLiUGTKLlypKlf4k7Qfc
XGgrraH8mUS2PFsNeR8EMYb7frChbhbOe0ItvS8aUsmWs4geCG4Gp9r1uNp2Ia6XHwhaim5YebMZ
Qt/U/36p01gtagR+VInL+gYwL4H0JbtbXwThUROGABc2JW8Q4cLkaOX3TMzTc6qlOaqKEWzzrP9w
0BNfTCSS+9mz7gRnZnsX/fATMhrjvbCrP0GVdH8swYTKauTXnDO+JJi9fEngM+4dqpGGSK0dn+ny
RS9QXOukb/8W87oopP171JC1iWByEdiiR08gbBXwmDc6+NKf9R8gUeVPIgWDrZiH4SA6hV7u/fwY
SbiYTpnlPzsTirIaCBSxuUWN+YMh83TPzJ6oNXA0hMF407cQlWTRDNqbsBBT2tP8gb62OceNgfBe
tRDKmtqZR1V38SClkeZlsRd00Fw62Aa30QDOeEXkzLtrDHv6bPpVF557KSeQDRiQoq8qRb1a6C+t
6ORrXnXRBrufue/UaEr07dVk8bqbLkrwLLNfeGyGK6yPxXHZvacavUrMZIlJwdtL/ESJNSTYQmhk
KndWhgQDFwAsrJywaeC484cWDAEZg7X+kQcoC7XiJ+85WmF7Jp1EogLvDTzWpWfFd8NSXS3xYs8p
y6qs/WM60iioIgrJ3KXFmooVfXHFLbTTb+zjglPilx+enlpnhAHUw2pOmDcELceIKUgRCd4rumyX
2ifJGujD2tSd89IR8CCe0Wysr+VYt/dyZlmzZzGsqdap6UeP1ZfuA/gIa6KZU876Ps98pK6j4alH
qf94v2o+6hpiwLsX2OWLUcrXQvP0l3hI7rZoWH0JjdhGXYSTIXX+6GMW3Go3t+6+71/wQX4PMlUV
V5i42H58TyraAkliyVvHnP+pEohJMqRFOPnYdpYRaSUQeT3YumpTCkcCV3aunZr0pRtq+dx2Ltoj
/qrvSOrA3Lum+dWlDu3KOv+xdArBVr4YYUP2BilPz37ty10fZeEpS5FdD1Pa7Dp/Cm+mALg/9iQT
VUDUtiIeszfqChqTAR7I5ZKWGj+qhBpjA/JbdnJC8r3/Xurq0qybDMqO6e26udUAzftExWLy2yw3
U0SXmPaqBw6rNQ6PN90Q1HtzMWm7xajTzPjWAiIfF+9OzbOkDAoo9CrVq1Q5Lk6vEx2tWR3OEvWi
jiueUUJJhqS6FJodP9MavtSy9P92iqB4kq0ujstWzCyH5NyQ4FYSlnDTqvidN1b7IP1GHHufXLzK
wlcUdCROumn/RbcLm8is169t2ejXdk7PJlVoueoFmWSNredH2sD1a0AtdRQ1dEidZHmBcvpa0Sdw
IE5FGaz1ZNo/rskIQxhDVNWqtIj1iTvk6AKYh7mtc3g7QErk0echa+K+QspRphut0MxXUbraNSBE
ywMqumwAH4dEYyvoZN9tzVGDLTaGy/7RLUZ/m3k4HecRjgKhS+k2whYWdS2ssc7zHBRXNPcSh0BZ
GUXudwaDeyeKoPArFaFw+FR7vYPxsd+EOVN8VlA6Bw5RoE3a2Icw1ev1soQEBV2GNIzKU6NWFKPX
WX/j/I7Ek16vX6Fpiu1u75qNv16a9aPDUG0gifrQe854c1r5uwinVWc31icTW3cfo+DePjohPDnC
KnRPfjPnKBbQFJMBZO4XyXuUvU3c0muILNZHZZIWktuecVguGyYxYPxUZ0dE9kcdWpta706lNUZH
gzL9IlgUR0Som7LmeRC1BFGZEUuFyw2OklYzC+wZdZ4el/6XN6FegRZ6Wq4M1Q1z4RuvfVyqwBTN
41L+LAegtse+LOvrckVwXHuc2RWBoU9bnp6USrEhCxq1uv5cZP5IJnxdHarG0A51LV9NXQ08lXxv
yBs+Xa7/mfhNhlCgAlClZjNVrEF8Zj78YkNZOzKZwHemLpcD8iyTOECAceZEYLAnmPMtH6W0mS4x
+d/Xx8ds8Pg/23b++OLyHR0DfYfZyHW5ChI2F1NHokI0M5PVRY61bgyJ3RjYFNXMJrsNEruTPzKm
ENXfm2+5AwtsTsxj5xwFxn+6F2ThYiQhuCPRMblZWe6twtYN7inZImenBD6JQPe+vBT0TbdjPMWf
Xn3H8gVTy3UUTnOxW15bDqgjbibGWSi3ZQr8U7TePgOGN1aCCSZwsvWMN1MSpZb5VzLB8hO331HD
OMWWzSU+pCdtZmDA8w5oHKMccLf3XMeKsgzQ+sm8LL1upTATU1yfLHjCOAarn5YngNsqCwnqq3Qd
1bF/7Mew+8x5fnQVeQlR7t4X4X+WDye/ZnjAR6l/82qLMlLKdgNT8dXpAQ5T8yIJhE5TQJtBeQ2e
+Zj59ryv7BrJPG1saJXqEPfd37MGaNoBID/GSX9X+2JALs6TeDFLe0R2HGdr+IiarNq7pIs8VcUw
Xh7TU2WWX85Eld31gCmVRUH4eClKCZmd2axtWrMSV/VTQcX1b/lCIrJa/6aX/aYVXnRdXl8OmmZE
7ECpYEvDBwgSMYLQjcijuS8+wqTQDgwq9S+tGPsd4enIDOMx/b6cEVeRPc4erwlWXho1T3peNy9W
RJe7odjb4tyKvmFFPlTSqPeMeHS0jv1Om/Lu+xx5vpJCT+dc1P1FOm63TsxGX1tJhXLBn3/IHIfF
sqD3MRoY2N3s6dKXqETCOTjHzPDd49BZ8tKpw3KGiSe72OXucTHG5gU8EEFEERI3sbhnI7P0COPA
Zbl08+op+eHUQ3Gx3KLdwebuN6QBMp6ZDWtN469kXi/1j8n2nCe/aK1TPLraOStrg9YCIRJT2n3M
8SAPMmpYIVRTKcwt+jsSlX1Bo99HlbjvbaZbYRP6uAi+6t6lkY+FBj9N4B3M6JmFufy0ELx7TE8e
Nn07tV/mOQ3uQ91ticMzTgOlWrUVE0+FRv/JToCoEI8NUgI94MloHcTD6mCygT4tl8BMuctGB+aF
mteOefIjiM1k63kVqnWBPRTsLKHF6h/XmRaeur4bDj0Tnn9fkh6hjMtGWK9sDHaq7ENmLg9DREdw
KfyW14bEJSMVcAViHPLGMAx1QSEPWVTG1z4lMpXOkQ7YzzaPvoVZfiRN++kxoFuuWbjo1Or8qfIw
tPaGJ+ez5QQxzVxmGk7KMyebhuZoFulwtSBl15vGb5NVYKE+rNrhBgMsvSB0vrlTKi9mb67+V4HL
lDHezrd6JGktjDwYKmoGtTR4l7PclRM2CVQ3Qh0mkqvXlu4p7Vep1D9ZFbCJ8SPnFQ+teHcd5U60
vFcr1+X7XP69KtRIydT78WwXv5lcQV5wnOBqBHMOmIhLqpTnbDKcu662cFlhnXAD+K+yqIJjkiMs
zH0FjKxid4cupV4l9SA2fjpjIemFCkDTI2trpBpGCrswKPQyPGlmZ/+9dqlbtlZp9SujS9ybm7Hh
yzS/W4/0NG/La/A+h4NOK4VYMPVaEYzU9MAj9bhAs84jk7f0bs4VlmZTD/aJ5v09Gwbtj8uAYs80
qFnTEvS+hwyjjZwAAwqH/jmIy1M5mMXPKXNcnpfR/Bq5M3yYqeu3GlJZ+hC9/ozgFalAJVCvmvCe
U8++JVmCGhOtNyFKdmwRGlShyu7iLfJB+DZ9SRoS8pKTpw7L5XKYowY6/uzfgNoOZ6/1e7jSnJGa
CbmplOPJz7Gr8nKoj8NZ8x1EJQs7QyMEI2kI0tYrNP2F35CJ8t9Dm0jtEgFGO7dMmwiThBap8Hd5
OQKeR84M8NtYP1ZeOyzOM722R8GFNYhnrI5NbCm5WvJz95MSFFLfGysUZPZxkdBUBgWBwW7OJNjv
pSGfbnk56XN2a+wyvG76OVXsSzSnMF5K7q9V4bqYCK1Rf1m+YCtSnlm1zuHf10Z7vplu0NGpJMgN
gZFYFaNTP0vIdE9RbPhHFBDNKimIVCRfTn6GPhPmJBveeBi1NzsjzVa9XJOGjMsHRzjC6q3kafoJ
gfcgQAR8tRYNo0m6wY0aykHukztr1D/JV9OgHuIRGsYooEa4MK6Ci7jsbndV0bnH2lbLvKsalKS/
vmqyYjW1J/en2QZE6uIKsxlWuhnRSOEwMty2TEbPCcHhY8UWMDBxgcsquRmOGgTJXAPDQ2Xf4ID9
XSRvYduKPwwY0XhmYY06uLQ3dksTGnJOea7Yom1I+BremW4qD6En/sz9d+ApwW9huNhWyuabn7Hr
TplkYnNK5hdJaPEmNNnOjv/D3Jn1No5lW/qvJOK5mZfjIdm4WUCLoubB8hx+IewIB+d5OuSv74/O
6rqVhduNvuiXBjIFS7LDskTy7LP3Wt9iurLlLHJPwSz0XQeJ8cB0Vh6Asyg7wkQlImVRb5OAoAe2
Yg7DD5nd7IHdXdROy2qm3ZheA/iMWvV7Y+hMtdPu003IzgSRE61MQPHo6fTPPKufiQNwvqtxQEeM
SfBj7HT6ugjc6I7uGSoJiteTDUHvgOFa39nDuSiV4KgkSAKnqTJPX19RhhunkNCg7ddX//FY/NfH
wtQSB5qZ5ODKYj/QwdpZiZCXSdrE2cxa/hQx4UYMEKQ/gK8zKJFQIGfgMmEqtQ82vXKlK7K81oa4
Jvjx1mjKhquRMBA3bNwsnDTugX55uAMv4pAhDSR+itzoWmM4niwc8U7byQOtLgDDNnXqiLiF41/F
LYTTqKvc8F6tOXShM+R/zv3Y9YxKrNy+/fZvf/v3f/sh/3v4Wd6V2cQ2s/3bv3P/BzEdqJrZUv/1
7t/OMaldbfmr+/qxf3zbv3zX9rO8vOef7f/xmx7LnP/+9VuWV/OPf5bf/vdXt37v3v9yh1DWuJtu
/Wcz3X+2fdZ9vQT+juU7/2+f/O3z6195nKrPP769/8xjcnvarol/dN/+/tT+5x/fNCR9xtdb9ec7
tfyGvz+9/JV/fDuQr9j+KP+Tn/kEvffHN0VTtd/JpXJMlfYkIiTV/fbb+Pn3p6zfhWuouiEcTZiq
0L/9VkA6j/74puu/2+xBHVXVTNVwVEd8+60t++UpzfndtSwDD5qmWy6GP/Htf/39f/kc/+Nz/a3o
8zuar13LP2xovIDqzw98+QstzRKaEF8vUTiGJnSV53+838eAvflt/w2cUVP3Ggn0oiJcQOvU58gK
0mOkIlvprNTwkU5s4pggH35cX5dBPLyEjoeTi4CuaLK8UEvjm9MW6k4HlbPqyX7czIZKInMFjopg
WWOLiX5hDp4IOHSBR6WnqjXTSycKc42Zzt4A6Ch2WkCqTQHuy68yAWG8HFO/spBvzQGJnqhsydnQ
TM1LSrVYQOfSXbsiXdVZdKcUGoWG1bMg1ezCAGcGHkM265BbjXmI6ZPhBJnsOXgbh5B2eWquwqyR
ns5edKu4kXNfRBAECbgAMOZM1hHEw0ipoQXnyWjq45jb1Ao5FxSA5SZQtL2VGJ/JmMeenQv1I2sM
j3RRXJrUAYjNFR228aRviQJ5VXt3WBuKhZYwGcS1BlYBI5FxV9Yh9mjIlbPtbmMa7oiFrpR36uw+
AulON6B+77I+qw+Rktae6spH1QgrbLSLEZDOsGqifFSjz1JBIpq6ekcSKwm7smj0XVjmTIwL0teV
OX8BeE4Pv7d7yq8s36pz3RypkhkF3IGSQNg4pxdGhqXf2EnGnz1XV+RP0yYK0YyKyCiPuKuId+zj
cZ8Vujj2JvyjSFpnV4h8U6rDTKsn18AmNOIQ1YF2Tshh5spdTh8sh89lEb4S02fsZiN3D9JsIV7Y
/Q1L8wOw8Kva0LgIWN1OMBcdT0Mn+yfaGj96ebCAL3mlIk3yfVcRFL6bJUnQAOlT7o0JDhW+isgb
zXuFHk5L1v1Obfpm31bxqRPNr7FgyMvIAToIJlKswCH6Osi6G6OX9Ynjqz65hbq4wiFkNA3Y0hFd
4opsXdWzSjV5JCm6u4vCevt1T1evuSbBeiZYmiqt25M0rhB+ERCswfu4r9JQrpFX87/6vFSza0uo
vW+HxatoSYqf2M57XaZMa7MDmSOXuvbriXqOfriJ29xRpz5UDld74YrvEIUIlKeJozHFf2zNNXQ0
eILY/b3EhYhlxCx7OTPeVayLD7Ubwu2cUX+5bXnhXKehVt1FUIo4HuvPqJsdZpoqyPiWlh3xOhfV
SvONrO2tmxezj4ODrCUlsjdqXhPzxqG0ykdY7ZnIF69c26+dPgqOC/q870tz37bK01RIOL7YyRg+
k0FEQ2BriPpn3zfDzjbnHmKuRIuSo+12STtZIadh0IVVFpD2RKIPENTGohzT+yTywRk1u3mS51RY
uJ5IppVU3V7FUXgoR30djYFxxiNsqcGdbcnwZITWc0mow0VII/S5TtnYRTkdufaMGCmU77xLw0PF
SGQVgovUDLZYDV4evZ+TO4PsSt+ZM0E8OkS7JsmyLWfTK9Ya8Ek9uXZ16/pGtowjlHBVkLW6wT6F
BGsiAQWD9oEr9KUc0on2s+NNusZeGrsyojOh7d3ysxZiXPfszDylqeTKMBiLcL3fAGDqIPIpDvl4
5dUNonTdLhsBWO6fTP5w1Fe/tOoUI0/bCKXFQBMxAlW0NvfKEj4ucEGIPgMddEIzwmQ8Oz0BjrY7
vKiBqFaRlGKthp9ZkRFeP0En43BT82w15am5Zqj8rtvWse7gb43yOBPDS5Z4+Ujh1PlFa62btCNJ
pSTrMwrbTyuKdnE7x3tDZj8Ti53WVLYZ+u9K7lSXVLpRr/14fK8TcBvdJBXOm/hWWPhuh4wkZ/xg
Xla+NjaBWwHjlhWWa+xM5HEQ3Na9WGrSeLLWcKKX6pPhRqdmUl6EaC/zFORbFNiMbrv4wGjeC0J8
/YZ0tupLOGt3QWYIklZx23SkO9i0HKbS02dx0nS5Jh+r92ZG+TR/6jUr4PugEEAHklyJb1xj7sC/
4UtuuqeiEy9p4T4MFaLOClNKTpcTcXaQJi2Jv7+Ik0QPZdjbSr46aXCl09iRt4RIIFH2KFyms5U+
oeaJVhiv0JouywGb948SrRjJ7eELU4x9LcybqnREOegIfglY8+faSdYjNdfG1o5aJd9BFbYr2wSh
PDevqF4fx0yoXlMvxQsTdyNN7rGVvrSimnacOtNI+rpTzR8w6yOACmszLb+HwMj9XFfPAQzaJAzf
ANxdrZ8hYVXLtkHxhxE0e6Oh7ZtnCn3Mg16jI9ieE2hUSmjxxfR1DWa2QxQyh67KIVxqb00cHeXE
9R77SbUq2fBGekx0KbLnVdtlVEpHm8h1QPfP80dL4PKqR29uJU+Bkt6Q+r2LS6iyoYwRNsSBdg9D
446dHYP+TrzR3TrHcI/cWTk3WvLY5UDmmuJalEuFbU85/sIYsdbo6hd8d0Tcx3gyNfOxwSlEcykp
0eREzTtRINyGPfrehbJUm01zPyFM9Kw66O7bQHnSs4nzwFWdq4qr20ajElgiPKLCPIWDGT70XNyJ
OX4zyFEl+4TE1Dmp3nK1QACtFcpFjWAFRjHSxSE0xHYskOYaVnjiClVf7KlQUSS0HQRvsMmBEGdC
5OQxrbRxTbvK2JgFKohRYQgIm7l7hmg77WZ1GNfZPHfPIo3xXhnhvqV82U3t0L/G7PtVqsu3MumE
TzhPs09H3uNRTNuvx4WogrUArHNoSzf2lVr069C1QHUqins1kQ1tiel4NAqzvhssDb4NmvaM6zQl
SxrdFAUGIZUFZHc133flVK8DEDR7fB70H4olvqAem6PiIt9ha3/6ukHxrINVyi5KlZis0MMmSgqU
MEFPLlckOyy8NUOPVq12ZKKEXqiI8SnUJFrFse0e7HqYiYnhGkgEbOPbsggeSAkxYWSwVoLULg6u
2fwgBWJgqI+jBIFOvjEmsqXYnFounVQCsLrnacAhYMGOrSyw0EBVupskjor2SXDQW3PyoeYaqzqf
fyClSG5EROsrEuk+a6bjF5W1F/0KAaR9ZHzXnVY/a+jifbABHaTJPrra4TEBSPjWGfa9xSiGLPVP
udMBtFhJJx/lSP4sFJedxlqyIRuj9LCdmfc6NnIEG5XzgYDEgwCZ/ipd5yGNMfaUhZdmQXg/6Gay
hyLboACxPVttNkxwWCBjug5sEeSey/zsdwh16MeTDajn2kM4DNuREMo+Q1OGmjt9tgoHrwvtvayF
x8D1RN9ag1Zcm0x5S6Y03NIiUTZph1OliEf3nS0KyfMAx4ou/2WpZbaHWZ54WVgoh9qajW3p5Nk2
LAdQNa722MmAFFBAUU3+yjwtWQmuSdbA6QzyIkZAr04HSLybrKEpDhBKI2atRjNsR/QgVfFo9vM+
htWzCpQhvllayyAjV7CIZQScsnyG9/2AzE1VLy2BUqjALUJ6ZenV9vAUG1m31YdQHpCYZpsgiDjD
RyQ6SXFTin70jTFN96rxjCnOuEAZrH2nl9uck+TDgseyIiBE3aCrIbHeLZxro5KWSr69tjbSOTqg
vkKzOZ6YaXLdLEjEbDMd45ARPEuQIGjOyugUdci7cZy9Nsmy7GQ1GUxpUqF6JaV5LpUKGMYsT4ud
Q8lm594tdhXzj9ucpHhEIY3MeZucwpSzvMvO6QKsUwgYem3LU5BH9WGMCPjIZDdtsyq615smTD17
RvvrVtMZ9RF/cTiOawRz09WeozfThEXSJXW9mkmfobmO09C2TRdBkbyPSlkeWi13drMFNDRDW1QC
HmLEnt6nEyJcjMhsRufTULj4ZkZ3T5pYccmH+BwpEZJJ1Tq6c/+RRNo+A4+xmfvRvQXg7W4pWbFO
JJrj170u1txTwjVqbLBsC8t+HOcMLrdkq4JgZDXPMydZlnzvZuJHwUTVvjbUpWfrcbsFqensKtfY
dqmrgp4Qx3gpiONFId/M+RWAaJEF9S0qjfUcA42xdYPucKDtdDEZABUdNLE95zRGsr3lxBUsM/aJ
weywwqrGoZemtjcMlcjC5UZ1Omo+bLPbrjQkOB0aSNWbaMwRl0x1SfjwE2uYXjQEEo7Z6YevGxu3
7p9ffd2l2hY5LVuelulwDEXqQHDLgp1pFC923nfbLHSH6yQj3e+Nodmya2XIniw9LQy8Ryf+MdWq
eceFwxNJPYIukrfBTAqi58kJE22iPNawF86JW3183Sumvr+p2rDpIqQzcaD3m5yt1ZoMvzWNTPdl
jjXrgOg/p4KyFbZc1L7WgJKQ0tdeO3Ar8dMiJlLSeDgTYJiwWAUCaPIPJoLdKRWyO1FqUzzhUV2X
moKDPaLm03VN7pjoFXclmdOf6hi01wCi/V0HVZBLlHwymtQ+mAYIBTCqd5kt4ZwHiXka5q54zqTz
YpIQ4sda9Oig4Dm1CN58wXiJDRX2T9scHRIU9Brkprl4eUS4TdzpLtdRoIayni915DJLmPKzqtjW
aVpuSOirT+W8zYFIXhVUBTSNr1837BtIY3fFdAp0m4FyFSE4ZJrx3NeLU1qPtnUmI19xHGPJdaGV
qRZ0DJDl32Q4+oOY+2Wwdm9CR35WlBmVQuyuaffpd1GVuZ7QjYuqKfbN7kmxZpkLj5GOaC0Roe6J
GqkzzkEYWVNvHQZ8FCeWuY4ITozinWC4lbRqd2ggQK/jePgleyp/IWOcpmWifGzGPHFfJSBKNy8N
dAoyeqcrBA4I4PQKrmAwxgAutPxqkv9zm5vkXila7Gah8dr3TutVaZX7wkysXaUAe9HH8EFaoxfO
wXte2+FrjcuSwxY+Q9ibT2IuP+aIPq2JMPrB0un7w+Lc13X4qwoF0J+CbqVjbJ3Kcnj/nNoPR11Z
u3EdbfMqQlQfXlslzvwgrdzrHBz6QRfkfzTTxqzoZ8xdkl87E1Owizi8Mcl/V7rmV9EaHJ8JOTQp
WbskccfdyXKDXywEGUIZyzzCL1+lhZp+wHJAK+/pWVW9xNZg4Y9VsrVLAeE1tkJfysNTGByNIHqp
LZNznV45VVTxOGe9eu07LotCHw+k9v1yTEXDaVE+BKRdbm2VhytkhVeFeOw9HM/XJIGAqEtqPFrc
1CG6RX7jJMxiLSJo7UorHL9SO6A2pnIfkR7steYCdLVBo+qOzcFFQ/VtSuCZl2MDu6BDoywbIFps
YHp66gmhaJGNsXlGRj41o30So9XT2moJvm8757kx+XRMtq/HJgud56iYrl2pvkMj9odpIkXNleDk
QgWNEGyzg4HjY5KQxNFNHZC4yB0quZroV4xUDFVQ0pK8zkRDp2CIks0YlJlP4687troEHu6xCd+h
tWgvoPYPQzjHLy1A/FGV53x0jCNKsviSW3CoDNO5tVzGu4DijbFbvvm6mXq4dVWhlTt4FW8mBC8/
n4l/N3J2n+qQbMKS2L2gnyDLZL3jVR2lLyyHskieCzfb1nWrHm1l2LW1c7/Y0yzq9CImSKsMw5/E
Bg5EARwakg17PpB9yFvwaPcOJxi2vePXXYi8NNlLT8z+WFJP53pX3xVqe416IXZ0w+ND16XbnkNy
DxQIgZd051uCRHqTJ4ChctRv9/bAjkMJO+Vgq9l8P0Rddmn04oh1Dzuc1iPpg7aqrwTtMLdo3yFd
J484LvaNGCoMSSFaMiuMz73iviFPDYFlZcm+s0bkJXjpGmvB1UV6B3KTmygq8k3EpgZtAF6tcMoN
lN1VvEsslLbAbrA2laU8Fa1LlHugXYjyMPTV15fxJLK1Njbaeh4pl9I4uynakD10o/WutGj4p3Yf
OszTfHVaAuM5CbYi1BxzZbdJcXWTUfVq9rloF3VtnRsklIekZ130SQeQtEAV9ebSZK11GRt1n+dw
nmCXpCd3uSmlr4H3Y+Cb/pKloh0S1VQeHb2jY5GGw1pvs1ep0UctWB4wwqPfZ5OsMH5NoIk5seJL
UX+HZUL7QK181V7niolatnaJfrTMnLhIrX4yF/aKmc/TLZqdzwrQ7BvKhc4Lie9B6YugPMs1VgPq
mbFuGZuKcCJUuFTP4cj+sUQaO4SnkJjrs4aQ1GMVGfz5y1vPh8T7aNQE/Zqxcq6WAWbPxJItXXn6
eqizKXAtlIVuWh7RxpdHnXREEiGW+39++fXo1/1uGuWqQeu1DwapAlMew/MSQXfryGJcTaxhuyYr
i3VuK8XFWBygQzY/Nlme7b8e+rrhOM3pOPaf6YydvFTDs6ERhqhHTXKtx1Ks6zApvKEbOUOXmym3
1ENKmBK0WbhZluaunPFYamW5LVzNfWoGGuymjOKNjiOXHdFgr/rNAF903WeUz0bBsat0XB3cprVX
DufTMe4G2vkTTNMuUli/zfohsRVJ6w/96tfdqp0clj/TA2dTP3w9NE2EK6qq0e3g1pNN1IL/15Fp
7FwEKjsxNPHNaJWCCPRE/ehp91StXn+ahfFr1kXzZAVByAZRUUkWce+rcUB+2whzX6e4k2SESdlk
2o0+I6h3XQJ2DgmIRuZROp/Rnp4pmaRPslGNGLsNH+qekbIRdcoPKsXNnJXjc94Zns2a8EryFVsB
sQWnS6tyaKu7gYLlMMz5m9JF1d3XTdX1+M7HCQWXNTUnM3d+GnicDm2lKff1MOgbbXD90J3b3TiJ
meUDTxzZnw+IsdVD2ICgC6h4wQHh97AB473oAv0lSON7mQRvsiO7ym3N/EJYzhL6ALVaj4tLpuQu
JFln2ABE3dVNKmEm+m5qnygh7R19Y8LITKIgpZhWMkmD3ZgvKv/kruQaQVZhwdpOvQhIdpXFpby3
1eRzaCasoE2xt0TbbhoGob1GNDrGRQWB2QRQtq6Q4ypEVLoDu36SLZUgcXc6cbYgD8Z+rh4c0qEV
Ge/Mqr50NnBJOQ97WB5PylQd0P9ZZJ4QUD0tJ6F1npB9FvBVVtpAgkEwXGFtou6Vw6mTNdZux3nt
qPalyFlLtqapZP7yY320QHFSgEe6Li6O4nLMdsdINtD/u+3cB2S2wask/TZnDzA5yWtrgVhBkrVv
OAozmNEaqDbsNekhGsst1UcGRoDQRHsIqXjxgKDMheFT215ia4dgBMQRpFa5wonH0ipG/OuxwSfU
DWcl1a5p0xv3ERVWQprEkcTs8TR0nTwNCJJWmBxBsuWzwapdcUwp6N4EOoW9kerdGu11vzU7kgJE
Lh9Z1M60JasnB2/GHn2Zj1OEYCJnjG6aPe0yGc57oZPDE0xmevr6ika4uU/rybf/TOQhlgeP5Kqu
rM0Um6Pv0EFdwbzYwAx31Y507Ym4Ugjm90RmUU1Wb22tzqvMUGPOtfa1LqB5hFr33jKe244TOoSw
CrdqlQGcr8phFWMKWA04JfbVQ2+xUVHACB2DSK98whYlpTMtevQELdt2Xa3VlSKHyifOdwt8Ud4c
AomBbT1ZCvJMkLD51sjB71aNP2p4ebg4k0Lv9oCneB04gQCvqKzU9dAxcXkSGfOCvNW2PcRsb2hQ
3xkB6egK3U87RRBavRXSFutgTJaA8IjFMr5XWVgg7+DftIefEPseaqPPT4vhh8Qwf+YT8fqubFZa
Wq5FK+ztFFaPcP/XGaOCPkO0kwRd5alNeTQg9iecuk6G7lUPgXSbBj3EqtLeC9QRda+vzUpoG4NC
TgjtQRIeNujBVRUZsU293BuzAklTfWW84AV2YkGaLfFMcnXWwm4tUqgqQ8y6rbTzMU7lMwL9wJ+3
GGr7/VwiXuVYVbvkda44tVWdpoZhTlvYAUveljpwZAoMAnH4YmeH2BYPURJ1a4U+6CqfHJN2fAul
qBqPGPJeOsX9ueRi7ALezHUxxIhqlIcxBt6ka71PwxvJakTQC124RCMjuDCGFcmf4I3Do9FGz3Tz
zoAsHllGcrYjzeg5Uv5EBYElvXxOLA2CVmn8oOmFxOw2HDntoAYJwiEFtP7BuWjM0Q6aWd2NxUZL
Qcg17lieli6NQbpvg2ROr+QvJ3lCf0WTOUgecKFjb9pPJvmfelds8cGR+jsB/wsz+6EYP9Sp+cEW
+Ba1BMwyQbhaIY2bSqEtObVnXYkmsIiLxNXI+USH+8qgKkWrYDE9U+L6VzSFEmfAiqkwA0vQ5GFs
T08cKPtGS99ZQDqkKPXODOrjZE5LXikQ+jR5y7AxwWDIfsqG38eGjLj4BoMRKmxlCYbXqAoZCmZb
V3X7U5Ya+7bG/lx3SDAUchqVSiEqOw/zTeECUbGjlI8sR+VazqjaNEK4o6yrtpp0b7MhyV8wpx+5
ZfYnS7kbg+EZX9g7IxgBCQDmslvj8F06hLM5bWriV9ddkGGvnV2VLRihSWOYboyKYJS2lRHlNeMC
NyRxQhedh/LZgNIUbd1AtKdMKI/mFI3XMYS+AyIZkqjb4FvQO6wUTXtehs5f82Ylq+qVa7U3YzCS
tc3HIVkfKq6KjC4KdwXWEId7U8PU1qztrE/XhqKW2ZyzB2+UMRWmHyUcMK0hRFWjk3cuMqJtmspj
oeg5WZUZrI8mek5zu9iXppJs+NQznyVR35ucCxvLqCvfHdTWLwBvrdNWumd3GAfaI/HCc+7vrLgW
R5GgQ8NmcC5xw5pttU71iLR2JmEnmzYRBWXy7ISGsk9bzlu0w2kA5hWe+jSXm2CY72cz71eY8cdz
PlPZKup4Q4X03hEbJKo6hRmhE0IAA4j1MtsGeaI/uqrxM62xTUkRHOJQ718tndqHMK8Q9jku1R4a
KLsfDNn86u+lae/AYDs/9a59ZSxe3gEJIt1Iip2hMSVC77PKJifdtqVZ0WcJfQCsPccbw0UrwJGN
nt9eL8MCnABjttXIQg+QHdNrEB9ZbLEDdjt6M+6jKtrqZ7uIRvlwnTtjkM8GfeCW2f8MjWcfBn47
z+VLM5OHwVY8CkKsmWk5+U5igaNKjBVTU/aOOhoGFxQIi1poeLMGPDu/xrQpPWhzP83aUhjHumea
5eMm1mhJBzS4EJQR9DwQQDGU6Oj0xvJ10zbgnVf7EP7gmJ2JgWlemxApljI4IbMawzdCc0a0OOwC
rSQvFsSFp87xc+sw/xPKdDMR1K9C8hZUSRpAMQ1XvXaYmBvB7PcOZtownUeUCSwsUBB3VturP63v
USz3rUkLqDW4TilJHTz2O2nqCFo4Bj23rePVoHLhLhln+6zmPk3VdFvSyfUU2XxQKDB5VAhkDZ2v
FE9o8uTrMKKDoLSvtJ3tCns/0T/0pi65JU03eEVJFJ/EPDKP9jq2Wh9NO2I3g6hetbMrP9AyjOBG
zEQ90L+7TIDWbaxgSDHV41g7wJizjuDR5btgXpq7FkGl1wyTOKkbOx+3jUnIje0Gx7TTcH/TUqY2
1S+V42Itnuq9PqNYTkPF3FiCHasDc6fFvLDucoO3gNPWZ7soVpYWYSckhGhJPEV6KT+FittOArUs
SFjFQ2Znq7S13u1+vNYRokm9NcgmcIYf6qhQPUk+GI6Yyp8B5HkakWmeG+nrJidCQNOJ5JxTcdHB
lxPCHK5JPSVYL34FmyT09yCOmLopsvYm41oP8Qof6z1Y4c9gfGeqsmsYEUH5Qn8SLnv5tj3YQ07a
ajZIcNDRgdnJzU7y79E4kKRhFsx+l1Se/OekO+DVTsJAOurKodlzzu4Y4q/KAWNBnBL52PwMJnfx
7ZH4EVlXxVJ3g7xEToICBncYgzwwV1Du8Dm8DO3OjdQn3XBhChSfKMVOVZE9uGP3q2Z8gxYJyoah
qT6e0GaNMs1dpqeEGNWbrnMvppE4KyCNeX9vm87ToJHSU8/GM6vrAtBZc316DpdXoxO5t6pIzqiY
H+owVddl0d0lWro3+viznU4hsqJIrbZBVX60JgeFaloE1RhbkJlvrqOPXlGIxypSAixOnFH2uM9r
OGi5bd2mNLtlc8tgdyrBk9HQ1oyId62BNGleljUlG0dKdpad0DqLMng1mJ2thrJ9B9WRr3qLrUIf
jcWq7vDALDX/ZDa4H3oXiQZv8RQ+pUl204V8yssp9BqnvjWB1a+jn7nQA7/XlRqNRN7tTG3Z/EeI
Z2RBOVePFIRN9WFpVrNLsuAReSpXvRnTIPijJgz6FWmZ1wRqMHkIePHJevYUbfx0ZFSRNbn0hmty
8KiMRDCat6rNzBvMRSKNEzrSLtnZshzrh7h16gcos14R2CSi5Gq7/yKGBGPHnAX7LUOleRPSdLvP
QlhJOSwIT/T2Dldc5TclQewVPIewq+otkRu+UJak99bWHkExQ7XIoLPr+gc5xrzQVo3WejnoRy3M
9SOL7rDlzPr1xcsyR4XGsU0EdhC5h4EX8jTbbNylO21Dw5VHeI4ecqqWNtR4U3IRbaW005MWlts5
sOuPhOnvbJ9TIupD/OAH0hxa2rifgHcH0nskQQQAZ1ZfOxYnzBPPCsMB7IQS+lggAE0kckPnzW8k
Lmsii7JsIiN0XoGjHVamC5FH861Qo6RgsLTCVH00MHHjLqj6LT2EDOqAvokwBm1naP4C/Z4vXJX9
T9tjRu9py5ZhfAmLwse4/5Il+roiZGE1VpXtR2G0R6mS7UjtIQTRdPB9h2BMwzzzrTiyVuDSUjEf
LCU95CIFb+h8J5tBV/Pep4ujr2ulOepQGOu88bSCUKLRwUultPEhCnN/NJT71ChRJfTGRlOcJ1Y0
NrQ/RZNfeSf2SV9lq74ZLxggrlKJ2MqGS588Yj9LXxW1pbGresfyUuR0Xl9Z886ph9FHGl3T7I/D
c9Rk4sLi6sVlPVzmrt4n44vaemUz5G8GtDxzuDSIuW5MZZ+Zv/SbLGZqkrQ33ZleCpZL342t/pjE
cA1zQ9uwL6iereizp0nr/ddVuY//qZT2n5W0/4/C3f8PVbm2i1IW+fL/RpP7P8L+vf2B3IQp9mf7
z9Lcrx/8J2GuY1iWQ5MGhCAy2H8S5uq/O5ZOH4Kuv0HQ9V+EuSZ6WcM1VVN3hWNb/xDm6trvAgUt
mlxLmNiddPu/Jsy1/1WXy2syHMtxhG7bgpfxV10u2AlzzlyEQ4lmRwc9VZlcax1kTnwB16EPM6/S
epXDryQNMnTEByYdwGp17bvmaFzA9NsTXKymVEfkiUNx060jmj0yB6KYpih+jQNI9m4rkukJlEjp
acv8Hcb042AE6oVSSKlMzC5SQImpkmSRZVIV13Z8m3KNLbSr7t05tB8tLblglHF9jSJlazmte2mj
aNviycAEQHGt2XV2m8bpMRIs8O1s5a+iwqnOcGmu9MexGzeh2zEiSG2D+GXai/200weafsxhgWga
MTBeNwUoZTEYq2hcLJYd50Ev3rUxdr3EcqadLM3pAieNydnQfUoyT75LtfreEW8mc3iu9EqImW0H
cgfMpT0LMLi4RGXeY9vN4h0mLuecV3WzJqPsaOVO5NfOzHUQ3CtC/okUAHwm7jDVV4YKK0Doxita
GmtGVKe6ijhMdQviA2HOUQYDSGVQlGvSm7MjhxkOmHHaRxH55CGa4bPQ3HozCNM9MQBmfGipymbh
euykVVwZ0mR33ajZZwZqT9iXULhirveUjwat+HGkq0lyPNUbgYPxMdcYBVAyWQc42z8ZcLibACHK
dmZzuOuyuNg01qbVkugmevV7klv2nWXLp7KKNnOQNucpyDJ4iHi0mG+cscSNJyTHyHn/J3tnst04
kmXbX6kfQC70MExqwL4XqV4+wZJ3AAww9P3X14Y8slwRWS/y1fi9QTBcEiVRJGFm995z9inn2nKM
a9xB4Ub3k/JoWjS5GMeQw2BQ0KOamXGzAzFjriqO7hTFyNa6ilaE89R04qAzRnkegvqAojq8maDw
Vh6gbg4hfbnzQ6rYkYCcnVXK6q5GBZSlyHwm/UX11O/jOHf86sY+RhOjXyFlcAF1RfoguQc7kfOm
L2k07y34EKhj+kcSKvp75FP7IBLWoweN4eRkLudXoiuPdo0mNgJFNRR+8Wz6bbJpuyqny04iZRKe
P24iRFBnugwgPJ1abpAaDqemG/b9YJhPMWmILnXZc9dH3/uwWJN/hzcdj+oQldN9nk+4a6dyS+AV
wmtCbs54eo/KjCPaGExuk1nl0c16D39WflQoQGYliJw1ITRA07Mmn8dZLYIOsyeZkAnMrCQR2Q6D
m7in34w1Ca3JOKtOill/ks5KFHPWpKC7RFWLTCWc9SpyVq70s4aF6/gZmjU5dbO+heAnPO2z5qXo
F/9/I/q/sYewQYi/24kW7/L9P5bsRD9hUsTvn7eiX9/6z73IwO8xb0WezkXr02D+vRcZ3j9miwgA
/b+aRCy+yXBpMnimQP9n2ewQf5hETO8fZE9avk4anefw//+VSeSvFhGdn81Pny0snu/otssf/dki
koxR5lltYZ2LDMOuVlIb92pWCZFhjKy2H736HDqQIerQouEGik9Hmk3yyMTI0WzbM/UzzOWkAE/q
W8zYu5hGYz9k95+e3T/cLZ/dLMbsVfnkZeGBunhjeISeCwCWPfjPD9Tq8KDaCY5wRHPoZXtO2pVT
0UOpAAgilbf29lDFG6OhfcPJXG2D9Pz3D8H+l4dgM2G1PV/XXY4VzsfXP9lpwLYMTZVzQYP0ik+Z
0z9qKOGfqrhA723pl6pGSxCVdbeytUSuMb7PhB1xy0P5nCRpvBEeNsBa01ZoeoLdMFp45DQwKeiH
CZtAWt5GElqRvdV0G0+75FAf2rr8NgyPwCGmq5hwHlfMtnfkcldbxsRXlwPqkbljdOldQeZQUN0s
qR7KUO+fneacm95wNI3+9e+fir8Yi3TPdnXD0S1apJbDG4cD1ud3DTp5XL2Op2g2V1QksKzWxPPp
NJrcH7oRya0viYHyV90UVtu//9X/+o61fV4BG5eRKdiXdOPPv7vTHYhjE/GRhRvLNelzq6yk3TdV
ai3NzjrGyIzRsI47uyXyQZKJtFWN8a73AksFVJLIw5shnZSGW6ezFyjMPLtJoAD5Nw/0X94ujqF7
Bu8Vao/54c6nwE9vF46lKdlkzADJJdiabRhtSbZkRD4m+JlLPIyiwghpuRoRJIn2OAlw5//mIXBk
/fNF4/Cbfdd3PJdL3Lfn1/HTQ4jiWoerPLDZxU28b0ztVmMbODPXeWdm2JwKXz2y/6yY9SYrzdTT
Panixq5BzP3MDGI5Vt0dPa1h9+8e1/y3/+lq5mROuI3FWMvSXeuvV/M0cLjCzYBQKW6jfTx28VHP
UrU2tRzNcMkpxZAttWyEPTXSXVTMoCKLtvhmBE65mlxXgx2hU8ERIygllpZO3nROaQnjHDInpn7t
YDnneOoi6lMkyDMISxlY5CiIYVBOiO/2soree8PJNumLcsriEiO5k7DzGRgF6ffRStvNqEHf436H
CMQzxp6FkIPctjpzESfiwKaZD4SHDecidu0V8Kpli27wBp89h5bBOcz/xsivfq1NBLbKHR8lQzZw
P0S5cVK+R/uZv4uQVFMdQb8YcaHBr9fuxuy9t1sDmqdG6JYkTsSGx7nKURkvSMhyjqkV1RtCpYvD
6I8W3Ui4hGU2Sz8CAJ0x4LN9UTuvEav4adJC8nwY+/KIRI02T6UrrTTj08i0fxAQ9fXw6KWGzwRe
ARiJJh8FvmkeiRgtF5bnjjsmXtqiDUs82kMiDuHQuQtPGSVDYIcGLaha9DneWvpKbOKkTjZm4tkc
He0fZMEHRDS1HoO+Ech5587m3vALiffZBXvCtzpG043A+6Isuzl3VfbNiRxeLc11TpmPPyCKyPxG
9dBtZcdJefChSRhxW8FqV9GqcHMG3YWVH7TCgtXm118hWMTLzgLUJQZKCtkTi6TnBAY1zWayi4n3
Stvuc6t9ascKzV4krZMW+9W6dO4q2yyeRRRcy2pEAyVZmnvNbbeqTr7XcU69ElkZOu082mdu+0AZ
Ry5eC0OyotN8l9nF6zBhm27c5FZR9Pz9ReP868U8W1aZ9JksfRa16p8vZt5xBR2XtjrxS6jtjHHj
k+20lLYWr0lPIVBwVzJkP0+KkKShRQKQSXpEiV3294mR30/UaG9e7lgrcxxegjKbFT5Wvu6k0Hft
RELXwq0wqzsCRZ8PdmFTBQFQhFbXr8mgyWVRxtaSuXy0NmJmGQ5kH7Rx4jj18wsf0BaLbfr0VTBU
dynPu8HbjDAzyL3AsG+QdhTGWJJ7eEaLODQW6CTmySZKdGMkywrtXo8WySIeM6zgacblxY3KZ9JD
r3pN6NzfP51iLrL/tAQJlh3B+Yqnknrf+sse5gH3E1YHv/lD9knvt1nkTsdl2hMkpiNx02bMW+Ai
PFMvGX7xWwZkS1XBnMFURkfrNTdz/9rBEkXADQB7fGFnmZ8Sj477xHTEiMhbqYz+EJrFqkxS54as
ieiLYIgObTF+RY4g9wRzeAuAAwnEKcqknH7V0fOqZWyN7sPorYP2XFVC3GIYKQWzjw0Ce1TI9XgI
ZaJWqcVAJpzM4RpBBuK5bvaoJ1bQTZxVExbT0iWH+kJE5SEyrQcvtJ5L3L1nUH7V2bCSYuVqXf01
9vfCRQluN8AG8vaFmV/xEhTJsI+BF2MblN4XYkNw1bbg3uy4/1JWJCLF45uumR6g7VEu7NrNVm1p
7wPT97GlgBQCkcZsQgBGnbT6mz4vujlj/GXhaQ+y6uT+719SttX5Gvjzi2obrrBN4fjzQW0+N3/e
8AzRwsKbidQGnc1egb3vDXX4fdPGMEXBOf/zkx5hjr++nKrcH5e/vxLEgeIp5ubjc//nL4/WgFX5
L3f/+PCv3/jpZ3z658fv+H3/j2/69DA/3fPjS//T3f+nz338ZWNWNVtb1+v7ANDLsnGhPkGcqzf9
ex+jz6EbvgCJYhzzrAMiR6SXOcinsglmmnc/nQuoeusuVy6rTDiQeI3bL2RfNV0rPiRGNa6R9GVX
a7oXgnQw3YI0ofXRQRAF9G6aiHrYJsW1G36Ovt2eddb3MNe2jkbGrju2XPOW6d+Bs+5XRi0DSBpW
uQZXFZ6zOMSo25jmSgvJ2MmNzJwZMc7CzGIBFVCqtSWD1ybtU+J/rUVVxPEZQtCrFFY+zxa2MSMH
Bvhm9QPlmlBoGIHosDQS6gCN2oAzyuTbe87D4iQ5rm/ckiN1U7HsEWuLcmUO2Ghg2CIBsBApmfIa
w9xANB0Vtz4mFzb0cLwmzRheR3j20mdbwefVrvJWs1ZsuHBA3SC9JT0q7bqbLgHjWD2vNIp0hybc
mC+czjb37FLv9dIlcnHX4uRjuM3VT4YYDnCruCkcjttRDII5MVbMHiHpAcsXhPtMMoIU4svs11oN
mkL3oyf9JujVA1pwA2VJeyPbgqZ1RQprm4/eNsgaWDIcJWIKiYd6sA9t7xLgAE1M4UjIwTID8nby
vQqxZeumfoRgme5dJqx1SN0z+sFTZT8ljt9sehB4qyy0qlUOT3/Rx56xFeUOzUjGn5C/F7lIziPa
jBHDlpM6r6EqwK/U6smPW+clzKYHR9nPsGRj6FsY7ZochzvJ8cjwenb6sPAIyE0CrMqSyOMQktl2
/LDJVc57zgR1G5lMLnwE+LXt13fmVJ+K5M70e+vWiCw/TJ2cFnboIyUbQ23DwRYwXjywLAegp0hZ
w1GjddvImRD06gX6vMk+kfyeLCllXhrACrsR3ItvWskpKnRy1wGf5LXPRJeOaqY15rXQHtPx1A9D
+9UzAe1q071fYfexAlhaWcUEv9XakdhO4F945X2eGNgwXeWUy1Kvv9tZxBYnvWHpcCn4beXcNVb5
bkwxCS6+Yv7vwWZUqiFyh4n1Mh20ajF1kQ4goP1pYSrCX5kM19rCO2wOqc1pJRKoMjgtUbJbWO6R
cHY2cqquGRnmR8o68L4udlIA2w5dROJqDsJgJT0Vsf3ce1y7XhqR0OwyoOT5QTSDsG3XD+jv0Nwr
SlTA/xTf31NTHR3Ti+6kRpybGQJECVLIJUVj6V9CN/o2BDbIE8VxVRFbJYECJuTtPTWWxbT9R1RN
CFX6qV2OsbmCFs5ozkL2ZiYQS9FVUs47c7aWbyAHahu1qcxZ61S0zi1EdohdI94GDsmCnCQ8erWE
8emJFx99y1t0gTtrNppbrqU9K9dXkwAIYEcBcyBvIg88nt135toMmeY4A0JKpzIPgUuSchpybiwq
B8BPv2lzszjK1CKepeqvHm3QJeQqnxxVt1vjtFwhyEvPadE3SxdG2wLBSHIFqbuLA8l+TBqJTyiR
26IxUmaPORqkZJrLaTPAqwCK2AAWVN3Z09onqVX5jifeXkzCM3Yh6MyVLI1mITS33mJUYEaHx/RE
2b/q+2qfGl3yAt01WllWkp47oh+GItwbTvziGpq6z1PqmVDiTW+FOeuDlqoYvHtfari5FEN9c2TM
ODMAmkbYF6u2kHAN43OUkE9XGEzaB+K31oVEnq0PktNDbLzFVqmdHeQ444SkQSOyLC+vUXqHUCq5
KC2akH9b4KuGBXJ8BsUJQ9LQJPLS9k15opCBr8H1XHd2v1OVeTYd0sulNVWMI8qlmNnmH2mAZUHG
oS0VOFEs8I3+XYYpFKmpiQGXracoco9ZgnlZQfC8FUV4biuw5KHPkIRgNGc/pfDEEl/cN4wID/EQ
Zrdg7nun+FNG30LnIIDazjdNZ75yraIgjP1tGE7LTqTpJZ9U+zSALA37Kr43AM4zSpXj5QdXVn0T
yYBWNQlejCEhjQ+l0rqoEyhKOeYhRs+bDvmAYdrdxoEJTMRGcahaIJndgFJOKxpBqntP2jiHdFAB
3mPFTIdrjfTTtduBSUu8zLr42dnKjOysqio7Q5Ba+XZcngjEmZEEyFQz57mWob4SlavfKq1fepRa
X7Qy/6kayMiqhsNQdlnI2S0JmFlzZdX95N4MHtySPlp6AN+EaCW05R2hnzHGKTPf+7gpFzk19bE2
SnshKr/bE+u8U7Vd3HdtrW0DH5WyUBZkJPawjCTXUQvQEfo1QrApfOI3ypNqXHNpaDjzcLt4Sz/V
qgOwG0JiMEMf/ZwEeL/Pmu/gRJe8FwArWQ7ZF2B83xUaXxRwenmwS9JTwgIhgeoSk4XOrpdv+Whc
ijmg2Q/9eEkHH8i4/+i3YLX9rn1jQnYta/uWe9oPhDKa7XUbVYtDPCZPoyK10M/jF4xkr6bUHwY1
vMjeeBAG8Kxw1nUnMEiS4CEz/Q2LBddk/+LGCaFPYiPG2EIZnq2wtuFq19HVpS5TkTyarzHDeKjs
gMJPTkfZ1+/B4C3cTp7YQcWmRlW1qNpq11Se2DhJ9R5UPImammgIIQlB5UKP5MBp5rGrqu/Z+EDE
xY7ZPDiI7pvdORAjMuSn3dWu270P36scWGam/kduYEYOAgI5RXNww4iLXFmkFKH3VZ2f4D4EthJS
rYJDq5f1ky2TW6BJ821qqGFszXvtI5KZUO72514Lz2PRfqWqdMrxtR3CA9XO4KHTrluDZ05NxSIe
vOe08kBLBPBcbZkWB+rJk24X4EMrrv8SSf4i1euSg11JilzbM2Xr7j0/mo3Qrr5G3fEWzNrWUbu1
TUcIu1GT3Sc1tuuU+Z6BPzljqjNW18gXW8M8NLnzHuP/oBV0pCX06HX0qZEyQxCrEONOatGAJOMl
gVMxejbS97FciFZ/wFWRRY8BXBjNNa+Ysc6EvSdrr44fGwfQSmD1CykJMkl8srf87ifN8Re3NeCc
QHKwoyDlDGKwQBJhQO9nQ6cI9S2eDqKkmMqyIIfBOSBfvvTxs3UYjcC2hPlqnLpD657rQN7VaXVr
hwDfXXxrurURqQeGNOUyIgW18OUF1CHEi5Cg90dzGheWZrzlk7eLiSxZAqffVSOcj5nXIYrkeRJa
THQLWm+ORgTfQPrjJBSF1XNdJ+s4KA40pzBg6/VJ6LBwMQSgHjbilV/3TxbUSIylj7IzfXy79HgG
QzwhOOc0g0wvCK71GDcLB3Op69VbhH7n3mxR/GcrFtHvhY8gjIiMeFVjxqf9ysw08Ddx2nwP+pYx
NoSlMmYG2poJZ7I8/YbMusH3uspMlGklmk1P7MMMQXHjdsjZg+LdZmvfWWG8T1rFU1ICidCJGph0
WJv8mDO8oK8h/TfSqPQjJ88JAMn8z48btxH60SR6DFX3/E97vvn4Co7Wdks7TTXJ3VQPOgLW+Wt+
KoM/7vvxcWGkxvHjX9V//yvIpvEwqe9Z5A3l5uOLf7nvr698fIcAeR4MSt+XGsauT/f+9Uvxh/gc
TuafzV/znBZNsPn4vk8//OOrvx7YNCYbj6IGzTgPVkqXimY07dUogn8+7I97f/qxv75RWk2xYgGX
v56H34+XDv0///Zfv/L3X4yJsNpAUP32+1Of/rC/PlOOPoqdbU9b/eM1+P09gwS602pjvcaKAXVq
ql+KKht3TGC8S+WCBOm7RzDrZK3XZNKMdePfVzZH+7Itr1IVqOtz07/hUK5RdrViVaY1YfdTwZtl
RGIj3LjYgguzl8iP3kIIm2dWKoInCFIXowVtzIyOPVT4O13GX+JmaNas0veAjvqLcAMqNbvYDkX+
wxRBceRMQ4TxGD/29QvA7PqF6VFA8aXWZU/jlwib+E6kNRMFJs1fqjqmMMIreRiRyyryRs8jslNE
qrtcVOJRRc1Rj1Szjsuk3tVT7S8yW4+3oWnIdV0zAko0spldLd7RQR0fLfciO58fXsFk8TJiAkxf
3VXy2NmE+5aBILTFZEyc0Ioj7+cJ91LBqUixuHbZwQ7YiA0yZBdMDNEkSdA45PQlSOGJXEFP5axr
8i1gpmXxIXTlWfdidTfk+omoaiwl5mzDL01tUbiOOLYYe5cC4kutO1DZRuWv696/V9r3iUqfk95U
b2VK9pgDFnonCyxnrmVcmoJMq2HeC4qivmneUJzo0fPAE2WtPbg6K32XkJdw9WAi0SFQ7ipykvDk
mK62bo2IaMox0Ci60Hx6ruZuOds/tWX6VRtRV9XKWeuVvQ5iOR7aEsmkQfp2afrRBoUMzfRlHAYE
MumwkvSerHA7D6AUELJrEotEuPVEmxYxHFItgQd+OgqjA56DwKFiKnskGnM3QPrdumOBjrnjRYWq
l6/pAUpANM2jHrETWJ02nBA6GAsaq0xqfCpC1V2iqPNPwBtjFCy2dh4zdm4OytGF0LBwO05xuPBp
McDaYh8ODfJfNOBpRFETTEliPPL7oH0YffJebKUutKXybUBGx0IHWWrJ+Du4y/wJyjyc00m3VuWI
Tj3FlzTA5HaebKtt7gowoKs+1IpVp1mmsygTzVmVuR4sYw+/iudMNQZMsW16DfpFqX70tHkorQzr
rOropfA4aWhVd7GGJjskttMs264QKx2m58q8+EafXpqIGUHfwfw1/HEzhPMoGMrMrW9JzvINsrWi
6hTS544jpEW124wLfErlOolN41on2HnJPqkIzpbVvoizN9HR8c3Mh6yoNdJO82Ev8hWZ0zh2qbRv
tpMStjkm/XY0HPOc++W+HtrmlFYKmwdWUi3zhgv6oOWHyznUZHtk7tMc085+kYoeFuhq71DqCHT0
nImM5IDNFiq/+oUMr05NfEyQCwOzLukqrroRZ9ktnLa2cb9m5ipszC+hA72MKBb7oND8D5BVagLK
122GC9E35pPohCkWVbi5I9BTLT1vek70viMXKIeboCOaqrwKo3pRKSRL9OFzwp3ZweJN1lT62zi7
bbuEctWi0i+1ZSkn77VujGTb++GpTAGhDWTvPI3u2KxzB4CCroboqOHhodJmMhSATJTxLbDwcffs
DxsHN/0iJ2/sqJfDS8f1uBcZZziOdai17CPHm/ZQOao/14JE07JhNi+9AzCG4GAJsEaLsfI8Uv7q
bJuzeP3Uuqpfszbc27U8emNuPdpcjItKxCOsJeseGtN92ffWwSKe+7yrpsw/6h5dIJFMOKf7xtq6
CdLM2p7UQ8vy7HNePtS8zncELz2n9vgek/P5lis9WNBLSde++vBiIdlNsBoz0oHjUYVlugWT9saC
HL054ASj0t3pcP5fhXK/l/HGR/D6OgTDxhvBDAcyH1izNX0PC/sqGUxs9LDuwWThKmgzIHMIO6lC
EUrFcXxQEoFS8aTLNv9OEBH1kKceujDDAEJiJcTy4EGBsFm1gYFsyCOiK84ThEHoegN9xLWjyKfz
/XYTGXl9YPh8gxyszl05JguHB3kaLQUSqu/WTBeHU+EwhS/s8dBMaLJkUlJ2pj/dztI3LKJEdokB
pivdiZMeZA8FoKKzzbRiB0vxmCkD5QWduCuaOyROE/gDiY2DUVOYIytrW5abznFM8pIwv4D9rw6M
UO7SiEmmqsm7ii3yfZXfDdcE7ziokIHIkKa5ybEwCNdyiOQdod6lJb/HJTG4S8BD5BQwuzQkfq6c
MDfXkYQ7VVI+gVGImIvNpN+Emsexr5Avd1PrbABI6XTGnHXgCfTJUdis2Wg2yQSCD9tzvvNqA0Sd
YeYrRMJyRQHPL1OUAi4eiTXOW3nVgvQO7CSfLto707lzYSa+tTOeHZFW5F7cdrI3SV4Ni4ZIPlKC
qNd48QhN8A964SaA3vDPZ0Vzgb31SmPR2dl0UJY5jvxIj5qNqmYPVV9NK6b9Du6PIttHdqCtPNJT
Fj1cqWWhS/2xcrLnW88UcQfYUl/AZGcKSTuDdWAcTwwiSYBPnxlL+vvUMi/kDF0ZXw+L4RsYewWi
d+wBCUwD30GCiXlwengneLGPfht/h/SXCDMlpKI9D0Po7kgTvFQFIzCsi9VqyiDiUEnsHSz2MC8t
xm+A2O/QVmYsCM4DIiBtZxjuFZWcx1KUyXNeNcNOFc7L/F+ZOfmNgqunMxMqUHZ0WQKp++9pmz17
+uidgsQ/TkmKKzxPrpbdvmI8Kx+iWL8ObfBFqXh4KlhzDbPPee7wU5IghqRPRhej/ULaiQFFooIB
5TY/zT6Nbt5EEVO1N3gOeJSZRR6CfCpXwLc4BOg4ESeO+Us70AWjez4EhQeUoggfFR0dzY36W5Ih
NC0DN9u3+cSG27K4aewsJ50ij21mOrbpdHWs1N9QyTT7XCYhkb2tfWKa3j07MXiRosdikVVA33T8
U7Vw3nqbVFOv9IebpmPQi0VyzSMgZZ4mrn6k4tvHxOkPPPH112TpL7Tkv3z4n/8vyrR9x/9bddyq
BfAR/omd/Otb/qmK081/2C5YRY+wB/Rcs8jnv9HJ3j8MZHGoimwDkZH7SaHt/kMg2+Z3Cw9Ni2Xw
pfoXOhmqsmV6JnM/3mw2dxL/G4U2sBRkeZ8HiYZjO47r6EhUTAe50cf0+JNyJi6JOFOJKQ/R6H3N
uxDSTN3rRCx4+jWGrbez3daktJyGYOElmXlXRzddK+jkj0T35G14pSZTm7CjUxFbbEbgcZvtSEP1
9nHjp2h9sfg0+48PPeQLYIwYyedBZx9SdD2HQYIY+fSxESuEn2Zy/H2XKGxxhn7cO+10JdaI3lcJ
Qr/d5MKCUShMaB605tEnE/EYyUHb6IxxyW8rHk28rBs/Y9ceaMa4+j7gcR7NKCzkChxFuC8qfaeA
CR45lwRHOVr041M79NYGPKjFxye1Kac/FDndfZ3jDKOX/hyoQJHEQYzEKGL7LfCxGtnsRtewHt07
pYp8oWxlvTkYYpZSbx5CM4mvgzZ72uL+Lc+IzzHazj7mdk4IZzStRQI9zzST8EEF6M4NAdoziKT9
inGeRkjQVAcnrO/1DqWz3ifGCTnR3GtXCgpftO8wm5/LvttxGnb3TeDTf38JPA7ytoRvb8naPVdN
AADI9bdB2zn3JpJm0cqXBsfkghqw35SdZ26jvPza5WN+p6U1K4pTae+GHty1UVw9EWj27hkV2fJz
HnthtVAxreouUxqkR7881ljeVpFkezSxEq46og0W+JrFtWkcAGFD+FZ2GAMZaOu3cHDxoeUKaJJZ
XL24o69nvanY65/8Gsda6I3duz65Z0iF4Va1qj/ALpq7RsbST5TYTjSEjpGhvsoZZ+YbwOEQWh/r
qXiXQ0UgnAYqosrTN8b233IttwHbJs5mQCigj4HYjnM1oLcXrOjXIq/vakOALUjCTT5zlp6Dfnqc
PNpdnpG4vFZZTd8uzbaB0B6VY9FHh+utUIYGKIN6Rl4L12jfZZBKprG49hM3WDh0y1eil08cD0be
S8YlDHr4TMJb5Am6K1r4J3xUEAEQBu0j0SxtM2WOrGkH0xshzDEdTsiZW5EdVyyKGE6K6KEA+nkX
XUTfPXhWeDeWGoVx0MQXzakBSoPRFjnl9DBRNzGWnTd3xv8ODIdRIzNdNyzyOv34GgS9geewapgM
9rHA0kejNQG2xEHyVUBuPbid6dEDY/zrDwcn/1IXVnfA9d4dUpBXQ101JM9qBfVGUYLtnAnFoiiO
3fDKtKxAcMRNPrl//Ov355IW3m++hoqX7D4Ojr9vwKI364KikiInIbHIa5MzVpFyBVKSs+7oGDuk
K5izPeacwWSzDuTeycNUzDeE4W40LezFHZqo0snLjWSaJagWtiYiE32yh8PHTVdF40EUFH8yqHhD
yg51q4jghANB/eOG+cy9RPexKTJBtkaaAlxy6jtnEOHW1JijEcc6mrSGzZQ6GT9bb+Qzlqy5mINj
v5nkcAM3DsM9cR0huY3Ftyxb6GJw31yNgSUZCojkiGN4owA/JMLXH3tMKqcqB86s01uwvbp5E9GP
zqFEZuwZUvCki8nL+4eohBgRY8UOLL06twxMTzokI9SPCUkKrfOIH++ipa6EDgEFz+vxEjRF19+I
riKeTve4MCI3vrKS2QvYl8Ud+AvzAlhKAxICxc3q0ks8gTxKC+tq9vKqd3F7jBIb8nialG+QKXmp
wQUPmR++yILQBmH4T2LoOL0App4jfxsxjK8GpEXbDlE7UmmezYwYCrQQ3qoNYwJvu6ZcZ0azSgPv
jauOOisECiHk2qSBrpqAaLp6U+REaJQDNveyIWKEFGOnukd0tYiBssSuN26wb9o4bot9jMKHtNzX
XnJIjFREJGZDPE7ih1xZdGVLV+ZvZpS99dAfl62XbV1fpovYJHY7iB1/jULuwDRau/OMNLzqvti5
uv0lJqNrc1/bwws29+fCrN09San3OsPrVcZrvcpceWqUtqo5hdcAYLeh6CntveY69NaT5+pfAcLv
RUjGk9e7O9NpjK1UZLp7uqOWVQUkYOp/BsJF2hkxSVQWPn9lJM8c5t6dWl1obK9CI2xXcqI9XqCe
VDOC3Gl/lIXp7boTlBhSm2ZwTHVnVANYS0J23ek1JhYZm6BgPJ8YwSLtjmaF/1klNQBxmHkAvEBj
FLx5fL94Gg23AIvvgHiu6IDnpf7TwEHzaoliU4eoGg0dx3as5afKF/5F4rIqGCwX8wg368sCkBXz
96LR9nmWEDwU2JhTNaraFkVcbWPsbhlnimQbgsrZ5wqoSl4nj6kXTbAQkOblPZ8CO1PshNZGu5kM
Udh7C/LpezNbp5QXHIZGP1eMgGk7Qn2CPrCJXb/fVNMDYox8PQgd/RVv/a7X9vCOCBFoOkTI6ovX
AVqHCLtEjV5uDaWt61H70oTR0QVc4vgJ+AY7mRj63XV4W3ZW6pRcsPGJE9LsnCITMlM+NvwO6rmy
ahBJYuuLiZcx7M6Olv2YJ+KkNEAfoQofjW1Lot5S8V5YNeRbgZT01w4sBdbVuShKSFzGmvMUG6gT
2lC090WjeFXAty3i8GfjdVG4qLXoLscHtuihhD70IrwUoJozjjVr4qgSQDqMZaIhWg3JMOJa7/D+
WxWQkjXY5EdgFYfBzmHrj9257uSbEbFIC7vc9Qz1N3VrlWTDjPs2UqeU7RQQJqIRj2XRAqoWVvrC
ao7IKSqzpJ5x51wLrtaRFm1WoExg6mSAXvJG+L5aNS4ia/oplESP5EFndCZ5iYnXZhev9YW/aMI+
PkisbDO0C2VNOxBJw2nOsyVQ40R9C0UWrJkp75NyCO7rpcd55WTp3bdY0zkiwiPaCuiZE/D+B4cl
EKuuzqjaKOLmtu9E2axxk8Blm4+wqrF3dJexT9REkWqpLE8JQUVLFjR7yYG8OH3c9GYNmVNfD5pv
r6bBmNmaxQ+D6eKlczHCM2uTq/jjYKy8Y4h8984NX4Oyrp+rzGyxNxXHj4/k0A0r3Zt0EEjiTYXt
s8i1Ed8WwakaAtGyMWpSOe3NCIwGEMFkniutJBkh8l6rnhG70GYkgVvgbnO1LdmDPPcBoK6qAW0c
EMMRHtjDyu+ll2/qTHIaAdnwRC4JXVwMU2wMuNwK3f2WJJfpv9g7j+3IlbW5PhH+BZ/AtAqufNGb
CRbZBt57PL02eI/0X7klaa5JHXadJptkFRKZ8UXs0BKgGbL5PbYytXncI+DA1w4ryd8sjG92PVrg
3RlQs/caEbEb7A+Ggo0HlLJaDbzro/UPpC6WVpMdZNwxrFANtqExmqEDd8plMYCMPOIlg5jKcD1W
B7fSaJMVxYplcolWstWi9eQB8qumMSSYbcuxcwuogQS2IGyG5TItY7jDsbV4YCyKe7JI4GX7j7pB
q6diQbpOVD7962HM5pkBwm94pL9nMdoXKiQpQNpXWrSAh7bNa28tkBywZRUzO+doXlunCevkYuth
4k7qmKHqR9UFQmV1wfCKPcIucH//16fStrKOY5O4ct8utG1cU6FiN1rY2FDKJzhBYL2YTXcp4/ky
Nymd5YNyLZuxcec8lVzN7H+xC8n/4m1Q2wmNQk6nB3uQiVgqmbjSZ6GedAbkrkavxwe4QT9NaFef
cj08mLiKdyH93vt4CMm5R5vGuyyLJ2ftgwLhyKshNXwIpqJNr9tfcF42ll91sevSvNS9LkC/Laqn
Kqb+JClsOUbrEpsjv5Aszvd2HX8qnWbcTSbw82Rym2iqDxpZ8feXKaeB9kVV8MIl+nyNZkm7gLJQ
y/IU9UXlVqbxVkVa5hu18U7Wl0pWw2RYlDIytcpbHBKWynCAwBKfT6amr+elG0Dc0mB2FPjKceUT
YE+lXxKicZ6m/ZeBBygPu190fv8N4e8Qc6fvg35uJmXzJaLZxF9sQB2Ikx5SiwGOm8nRDJwznfrO
6cmosxChqyvJtHpSNP7Gf0YvrN16aVtvmhDHEUoGz0Mx+3SUm6RPKkYIo5IHbONrJt/jCbyRuNG2
rdLlYFzTCr+uMleJu+gOjvoElbMv9wV1ZRxk/FWx06BfJftYtReVxo0FwIab5Sysi1oHCiSLfd5a
L/hl5qCLWhYYWT3GJpxFXdjNXiVG6autEj+qRQHTuNA4OySdg5WxCx6xfsNQvudA7wZJQcFdL2T4
5ZeMFj1gNMW85yDL3qStYj+bMHtk20dbYMQZ84nkb0HSFCIR2AxF2qUtilM/9cajRrdBiqsaZ0Ay
HhW5UeAypVQOi+bZWKkkDZU6IFFTXIZFeVmLDJ5LWz2ES/lq0JI7gFM6UCZXPeMUyH0wTCSfRFQ4
9Uxkc1Lm6AFaBXDyafg74Js40IdB+LgJsy8Szgdwytlro87FIcU05f08P4qjrQE/EG0yn4VGz1ij
QS2xy7IMJmOsNwM/qTwpvjSi23UyoS4NSmFS1NT1VsODQQdtppu8U5MN0Naa3jj18mOVrFeGdNXv
kJaeUVbMF4pyCJSqnCLqVaDVhd34GvbVYU1w3ygYUPfWWOy1Sk88yUolDllKwb8JIma0KMWbZCkK
BtZ4PSRtswAmDmoVYK2RpQiH70Tw/nRGR7L3MZZr3W8ii8FRNJSHORwGQjiW+iU3z/MIr6vkZybr
+z0ZIDv6qvu7SNTvaWFkQOqIxqNF2G5z1ae7xOrIImhh5RsZDAu2qrxy241GLMrnjCSPZzGwtWOS
A9Ia5/6ew4L0JWkcjiiY8X5WKtkLZa6nMI6OIsuVS9ekz229JK5OPzPkJfaNpmSFN7NDrmlAUtDa
y4Uqc92CR+R0g4ICR5k3ul/ZJYBFXCusk/eVWcZzTJmSh0V+hucRcralKZE7Cq7gHimjoU28KgAV
6XpBL7HG3l0lvNuI8MSYWHXSfMI2MUvCUTb8thxbi2voEqA8LZJPsV0d5hVHSasuDoDh4ZZbdJnL
NqBIthXlELXvqy4f8Nb/AZIoNvcJ0yCedsMqw/0PNG+Km4MpsvBdhDKN2n0S+cwhrd2ICwpKsO7n
if5lN+HA3r7uUKNDxWEtPeuaxl47lJlWRp9SbWf0Q2yn2VRG40ZVxqKCpDVO3YV7bpmm6c1I1QW4
cfhBlzSWmGVu+ZSueKukDDyoQQx8bi71kHU4u3GaFYkEuKO9GbXWndqk2YDYNoePumCryCaZ1Cy/
sAYFhw1RnxcIBr0SIA13R5rFuqO0PViiaf0pbC7VsN7xvWl+o7XtfqITYd/Jch4YkjgOuhYSWs9/
AYCYXQY/0K7Gkp3IRMFTylYoaQCY5zE7/jZ/zqu8eCoKI39SVZ2WrImJshWqnjCN7jG1MZmVIt1j
up3daqRNWsRYnyJtSum7ByEXhhSwMGKmp7LWKFE2X9VCI0BflccGXBSkZft7HOXfmknVVd6NhqMM
E9XbPwGorL9woO080hx/GRFanNeO8xz/DWUz2rWtnO1bsiW84Sc/N2zpwhQpdY21XJlP4YXK41H5
iFbqLYun2EB/aLheKnDn06oQCjISj4VYuxbAax0MepwUuuT+81DybiK0cxvk6EmplYymjWi9j/VY
4TcoUAMivGN1cihqgPItsOhdbdUS/sd+Pept9u8P5vZHzs2dr+XTuz7Mgw+FCmgjGFxFIgOfp9ob
CcD52oIDsNnU3Ai1cw/UTSaoM8hGIncIKHP5oQqwlmreh05e1qozjUl+7yRnMMqIl998FnXY0IPS
dgbvlNbwM7zzpj5MWA3lXwSRzKcslB4lKMiv0xgXMJcbnybJ8DxD2d/zql7I5bhFnN0MM+mB575i
co48cwaynCEQyTJOjsZkp9ObD1o35S+yYTwp0ppempLValGgNa/W84gflRMJkKVJnmM4ynDHGcBg
moGm1tTdU1nFGzibc46sslNsa5bXpfIqXdW8SQX4EYNoK3XatPGhd7uUsB+I+XZ6jPCQuE2V+XA+
bPh47ZdZYtAGulY/kgDqnJojUG1J6T1NMN02sB6XyIous2yg/ZXJb5sEL6Ag2pqqxNZfg/xT7rKj
lKbFpZZKNsEgMhqSTFel6As3lmrx1CJC7JmSN7uJ4mbXYmW+0h1hX5t0CNJ2sXZzaxgU+j1xRS7n
eoAaFfWpY1mK9jzaJe4rhDVPmxFiVID5TRYmTpgun1M5cQs2WIEQCLkPjbxSSdgViMPWC7P3e8bt
Nk7o2eNCOg9t+akkBsi3AXFGdG16ENayEkqMIw9YlrQz7Go90iJFoTJCpR8XpnJva5lNWqx8cmLv
OHY8GXaClAuwNu+lN7WOjqMJgqpcsY5MEm4SZEKnkggvhcvFHvri/POAR/Y5tVQd+ud4lEg0uKaM
U10j4Jcgq75mcRfSgV7pJ4uACIczboyh+kXVfcMhVJQupyDon8JsXzhwLDs2BI8FY7hzZxrgAhet
ogyo5x0WFsY+Zey9X2hr0IbFnSmz5o2cQiCMCJGYfDICB6G0yvAwM0/ALbMnggzQK5OtSCY7aanp
SLY8XTR6GCI7slgIV4cf5S5vmw4VbMfOlqzqNlfjcl36H4pz/2y1s+Sqan83FsVyVa2m1ZmVVhWm
KzfJaz2OzUs/zMo9pjTLqihuNHPWy1hEJqE5DKYdLiZIKJa5LSRgg5uFJglT+x6tSZxoTJXOsaSF
57pJQWGMskBJTHpu9vlIdjFOjNsYpUdLF38EbpXbz4Oay9FtJSTkkc6j80LTcITFJkhfY3xGuPi7
4Fff9/M2ldQcQWVIKfiZsCp5iy2wbIfTr35YVDfb/DOmZXkmxz/k5A6JxvAHYX8MHE+PclPeiqXD
As1J0xavSgSPlL/xkBeQRfShV3a0sXyC7ZCwvWL7gEa1V/rsKizVZQQFvbU44hL4kNv8S+lkT7Nt
UmDzn3HWQTLqAO407ZpRk7WDEChHGvN6NTlZevfWCBUaisZhSPciUTEMNj07q/+sYcx+fXnB5JDx
ZiCLqA7N91SVGKnW9b0es343h9JfO40eFjkrTyE9QjsNmIgrMbLO1u59RKVHr6OwiJ9XS6oTGM/Z
ifP2ZDAXJTf0kiqNsRd1+Xsw8z/5kDzBjMSN0qkPQxEFcje6JpBHS8cXmt2GhlmGgKWdZUDEd3jC
3BVI4m4a1W+DKCSJmgVmA5ACXiqKmXy9phEm5gSjFOv30lTegjwy9G6UCaeZadnTmWj3FW2VcLYy
NwMjh1dd650wy7Al6HN6/XnOTqZkT+ZycOSqWY4ALOajMqFMr9vDz0cF3h5v7UaICyvCPAUKeK/S
Ct2eo+tMS1bxOXKqPJaAlo4/H0HJ+eej/9VzcQ5kISVbORvxE2rbil+NLzZpqf5ozUr33KwNCy21
rqc1SvrnnlDyT6TA+/m/RQb2rBIUeiWpWV1KejAcao52sjn1z6yDOMzK5oGYuHz9+ZPdg+1dRaoG
fWyq5zqnhs6SGGPMphk/LtqkQXGfGgzJ2PTFKupfnE79dtKJkYj8aRwjex/ZauwNXS7neJCr/lht
D0oZ9cfGbNtA4c5LKF0r3ql/2s5cxZMUzuPdTOLPn6d72Sx91MPOU1AW3qOWcvRaV5NbVkXG86J1
7s9fw1ALoi3dqn/qLCDPDoNiKmE6qgVM9SnufSnOT8RVsXEW4/idLAgbS1i/x0wo0Kd+JyqFe6U2
Mn7IGs4GOmwi3SzvP88TVGbalC/HgumV3eMYmhNxGyzl3crC4q0TmbLJnJkDDrJ845eTbfDu3Uwb
CrooS8DWjfLzUEzrNuvMH37+tCij4hltRtiN6NVT06vYgNRiOIp6ijeS67eOW/FSyDRfO+NUL8f/
bw34vwHnsKQCwvjfI9zoz/uqv/47dtu/PuUfa4At/we5bBXPn/hXqTIR3n+sAbb+H5BHhWoyBdU3
RBsehH9alUHp0MCsGzyvKzYnk39rVdb/w9BUmSM+MTYhFP3/yRqg/Q/oE9LFDDd0IWQN/4JhbR6E
f08Yo1NZBS4A4ddpSZGK5M2rhTzZ3eOuAGpegdAaTEoWZ/OLzdEfq6VQGSx5jes3kp/SUvLoyVk9
jN2lzw837JXuSRtySla4L7g6vciY+gB4wX2SdeTvqBjAyzRUkCQGSYCCEt0CsrDfqUX30hifhKDx
9FladjCqQcOB1wvyJPj4swH7Jc2K/wcKDoza//lXYClACBTZwkmgqdoG9/g3b4SSr/NCYfvow4V4
zmciX4b9wsYOm9ZdXZQg7i9D9WRR4EVjc9AKsqgcssOEyEiWX6kWwlQBoU5JvF5Gq+7rC+pJoFns
atf+qdVqt0TVRxXkU8+9qlxjSvGSNtzV3fBZxdrLLVa6L7gGNzUKDzFj3XSC8KZEbHnOarvuTEz/
HxNOzgqGLX26iKqRl5bWe0/HNIZAdp+R34+hD2Ra7cNz2SgXpWGACddD0qjlmLxaSF6CQRhWHdP1
F23bn+mUdyrj86o2TtVi1c8pnFoofBG8E1ZzdVpN3Nil+xl35AxW+pT9sdOPFNF7eeEAKMLdoJ3y
8GDUQTS7zbyfn0Dkp78wEWKWlotriKowNrf8XvHDQrhMNl/a38liZIdtIg79SM7cuHtopdusv6JF
KERK7W9ZegrbdDdYJ4bQKZOSLmZTsQdrBigOQSOtHWH41sSGe2YIEJHxt3pn42AuQTrzYsXrqZxV
3snS29jQvIeyL2fyoaZ+TumoxSKut8pYRBq4DcA+K+0xNKvn0dAuyoLdTCfPpR+4xwcs/USUEzZ7
gxUkY+rLonvo8vVIOveUJdQ8J+JZB2MyriBQavhp+cQRmFHmeOpwiBviM5IkWo1L5PL3OtQurM7A
hLBTELesU93tBJi5IbeekDK4UgIu/aDNtD0rA04XKN8DVtBkkylXxFUFb0H1blf1fj7kOtYJ9CIu
p5V6OkndbM3srGnDje5d+5qp5S62KRdklCtivlgyvUdLRofwLU/x+wxUTd/DKHqNqI6IYubDUzb9
pZnnyMr0nUQjjT3MUyLbpVSaKRPGOmmnV4J/bXVMuqXsYjgtC28Xaklfu+iNPkaCb0yhXoz6No90
kHnqix7tNf0LXZDbFn1Fy++BnHhhCo9o0S6jMJquoH2lvA9kCNbhaWRMxewAVIyrtW6hP/ftRza/
pFDeo8/OvI89yEfHep0Y9yGiGcVDguS4JMe+d/lisX2U7Hbfx1dVPUWU9jAb0MLCwcvoY3BowOAz
9lpDjx2A4JeJ26AMP8yPKjrq2j1XPow0wK9dfTJE6Cq2kYR+SMYp9t7o2kBvmL7oxrJ9L2FBkodS
60Si0jVnZsX1kTDcrDObL144I+TydmsTajtcVd1dSlS/nl7lLLxidNhbf9Rta5ahWBpMbFVauYzO
W0LbTXv6MLQkyHrjyH/5EQdnBGAbUz/Er4FYo1/qvZt1GtR0/lbCQUfeM611jHw4lCOXQY56POqU
0hDvk+eDxts/47yXpQ/VZmFnodMRC1KzdOeOM1BDMaE9HKRcdpm3wCdAJSXJIVDTFuWSjysNr/XV
KpW7GZqHhhhV3I7UMqp0c8me3utP0Vz5S6H7TP6dqYj9PIewz6UdSaUjQbU0GUCt01nRvS2ONlN/
maH93or4YRsw1fu6OlZx0Gg+oYcVCFLnM11rSQezFSctwVWxnmP7k7nDPl9e1exXoihHk76OsoXG
H+e+sXmQdBIePUIBrbBxSEacOgVnKUbBCAFO5pwTReHnei0EBUSdEoYfpVH4icIwWptobtCX/g9o
Kel5UOnXYJnJJ0Nz1aZ4arPYBFwgcybgyBIVUebbhDi9tb6lFg7uFn4RUfVcPzSjMjgwor+h1+d3
/FnTkz1Phyat0nNKemRfjwyBFJvRPgiHI54O/bHOFnNHEdxhxodxkEom21pK0x4QFmeU7eSFGSrt
wMI+cK4Dsy8374XVzB6BvMxvK5se97azHE0aPzDdKTekXwyAg6cv+K0TS/LjxvDV0W7f+77PsU9R
G9jmbfcumwyUsZzRX1iURLooUvv5a7WFkr1IKT6h7bMiQmH7Iuma09hLqKxi5gaznFI17t8mEtfn
ogLSLtLpFXBI8VDNzejkam4fZjLD73qz0ss8mS+zta6XatIp6iVy8D7ZM5MedagOIPmus6zMjxQm
eUvc4x8extnTEt4V3Rj986ClI4GUIr38PE+iVMqYXUYoR2unCp/Rjgd7evblpT7oo14f0wgdFNoL
yI7/9pVag6kvzrtD3WWfGOFl15IQh0NLRX0eUjDQUfZVqfM//+bPJ/48/Dz3n3/8+bb+87nFtPwi
4gLv9arKd7iQm71RsEWKpFAC5pdb5TEysoqSrIL5KJ1fTAhEC/++ACrt/PwvbOwVlaQ80FjBd/Lz
YUn0DN9WxxRuHnDNwwIpCZHnkq8m2hXst99sWF0OpFUeupUOgLd9MDdiOOSh0aQLwzR3CpzZXpk9
XZ3ZaRHnCGGAtajGdeqa6HZV1F8nVePGSgkkxPABLz0GbgJJ00Gm90JSPwZSPKlymdglMre6Ivvs
QuDa1uCjTDCf+kxVgru9DssbQ6AiE7nVPYbKz1WjHaDIkrxSUKJrFk4bZ+V6rLrYb8qYXCMLhq06
dKr4+EOONGgHg9r6/DIp32Mv0PnbckVXhdvImFkUhBnICGmSXdQWW5l+yq34TEmcRyGIWyEbGXnn
0c7sCyn1uzF3InjmkEUusjQFCKxOTqahik1f5/rNFxo3sgG/veEreuYXKa0noe7XzOAWuquyQ1Sb
nzXxcVxzWFsap6ZuGabJZV0xvjS02MeSEyfmvSZ2bs5AD80N8QAUXl5uy3ZO74FEIUpCw30a1/ar
Ke5K277lA/epcH0FPfNt5C+DoBnKss6i63wUD+AKyi2WgB0mhB/M4RBV15k4CQ0IPy/eMFqOxMI3
FmogpdJ5AiKAtLpriWexkffU5Xmcc68wOqDFWzXU5AGecZdRdSmqc22VmsYaSXLMgtZCbsTsG7FX
sePs3U5Ja5d9oKB1y1SgRYZvM9UERxJPhZf/yegIFVyz2axTjzv6SShDs9DOogU/nEe+PO/xNh5x
3R8YXh055x+MrHYXq2EzaXmU+AK4N3in7iTD9pHA3UKS3d5OdiV9STLbIXg5qvpBdwpk2xVB03R0
WLBoIztZk92BWumhknbRcpRICRmUfi6L5VjgnavhqIIkNMPRF4Xs2b2Gj5G1+X1SrHtDWH/kFY4Y
/khcCwCWSd2lTwrf4CRzCfWdl0IDQdlXCTtRMER0yDorUu6JGFhBzdKgQCpWzd32Y4Ofc0vrVWaH
oVSpaw8l1hZExlZxiR44Jj2r47ZbtSZPsTpmbvOpMrfZAjx+MQftcF/xWZUpbiGb9YH9t9ENjgoI
P4np2iAiUjOdnqTRQbR2bGgvITk2ie4RbBgtTZZiZVxSZgczc3hJSY9ER7uRfUldzjZRX34Bjw3q
XNtUZyYMjlmytEOEqNjcs0M96J+UmwXmCluNTFbDQikM5UUG/GYW/SmUFW+wEpd1mtIQ+bjOs2eq
D/XSHqd6dnuaIprh0xZiRxjVWUywgKG4LnL8xIniXa5I91XxS8H8dKpvJsdC1Cqu9uoFcpdT0CEv
69UlGvmWR9UX01PVJMGg0WYKGaiQJL8dZTdKlkDVK7bwEBn6m4xrAn11c9/u01Hsx60jICITwTLV
GYdiu8fGmJXz/Aj6hEAuhblLdrS06LHq67PRv0lEH9PpyinTm+mZ1FfhAQVi72Sw8bGOypCS2F/Y
9Jh7TqABN3voPMu5K6fnhqxwudbHsXpljnIAw/MYrfOv3AR0MCSnwm7uvEKjKLwhNGjK0A61ER60
ZQZoqp7iVjy0sRv6OLnvMT3najbzsra+rmF6VU2nWCN3JGVL9Tef/L3t81WsBjC/HaZ1fpjRaoNl
QU6wSAg/siUmLaww9Ujlme4WCjAWNkgF2NIakd7qDjlLYCoeRFi4SiN9NXYY2GtObSSTJ73zzJzr
n87MnrUZ8NJe9vqBejZoBWqOSR8NoPlqp/qjafVjhXdnACWxhCX3EpwXG39tdWf4SeZysqSJFbHz
Be6xLTcg5e8abxB8D10nwLqkXiuWYzVpNwpj49X4M01PepkyZI6gq5WPS2wcEuswm5rfrfeGwrma
XpGt8HpNyLfJ33JrYjefD7aoGCXQqSBrrtEbPuMjF98/ZumRtekRRfyWlcOxqCfEfkB+5vBoIM4v
6jllShsHCWOPXC/OKt3sqxe2E3tir9XHoA4jPyp4A6/lDeP1Zxt6aaKiDePyMGuO24o3T5XThvSP
SFg3wPCWpXC1Cs057ClXn3Fn1RxVm/xiz/G5l+Wjqmvn2Y73ekY+0qrexjF+yWbtKdbZrIRaHego
fel1YeOhb15yPCxNkT6zH3zQGx3Xw3oz8wET3CPA/5uBGMpgkbQjnriWJsL+E/HdxWltTi6JfL5j
YCFW+2J/h9NDyjGUBpA2fQ7VU5X7ltxd5MT0MjM5y0n1IonisVPqfSmIGEE9YEE+JLJ11PvinUKO
36OIPvSZG6tMUKTd+jgqwn/9aW6wHqA15NWyR/sNhMk3E1MXZYhHCu5Pc/dUs3JILpEPt66kvQIE
fKTIPcmNoHvSpQ6jpuGsEkQbUpbGlD8KdHezmTAkCkqv42ez+1DSLdW2HFT8G7K8oIAwwewyZxW9
C9XmaBCbKgoCZZwt426/hMmtj8tXguxXS5U9aVydRrWAUq3HuaBJcgyK+aMiWK+sVUAyLzDUKFDk
3GOKhacnDxo2m0J7zZ9pyHFqgoSWeipx7ulxSoI+ql5WYnfzlJ5qI7nMVJYXFiPZKQuAN19SxbpS
BXxt1xlPSrRPisQdjYDNpDPG3D5zFJJSDZBprjQOPY4LWM2YOjhpvjM3PdKGGwgcQXu9RFUOBWNV
4pRyHdLmGWHXYMNGeQB0Rh8t+0I/FMdz6VmSwkssKUG99gHdSYFBY9IUhs+SYr0ibt/FKKAEmTeS
sFvdj5MD4hoTMrdS/1AU9qXQ4mDVkNZrJmxKFACr93NJudfbeRl8aGis91ztg0Ys10gpX5ZwfcjS
9awxigciL1L9OaypbINvU+UwrSZOQQ0XGEIVMNbBNg+TiB6HabkkVnUm/XRY27M1msdZgn5SKYEc
Ni920b9a4a88oh6mQw2IupuCw2me/AIjUF5GQSfmU8O7YNp8VaOxJ2PPfX9501ZgWkwhaEv6qFPj
DXP/Aznclw4caGex99pWykS+FJwZl0r+YKV8tdnVGU3oFFLmmBO8uLD7MNfwjo3noPRVwFFfJQRL
0cKD3CsnK/6blxMZX8yV9XDvyspPRvYVcX1R1NStm0CeoIJHQxDZ8RPOx4em0o9ZRBik1o+ErB+x
Y/JV2tdeVFd1YMSUd7utdxme6YSfamDcheTqZMwJWoxmXaI8tFB3QhARabWcLcpHc7l8jMr4E4zF
0WSrv73F5TT6hB4BXmRwlUk8DoweZu0gjbByVgx59nRiKn63hLk1UBzm+UXm1jiUjVfyFVAJf62Y
DEhC3CU1pE6MaFfvKFxedkOdpAi9RMXekqoHY/7OB8zv4mBRqjEZXTCE4sRgqpsSyvp45SGwssyo
6a6CDGiLj5bO+n6pz7mOJqCrJ0YgB0vuK8qGd2Bw3sYueQdq+CQi4UtTuqMz8FaL59wyTmJILhVI
r07Lz6ZVXkZDwN8Jj6EtBQAEFpJmYpb21NE7suKPmkmMwHTtZvbFr7lSvWXS3B6y3pimLjaN2xDJ
d8bcJ3rTeKO/SEhuUbygUpa7utrwG91B75CVZTy+peEZOCYynMZJuXiR+VaZRMvj2bd7jvhvir6e
wrnxZXbwqpUfc3k9SipJV+KYAwdZznj7lIlXa0JGWwj3A5uyUz/BrqfjFY+S9aRp7avE9TYNE5Ti
iOuKLaAEwVvqQaPkZ8VWjtmZgl+PqpYADafM9xq30MTwlCl0lx77OnRezr6SUO50UuybZOC2MlyU
joFvxlu4i04L2RPGpr/Hsj9lcf+YIVN0mcBWjEk/ke+dLd8Y377kucI6PTHTFSyw9hkcZkB/lDG/
5rJ+yIv1psuEcJIRHW4DAcWUX9CGBODhQVqtFyHEY9RXd2WSvEXJHnPaVGnFKPIrIeDd2G8ujImD
O2pzoQQjsESUTBhpk5vVNH0X7LU7HXLWfBqL9RGn5Y2z+DWP4jOTvYPcfs1JfB5D/WMplmdjwG7e
q4GpL8E0hmdaaAMNB1yFLLtFVKbFOKbKmzSM8LtYxPgBao3WyGFk49axUvWnQ23XJ6EXJ4GrHwXX
EVLjA2/mtlae05x7AjiNaX43bOMBh+vHWkpEriNC3BEA4mjxpZQI+MDAm/0WJMm/g0H0fLkJRDdN
NtyGzQS9NLhs2APpqd+rJme34WqbKmFzdAUI0x2dH5X2Ryr+dnrjhLJ8y9m5dbz1IGJ59GoZSB2S
8OFT+BSQAFobAlwAbihbPjDpQJHUU/bQ6NVXE0cHS6p4F9q+lcm4X165Bk8sUHd16IKkUh6TicNP
ZpF6Kzk8Xi0cBXUG6Sk0XFFC4YvmQJ3RkEpuRSRQqnU8p7YSGMoXdcg3keH16rtzNrFZgQKyw9IW
tggopTZ4BVXPeynCPRMSgxki2DLgkVrY066RElaU23HDxmkuo16B5TVL/FKeoDKtTNEltdjZ4tGY
q7OumXhB1HOiUebdDDF3M7CKluX2AyBbLcHyuRiwfjtKD4+9Jj6TokNIs343ev69NkhRV7Kcvl4Q
Rmsz080lQ/IXMF173eSYr6/vaauf53CjRSed2GfJOOxkO6Y6FeTqFtYjqMI4ZlDKP9Bm9KNqN+YD
yDDjYaCycIrn+DaTs3sAx67clBw9ZPt/ddp3e8yzgWjQIFjhWYf6CN9QRl4/+TIHgOiAc3FDbbut
IUYvMZO/ukKgHzAhZ/4F0UI7yXnPrRozdDU6YoC5DNGBQJD0DjNGZVtbXUEQaXWIuGmy7aSdYbdS
oDwQbidtlT1Ldf3JuAq3Bj9LWpjfbEhqB47GF67zA6N5cvkRFqgRMg46dg+eZCeM4SZxHQ4pyyrA
8we8bqwuhSnvTJtRiCGT0lpxXnJmzeMnRRAr4pBR0Fk1ri8KeolWKeNh0iDoLaTDXCxrNcH2k9VV
r0BBcQ6mMQTK9S9FyftWouKsxsoNTfah6onIJEb5LYowAjcbsxYH6TC6SW9gA/4tJRSaTU2CQQ2e
IgFsJ9OoEMA74Zk1O8jFihIPyO5f3Jj0+A0YyQQ8FcBT031K8O9khXrtMFTpHLPBOMN6xLUB6KZJ
v6XPmfqYqPvM4cXhNi04pjezy6uJ2zPOxV2PErZPu9IgrpcoX5BJEo7B1uChWl/niMjtWhglM/yR
FJlkv7ZVV/9t8k/CPSljAKU52LTCtfV8GEEKYVUSfQB4LGLvG72QqkKDUqLOIWpLV2moTuC9zGca
nZNDP2H+7rNRck2ITqB5INK03wp67t1oFtspDFJsK0ygvBlwZ4fJs8nVdqqrEY+tNtwTEEQnumEX
N4qVC7ixmXukPr25s5p+NLOZvg7/hbkzWW4c2bLtv9Qc19A4ukFN2Ih9o16hCUwKheDoeziAr38L
jKy8WfmepdmblNUERpGUREWQ7n7O2XttuvRbRg8bzoQ184gioFefNOehhZAtKSl/0BbY1g0+C10L
fyiADxid6bKRYqAfLMSwp0YRcRe5wn3juw8JoQxfXlM+EheSE3s0NOvWNptjGBr2UZs5dFMjnVc/
bq+3pxp6QyyXV7wpOw5WCNITzs+OoAFZe9u2+zBMzK02iUNrrSWgkAQ7UgmLYTnhMrvYNloh+Io/
M5ov3wYB34SZkQDa2hdrdtJw+DWWEqvoAvvw9FJXDAshCvuIMx7CFKqLUEZzlgGTIb17MrEQHwsN
RSW5esZq8CSDFUnWEfBgJkNVld4VBt5AyhXeRKllbKa0j5aSeNvl5AGn4x/Qz7ZkL61QVXAEyZgI
af1rNI2/otp8qnrWQvylNIf6JerVpVW7n2PLt2ZEeXemuJsziJnEGQ8aIlNsCqtBUtwboBQzlPZR
O1IJSXwLZf1jLNGoydDk5K/nB6/rsIzMWVwDcqNg1VicFwXqrrYxr7xfUvyU4Vc4SMGBY4s35jGw
KgJ1vWqhV21Ku8H8hbHFhN7Tl0sgKdNykhlMOuj0VUjgLMZ+FgGcQ67top9uf/oOss3ApD3sZmsx
QoRUdgQuMkIwSSiBYDdUFjtpYLh3AzavRVM+i5yXBuaf0a+tM7cJ9GylddH72BO1aHNirV0/PNgl
Yd9tgXMrJFCsomMSazXYyCH51GkdLhCmx1g83BeyuL7NguETpjA4Rz0fqiY8N1BMVp50VmaXOEST
hdVqgL2xqIV353YdYnmOm24eXOLwFJB/2xfyDeGmXBCCmeMbjPo7y4YQY4/OLnfLl64ZfmozutfU
XAKmyUlL6digPN7JsnSWY0HZopm/hM+5UjnTi6LjuhvUqG+UzuAQeG5/7GD/LSrKNpTMIuXIHXXZ
Je+8eFkkAYG77ONHqyyDowErBVyttXDynHS0FohRYdfrtC271ybrryVocq+FEZjG9I0tax/kqKRu
hhAx8ukOkpR0VgBYAseWXRv5Lp67uKPCyRWK99jQH1NIQbB2rZYVGB10nPCmiUIU01Bj5HIciJeN
dMk4PglfXC358GLSOGNMOQtyw8tjJQX9gsqjEUkJkXlvZa7C79DBVkE8xk/HbLH60cN8sBvPvcOG
4dGPiBtsSSpbR6as92OhkRXsFZ9a3UWPuk94N6E92wRez2uHw2lTm2WwcQskyXB+97Jz5Wdq6Gha
k3I8s/0EJxc155Iha7Pt4yJcNZzD5nYmyuMBnX7VDKTJ2a1aN/bg3yWpmy9x+GKeq999x4hXgzOU
W9hTWijWZkJogEpnqanMzTvNwTyWwjoizVjrsRkJjRzVD/KemrVM5wm7soxVKXv2LeuEM3yVEzq7
VEFdAh+HChjSRCcsarwYpY0jRnMIG45Rja7p8Keb3AQn3XWu2GV9dvLIPV7kDnAajVhC9nkkmVGD
OzfvNPngYk4FDAAajiaMdbJ8+2qIyt6xh9hrTXPTiy9RH1qOjqa7iK6IO+Nnf5qjPxp+bZ9LAOFj
4e9ELPtFp1SN0PQzFWz3tBRW7YiLyRTMfUTBGufEQPriwY1XmZP9mAJvov8Hii+OaRRmlklwHvp8
v15IPr+Q1VHMFYk/rs2661d2YNsHWdTLPE0+0xs5oze/bYMuhlfvmPHQh838uzHVflKsImPQDllA
ZuuUo8bI6WBHwVgCGsLVTey4tVbTeDJ0QNR541Yb0I9kdYTBNVC6t4zp5Nx1GjMZi7So6eg5k7cp
w6Q9NJ7THApDwAkNsms1mNqxNaRxR7WIBbN13INhpSBpi/kmUDdUN7gitm5Zzoi8KV52DPWzUNUf
+ORO5K/Q69RZtWh9WjF24gjA/zmsE9BYBnnvrd5vZW6o81AzN6/j3sdOTOmgs8hC6eCUPn/KK88+
NwM1KvvVtKy0mFbigFR/ZtuRa8JYHCICMMmhudcJEXbcajxn6PwghPRU2g7tmDxkKehEegnqwWAW
XsDENY0ThDySuOA5B4g+qlozoG/kX9IlPQSJ6yLPqa1D0zt7st2Rh13cOzaicx1k5B2xbfvGiZNz
7/jYmDuCoAdLiEPeES4Li25TV/1JT6ud7vXePqmnS0FDZEdOrr7UWApoMnfrWjCDtEr6UV7XfCsm
JUsHV9rViPtHux70VYtkbKnlfKo4p20qO0Ai7XRf7mw4IzVsWmil/VDhAQ1MK7kbiSpeZodJwirU
RH9flvaIOcu7H9zJuNQDRJjbU6aErliRrmQYw40iJLwwJHUhsKWFTzjB7M5eKm8UeytsFlGUTHdx
2ZcrPYcdmw3We9OiK2myrF9MoXKQOQk2CXtptiMS1AAJTDWx9N6ekIwuhAUNafVCTaxrvauBcY1j
eIlagAc4Y+4wtbMHtqI7BlO9Xtla8U0Qpj4rq5xT0EdvQWtOTyXWBeQtvrNhwnLAfR28MKirjnXO
elDScX4IIudQ545JXdC2OzZ3/SVmZIuPkJdsGMg6oO8lYEh2hmv11wG5zSI3jOKnnTdrjln9j3HK
nhzFTsda5+yTUhb3RWOoRcUA+VPY8SW1suJSd8Vr3TBrQaulbTM/ptqCCcef1TU/x6w94Y2KX42R
yifRkeI1TNEOiiH8Ie2URZCRXz+EnpUu66L23sfU34Pndb47WoeA3JBZ9+CWe+iCUDs1TrEqnNGf
4qyTFrZtAEbvcj/uTqkUIC/9tnkMpYeHAl8uU1gyhlrLfwjlMH3b4a/KgtVB/EB2V4xCfmmIVryf
5uBpbwEJysx4qvDZznAxS4589/3sAokDEC5dj7PDGqLyMMgIFVs2WtsWdVXm8yeLMc3p7Ovqnn60
XE1+m71If4J3Y3jdh0d/v+nOTaUPH4XmfU9Na7+N/INxbjSjZ8/SOLLUlXE/VT6rcOgM5y6V1jwV
tg+atC1EC62+DFK/2ndNWXIoDwFQkG4EJ6zvd12spYeJKfHOGJV+qBO6QmFORKZHDtvWKNLp2ETS
38CwpQMWp2+5BxiCzNv0dLulKSf5fUv9eR8fdI4eOFSX+USQDqcu59DpVbmTvTnsPfwD+w6b+A70
JmLM1i2XXiCyu6Zi96hCXIdaaJtHiBmkQ5GozpiryQ+U3AtAD+EmMvP2kpVgGhth0I0n6Wg1MI5a
uw0IiSmY00+I+v4cpLXTzYKZB2UDqRvN3f+srPh/YeazZVj/nLXJCL2oP/4asfnHt/xJE/P+JUwd
jqvHScTB/PinZJjD2L8w6JsodhHxWL6OLpgf1sr//A8yNoVPWKTvGp5ucGBHTfxfNDHnXyavibOE
B/wEo9T/X8bm/yu4SziGoVu272JC+VtwV4JyzvIirTq+kRkrITWqitGnNqw8dKtnS9m7yggsiLXZ
Pa8Ui4ksspVVpvmzZdDgryaxWf5Fcv0Htu6/p2n+PSjJ96kKdd9AwGxgy3Lm1/wXDW+c4WANGwni
oY0Uri+OLxLX15OvyYyZZfFi4Fw7YzSPQGckVz3EZyGndzfVrFelkwmgZVg9mBvwZSkX1jSYJGiY
K2wr3glGKFr8EL0n3fD+bGM2TUkq2cWuL+g+ViQRYQzeAlIaniKDYJfMJRPeCexNLBLxNozkqRue
5RxdPeqOXQLyFBB/cepKlZ+SKN8bLnuO8rLoUQM/KmvrcMvj6/wHDJDRCRKstuk8lMD8ScUjlsM7
FTLCy03bOHYNCbzSbZKtRqUE37Mm294sqkXU+OJgoj2Hf1QslIA4SoyxySyttJkxez07YxhgSS0r
Z+XHqBAkdr1QS+zT1OF04yDobPOgOMWJ031iznxOpm6bGcJ47CtX4GwU+UlrDLm3cTqTCu2svRRt
Y2jm6h3gNSraobWuLdGA59GmgXN7oKkSsGZlXl/FGKB9UA3M4JFugV6ek8yJGGbU30ZaBbt2brxN
k8Rqo+S4jj1t9c/vGj4Qf2XiIccHHycwMkEacR2CWP/2nkHiUYIUKY527ca7gG7Usitaokealq40
TOFsMHdy8rL1P/9e428fIJAAjgnwjzesYescxmdB+l/erJ4Vg2PpaHbTSf7goJxcNDwmQcjyC8Y+
fxxsnVUfOfGgaPwVeptv7KxkesFBKLei7tst8d9Mxu6fX5f5f78uPo8+XWPPx5YAKfC/v6641Pyw
Swb7gObvcapbNJACb50QyBTIZTfIT2mHfeCCIkmNCjAd/aejiu1fUUxFFssuXYxtW1Ep1vn5dvH6
TROW/VeU8BFwC9EtBfUrTnHShZhLqi2pMd7CC6fnf/5TrL+FlfJP7AH10z1X91ik3L+vB4zO3Tyn
J34YKc9XvW+s3aLsnqCMEWIDiikAmHNqcNcstG747mmVYxuvt0FAs6iB7WO2iPbGCL2jrAwknSPM
BCtlbRDtqaTriiJcX8BwA5ek2eVOyzhN6qDxFoNe9IvIVwiOlR8s9V4/Ra3285//PMMz5zfnX5Lh
WHyF8IXtseTxRnLsv/k28BzmWYds6GCEtbMv54YBSFm6QO3YAeBhqm6ps8HQARdnehbp9DRmkJ6y
5GkgIg/dedAiScleDRI0oCK0xqoz+/fesLWr6Dj3Z6jWYeLVQY7QRDP12ceONinonmuc6Ri0UqK/
UwgKbjsy0O9RSLTYjqO2aS5wtPVFHEzWe1Q67aJF+nDFVN6Dbkk1WkaReGeqS7Ki34T3iVWAwRBj
tbw9YIfuz9GswwcYLNZxHIhovN0PQfPFb0v56GrSP8BfTVaWrsR76HvXhmbGE5Kh+EADdlz9/s2j
x/+0zJ4xFtf7yk1Z+FmZAXTGr2AmWfVEfO5VAk+gm76meFJvuWsWaOz5U+LCtcgmyr8H1RImRrrL
PqwQzVN9WtggpjWexeJVNvpzZXtY2EvFL2vwPZrB6OMhLH7GaACQ6Gc446ECADimOTikLWounuDK
/NmR5qWf81+QukP/99ZlOJpXX+kQ2zz1ip27PhWtr47AwuTariOxMTHLIHFPv5tJhgdmgnpBgIpJ
yl0QUa4MGB6z0PAB1fmXzvLAzSNmWJDmQaOY6r/1NWgEFbYVrdExF9cbpj06ipn8ZQri6jSZ/afZ
6yDy9WDbFihXPeXQ9ujgu49418gXBrNm4z5bhkGa3GXANchjdnFyd/B+c9dn/0SMV3T+ieBOuTUr
n6AbRGKMK7p2Dt4MVmx+yPi05NWK8ufQsEC5uedUwTwoi+Rd749m5jz7Q9yttDHteSOXMQ0ROzzj
PJniYLwSpPcJuZLUxtYWkJBt5P+17S+kGpNTmEA8HBqtQwBvPTk4ckbNmhB2pg8JzDS6lvQgS8LY
srhYpTFQmXrqnv3ZmNc1Wrh3gIEKLPdBEOlPLQjwRZfXis4oukmvyOJ1m9sLy6B1oHEQoxeZvhsD
LX8ryzHrhFm5t43qk4P3D6OiOxHbDn0hpelLg1d2X1b1YlaO4QSju9lTgZFKTgWhbG+TeGN/UY3r
LJSN1zg3smc9NIhBdavk2mFPQXuiZiNH7DNNqOt1i0LdQcqx47g40kcRJoqeeDNwhFk3lSISi7Vq
3xu1sfU76gzPz+w7fWqdC5B7CO6dI3YTytgFbRMTE1ER7mJIDCVjQWy4KEZFfOy1Lj6ONPfz0oHA
1UXJYegPNcC2/Wig0qoS5sjAvwhUWEMIMI+Tk9jHdGwlNc/w1JjwNVY0vRwE4/SEChSsm7CdLez2
AyTXX0FY199DvRpSPk10HTP80bV+CedLWwbXOEU/C6uzHEz9YuZkq7W1PE6MRwlI3wJb0g8hlrMt
MreMNiByBxlDATX4tBE/NzqQ9EaSGAd0VH6jt2c3+Byl656NMfXOg1vTq1R0waveX2Ay/2JH9bZM
w2wYNJlz1ttUO6AQma35C/z4ilw1oc9TufJ4u4RGtgytPj5Ubukdb5fmz1tFW9GoCPGptHHoHW27
QRSa6oyh0LmrhSOAgyVdoVahcL7NKB7vVJJPxxLPyVBKshEM1D1CTUdbJvqxh8XZLdgIoh1YqwOJ
VNMcS0WfDLoXRAwdcnrXKKiCvROgZKDAFmUTnY0WMFrqdsFWZiq9xK62Kr2cj2IJBs53GgSgcEiQ
qWt7Ov/aXjlI4Svygdem7NFM3O68XQyh9Xuac/rtftBflkJUiONeHZSDzytsLJOD2hxhMF/CQQDq
5C2Mz/r3bVsASVm0zfDHMzx3ItrXczBylS9hHWNakTVJ4raoUSTiImSHWic6I/+JzxgRsN1QHfUw
oh/cQ2CMRZQjAysZ0GpOdYTfQ5eUnqFMbfqy86WNoauUWvNIG8djTj4eOJRpFxCJXOwiZIMDY1QS
arauVVwfAMOdK69mz9crk/9mqz951hRegZGH125AljO57vtAFvMqxnneRP2psIoEwDdQkjBJUDMp
FVyKkezoUJIaNzCmoa7IUmLPiG3sgkagjLdWlotP6Ybx1SOVnpjnWnc2Qllsj6N1epowpJ1Irczp
+OLta2jaLjQJHzMEm36qnSQ8xzaLMCQjmsg+q3M0RPni9kA5P3q7EA1TbvM6/TRVaR4c0193kwFF
te1jfDMDv7J38/HkHsyhMk+/L7k09l4XVRc9705WAXPFl5220kkUJv+pR+OmdIBDhkKiOEe7FWOY
bnTLsuHfwFAo/VmO/04wDlaGEWhMZzCcaEbjLj9ov0TYvhWDVu0d45HI+HCVMfTLgB9UlvGFfuAX
PjTCPSlh1y0/ZdK6Zo9lNt8M1azgiCv6L5peA1B1+nQBVGbtjymnm/m+3w8nZAcsStsfVlbVDtPS
8iOy6nS7/+Omgn+NtTxTGMF75+ftYdVP6o+Hu9vNsHIKNnsuKpt1HJXDCD3UvGQRuS3XBvrtHkET
nF1zIiS8TV7NpsGNos0o3hJu5R83b1/fLkGSBXeNi7TLz4PqTc4hvG1vaBCHpHoyBgLfcwiH9KAx
VMw/3ssU8IV+nGD7zpfbnbfL7b7brbzJ5J6oOTQMKF9xSexvt4pw8tJFTfQURNz0FaxUvf990f0/
bt3+xYoypNqp24KkKog3qY1SdwTI9vuS2BpRQMOgU24ksLHbhhjmqoru2/kifKtbem1FaI0LiAsj
KbZCmP3kr2iBvPdH8rYzs4rvgqRxN1HF2UQMk3sl0c251klvz4Gb+zZj+tb5ZBqUZeFe69sFvQXL
nTj/+/kMXFJMrXGzu3377QFTekg9SRtd377r9gDwq3YbTy4Tn8iwDrblXwM99K+4kOWJ1NJdlnMX
riYd2wYaNMvN+svtGcxX/SvEh3eZyNkO8V/fmXXofsIyOVkjw6QS3f29rXnhPapVfW16bGi3+5QB
H00DD4k2pDAXty9vlyoIh4MVF4+377o9N0iz5oLHCfkJ3/SXpxYki5VZdwbpf/UYtM2NOnHFpQpE
Kun9rYhicZXzfWNuqXUWToCtRMrG1Me86NGuf9ye8u/nOdEh8BPtcvtBakKxxxtgwjfoXSxnuEYl
2qHbY7dLU2CNxJlToYeyxfX2Y3S7pGefhhihc4/fNEk0MHoRJCBkEN7oeE8WqZ3YVwGUr8LhzWmd
74W/YV819HwwnDEP3+67XcrWsVFaV2zj8/NuF5ol6XEg1WeMqPiHavjuDCO6L91kvJbleghlfO+x
aTlZGZ31zDSvjjM+xgnD8baV1vV2F8H3OIJxfKw0yZ85P+v2YDwW+Y4NLft93+0BQjUb/rP/eo9W
8fwQ95swkbrfnnW75Kop1sSMTit/fsrtvtjGV9I64vXfv/12/9Axm6xdBMl/vip/5L1I2mq5vT1j
nF8W0beoCaBCL4PSra59vMw9O2BL4lJ7cK7RsGygyqFnYHpxNQrXvuodc7zCGavN7T5rvi8Zp+Gu
FMG0vN13u/h5VhwatZzS4P7fb69Ys9OzIyhKooPq22GRVB2C62lijetxesZa+IxiJD4MU9IvUL7K
BZpWE+GWwkAq1LWtHoWcHuu2X3WTO6zUZH00baJdq/mSM8G5k2YgV0ZsE7o336cXKqOqCKF1aT7w
7mZIUX8MJH7NT/l9Xx3QBqzSP76KNeMezepBmcKEamRItm1Es1UC7m9C4TwVSMnjOSqw9x0y+8Lo
RUqG+RaiFCGRH7Ovz/y/rdCMHxbJg3X0JMgh1AKPCUh0jsruzZ2DCqkHH5Ef+eQXmq62SbL2viXX
sHdOyCr3mg0bRtVUvRGTtYUJQLLKMeIzdO/JSPTJSgQ7iheY9EQ7SV7EOJjAse10qc2CldnbWnTO
qxe334SZnqOYCC7fQiMxxzM65DSaYGHWU26dJle/mijHAqk9Yl4sx8dwJOaRtUosw6mEmcCYUiNZ
a5GW5Yup9wx+xxpA1fTUGu3BYaRfuu7HoO3TPNiM4TXOMzTHiBzGOXbSIn8yIGWadmHTATfx7wNC
a+Kk/WENlF/gYujseO2DIJ1SM3H9y4YA0JHslkVm++OiwRAK4AlbuPKKva/HzIe12YCS2S+21qO8
4w22ID7Pg3a27KS2S/3+TeItMerPnuRNWnfq1EvCOOM5lnNs/YM/B3VaJHbWzzmcUC1ElsXSVlCR
4ot1rJSQz9Y4jZnnkXzS7n1yQAsbid1IMmg5JFePpFCLxNC4Q2NUsSn19k8kUT8pkJZF5m3j7NHV
i6/ac5+gymMuqjFmb4I5ltSvCSgVJJU2NZGlFdmldcDEeJrjTPEvHTmFwskvP0ikmg4VyacBCagC
kw4Gfk+uigbJD8KtG66bAj6i2vUdRpvxKp+615xs1ZpqPCRr1SNzldJw584hrJEyHg2nezWDAadZ
j85Uw6zgM7uroufAdkA3zinlcg3I7FfZiHsTFJ9H7qs3B8Aq/6mZA2G9kGjYYg6JVa11ppFre80y
7SEzawVpslalY15tSJhNBRutg+jmw0Se34k5iJZZ39Kbs2m9OaWW4bM60EyCWzVn2CLLIGV6zrW1
6bxiriNUk8CJCi0XFaVy60OYEOtG2uDXQOLUZrBQLfhpRjaZbqktwpWwtYbHWu/hm6lfSqCOCZGs
HTLdPDmWS/ICOui7PmufSuaTlaqyn36Y/yzdGkc65mKAGwPxDmEJkAw/WFoGyYpjBKWQTMRKK/zp
wHBtYNiMD7xFNkQOxzqPk+lYx+1TM0Skztcmel2RvCgf0a60IONoafpiuWskB8Oz53fZk2HOyajX
pJz8L+B9P1o1qtcsFe1K17OnoDLttcg9754PvdgN4XQ2Y/MerE76IzYF5AaEFuT61tfGaLtD7Jj0
3NLkQQnbrO8mj3Z7Xng7Vyb9h2P3CLPxGnnOG8bEV9W1vzqre/OEXjyHQbSrPYRjpTbrqm3UbjXp
xWaqEB1RuFIe5uPOkrV3cUoiWxsbAQQEwbAdkLY5NEsjIexl/8PUE3XQ2qZY0QfGTE+B8JJHEO6U
t4nLkDwt8lZdn55BXYTOAxPpZZcRVgeswliLeYMK1sIpjCcTPfk0Y4haY6pPwog6uPGoaA0XMRV/
aL+bEpoXljXpz/K5twHAGbHeXobcyk5DS5cU58Hpdqkd3Ah+dwDHmO790FCPFbnvK+lV5YdW1OaZ
dhuV6ETeVGbXK0pdGB1JXJ7qEQR8YtNjIDB5O0kPirHZh9scC/nJhz1dNk23B4brn8apI4Dr9gCM
+3TdMO9Y3r6UYxjty84+IcJAI5IX4ohzHi8OWEnRZ9ZP27uRrzVjqVf+uIWGTG53Gw53ts9KFed1
u2171vmMmFqOJ7F4mORQ7lVM+9JVxYikengvc3DHHoqkSzI4GGvHZtnrWn2vG/MEVsFMc8rs0EPM
Bys9iW2ueRdha+qUj1G2U9L9/VUS0mDoIoDYoIlPg12OK8ujQ9G3KS3cXv5yrQ8Imu53NVaPiel6
RzxSpP9qtnNhq36Oo7ze377Ki9SFOyyRp5h1eQo7fIelBxd0CXY1WaEd27YwpY+JQZNM9kAbIt9G
Xxy38JNp7VmjlOsy4sise/GDNV8aaOteZYyXIlDxgzArcVQ5gX34kALLCF5ocCBUDA0DSGrEtsnK
uwziyPu0s08ydJOP2J4zv2YEmt5nRE0yV2ZYLt+GiDwz0fton8HH6cX3pKyvLCVzRIvS4trIoUUk
Sd/KF/74CAxvyYLrry3K0IVHwOI+FHDBIfIfmIGFR6fqOg5PvlwFrZ3tjcbeZlQFZ7PF90BC7bgx
cywM0Bqrj1bZDwDEKlA9mM5GKx3PNKE42g8CL2K8x49kdAwJXbC0GsUywpIJybBQ67gv5ja3ZHso
YGSgB7XXtYV8z4G6oiQEDZfmLsHwNcu+Hp7ceQyQ6Q6Z6G6RvraKoDWFF8zSvAPCBUB0tHZYXZ1H
iTilzTUorgo5d9vqw4UR6pcmSR/v0NJiC/O0Q4Pxkgpv0J8iT+0bNvhVb8jutQev6+SjuRRj6Z2S
0KlXDnkse/Co7ltYbokpxY+qfk4CMPJQNdWJnI2vtMR4nQ/W+DK4aCfG5jWORjC8Rlh+tKlJV5Qo
U+wb4iHqhxHMcH2mnrKOBf9tUBZx3ZVkr+d9aFAWmy5owbjeDrVLbVHhOugDVZA2x7m2qHLycSfT
o4YcTQjnjU2C9jSWG/Sc9EUqFhLfqwBgDEG17VwSCZswJGZpdkQXvXWFL6s/VqU7LrWafHIGzrww
rciPFhqzlGr3aBgiPJrN8DbVgOccV3N3TVYmu6n0xI88Eul2IBHvnPdU7+54skL6SL2mOVfXfhz6
0jhYZpzf9T3JGLimQfc15rDi1GZtyF/T8QaTl5cPlftY9HTV1DaMFK7Vmt6sWeCDNPDZWfS29iJr
7hILf0lIhfYGOQNdfic5oo0jntiY3HfYxee0JCYOULO+roYeG32OfN5IimJdZ2BSrElSCPSaflGi
OrpxM72lKVESFJRecq5KO9uNhfVd18h2DSPUHwxXxxMmxLZuOWpPuoIDD/Y1SbzsJSLydkCVeNJL
d2N6RfNcDri00q4AfBAbR3MgkEC0SKbNSagH2jRLbEEXmmL2vaQ9Qw+9eUPpGD31lRY9IaacuTbZ
vRXz1pY56b4j5/uLER1ah/IyjMEQ+ekgdlE5OrjE2McM6KIPo+EfYqRljIXEcB/jJLMZWZ1rJFxw
KsPH0NFgd0Tjlyyn7pfAKcbZ6SUoQvUQxV6HsCw6Zyi11jVtkXtWVm8RQ3zSSON9HRL/w4p+FWXZ
P5BQqmgmB+/Ufz8zodADxdWLjQ3zM4dvu0g042rQUXuCDrFPIst/t6JmL8pplTdm9SvonI/AENFL
V5ioQ6FE9VVWP9RZRapKlsr3iIgoO8rWXpiND27IyVTHLrBSMZ/MQLPZlCnITy7iGiwPacaYzHmO
k7H8MHSEshCsCe9w3kJ/VHdgdOztqGae0YheGW0nm9+71gKnzdyScA/MNmundrKNHbn6Who4fUoD
YqjQ7C5Y1EO+afQhXzVpwB5r6C+6SH70WYOV08ybSw3hggVu6YOdPAU+bxrNlc8hUaiFXcWkyQNz
rEbKweZ2kWl63uaSeTeCDHup3G4g9TQbAwAE1PoZLZ4mqOCUDe160gLUWnaCf3+c44CdKdwjhnqX
NAsXZPKAAYsoEvS81rZ+CxtrtMh6bVKUBKq3T1rOZAIrHOfRGj02MbR1ubCwTz331bS3kpBnWx81
28dZh0xzhiG70SanOkSup92RTeUQ7aTsozlrTkfepe9tazzYURs8usTSgS3x+5Umol8pLuNHQePu
kX7kJoytfdx14z3tKz4LelVsE8fql67Ey55F4hR6WXCKSkwepa4esRy+8S+Df0Ow5tO+ikr51cRW
ddD9pDq4FitggcBh1RX8ZyEbTe84d8tzUwZbF6LOQ1UhkOuJODolsnefRbxsbBwx0hURZSKLB9F4
ixhllYLquo4t+MeD9HeTIdK7GNfIoeh0aJPBdNEVKCm0iTS4ZB+eolh31zajTcKc+PJ2Gd2Slnja
n0VTNvfgSWN0XdcBFohqk1sXOl3RDLzEWv6sZ5STk5s8eilAs96evluLvrw5eu0xHkXwYuV2fqSP
HtJZKuKdYHQoqvZQT9RceM9MQnB5PwRTZuwmYkkWXenEGxWlX11mGETZgq+MjkLL8Iem4b1EV78J
CzalnkOIy2QpdJHlgk8nhriA30JI+DLjBXiFlz3NecowyZMt6ZazQWtsjkXyNfDQRu9AmGllvrIH
RCONA0o+L76mpF1VekM2S+iyy+CGZ0e3thFBqpTmllrqNZui9OBBVR1Vjwmk6RIRw9eq/Mtipn+I
M1+h7QOMm0YlppQUBEAcufmRpLkfwVgQxiMLGsBdGlxpPepHD8SOBVQiZ0T02o62uoP8Z+xiXTqn
sZa70nGY5gTxhGLDbfdmJPS7AXnMqp1ZBIyjuJjYap3apv1drlhC30YRwULCM4cxiEFmjc6n0p/7
tHUPBQqLg5gj2Ui+IiPDCz772qJ10Z7tgTN7Gg8YN/3/w96ZLEeOZFn2V0p6jxQoFGOL1MbmkaQZ
R+cGwvABgGJSzMPX9zFGVlW4R2aGdC1KetEbE6e702g0A1T1vXfvudT2SfS9iwEZ5D1AvqBrGRcX
/g9UI3gEmY4fG003uJOtOrakTSkFqaS152Dbd0m91lP0zbzJI6qIUBetwquqjS26aWMrtSzvJ5Pl
m0VL4Hr18Jo0w7o2sxBd5ksbY50KxY0DHUAE1yn0v9A0mAYYfkunhAZ9y15KWN6r36c9jZmClqtJ
EeKYFplVjHsb+75J/GTlVIBWgyglaDdGitOaOdcHZ++gbr6GnA4ZID80I6NY0hkON/fOcmQKdHFy
8lq6ar6Sp8SrMMKnMB/sH3F6V0Q+UeqmrfaND5AlQIvHOTEBQER92jnDB4C+dUPUJXZsHNFY2ki4
U4QTOAi1jnGo7w3bsbdhXcljm9s17PlhgslBEOZfqDhuYMlfNBxIgG5SOgl20vyVvVkyI8QvZ7TH
2JurE+MEhfcNWYIJgpMWA70Vg6aFHNr+IZTgogJae/3E4TeeHwqyH5Yl5smtm4CaCm36JmYWlOt/
/Rqtf/gaXcsTyJhdEjXQIv5Rq5TLHKtYlnaAEeTbrKe3RllAGwmtwMUjWnpoAklpDE+vgZlip16A
2PdkeVDy2lGzgnt3Yet7q6Tr3puq2aqmTR7X8ZQ9oZWPmQnQaSOsgbqu6H67BXyuGLa7p4RkoM/f
5P9n2z6RU/Xv/+vjW54Uq6Rp6+Rr+0dtKVoz9GX/HGC7+FAf/7b8yJIfqLKSj3977Oo/f/t/KlOD
v9mcLgXicQfTncMz/0fOLcpUyzKRWwkkhTYy1P9Uplo3mK1PkxkllnBpPPBd/6FMtf7mk7GNlFUA
uRWEDfxf5dzeBGp/uKFMDzG659lcq6j6JFTbny9Wx+9HfK+JiaSwLE9z0D3rMvAOSjk4oXv2sXlu
/VuISk9YqgLs1AUITpQ8yrR1qN5GsEm4KTA/tb/rnL+O/zv6Xj78/hp+Uqj+8tJumj8hee+kEK5p
gvz9+aVF1egneJYisoocVDw3VD7DPPR8bVyu5x7+AKX6vJ44F+/dsf0xZZe6k48BtTtnaU4Q9e0k
0tUQXv7waf+DV2b9Ip29vTLXIo8d0XAQsBzx6fzxDheymp1BWeAWISfWowX+IM7mVR5Yz33eiYMJ
h8FNquQYgGcDbjWsrcmDU4sGalXRSt9VHTiwuRvNtR6QROS5aOAU4qa2MG7BuEMqZmbG6V+/bPHn
l41I0WVd8nweYCz//LJnJVHDD0hl/bkBMAz3FmoxrvBWhda9kZPzQdbKtOkDGyUB3vuSPFdWIfEX
/ODPn/OHa463L/BR41nIJrnowGv8/DoAbnuOLHvIIciMl/iWaLMQDblSFLFrYxyedOmDKoPvvm1d
4pI8JbD9g3KMbBuSnCu+dkpk+6KjSUNNdMztUD3WfvkuOZLsw1bpTR6738fKvKoW0tnkE1zvBH26
D6BFrILQFUvL4+PxS0bwuL72EAbogTD3hkZQk/CXpvkRP0WMJ90jfi5t7GU5qfpOjDC8kirYEC0e
2V66hTJWbokGSU9+UZAJL/Nt6xCr2VeD2Oo6bCDVSvsusrLvOnDb/aBMrppKfmnyBsNsan2F6ggl
h8N9LO1dRqTcMsoo6qvYmo7ctEcjz8yHeVxNzYQAx/P2sbbobWb12sa4sFEDZVfiVPFfKH3Fn3cx
0/c9m0UBeTiu+l8+JDXNHtkt8DyyBtxpXnbwMT3MDEU8iTcwVHQAtI7QgEQVltFabXRiRUdZE8mR
Z5yZDAUPjaSghc3wbgtAcPoLBfs/2GdRr3sysKzA5lr69XKOeet1GmlQJb7F4EaY5tYDlTROoQEU
YPqahhhgW5vQ4VE68b71x7PbtA/MTruHKkhviJ/gt4q+zGKM/YZDQ/iN23TlRFZLHMf0m4oc6nd/
JpClMfVGpgbDzQCekwI2FnS6/ovDzZ/vC+kLB3QGS7JrmUSZ/3xfmCTEoSqYh2NPSwb7FTPs3NkX
ls1dofTCnVz92HbmvJ+DCUnizcfbi/JEpX9xlSngZ9O7GFgX5eR917VXXPELI+7kAq9DK6S2KJ1L
WXwMEaEh5TTFL666s4V4SbPEf0zxtR8Kym+3BRymrGxc93M0L3sLchRdy/AgMSoSzrAIXQDSpdm5
G2E48TJykNkr7uqVh7J1OVgl4S6lfQODISlhB+suGM6Lz3THddvhBkgxI2Hhc0GTUQUguKIZ1Il8
Vdg1XlqHqgRytPrQbbuR6sFvvfarbJPvkdv0zJ1pVJYyO08NF55t1O4eZxagTraKYwDLweUQRaGW
Tw9+lj7+xRJ623N+Wrqk77BZ4jGxTfemgv/5I0LcpMU8l8yE2lKTtgn7RMbOuX4qh8in+gJqRE5T
/iwzNNBoErfYT5p9M9Yc0ggECkRb7/71S3L+fKNym5rm7UbwUTf/etXousXVTKjdUfToclAs603o
k49QBMl0mTNGYbSlMlJeUT4kZXYJkdQ6hlef4jbM9nbA8Msbiyuhx5A67ZgUWhdgh7YKd+MwMj53
Nd3xaeqQ3CHpnmQXXv3CIJ02KYOl9Dpv31Xhd/x58NAATkpYMpjByWEDYAVOIBTtovZ6Enlbv6Fi
9jej66PhazPz4KQ9BZ2oj7U1xgcXserOE9jYMqERu/M+r7UEgF+2YX32poYakvCjBFHuOkiK4iWu
owdyvNuhrs72rYCszNhcDV5o/MWR/raf//KpexjxmSk4luPzp58/dVuQ2uTzRh9po5mgAQdIHuPN
xjjuehCWK904D5NEpeNIhph/8fneduWffzi+BxGgXP80Nv1a8uCutYZOltXRYDHcE/f6XhOPhnDO
PRZWExMJ1s/3EJG3sm22dTFOu6BosLbSidjQvZuW7VQ95JSQdaWj19A1QJhNr1kCy6pUfr3uUm5V
2jpU4rjbTn16b1bji+u6PrU4NLEKoesys7p8iWPulGaptcESYS2dmtwqIhKWPmvozWd/geHPnNVL
0ldD5vmqq41zPtJxCEvAW5kqz6HIukMNWnWB3dMCpnCLJiV0a4oJ33RM3fBrzTuPYeh/4030+fw4
aWPqkkjWf/4Ee9X7Vqz7/BgPXrOwvBo5YUW4uQmf3Eu9cl/M5DzHQAmWJQGPuzHAMNobo9pkXtuu
jMLML2YSHQQ77UJNRvNWjWeS36cDu9ObOzvzedDzKZojce6nhkrPQW0skcwfMz6FFvmFrjnTkRWb
4F0e2uyQMq15yvLXSRnencGUEPsQOPs4qomts4x5a5C3uABkk2KoB3fu9ZDhzZtuYiKp/NUnv2iZ
45XoeuryPoKoHNnVR5Pa0yW3g4fiZgP615eiCJw/mURsjD9WIByQnjfD3C9GNslabehBRkeYVKh4
xTarTPkMZC48Tzp+sP1sNXFmG5bEWsAGqGkCRwVgEfWeCYi5MkuCY4X7bVGgj38SQ/s4phF7WR3b
2zKqnlBeyjNEYuT08bAqvUZvhyDICZWIr7amxh/ozq6yMhTgZUntGisnuHSZgCXXuvXh80umzHw0
nomyAx9A57behxdfKxxp71lL11wY1RcDGM5bO8ZrT7Ttb3RHcDo3ocEcN0vAAD6Fvv5Or9o+fT7M
NiD/3ndhKKhaXQ3zrkrb9tDfMgVpZHFXlumK2LSvQdtGYB4dVOj4GraxI/Zey7y/mC0IXhKbcFWc
CUYbjp5/6QpGHGU3ul9k7h5tHbu7TnjD2pFDRLA0YQRenn+TefyaRKV1tdpanmTRo4m50iFSb7J9
CDEYHBqOnswjLbqnNYvsWg2sgrS3n31ye++G7jZzYYNYesKqX4LS9XFPfGkASp8wp8YnKi8CrpKG
/boj6FNADHEdwu49h+3XqpNxUdkKudncECtugl+pIidfyyrGLuxW3zPLUj8cg1F2z8zH6gDT2cVL
lTrmlXRt2uoTpKkm0gWIQVEtFKmIJ9frEH7eUPhD2T/IrHlyW6jAlae7y5xb32iEhc+yn0lHiO2X
uucdzplNrvUYBtDAQvtAP/ya9jq8d4LXsuycO2YNJxjLqGb67iVm/nKoGAbvg5i5H2Dx8QzaJ2dF
OrE/jufPv3FMgzatGWabzrDmTRKMcmdHg9o75Juta5rwdodWhSHAWdPjWqRN3L1qexwxaBlyXUjv
NHpRe5ldOLROUj2ErcfPT4iWNQhDW4wZe2OkS7kdff+HmfvGCVatf8DQ3zI2Jcc0iUIyJFQ+rjLD
YiJd2CfUzu5O9yiMEhJugRhQGeAKOHQOYFvvlgKAlJfTv8lNhy1jDk117oB0uk0RrOkk1jtZIdSJ
UNWfU/s5BiM0ux3wVS/uFlpuB8etT/TOXHKHRbganSBY1sGtjZZ5RFUKE1ycKJD+yPTU8NstkU4I
GuuW2ldBLy+zJeFj0nK8ZEYKBopU6KpwiWoERrlApOrfBTXmjW4QAAmj95KAg0sPXcaUCgBq15lr
AThkTYmr103kVg9eik8M9MPJraPhIIxoVY4AQH0x2HudzrsGJd5AzOvZo6gknS/9rcoayiK7xOLX
ttYql1hg5DRdofcrgnZK5xrquN5A6hYbsJDvtQxaRsWMAulMTx8EV31xwqx6NMHpEL46YqNyGShJ
snRf7Kx8JpOVTciboQxKDH1kfOZXOcIcTr3C2fcWE5W5bspl4Lnhw5zV1i7IgItGs/eq8EfuP10J
SMhgIQ/3FYYFrB9dfsxq8cUvrPggBzO/Wk4DRbPv7lsWqZ0YkuQW+tICH9Uoi46BR/St8tr+NFgz
2ssi11drFOtSTzBoeR+XherCra9GVMzKNFY5+ggA9QTLtTQPiZN1umOikm9ZC8i2xuy7VWUSrxDh
jkD8PGdVNSEU+RoTPAAGoK52lb3ioxwytWxNJ91PgUOyHujMRR6NEPuiucdMkofruOENCMZ0XE71
VO6Jcs85l3koDTOI8bZqkT8l3PwGnNVqEYY+FYjTlBjqhnLZyjSgux4ne6TCV122SM4qybESRuqy
spgHF4bxTCn8ZU7qYu81IiAUJL/zJA5io9MlRktcU7ZDZRESWniaq+aNMRVWwlAzYB1Vs7aTcilK
C2oy+lmUF9rf2ZUk49dL6qMr62xp6wqK2BxEK4u86LXjjR32fqBSUH9vyH2AMXGrv46RMvdOby8H
Icd9VUzRkW5NQHKDK3e9C7NG3/AG1Ri06K92lR+px6kB1EF7Yh3ODBizMLU3suCQ1RbhWhVaITSp
gIAyXRszb15w19VnRtdr8DM0sGH8vHshdiordPZW5yU70jaS547M2qWFgs906+GaFzbtjBxVplG5
ch2yQZ7dISe5FtTZooNAQRwbURRaG9eUURE0wli9CcEVzsmtYmUl/cXL2+bYRuW8SQtqy0Sk4z3b
8TqiAXLuMo5o2HgjWPTP6Jwj+G/1fHJl2279FuuYMUzZtmuQUjWOfmOn2PVV6JOkysQCEqVtqec8
D9s7AhgLy3Qf0IugLACxj35SXT4fkBk0s9seLSbOrlPkjxWKIpJXuZn96pZPLwBw26+VHEgQxcxx
8m3qEBGOH2MPRXTshpQs9uYrg+zgK56OxTyNqyLH/lS59iou0ZylM9DBMnMewil9aaFLvIKFIkfI
J6+uQgoymgBmwfbsJ1OPJ50iXsbfOiy7sI0OOdztRcDSCJS+CHdWxGVOKjXuQLepdo3I9QmEj4OO
wwPcYo+4vbJh56UxhpOyrglJ7SQqS7YTnwoRlkb6FFkKz5bqv6iChPZIaFpbUnxXZecfCtXmW2iC
1mUSTHcU6VqPSR9dczXfdcGNZFbO6o7885UTq+Q3YHsIqDgCXuDh5LsaYMZesv+QWcvolwPYYg4r
Hzi9g4HI1PD/S6eEUHJ7syvWAdtCRuRmsUtPyXQwqqWPn+GbGg8hYY/Kg9cL48hSTrCzCKa/CGSn
nUPoqjkSgoE9K+mK4TG9SRK0/YoX4AY5xS+X5ShV8sECN2cZxjXovVekpDvEQDHVOogrlUA7n/sW
MN8tudHPPCx3erwr8Ak0ltpZEPe+kJkRcjPiiiN46ZUD7nAvp5aZsGfqY4p5dTFMAjXAgK8Q6Yit
RhhUEUEQkYOzxpDOo+uGT67P0CfW8b2FjtC1aV4NdkN6qY9iLcBDvmduR5lyM2SU8PyIT0uqG+LF
WkNyUiZP4gnSfgCjbrqoBNbQ0Qvy4YgsZSn8BeGH8jgbpb8a7NfGyGOKi4eCxW3vBPq3xuubI0lB
zWqiY4aErDVBIqn4qYcPyQFnaTM7Y85ePUfQixasGwFgA4dbyA60gAPc1xcSxY/GkKJzKEZxNwh9
FXan9n1KSFCV85+GGyqTd3Wji0IR52yx4TZ4Lisw4b3pJIyZtNwXpvjIOoWjRprhycOdH0K8ODUY
tJYB997j4A3oCooTorb+8r3q++qlQlxqz9VzAdWIK2ST4px9+zwGSP/AqufsssZ/a+zWe/K7bFnU
Xnh2PY+4UZHTIBqdBwzB+NclBYpBcLbuTvxG/au+Hf8mQraK1B1fawcGVxzfCYM3pvB1esxmhGE5
0VB022ZmeM1zYiPaTr2beClWgJAkSCjh6xVtfpr/HWuFWbfzmz98KbL+6g/NgzvJ8OKb49M0BtFV
0ZVaMPIh16tqo1NBtyZ0MfZlI4oCgb6xmZ2ztnzwqwUJKiPZgrc8byxBlse2Uo3ptdVzs9PEfCzY
vmwUBsxWQ4A7h9ZM3mmcE1DhqvuoHdK9PxGnE+Umbiywm1iCCQZKSaQJDHgMkxb3bhK99x5VnBGY
3bOB1hG0Z0KSp+53kYGmN8QuvED/rs4+7Xe/Ta+TURirOZ2mveGLbh2uRCfKxzwfHgyz8moCLcZv
1Lb2wlbuZkCZscOD8WwOPZeJBL3XePahLfPnALZAaBasfgl+qiAf//4wOegBS7a2v/i7uOv8afn5
faGfAJ/9p0/xh//5j//4+SM/v/3z535+GabY8Bb/9fV/PfsfnuMv/vmX3+zXl/n5lG4QBatx5MNX
tM4ne22OGCigrn6betv6UTfBxXeuzGK7x0DPxKZ26R3rWSMKBt6s9CuloUHXpgWmC8ogGujoCME6
3uC0ctFUpi9VuB55sw+lDvul7kaKwyQgCMEU8m4AVLNwYqe+H8laNTkJ3ZKW7ULrZ9Vh5tTdtw4E
zGsHeC7BlRuJmy09cG8p2e3ZicGPAPIcMD3c4u5SF2pvw3GgrGACZ47eKZc7ooH0KQ3bvPppi0rZ
RfBT49SOIOudJzXbCHrIghOyEScMlKyrkiM8O1m2TZsGapvsg7Xn32PsRXYwxGJXtaG77BqXAMOI
yRrHy/wNdzNSWtJogdYFmxph5K5xkiM7F2lIYLPsPBx2yFrj2xFm7LJyU0AmzXonOk1diks/AFvf
Gc0xF6+ma42nSOI0M8cIdHfv7lrI43cDRGWGRdVLQ246fZUTdBfC6bHc9/XzXEGksOYi3uOFAlWl
GLH1qGdTLfXSSpJq2yAoXmQUvsCxw11piOG9SzgdiAn3Cd7H54atsTABjTVJ1ayapNNI2Vtu1+bq
e1O0ivwGAY9CrSzmFuBvBhP/lNhxsapqTNVZzaw+CsJnJyFNysxcBJ+x2LetkzGwl3jeZEmEDmFj
teOebd85u33XXibvwRIh6gMHvoIVTNVFNK8ZCTfrqTKrrTWXe2XlyJa0RiU4d4hHm3w538xAdUZV
bHaZs0F9kvIMjd5EAK2HsYq+2cbwZbK6t8jw+kcN0AZV40NHfXk3vLc+UMDewl/Lce2Rzr6xbUEf
b/oiW09gZ84yRfQ/tPlG9R1a0JQ1mNln/OwuTOWczNZM37IABUWH+/ja+na2dtPgDi0uwSjgbp7q
gLZQPFjkody+lLUnDxwYydG54WSLljaRH/b0obvpHL+0hojvC/oMu2QongURGsFyjOO9CnvrSA1s
3Df9ZQAdaQTuvAWtT5wnXeLLXOCUM+U5HeDUeylWp6woxaHN87PQjrHqLNVvlK/lHcJw3AWkU0Zp
CezAkNkarVuxFVOdsMeawUGa0/AVjCL8xOlUJs0MujEbNtNUXosQiWIoJhI42NWAcG6cyRdfex/Q
nRltldQu/ZfkS1XyPDWaYYblDjHZNRF7cOPUKbdzYy0abkMrzO6sZlJ7uvSrLu+7i3eDgLhUaQTb
pGcd5eusrJHGRaFzMCLfPMSYYyMz/Kbg8ZAOVuPyL/rpMLZUWSZhplE60U8K8xjZHL4jz0mZWJmE
buId8J/9m+qQgp2Z5TjUSxly/ipsBi31aDZrXaOQhdz8hbo+WaJuG18nPV3MGkuR4bYE7ODWLoLR
3DQjp6M+1O+JaUCz6SGpA4GY79s6fO60Tg61G/fbImUqcDutP40QRZlwjZcR4/wCysdImwbj/lRl
09PoOT86jsuhZWZXc/KfKjbok19BHefaFtvWR74rvcg+YSB57zvn3SajaDdVwjj50o62pdF/+x1b
SXxIsJjTeV6ldQCa0WVWSwSJu55mXB5z0iIcjtGsdSA1yCQJCGUcy+LomDsSoysagDo0/J10KS1x
i6r9mIsDU3l9jU2Ull3ls47BHS77b1Ax4yeLPIA7vEHgpOJLkiREPqQVqYuEDUrmxKtxqoutMmFn
m3D3Jx8xpszUfZsQ/UNTDxMSKte16SEKDZxMP9UJgfY2ktVRFf0+Qq6/IN3O/0gt+66lBeWbafza
3TTUgNxLwiYVda1thDuoc8gpGxuheuGfehC5uypLt72BxUdDbcKKIcyVjAxnE2q1Z/aaXmjb3ysm
C7inifzhzSQswZ2KHcmrT/Pk9nc9HIyn1OOq94fHwFLdpTCy9JBXRrEZcB4uExNJ4uwE5X2fhOR6
DcaCwzKyxb5sgfu467iS2S6bqWx9EWT3FlES+ZRcfUHEVW7GNis+OXmmIp10Su2X1Oz0F2S/CNi1
2ewGHM+srRrakMckAG0H0RKVdx4yp3wKUeECNJFkHbtjx3qTEmyC0JYgrv1sjeG6lSZiXIf1CIUn
NtHK2XguaWu+X/0YW90ucg/BJoq9NxW4aq8QO6KTIkCtZg1XgMgcuUtbVVw703ZYVllbIQtXW+lG
/bMiQKW+txiTX1JS61f+WELuNop3x89TMonqDrx0/Qh8DJ6pVuYxmHoAmZZ4YM0ojz6i+8OcgJ/x
5XHK2xSttH4b8oBJ7jw223TMYyZpWj6DEaIRTfcAWVdrLzMzMJdcYgbEc6eEXxvFewFS3eTUfami
Ccyj3Myzbta1UvYO6Bh2RMWBwvRiEkGAcJtWgZI6I1EywHxpjgQvzYKcXZSE/tJF4bl1zfEm19Ob
QAQPonWsndl4H4Zdj/uZlPslKxc9OPBAUVXolWoKbGDBcx2RWcCwMH+AX7NwmtnY9XYtSVlMf0T1
OG84pS8TMHxIBBu1HGzyLvpheDaSeEBXbIVEDGF8s/EqCTy1mW0S8lWAUA2c5Jkv5ge3CD7qKoF3
zw1+6ndV7TW7CJ7mKrc7e1l7pIIkPljjCFcSZq3M3OdG8gisW2+wGVyKbFQH4KvLOqOWlARu79IO
CKY21EWGLoT63jl4hWGdHDcvtrYEIezk5kXWdfhURfmFEx8HGpg+H0ZWfPlRJrQzjD4gZKt1zIUe
B1SRjo2wtHaxtcNg59T/UA84AoWiJfb50IcVRGE+0wErMaacotrXlY2coyTyIpTRC5tPs5hlbL3H
mKHmgBAK5usIZsOCmK4kiB6cpJ82ZoTON1KkUhZIkV9HNqEIx6ztCfMsBwwEcZfTwkUG+MU1qDin
STB99py9jCK1z5sbUQsRxFORF98S972JevOrO6er8tZBkLSGlrM7KsSy5DS1DNKfsD2uIyswCXaw
5lUiOgskQvsB+yV+ixBiBW52mumLvAKgdTdZuqqHEe8bLnxVAqnNWlmdpiZfVaIudmhLaGwSjPBo
ZPoHqoua04rKmNQaLIzwHY/acpttOzoxa2hQn3o6vbVhHll0F7IF8Tb0ILsLr/5graMaeyyEYsZb
Dikhsug0aDSfyNHF+8jvpSuacHD5hrNZynHlisFZcaeLI9FaMCS6d3BqoJUM2j6xQSNSTKN37eDn
CFFN9yEenBVPvyxuRlpLxUBO6MKEXTdSTbIdRvm1Crqr0vP0BXK9GZE5bHtm8RsI1GPC4QZfSjDA
cA4doh5SZLeMBT+/+v2veGqY/0hoeiJby64K3oQJ5jBdWFIHu7IU4V4M6rnwkcK3I+lw+CrAePXZ
7ZJK7HCZpel4tAFf4iVLmgViLRAUN8C0Pfjh0b09fH7pT4HexYFEVs4/CpyOW9Fkl9Gs6n7xqRMl
wSxaaADy+z4geLPWhSQxAjVD2LUB7f4uOyIfw1YAT7s2BmtZm8omOa9wF5kbdmdmM8Qd2y7DoWRI
Hlw3ouOFNTNLvOQBgHgNDaYdrZUjXZeqdYjpKXYUXGHsXyZmBevsZoeyb3aoZmr9i5JwlMeCF5rO
/lllhbxPMBcwC0O9mTKMfVaeGexSBMtLes/c/z3Z8UVXk8dcdoi/Mv8iWb39huNfEQDpagu/Wora
R8+QehyetWwIVwLZ0ld0j9zCfGD+SwxdM+tNW9OKQbCUfqlEfsWkHeytJrKuzpwv7FujntHuNzso
UJDLEPdo8eYQkAdjRx+qsPcXUsZvCLo5LtB63DhEd2z6rvk6px7CXYfRm6oW6UYUlfPC0GaVKEnA
JBwXmtk466jMC9QhVY/Aqm93hihpvhXrnpBUf4rmDz3GizCN0Nh4hEuFE8hrJnL2Ls+NbeLl8QNQ
TdJfJHAKmRJNvo/HyHioYsj2JaP/k20ykKXLF64dexrW3uReFPq4pUOi7p7zldxUhg99TgfwOdR4
j9XmhQNEtvabfK+VvOVr0TSPPdPcw+XMtmU9oEAWlJ6jHlBHVQZ4/543vtZVT3jwaK8dhYl81LhN
kexBx4HAhN/RIAu0d16MrALxYCNaoB/hTMTJdkNEMZVGvxmFBZfcOBhAAO7ryXodcuydGA3KF+4C
O64K8qxEcQy1+OHb3A1dskGvYQLSwKFSccoWSVieAssgocwBSUerGwAVjbvnNK9+i6Z0uqvj8pmO
Ub2m9UVe7hR5Z9/8jeGCXKsgTO4wQs+7wPXyg2GW9YLk9WpJkRk8RbG8R2z/0lhzcpwDX609O++2
Q0f2RMCm146hWKR9RPIrusoV6QxpPKhzY0NZL4HspZxymEyiwSIQqVOE6xgQg1dRnQDwKRMK/PH5
s0jwaEVsbdwPCHAMevAhpwCfcPm0q5AlDt6CnMBhj/qIkZpBTkIe9hjHh00L8HQZqW6+0wnuJsyB
Syv1zEefc31hJt5JWaO/Iw5ch+oHc7XgyWkV6kSiOhe2A50krlJyLY35vR2b9tIwm3Ckb4Ovqc+j
P7zAPJYnNDjlKcfxs+gS6w19nLxOu5Gska2dYMaJfI9UipzMnzgKvLu2rg7mnGRH8LvEeY5Zvazq
JjtZQ8V6EiE3TYN2PDYIUkOZeucO7SMigWzdNfNMVFT/Pvciv4fPVNzDmYEyLQGm23k5nD8frGo+
plMrD8VtYDhn0bUplYE4bqCrYeTrOPXyJwa3OKVKYosYjmBdd5DH1ROusSwsxbpIcn8TGKBBsPjw
p7z2X8Oe30/2lrjTmKxfVMyx7Pb3hu6TU9s7Cqyl7b+yzkKpp/60mCBvwfWlr4KFfQE7bT6TrZm+
1omF2cbpn/xKJlcOCkdiBdJXLnrr6Gf2Exm/r6XFgFtHKGySBn7FWLpvRZvuSIbxvqM3uTeUDN56
jmxgIUZ1T39l3t9U3FvLwemB0sHdhC2iGnpMXzWjM0wXlXcgXEWeishlUJbNV8Rg7tGhCgN9VYmH
9HaTGppULipGEFm2O9xZWZxsw4jdMygVgY2qWIscZzGmxmibT766J6DOXusu6O4F2Pce+y53ozm8
9B213ui34dekEKvaV5KOtFNuXKfZWyNjP3/23UfwGRb98iE7qHogcyUn6WyYG8JVqmF6CGA6xHg2
79Iy/VpPwqfnKyrG1wl530MSPKP46k62H3GeV2AOyhIwMIrIU2H2wVejV8/aY/SgnBgYQek+J05Q
XfKiGS/MzZ7ioGwIyYM4Zvvp8OASEbTgvut3Y9vAa7SadyCLHDF7yHA3ZATiaAAgarx6BgWJPYxv
rOXhAouz+5D1yCzZjb6FcaGOnw99ahyceKLZl/rvptZ0/4kKvqt6osPQzxJCSVV5cfSGUa18iILu
S8HRdV9n1XA/Q+BHWgRDXuNUnPQwXo2SzELClzdJQQQFwHXzo6oIDeiriksOs5FBx6qLGUA2pC3s
3Uyrc2xjr6qYdj3Uffsded2OYF7/+PngJ0Xyu5jqf8wW8v8ggBzxMLK7f+74WH7k+vvX+PsfbR6/
f8/fbR5+8DfU7P6NDX2jy9o3w8bfbR4BlHGMH56LaApk8qeX4+8Acsv6mxAecni4uzd178198Xeb
h/D+9n+YO6/lxrUs2/5K/QAq4E1ERz0QBEEj76UXhKRUwtu9Yb++B5inKvPk7dun66WjXxg0ohEJ
s9dac47pagjW0F/DXEb/92/ZPFZ5268aQtSqVJkm0AzH0E37d8V9V49VhpW/ZZY3ICoZDhJ8hDDF
teGUf6FH/X/fCgWI59KZ0mw++u9Ku56mRYZQtd7bzvRquc67jMoHw5ke+WLsv5D1ab8LM20TG5hm
MELmHKJa5m+KaWWKZ2dlmexdFvflSDoKwuikYCzXpzfp5BPKeFBBbgL8f9Wr4iV/s5QKpfM9HuV5
3445KhbzGgPt49D/4Z76//pXftflnj+bgWZUt2ycy79/EXlatpzMtXxvew7VvR2MuKipfQM1q6/H
PDn8skHe/Pgx/2SXWUH2f/6R2Uo0hy0Qz5nDdsUW/asrBZj7AI8N7ERMA2rT2cu+qRC3J67z4tHy
IgbJvRi1YR+pLUQjm8V+K/pix4kZsquqfU6zpDGir4b35r1NJxeNyFCSvKgTBDZ4tBht+mN25sMq
zqmH6VZPptim6Q6+aXeoWZ0y9DVOVYNTUjFM9ZCuqN/MIfUUHv+N7YykL9HejRLrDooEnwgBhDEW
h0yTKcnZ0R3+Skn6DLLLWXrMOSXK04I5y8igBKaB4ttdfmrVUgu0CsEDC74tegeScMv0COsHl5As
96alWSHUS7gS9CVsSZdz0ai3MzNCyOkxNGm+V0qJM4FMrH2RL988qoc+1i80SHsE5KiVn3Sdh/JQ
Jndw1V/IvuhIj76HQlCFqlOP8Hij1M8TzvAlQyQ7dkqfZcdMKh2oIaomL0jJ2FUdbSOplEI4P/V2
ELOBQhLFj/I45iqKEqNy/dTJVOrfOEGQon/B6je2msB6C4O52A6yeYwXxd2y5LRWi3nlE4Iz/cVu
dD4E/bbp8J2Qj2CvTgryCX4TOFcUMPY8tniQNYdcUdJ+jhre4x8XTeYUIArOtxdcvFBz//l4ZER+
VSXTqmxtyFmDHgn0mr/++SfnO89P/uN1fr7EIiZYW6Jg8DLE9TFzjepopA1t5nGmm1llBOiuD9SO
fDaQs+O6MTBXrRdZbUTwWjOEbcgpj/EKiKzWCeb5WkF62cZZ+WCeZz/3K3pSrpTI87V+5UMyaG0O
RfSmxjFNYmt90/NbzdUAzMnVvxV4itiJGBJvugEUmFWugMnzC1T6QILRj9daX9q1ss8IlXCQkN6S
b+iegYHjDL++47KOVs9/er52vq/VXGan0RJHB5qmYn2Jn39xvna+L1voVvx4m/NzM5E5vqfm9yLn
u0b03hwjc/2uZUfgnjKPd8qgeIiWTcN31wEvWPXqiOEJBOf5dkMowx9XtfVLM9aL87Xzw7/dN0r9
n0/88Rrnl5PMxJFNr6/880k/n/nLX/58+Hztx8v9fLdfbv/yTr9/xPNTf77bLy//y/91flxLiBZn
TrIU0xWG+E9oBPI96SHF2EkzXmPoIC2tczu8Uqp4Z3x5h6pVPrQiTo4xQuvg/ATbvDd7I37zFsfa
lUPb7xlJeE+Daobnx/sqbbZahGvftFrtti3UDATdJN8jPsSmMFRidG3Q0abSGD/eabGby2Vw5KOE
K3oobRPf/PrRivukdop3BWXcrlrM9AA8yHmU/QhikocniPm+VnYO4M/CJAhURw64PmC6ZBRl7tDc
SpzwF826Sjw/oFHRA38cnoSbGsx76IuxEhje1PFwfrw00KwCX0BViWT5waN1c74/MZvRt22hXqJi
d645EZERtv5Ly1J+rxOcIdJk8K0bmDbOT1BnDzNzPD0rSpbt8zbOQ4vwjlfbQt17/uzgfwO65vLI
nMq+d5z+8Xx/xqjRj4e5hxNdx9d6TwPh/GvYxfQ6KWpxrywxU7k8U5C3LJx5BlkFRjZxEHVV97rT
pbgsqcQ3JVKwU2SvrLslpZqZWb77jTkk0PW0Ir7xZv26aDNYsLVSHZAWD1d6bkeh6MAxotFkhZ/O
yX2vNnpouWlxMfZW/uMiLiZSC3H++Ck2HyqpaTyer1G0Juv2xZ2qCmwtqP71UBJVglIeSBx1tXFC
Mg38Tk1IEszR4qxHMQifgKXzxs+psegewT630Oo+vQMPmPoEf5/AXjtkbKIaUNUuRPnOwYsx31Ub
haANs5vBI6Ow8bAbVV1oDRcNjVgYNCdsd27AEanfdl1FpWqE0KygWvOd7EyhlpveFcoRjfS2MGhE
6zg+RKN/gJw+ZgWJNFI2hxaT21UN23IiaQqeMXzcTLyTIMfAkurplA5LjYypnK+UjDF5VufYXult
U2LXNG0b+gd7JbXzPbOtCzIT25PxiCjnNIBa3mlq8QJogFayK1856mVblPZk01ry0UjKLlQqkTCF
Zk9qFvupWEA+w0dWN7mms6+sQWwi666X93E1R0y2s2ttUFl00Bx3nAD0EMedmEYTTgv4qYJcGqtT
39zMubEWk912OjQeEDIsnA8pFnw/EsvOs9D7OuRY7XCoPkQ6/cSp0HajduNWHt12rZv2c57c127m
EtMFvnFw3GfGeMmFMeViw1yaocBgXuXoInwviUi0ldapqqNLo+2zG8UmHF6ZyWtYFOBao6s2t0RT
EKGQFNuIPfoD3k0MPnK+csp2unGUjOkQwqrBbdGCqxp+uJXEpMlLKK7vlWewD7fOY5d2G9vs851r
teUa5UucwAwyqujjsHfKGaOjs0vT5CmbiKhwEv3JTSI+IFaVDFpnC6c9Rz16Bdpjo1X3CsuaG9xu
oTeYnE3X0wGnPiQB2HI8FTas7eFkhYPtMGM/jJg9iXStwqUpQYSYsbUCw+QGZbQIlin6VsuK1uN4
6Ls1DFXmt0qkYoZwbYaWJMkVqj+41MpoCh5MsWeFLkgGZJLqGEJFMiZsNB2ZDGhrzZcWUtp2JOY4
x+i9p3M2X1tZO2wb+EeklBnPGaIXb3TFl2t+S2n5fGoRhXGmmM22HtsWHug4XMZlytekucQkaKkk
g7ZXryOs7btc11N/UlA4Koz033QyWiTT7E2rz8ax1KV5UfaRgV5+PulFaT9oCL63dPlfy7qG4Zx1
39ykK65Ut/20C3u4HOOSuAHYSweqvD4wynZ4nVvrgZ+6h7VDg6FWE2KINKn4iN+GEOu/vgc2RA5x
qRNQppH0G5ux/sgX/B4VFdigKKFpnubqc6PDxImV41CW06lzhpd2HBQid+mwTIquQINPgrRH1q8T
B7gTyahd0ykAWZt3L3S29VAryBsw4/olzqs73cMPn6Q9J/Eeq8v0yCjgAP9m9FOj/xh6k0alUelb
oY2hoKkWto0SYsx8QfKdwbUGiSSqCZcgYRcTy+5phrOu9qRwZ3Rhy7QJXNLdV4rrt7kFjwkp5ajZ
/ENtl8SbqF1T1RmpJEwD6D0/qlL/GAvc17371ugMZ8pN16sXmvCWK0WfTD8nFUIb273M9GGnLUaJ
VHLYgeRiE1a8k+FNn9i5tI3KwRyls36lwQ1AHoocb059lR4yvnJCawAA576Cyof/oX6OrXTcURlJ
7mr2Q0mNAcRGbj1GY+QGsj7DFhfvG8Idii++KXWTFqhfSVtPg8Wkh6mwsdkag/eEuEQrro6VZ99J
smD3Mr1V6hLZcJkhMx2UqyiVXagD8EzKkohXfG6BnImiskxW1Up3j+T2u6uMz1E/qpvJQVegz+l3
eBJXhrlUoT32e0UxaZvr5U5Fg97H1Rec7g5XRnZRQME5mdOA1FMOrV9akuAsWdBHwoC6GIBGBZpl
Yi8YWkV5TUZShKYw1S/dLHtIO2GeiIx+sgxcDtDSGIDlmDplBz9eWNd1N6WhhzV/k5DHGagdI2AV
IyC2iDBRqu6x0Wjy9cm2WNggdGTZbdXfYzMyIPy5U2iYIzHnQsPXpwz5qewfRmgYR7QgpNZarrat
bRt9gk1K0LwoeEUNfEuxfWlPtre1O0aVWdubN5oLxoxlhLktibjccDTpt6m5CGSsnM9N4fQYiVHj
Z8qUhAWHi6gHy5RYOzJyyY2wpw9nZJLaRF2yre6HFVtmrD+xeZNxPg8rS5+3o64G0sGqMaFfHhtD
xd1AIHCWIWQgbBrHLwJdwpPBaG3GvP/WmkZ6nHtCTyd9zQkYbxgn+csMEy8T0PkGB5L2wOhtq4zF
U6mKOhzhMqrNbO6TiHBKQGDppRs9LcNNhQ7qKW7Fh2tEqs9r0RU0ptu8YJza5tl3o4jN3TK0Yoe1
DFY+M92tWlKA9mMHsGi9KN1rc7FoSSLbRjbvfS/gc+yKpssZyHbKSb3m60R5u15EEeyJmvNSmlJf
T46OOdc24xmOvKFAxHGsS3JjrUvdmbAR04FmAVNMX8uAgZmECxM0KjFNjVjewTqZuMohQabpSLq0
m55UbWqAikfg3gztNRJaHiZ5GZQag6pM1I+tUKZdp85HMxHhPAzwjiNTMt1Ls1O6XkgFX//mfNuK
uuzEfbOfrySx833ni+78N+0o07DWSMUkWY8dcC2kztfy9eb52s8H4Bn8139iEeu4k3qCK6NPH/jU
WVC02AGn7AvrB8tKL/mk1/5Bo/UJ1Bonnl73tSlFJRCriAHc5jrqzZiBcUxsXfS6SIzy+kj2all8
WUqOFRK37BafpM/BR9nhq79a6Itn7QRlPb5CvEXw13T1ratzNZjHaNqPhb43yL855BPHn57IiI0j
MFXTJw/w8a/YdbmddTC9HE+SPiLgxUj3XlrvI5GYl9jsdoXnKxeFViIaK9MPLBwSJIr2BS9lelci
ZyI83KxuVFvu4WWae7NX+2OdZuQijC4pu6g6/rj985GYUCH0VOr7WjKHxGcuuKB31epizT1XCdIB
tCrK5tXIFqdB34OD3Jkl4jYlFkettw5OjGlkUb76gbkz0TucMpSwayEwOWOUbpHrX20lwB3Fu81s
DrlRPKM/ilu02iZ4dfl9VJtttx6r8T0/mHzByPqOFFddULpinxo1EelR/NX12d1c5o80iuic5wzH
MkJu8yy6ata5L9ExOvNRq9eCpCdVI3ezixTRDeIRYoUEjttgdnPtrk/7G+gxT2pZVw9wrttDU+Eh
iPjhrgnTajaxgvqiZAShuSDqPKMp7tIRFySYXy+qmgeTnoBBRXq7aO5yKE313Sp6+xjBQND26EnI
K8nbwj4aPekQsil30jFukVvhLF1iG3yrYR3lv67Z6rZG6nFMm+zl3Dr8X2vo0xL9xHjWEV4n/xF+
1Vfv5Zf4jz+1+f/x55vix21AQNt3+f6nG0ElUznf9l/dfPdF/1H+4z9+tFzXv/yfPvi3r/Or/AXn
CQMzPdT/putfF2n5/mvP/8cz/oV2MsgPpQFt6mumJ/3uf/X8EW/83V7RX7apg+7zXDgRf/T8NXhQ
HvMBDwoP5CCW1z97/u7fbdchBkuzDJMnusa/g3b6vR1M6515Ax/vv+75R8Mw9Plga4dUWCedAgNB
ECU1ZqFa/wuij3Vmmv06YKDFbdBDcW1LJSuV5vOfe89tM4Kh7+k1DFaiYixad82BPlRF0oZ0rdOM
79XpQdFOy/xS9tm3zpQvuatgg/OGp9iQn8qSvfSx0m9rYk8PsdjVemeSgZqA4s6PKumHkTrVaC8d
Azca3asWkceSG1PAIAyoS6qCJHHDbsCzQuzb2iB+9+zmHjP2WnM8x1lpQ2GkjwzvhjmcZK0Vd6w7
MwZkM+sEfbY+MbD6UZlTnSdA/Rc+nTu8WqsOJUtfdJErfq8Z1qaLiWYxDXNLDPtCUgJebSIZF6Mi
eXK6qb1tk2e3Xg6bAhbH/OAJlIfas6I3nAwt49g1yiuCxUc6yXesGoK+Km6Wyr5KEALkkRfUg37n
CvFqJsRRKdP9SJZTXWDPcbACFXHJIHeMBRahyGWpqLFuUVl2yvQwNY0TtKWyzkl1XCLlc1JVASPF
lHDmni6+6C9m1vKbeWhhQJrJRarn9MpV0pRafMULa83QmRfq3VVZ07JKLdDphtYuHopul9XuQLzN
piw4LnfMjJEI345FjuRjIoJLUal08yTgExIYQWAcs3p7vEgmdPPqqI4MaKZhA8e6XUBAmymL5iKl
8Fqgf8YHNXLaDz0mOI8hOdY6Ownj6RbVNbZzjZ8lYaV/8iZvpgGPI5gV1SOxhsdVNYquF6Eqw1Tt
wVFjlIjIknWMjCcgU/qpoum1XYCoskLVP8giOBEPatFh6bWH1oiX0JSkRje4BXSBw39QhxOj/iZw
emdfTaQtAfhcfKjc0R3F17KbEhJblVEejUTVHwUf5FBHyCU8IDSZcNt7UJXtvfBIC6rmDB0mxtlW
FOatE43mbekUx0pHH1jO840zJWwg2vjVk5yDCimag7SDpbF0120c9eRFEFcg1OWOLTowPOehiOdu
j7T8wzAFDPI+y3ytWvxY4EUYGkXsI9jSvk6oViDfFU3tkVTXt+TAxWu0zKObZrcxQscsOxSuNbM0
rvF+LIvlp8QnRC6A0cGa040RUWZ1evO+OCzlZ9sB+HSpW4CCR/SP9Fj8rDEpz1pkRexQ5jQ+EzWy
zRfR4YfMbivHuq1azFQIi1GZxVu8HBGJDDZcBfyVCBHf9NQIpYpsS5rmnlDRD6/DKZEtB4lqqU+/
hgrBfN3d9BCHtgX1prTjB7hrNF9iwudEPzz17VavOYd2i/G0qAsJwab72GbirkKap2CymZwrdFq7
ASPGzHwP7EdNepmhsdJXsSmk0vUbo/1eZNl9lVYX2Lu/OJaHjTU9Ovk+K56lR56IFy8f9cJRTQ4x
4v7qKrbVfYSlE9NJBbmLzkndf0tlgW0f8RASYsRs+0ZUHe7OAoXYkVqBSAy1/Ka72W6ICZMbwYYj
N3w1S+dWw/Ml6DhtlDHLNpA20R6xmB5i5DKJ2gZVjBYufZ/s5atMtDvqPaSj15omW3zzpLg4+rul
Bd2SvtRlfSsUfBtGZh/VnAOKSgksSjx8UaJvdSSSFIFYifHeQ+OPLNGBYPWOSimpoYmkbsmaQITS
ozPR342W+nSxZiTNaexb5D9vCrf/QrChb0SHr9RbYxzbiGyLzCmDqSCjGXJvuQWhQd3dAg2acN7Z
apDCEQgJgfhUXIfXJlBx1dYrcjjAk7WMar42rGmvUZMFproAryel3Qf/LuNbHJ4Xg5cetUrBntm+
Fi5WtxSNXlMEBi1uUWBlZpey2p62JjET6UvpZRdGs4LCh++ktAZum4VEL10PhRtWWnS9WtqzaiXu
xxA87o0u/VgX6my1uQ5iuN9r3mEctLe5Kl84KuJ91pZ70eVHU9FPS+1dpq597VoOsyVl3xcT5HPE
0PZUfFcs41TqoRFFqKA8eCbDyS7j7Ui3FuX/u5OXn7E3rkXlYyb7Kw1RCwehHiG89aFxSISoqBE3
a9+mxhhaXf0eVe3JyzG7KAs+GGRlC4wtA6OXzG6Qnu8nQ+7aeLrMO3kEcX0prgDQ+nE9oM3Jjtji
/crUdopT+K2d3quJFsx6DiNhar9Uq9ZhM18Cwa+2pkVaUOmC9mqa6WB039Env4+jE45NsyHZgGQ8
KPeQmCWQXIAA0sKQP6Cy0/YuXz407E8w5AmKSvtZTOrp/IA33InoUoVN0TfJftCZck7xW8MpA3vU
Lf39rcy+KwVMgKV8G8z8TR+iQ5s2j4r3DbGUiwIMDbkhXTjoN4NmlHdTUfQHcsbH1Vo2HRNM5TSH
HftUu+Zzb7XeXRIRFMUZQQtxb8mjCUoI80fFmTHXKUs50dLTHXf4CJStSZ/yEAPUOvYR8KNZa+9U
TisnVSEGQ5TZtTpYHMbb997rvuuluC9ciOoAKy8z19oiIceDxxJlw6znNDd0qRYR3ylKZ1xMtBz8
InSVXj4QaXQcLD3nNIedbNRi/bmK6W6rOeVdajpEQSrOjVYNVCgxaCevcB6sctinjXiZmkF/mDCA
53wbZSqb+3iK9phXG3803sEOJMGi2T8odP9rxcCflv3/R9b55soO/e/W+UwC0+L9b9++/vb23r1z
Pv/zqv/8/D9W/Z73dxd1uuoBM0OeYzhgS/8JdFWNv7PUN5DyGBZZ06um6J9KH55FtD1/72qgL8+1
wh9KH938u0WkuqGqluHwuob776z6dUP/feGv6Y7Lm6NCMmzddVX+9191ILnilAp5ANHByMhxtKzJ
hhfkPCHNeyDgobhnaYkpz2TZNWbJfEBdTj9MR9phJnV5iLC5sHQckq1VOIMPGYDSXhS4lExyEk/x
+SozHVBaC3Gm5zuN2R7pcIrXTGjpQ7JeoH6eUjgWxZLuBsf5WpwClqgnLZLB0aMrKtV8rPilac4v
rR7O7SCDhqbVNXoOVhcdth6tYfQ1IclzGD1tUZYTgDevCnE78FSgDavvISrQMLu6HMPzTSNKMflh
hepdWVwSIaHsas9+dbzGuizdubjRBQPb3OG0iEm0vgTUfqrogiBlh8JMh3vZYt25TERv3ZK0RcBW
whFQ5+k7vuzlXpJl4GjXgrrriWnjS0NvdiFtwUcM3Ycol6+iTlf3Zjs4LeMsL/GXfpypRTqLNXeZ
he5bPqr5SZ3lQrKRt11IVzxwiONNWC/xnyPiCj2GZD5WHMyDNqY7y+iTe7shpCiKJFKLtmRt2rO4
ks2lPiKKVAbcaS38F7LnNzI1GK5oZo0M82MV6BCz5rqB8Bo+x1BOGxw90/U42y8ceFawZC02RLhn
G7tnYjkCfEvcOF+PLkGhB1XidfBg5ItbEHObCkEccWOGAv7KcZp2aUvKIVaNcGj0QI/beau5zKGF
BGvOGXFrRvUxycDGzdKBhuLV9WHBiDt61S2zcjgirHtuC2L8RnwFCduBLYp1aCbcgGwZ1J/KSAC7
5hA5HnkIY7K53uIbrkKyotEt2zS6jKI5mXbfHkHznSJLMjatXW9TmUrKdNkK6FjeOZVGzhMbQ6+1
yqZcOsTs8mNttZGAIsNixvI/LAkLLjKeAKowY8QQcsPStDqosmK0M8FoknsMK9U+pyenpMv4IJXm
Nkk1h6J6GmFX9ncYlzgho8Pd2NGMH65pwwa/NOstqO11yrw7o9HGlERQw2rIvwEF+KxMCduacPm1
oyCCcrKT02IopMuJZtplF1PKL2QoI3PK8g1hseOnMDFrO7/lILTvCtk9SqFARDE8dEm4oTkN6zrx
eM3e1DsbZFjbHkdWFl7WBGrjGI+OOX2XGmR8U82/MUp/s3KtfcSM+toOfbrt8kHfeaqrP7g6VBFN
OzQoUR4WcMoXCIVabDz58NpO8Oyl5RiM5Cmzo5WmQChcZxpb7J0GCHNP3C5uLW8dRqouReD1+a5R
j3tc7iihEgkqCLbuRoARocVOoHPhRPtYI71xcVFyswNVGzpwIkgBMvu9S8xNLLPbUaXjP9W4k1RO
m4JD6k6dvB5/eNEekbE3R3ylOAvJodTV+m5IUDjPnboSVEGuUHMuu8Wdvit1YpJStaqkJ5IPLPr7
2166n2yIGCDsYnxQMrFsOzIAdn3RbCeCMC8ZEE63pp19H0iBeosrEq16lA8BaWwlkKs5uW5LWENG
NZo3RZ9ieAW+RRJw9qFWmqQihEuqNTVm9FYr91gg211jxy0hdu9W29EV6yGA9NliP2DoxfAF3e/U
Y+67FCrG/AodfW6Nz9D+7um5DJ9t882odRZFNnHgo1GGDrq6nUdp1OZVeVcOccCUec28bYtvCcOA
WGm+SC1nL4nL6J5wVQTk7KrEWKvDUalq4Byi2yZMD16jcZ05ThWh4/K25dD73GpMMhlRt5eLx5EV
VQA+J2qbTG9nFqEFP5nKCGmeksdmvSiBWKEUre4RWYzHOM2fFiGzMKZBi2wQ1JdgAhFYmkKRPTr5
sSu0YqesecxJR5BV6miHiByMwHC9BxoQ6YVCl8FfqI8IvjJEKFyzYrsv6fhwf0vaWeC5iW+XC14F
hjgXEqM+EcaQJ6sm34k0u86XgpXanHf3MSKuBqDhCRV9czpfi5hhYTAtxq30ShGMfbygT5PxSeB5
RKS2hr0qiCu8Iq83HgkILClxiLEkTW5Kc9uORX1NAswOSV+9JmcKX3glCssuwdkmsIx1zTIQu24H
fJzEdyrQXo0wLpOKla45VuTxzdnHMnWXyuiG09BFO1eC+MTPBBQlGRN+D8AzkmIiNcfrbvE+x1XY
hErlMEZjuNrS/F4x77q4PE1NGphjrmzndFU/ClIoiOmQi+rs68G5H3LCMNgc94DMs9Buqmlj2cTZ
pYb2VMn5ZBAt41mZ5S/1k5JX4AN5tjoBcZRu971cxp6DzVzvY/aADN85aQQcAuZ0j9w5A0WRLpDt
XBjfXbJRonw5mAX/d9vnXxqT9gugBNqWIVwdxFWQFH3it0VWfoqFgyt+qK9urbwKXdt6DDnuGLUq
wVgX3q5HIrrpysoN8YmXN4CzRlh2pGakT1je94un3/Sy8O4KlcqCSdccumXZBwS7jf457qxYpuXq
fK2bui70GpsIzyG6S9sBjxMaCtlWQ4C9DDO7QjPGa+mJGaYMCs+jV9TMydaxpb5HdwTDxYGjW87N
rlJUfj0o1cqVoLc1D84u06kD3UqrbgraTe3i4EWMODBapHU0o7iis0ZQ+6hdGv1scMv0LltCZ/Il
C53RKz/mspx9hvPplaV71dU4FfjZXjqMwR8SWU2fut1L3vXPcw2xfJBufsCuNN1F4DS1yb1zvYY9
ofVMaDn5gKZjwmrnZqo/eVHzorTZ+8z4Yqy9dKs0WBGT1GZO4u0n/l/6BeKkzXHL9pKoN5gInbc8
tbVNPEP/s/I1cy6pCOGD83rTej+mLEDqxKbwxuw4doL5nltUYVrI7ajah7j0YLzleOFqRF0BsB2w
hobWc/rKXKipRRdmeg/uo2s5Hjq6cj2bnQhENmq3PYhWvZl3ih1dm6IrAqJmGYISOhrYdH/QtaJn
qDHu4iVS8/JCS2IdvfXwLPtlRziAi02fTJvOKohJte01yv2JBQiuzrxdgpIKat/bQItsM3tOrPaC
lb2BbwbKUzHDLyvXGHuN965JhsETdbBHMINdQ8dPJdptEpHfd0PJ5us+pcwvaNs52JMnUz9ZCW/Z
9HIIgHRZjPbhMuBomjdOpyJ+5sQV6Oj0jq7OW9TM6PdlWj/ZOcg21rdWjaQIWy0/hlcF0wjnThqr
ezXFIIgkqTUm5cTMHhqLMztItzDl1youW2EMwEHslUlTHuFBr8sVQTugLKGAQUGM3YnzW/zoVAaK
tXx6Kty62U/AGZLYFCc1xr2W6uYKxq0Ctc0QMMH5s9S+hStgGmFtqtfZkl4ueBL3FaF5ePjUXden
6mXKr0Iu2xLmAxmzjto2Bx1VLkesadM4Ir0YJ2oCjbbDWJ9QS9Q+ttkUmwuBZTka6Y1IOugzSApj
YZmYj4mWgCwH4mIYXdhKhNIicBBgPRFROATl+t3NoCr0Wmpg0YrNknlwhv52LS1URRzdbj2g6xe0
pZh0JhY04z56a3J/0mm54KL0sap2N5Cm45Bm6MAqRH9NMlaesoCaXhPYruqM7XtWIbQiqneasRMY
AxLe+xLUh2Ee9MIioHNWoUh6BI4itbmZrOYbA8GxbryNSvZWgMyNLXYZHgrb1gIPSa7fKEa8nVZU
uQT9ObIL+MqgT341IlhRS3gbrv1uOqRqAGg45RPoO6vLCQuyr4xGaRHv0gnVedZAs49PNPQ+7bwN
lr99is4mF6zFst5RqcDMUCsxztF7eIkFeBxZukXgqOWz5boPUIWvLOITmYoCKUit0M5x13s5Mfcs
1/08ZXRSFFMIDZgRp5dNGw4y/ixpiTddxwwcv9fopiqKBdxa1fgE+P++Td2KGs30tW493wkDYUL8
PZudyyhRXxLpQU+tTLpw1D3Mwho/GTSmPDKc0kVcclD57k7ZEM6lYO2UDS+51cB/i7uAZphDGxf0
AXsk2nFMlhszhjGh4Wpgg6kHE2mMcZg7HFHNLLddzC48DABaB1Uea3b7AIyuDgkhJvVq6k6RUiKW
XBAILVZxa7ESExO9PeG43wo9YkTkXAsOj2QsH+rYKzZKM997kzOg376uTJfSoriw6oVANHQnBItu
AD89Tcmbaa+wW9rUpF+yVTIJvIxQNnJS7T2dpZpq0+ZnQUOZns9tuhmFuUk9/RMD+CcZbvyICklA
az3ntkdhV1fesGoEPRrzIHVm23K3ZmaCAY2iD2buvoJ1nERV7atZ3w6VraQSLF5zFXOqKvDm9i1l
yVJo73TGBt+NvlvaGiesIA+2o3RDlCpZd1NN6o28H7s5FCMlLIMEBvWdCE1hP4FpKX3EoewTUAi8
XNm5Rq/sURmjzoFGh6z9DSMenBkPsKFDHqZeGv3OM1MWONML59zt5JR1qDuSkKyqQYNUpCCM6Fxu
8+g7gMX9vLb5zheZk4swXgQ6nPU+MXuQKxQSuZYZ5ksVaWHpJiraEqfyyQSOdwydtOPCZzy2M6fb
jPGGOXMkbexC7DJnor4sEnqG+TWyAHmQQ3JdJ6WHDnF4aHK27Vz5RGqCEZhzBBF0l0oZZXBNCDaV
xAnvWE6OG6X0yq3aOyRZl4TcG4jznEa5qmblYkhJ9lBnA9mkGsWBV+r7AQVoIIAWQHfDcqnF3UWa
tOqmV+aeQanzajcXfVu8mNXCsrrBU+1Comqd/IG59Oek1C8D8GjaSTj6Vb0LzlnzZMvekyNOD8Rb
gmVswkaS8VBNtoktUH9lOHSPbuj0n9Sd127c2pp1n4gN5nBbxWIFVVBON4Qs2cxpMSxyPX0Pev84
/0FfNNA3DTRwINiyvY9UKq4wvznHdHou5KPL2swVddN41U3zhqsv1TtW1r1bUvwQgEbIhUEJr1+Z
m6JuoqEQPetU9772yyLJhnb5ath6fVEMatnsUxrF2Bw6K3j0oW3TDDJvswwE0xyQt/B66E4TfSlG
ug2KSdu5IwhA4VgEKmq1F2N1shEzfY0QS6Unu5gfftfn6T6um0syhV5hertAK99caV/yeE3zmPOt
a5rP1iy+NOHcaSMDlF7NNF/ylWQIsG2yN1oMjbla753SuxsSbIiEOevt0HBhMTuov3j4D41XbC1t
2kDLfKoKo73zZu8ME3Gr1+Ti6SoUaojWbwofLcwl3NexUT3gsI2hsOS/hNN+J5u8FBynZPY+A8qI
Iao6Y+4DcuTF8UbAJ7C9u+DE0nL2de0jzgeb1dJ5rMuEFhWMV06d7Qct/Uwsk+SpfsoxBMJ3aNIw
0ea9PiIp66ZnbiDXgGgTKcXOCPkcFxlPB/b0OXETBduRAoVzv+gI/qrz7Cnrx0vRjNde1tvGEiZA
LO4Iypje/LT8HGND0M5U/CRSJEfTSZ6mhHG0vXyrpmq5spjXhM2UpXRCOefqYn5QRLSO2hgi1Npz
5bCbaNhWNWk95sWtdEHlCYCqhLfHs9WUVx6kGrRYnzlknuqHYrB+Ua0K2wCoCyQD3lmFgIBsfvGu
b3nXTqe+K48l+8zKx78u2T7xxiSyhWhBu4g26gfzB0ZplDnFyfC0vT2W36JZzWcd5OhkSn6DzNeg
PlZAVPlBjxXqGqPmfuuX9h3Opacgh29M+GNDD++D7MQv1y5x7dv6Zqqb4GDC9q7j/mLoEDJnnOR+
CrG+GlmGOxm8GjiGEtl/01KpNsxjz7x/mO4mZ02AIO0H44NYfrnF67/xeacKJjnmdPQhUzKS59UW
hoTEJe1Il9kx8dmZp8H5hfPvvfMxdwGHCgfxhjWrHAAcBGrZN22y1o+Gbuo+OY75CrH16o/9a+LG
X+3PslhPc+yGHKfONj7pkGeEp9eCwkFoWaXZ/ZLTh1lqA1CtivrR3tx03fJe81q6pcJMZzuEsrnE
28o4j7xY5O/pcU2Th2DiutSwHtSKpZ25K2Qq2pkFu1PcbKQLXDJtJy5wi3tIHPu5cRQvw+CrHUy+
KcwDfFmd8Z578RwyynqoSSZulkw8ljVCmzCsV8M1P+0PIdwom9NuLzm+bcwGU0XnhlVB8M64G2L2
n6AFG0jlx9avqLCsk/E5kwa1tW9j+jN38QMjlHhznwu0x2TWwhReAmhYahvGJMxhSvfUwnA5c3ct
6wFmsTzG7j284qLtcDsvv1KGt5Hj0kppLPKsFghri2OY+9QrH5qR05Gwv1oLhhIQevDemuL5BjFR
OK+t2+1QeC5BgDN0FPU11vo/2RRE+VJ8ueZyXYLx078HUHgYrPmm68zAfY2nNkn5//C1S+M3a3H4
+DUt2U8zTkByrfZHUTfrq5meVkODcLR8ziy0e8VrbLa7elY/etJ63CPWVmWrO0yW2XKeAIAFTc/Y
1HF5TrOfIi5gS2q6QmmlKjSz4XW4kB9qV+zMuunChTIkKJPQkUWUmB1vm6HeQMHiAEpRxy5uAl46
SzbRUsuX3ui+jZaTaso6ky4B+XX1K9WmO0wiWURSipqQmkAKj4N0vufWZyzbcHuHNE02cdg2/HS3
QW/50TJbjOOX7KVGeuu9fQqGKZATAQCb8f9iim2QL5vAV0moz+u3Y4/vzmoGrJKd6At2Qm8Bjzft
bc0vdlP5pqlxOcZQp9gxOrKWfcLuor1R0/pTsSpgWQ/evQaABCPIHVksbjlTFmyZlW1759hudYBv
A+yCqcXBovceVzDMiMau68yjgeBFnOs78U3OUxNszYaGr7hhRU5xzytGqbY/v5dAtXazYN4371rZ
sgomzP5ZS8m8oldC1Q0kc1LD5vzctam1wzHHcs5RbjCDEz/YfCkvvZfuRzHuHdo1lxh0BdDATPMR
SInAsrbkd2wJ87YxK75EV7M2HlLGpN7HCbhlGZO1kc4DYfIpTOLpUR+bOsKN+xLb8iXL9HvZ1DLs
rJSubueG7JOFeiwwt1igzSmzMNqShgvCCIKO01ZxdI/ngc6z7BGOy7OF2YpWgOAjmTikSH+8qLy6
ZKjsGy9zHvrCfGL4C3Ob3hG7gLSWoCIuYOwbECghK82nZnM1cAVvVgqb7OHD7LmKpdiJQEQBM9Dc
76D5YXbyXvdYPSd4gbw9I7tHjkwmIpt6g7NbjC02fOdUM8FBPnsRDUPWvAxuVtffaVV75J7zrqPP
bRqOSNuJWDPvaEij2LjZL6lNNu1DnjlD6DsmnnU8U62jMzvAdJ5ZdoVaibdzMWEdmfIgh/pI8VBz
F+Tu77rWv+g0djn+N3jzWaKIppmcBNRDZkCa46i7aistS4f4bbs8Sm1h/RkzBicmtqi04NAtBrzA
Ghk5srY556ucZAHG160a2MmNJd7BvnjigQJblVq/cEF/oF1ad11BDasCHEt9c29PLFx+lGodi7Bt
McJpuDo42pOnr4d7M7L6uyYb3ptcxEzzqUAqnDcsEBcxJ2xCHaOadK4ujrSvFLv7lMTV444eZvuj
68R92tjdE1t0zfiL54MAlf1htdjSCxoAarZkUTnFo57F0Hp680NbeyLSrvePeuPm7/n85Qfuiad1
2gwgDU5TUtIWsKhyV2HAfTcKHgLYex4rIRXmgeY/FUkJu8i78cixfKUVs/fGBNgIMmk/5kv30TcA
QBpjeNGdsaVUgyOcDOSP4Xb2PUtOwLcslotixXmKMw+yntl+ZMrXI69Y5F4T+TnXpPeEYh5lLmcr
s+yXqAVheCYnP23zsuj4+5aP4UmpC3QZB8MPSs8wjodUOe6u6nQVtSqZ9y4joI8FIIyR4yQcWsol
1IxoUTKQP64pNdjQKttqQZFfEsPSn81CP1izrD/mJWv2Ldb+qNWm4YSHA8OGMVFNbPhP8JztSz+K
UzyK1wEn7afekF50TLO8tqOhob/LX5U+fymgZR82DKOwSpISetlCGpOcmOlKax+buSLgK7xLxlgO
Z7F/S03Xu5n0jkNKYm35+9u/HxhMJzsjaWQo3ZvFDfVmz1l5P7Ey36dj7u0Mgbv97+cc3cX1wra9
+edPS0a2hcX7R3P7kwvkxwTFtYWa40XetIINAZDpHdd2rnRsnFaYOSXWRwob9yWNB7fW47gKn+Cu
6eHge3F9WeRaE6eym6/M1oZNr9IbHcjLEMWqtDgH6n3IugmAKPZc5n+Lc8+8cQwVrys7AUhZsMn3
fz+AJBZXt2vCPPULlBmeQcuZ7sHLXTIvrs4IRfZ90s6EOxycd77CEqktOUFqupZten120Fri25I0
62FwunKpjG/++iFrfQfugMA4hl7Pk3JwtGUJbTq/ua4CdrOR45r2ZlboZxBpUFL0uL9xSrZ3KNm4
S2Uf2X7QALscQNAtfHlWkKQHa/LHBz3vvtXoiYhxjNoxosjCGo094tI27ooZxE46UfKsUQB4pDsA
WZwgheF0nAGYEu2x5GooI+kS0cn3+y9paNBgESkGezwnTjiVHE9gVJcbv538bR6nqKXVnzynT20a
dUodhH4Rvu7+Avj8nhdX1eruN0sTKZEeiTVA51Oxq15EnfeIdQQ3F6/70Y7Bot67odZOZtwF4bg6
XWy2pr3utgQXGTeC0ehDMlPvnQZNUe+UeZkb7nYJUNZ2MPpjq5n4h3pt32eUWlIw8Qrv+4OLl74h
KQcPq9HEq67Xd7Xdjei9/K5Tb402DLd6wTtMOHfveioHQ4rLz+Hieu3c6vcyGyAgJhsgEC9XlXfn
vpTtPx/mZbG3/djizzWcFRTUYdRh+rc1E+vwt1IzndDvRVwMu4PeZrT4dP2Dlhxt3lkoXMuTpzH9
DnxJ0ElfIU/TtzvE7RnqXDfHj7ppHzWPTg9ryr/rPKEnN9YAbBvVjFJqRUR6gDhOdXZqN77WEB+L
7eYrcNIrE9HpzO3YWrVy6BQNNszFjYCIfpukKSHP76ulMDcgY4bQg8CmQbMcx5NJnDYRvGKede0z
mKnS848kb++GtDpLfzkWhcI6qhMB1If24BCX3PhJ+rE4wyUoGHrZZXyaJ3i2WCnwjC4WVoggE8uu
NJLQndY7VA6pnBGY3DUwurkFXid+tk/1vN4PtfTWexOXwTT5Y7haklHLh4Ur8cfHFIAoS4fxkhVB
9+mA9yNMSqQyNYB297KiQQO4b5wRblrfyl1Svyhvk8f5jKRT//aT6RL7qtjFPQ49WH3cbn0aGYJq
G/OIEkkz221fMzMK0NS49UnGPFfCuGozJCQMwdC8OoN28pPgM83jXeBZ3Z7VBCW6tF51L8dzUU4H
iXawMhdqN/8a9F6CqzQbdMinroSf1mt9tMTOvOsMLoVy0C/Mok+9U3Bd0dv0q+HnjSPT08b04Mm0
PdRyXiN5jRkW7AghEHY4m3xKczt1LBO6KGIfHcnGzYhFIGg1aHWxfajrYmb6N2hHrQIeQnvrmUkw
xPEZu0JMsRhonWuqNWdd12yQ0NynTL8l95f173Wn/zFF426sFDF2NigxZ8rzsrRU1xUyByZJ8qeq
CZfHkPfCYrrLCno0htZfotTOu62jSHFyGBYz81ePy84ALJbmee+0CNzOTdr/Nin0GNrgpikXywLN
m6FJSxIrydVPqy/gg6+lhWLK4sudzWe2sMg/ncj00NUZbGVVVuwMB//d5En34CXGnQHMnJr0X1Ja
L1Ay7jWGW1h2aT4XGC56DgOVCy57dmwgJxWERL17JKHnHjsteRX2/PawEIyMHN3+BIJycNd8v2tP
2g1nyikA9cX9QxFMDcB1wMfeTxDIwMjVHy1p7w+MWhu9ZXLGkHMKy7pMt+ioDBV0PM34SDHvHR1+
LmvAkRepcy46yBzXGx4rv32daaNp5+WrAdO28cm5lsS942z5wMRFXZmEY2tmRxJYHxVsb2OiD2dI
MmYedH2HBli6Ix2i3cWxka5NIziP/rxwgPoTmHD6ioFJJlTLF62JoRzLLn2TNqO30UemWE9Fhuby
F3Qx3sVjeV/1unW/LH4Ig/Lq9kn2hYCjragGk3H50N6MlgYIjfLgezfjbGb6aHKt40piTbo6i9hj
LdSb4qscguvius7zEncF8BI0KoDdG4fevpMbLCFnAIki4uP/IXZ69oLpG9orhh4vs8/pAn+6GCba
W4iP/eszAHbq0CMqwLXSsc4Vub7z3Akker0iu2gwld9U/ZQdcj1+Ak/pnQOaQ85/f6WtvxoNeqzQ
Us/e7NNhkaDOUyPXhGxlDufKCev5+oE9zooG1S/bMvW0+wyzOaQ5/P2dGeMmruFSpvUkk61rQJGv
EE4n2Tw6jlM8DOM8hUtF1ZI/a8W9MCIWAeseidK69+IA6nuxmjGrfVvQ5zIW7wCi1V1twGCZRGG8
B00yb/2ugC2FOYJ21SG5whVgt9PfVeJIeNvfU7NUkdJSyklAMG1hJ6aR1Ikuepou6NYtJxQ4wrQM
/FYyb7Vz8QFfpJg/A9eaIY3XEk1HEQtbOvfs1lKGln1xFt24Twr9D9bv+lhMwwWwZf44MjjiEldZ
qMvNvTakXLuXsE1q8+Jms3mxarxjpgz2w+TWuzEtKBlRWBYKZghRl+lvdbxgprCUihxqWGvd6m+G
T24cy52/hc/bHwphf7fjnrRJ9hyn7sBhvDralMWN6drNZcsjT421KSpFMYtrvvdzll9EaNrGXecW
xp5qGk7OUzZsvV6fT6LjtlJU/ddAuQX1eG1FMm5JotoiVWAwIN/2vsEEKQWGV3r6shNJPr9m3fKQ
K/5BUiAGjnCLN/QqVpcaU9VmgrXaMmi/c2powPXInpGaHYt8Va2hD7AgS5PdC0/AFeiM7MVgFnQw
NVIdf3+7qKY9/bWO/q/5Z/+vhum4zv73Ybo0S8cv/vfvebp//tG/5elWT62nkyDzCc9RLvovZy3k
t/9npbWM//D8tTeeo7TlBb5v/StAZzqk7jDYQnXCahu4evA/stLydsQq+++xNt0xdfovdWcF2jGw
/C9WWrQ0zdXEGJ9qvcDPMsbjTg39vMNAtJ00o2P4XA6Pul5aUdbE56pY3fENI4a2m6sna66fgekj
qHFVu2OUVWCFA5UhX0XfmmqXWQmezKz8ntYiUeyYJ5/R7KEBD74VlhDQqGcaGwfj3jb7S+B1Yg9X
tT9hx+hPc636U8AfHlLyaXlNQx2TrqOw6IxhGd+ZwMG381pX12VYe1skA2JFZab1u7FFMjFs7Bok
NzoOOi63jWof9071pnIcLXJk27SH9DMoEnXJrSG/YbTzGtaqeYBm1iOlUO8BBzRru11CmfpZSz5r
IEh7x7KILNvBWWdGF/oG/VdxF4+3KrO/ZjBK0syBW1e0+XH4SPY+oT4mR0WMAaVjSVGh1hQKTyQ7
plKkwyV5dOpsit8wKShiGcW7ZrAV+83GAUhyGthKbxb659D506kU3ZGuFv2upP2F2pIMnboePIDe
JS6QUYmN7upUdXiQsa34lfhEvEURoqSuQvvXu4FC2ZymVLu/L2MuArAzydd4OVK9VSmyzpb27KRs
Q/jCGC5awH7xHsQ1lzrP6e9cEtgQUfQ7jylR12cnr3dZ+rlaJnGt3eDlr/g22tx7WT5TG2VcypGe
LdOodkM/6RFcYK7JiSSFzXK+F3K658IkzvQLTcOhNIIGODLHoMHpXzMyX8hqhPZq8gB7d2R8pY/0
4PYeCRP4vxP3tcSJgJwYdMf1fyam1PTy9L+SAtEmQKUrrGdRC+vLEMvI2d/ktGLw4g6atPflM3c1
G/r/+Nv+tAu4OY1J2zWwAIS2GOfY0PdgsTTCHf4cY9kh8ZC3rMoxxk0EfjtDKqhwjyN6LZk2fGEc
pduln14bhUUhMBWyGtaazUiK9iWok3ed9qOfOqPtjsP3IzSliAWFsyoRfjxY+WMeqPEh62V7NSzo
Q/p815Ewd8z8wgzbOAKCbB9bemUP7Zrhcq0ijlxITJSHNPp29EjDxMUX4koateZcHXm9itfGWmhf
4vNNRQXmUKn2iK/tj6fNPN7GnDw0c6dHxJfoQUlovl0GWcJC6ZvnwZqso22oU7DUr4EhmgcC5zRt
Gy+YaqtLYGC+VWNw4wr9nCOjbucGiwPOvuk01WDDFR6EdnScR6vkeZWBo0GnLUMzbjGzmaT5K2Sp
UGf2su8LUCXL+issqYRD8V8ye1owfSa18WJlGMj8Aty6sXHuF4SV7UOsF/2BC0MYV6DwsbnUGDGM
9NGozIxJZdBtExeftzJ080Slw1YWOKELAYwl9yTWmPbg29w0OzJtu1Fau8ZASmxYBOuyOKg0PcTB
8Iulp4ahVCD2kYPlwr/Dp6y4c3tXkRARa2Ts3SBX3Y0jZiUMHuXBdBvijB3f4jgt+87uHM79yVHT
emOT9kUPfno8xcn0o2dSrf0VAt0FSSGTQx9K6h98j8Qr6pKzS5simgPybNTjqf2SqkswgBCQWopj
MC53dm/9Kcq4/wZEWtBf+BUzk4cO/T3M/daVSLwZrrDT3HOEc8CsnCWnMPjM2NvjTAv72a9vzOka
zs/bwk6YW1reu53Exd6uQEH3VbOL3eauME6N3tqXTPG+1Qoiptbwotljvm/IsWl298HFjzNISyGA
nrn3qZt/El3DzNO5LtiH+CJy0G9B5ZDOcszIaFP/lI6ze5m4N7TSJaWY1/GXhQe9nL3go4UoTugN
uQJnWMRPkOc1xX1TiQ4HZQcPQhLUO3IQpoxDznsK+LIPu9GxzlDUfMeC4V3pCjG2XTFJwqhKEva8
1VZQ/sml/B4Ike5UZayLOp7ERniHDAjMhTXD3U1SoD7OUTzCSCSsRyH8ciVUtpy9Lt9ZZGWhaMXN
ZRBdc2nzqr5rIXb+/08lVOoyZCSi0dLVisVVCZKdLaB2Wpl6f3Gv5Mvca82uGFE3SzQwlN5E3q7X
f9r4ZyzmmbIbL77+/WDPlXZtuirYOcNHumjJNp5FdV8v3OOmtYgl6CiaIpRMS1pJIEAGhKUtUBpq
NEfU3e7bXmU5exXovFWqM1bRDhM4oE50POrt0PpXaW9cRT7SuFkIJKfctasE6NzR5+rck04m4LiK
hAK10F1lQ4V+mK9CIsJ3fPu7+MtVZlToje4qPDqrBDmtYiSncTYQ5MliFSrTVbKUq3iJYlrRaCwu
3Sps0pNa/FU6PTYkfxU/x/Uv/f3gr9KojkZarWKpvsqm4yqgOquUCnO0D7VVXu3QWdneVtEVOj36
a7pKsQpNtljF2RaVNl7l2g7dlhAyAu4q5VKWUzMKtjCdgyJc5V5caP3GRwHuVynYWkVhD3XYXWVi
uQrGGcqxXAVmAEaQylZZ2VlFZ2JypBZW0fnvn/79nL1K0rN7I/JN0fsqVmPy925/P1SrlG2tovbf
3+ar0J2jeMtV+tZWEdxa5XCxCuNSKXotWpJIbkHEr8J4YVb6lxzVr4FGd8CfSXUlbedvUimTT2Az
r2g9JM8N+2IXWfDEC3+3xNzfS8MeToNjeIQf2gaSQFzjgTcODX6RZ4+H+oIqvjJLnHzXNnN/tHxD
bFsfu4fjed1LxxPpNk37Ae5q3pu83aOS1wbTmjkeclucfU9znjo/ULTAef4/l3yrcKdt4DSQDQCW
IkHRPlrbeYRPwXvCAYLpwCHc0+VGVKxjDNPy7zSOz0+JZeC5LwTVZuzU91IHY9s2CN6t3dKSl40v
/iAjhvziIxs5tDVZgCPBEFo4Wa1DRjy4+UN1nEvtqeiK9HHodO/mZAZ20sXU3nHQlTu6tIqjo1iT
mA5wNZX+ydIwkNXFO94nHxuJSydG7Zof+pC8QRctHwXjsesw1W/CdLh8L/YHp2ZKjzFqXAxRiKes
He7n9fOkI8ddTj90NBqGtolbqG2Vx1oWd/0Lt8Xc5Voce/up36U5LX5lIUPS+39KyAGbFKjnVuTV
1QxsSmDks2wULaMYKLU5R5LWzS+B0VYbFsCEbGpmqjvAqXwG7PldWxB7F9i1/KEGJ9bGLx1J0Y3R
pC+chRYyLIhg7FqfutWwXavHReSMuruPArE5GieU3aLdKbBsG7AoYU4RlVeRjTFPcdX/1irvuVDO
hTs6c7m15C+B5lYFPGSpZW/qFl9kZ19zems115o30BSP9Cl+eZgvBKudQXLaLbouzFqAXl6a/KK0
+wUDHv4QbbMo4AaiU/jxq+CW60u996X85TEncJP8PpnBV3oja0gOjapin3NKou7wq3bmLF/IR61J
m9USVPZ3UJor7beHTI8TlFmQS/bKXSNimKH0Wye35do5jf/hLUmZCUyO/SCxBftt/2X6cxgEBHn8
CZwRh+wNifpvNzHgILgsFbFbv2Idei2w2rhByuqbXOmEvLoy4yjV3cVeTSDPjbrOJ//TknBKPTbh
uf5F9utaWi+NuSRb2A/8U6/7A4/obFbVfoDXszHNwWMgmT0aRQIUOR9vDu0iTZ6dUfymsF74cQ/F
BY/0T4tPAvjtjlT+W60m/zjS3DXpegU+ia6OjA4wgV162+jaoc2h5PU+w+2025lBEYSyzxZ82e7d
VPqRKcdPbCMZ+Dh6kbF8KDl1G7bj52FoHPR2wh5aMZ7jn1hJ/6GiRdodnvF/ur3IHoHEgA3TGHBV
+DRo3M2RxQcut5sJuAwsAKMKfY/GuMUDHdVPFk3qCpNl4tFPWZAcmfo3OuAWeBz0PnhamaHobccG
scrmTeP30wWSZIRNwowwDYarzdnuNWBphNBVahCIthCnpR489ql+zB0qHkUwvlAXwVNl4llB4vtt
V8mzr5aaLCAc7irHyUBF+E0ndb/xkN0205uR51hWXB7TVHA+g3R3Rb10gCofxTLsWRbO7bCy5AxE
1jp90wMSfLrLdZKkJ+kTuofqrACNUblrjUT+MZEkILFDBzPtvJ/+KB8mn5K6YEDlFWdVtm+4Mx2k
6+lEnuR3sgASGcw6qlCCQFE0T0sALXBxiW71JNCC8jB57TVbeBlnz88+80mbwUR147bomHEMso6w
gkNxbOGJ2pm9N1tEbJdZx+idmacz3C+mpxhmmrGUr3lbYN5t33APjcdSl++6FOe2+8akeSdajOkO
uc+msUmbdZCiy7G5wmS8oyYw8nqDDKYskm0744vJfGziqsajR8IEmEEQ7E3FSbZM9HJTje3DyK4v
ar0OERMx+DW4Nm3GKgO63ZzV1Hjjk8Ax7v1ufLBsLWMM8FXjw+D3/MewAvZqXxrWuCIyp52jtGEv
rfRJFtjvp0yjZnGsooo4HARbXON29axPGVBPC6++E8lO/ba7+aPJy5ehKr7HzPwYfB42v9Re0p7o
gBrmT5ifn4HZLHggEWlLxE7RN5wgnfLwbQuQozmzgrI17w1ROmGFukaPW4wFFNcZtsHAUKAisVDi
NUVCrw6FLl+xMm882qHjpHzOlPhcvnQhMYJrYe7udYbnG8/uj1jRvDBgnrxJUBNT3b9g0bRDzYmB
PmY7L5kvVkUcVLp0cy+c6vw3ovbfzTI+K4WjvnbKVxHkz1xbHxOMAPjaKpriJFaSRfeuqis/9DKo
No4B1aah/LJo2xdb0TST2nv2SXtPEdWe+9szpEtv7yzyzs6snVFa855SlbNmad8J235oseXwfGLv
cYB8sNfyuIhGGjuJpzMcBXqCL08TSJ8ojYeBkjUMag78nswvK2bg5v0AQlN07ldteUcz6P50JSUq
Pci2vspuU3A0MH5u245xT1OsPSFNtWkNtOZkRppN7jGA2aGktEbX2xuWm3FjDHiHuXpjMMc5IrUe
fYMi0aCyfgMDpQ9R4UHtrvPCs1TBAly1k2xJ3gOy25vcIBcSVFTNNnLkZO1V+4kdjQsHt9DBo9rJ
QiPWip/CtX8Wbz6uIBTChN12eJNrRNTLzYdBw0dcQIXtdZ7ejNUokYYKK26PoTssIQ2R1nboqzfc
M+A3AzzGczKWuG/Kd7qv+YLrkbtmFRoqeJljWFB5qoZdXznxg81L0DdQLD3/LOxUD8d9ZhvUNtEr
t0lsjR506tRlgcTNtOCLU+UBn6O9BW0joU2OOwHLnBugTbIGRT5z6diaSQ5hcAmNYbk3xzoNfUt+
qqJ5BlqjfuVkbA9lmuIsrpc9S+4AV6o/q5p10FvyHTNYSpkNeXFMkWxlGZybcn6zdOs66u4HlYWh
F5t/CjoRNssyetueTt159EPDnYKv2Ijm1dsDjXjp67ugS18G88XISMD7ZfpN+ysXUsXxrPwxLQyw
aTB9wWN6m9eaeNivB9uHStrkZGCpkAspRqVYFoAZ6jk/CvtVdsYjVgLwyl56cAxuR3HSUHNuzH8x
q0jwMZ9zsGVvm9ixtmk+vOpLH3HyqdhWpytZ+o+Y5NIgWEaGonuZxFOK23iHWYfhmv5Vi+WYqKBn
Lqtu80APn57SdewSZT8zEef2isnLzat4l2ksa0nwqtKSCWc3c4UJvDESWvFdTuxIFFhH9C1D3daD
Mwy9SEunZ3shHzPwH4xz/cHmG9hamZUdCYWjO3GasQ9xt+gbc1bvtKcVuwSLDYJo+pPVBcsD3rjZ
sC6zMYWjT1+SmrQo1ZOvriSQonf+L8Uwtk76+GHqcGKNzmWaqd5tBq5oXkdWKfU7JDjiDnFN4a7n
EgnJkF8Wc3hzsTawT0L/1AtKfWy7APOkV5HT93MIWwq3WC9DDeO5Q6VemKVYTWmDInsjkVct8hNb
6IbztgWVM64XXWF/Nj1JD9cE4VKl6jeryXAhXwV468J+QUej9mfkD/k5I48EdAdvmL5bGzv1MD+2
9M45fMGNdlrWhEvQG/p5wTp0oDIvrYPlAAQSx+YiMcUMZRQog6vGmApa4agLDha/Ogzszzs/Lj4n
M1HbqorJAXCJtrn0Pjbk/pfjnJkKMgE8VT+7r4b+h5sE0UvqfSPu4q/BbNq72cYHzm2BYBwz/tFM
a1wRLYV3igOtQ0WhziGsiPkuxfRHifStsnL2lYnJXs7XjMF0hhOe45hnlJsSJCQgF9DFmpNqn4KP
wRPVpZxItfsLgQHeVLTaoZ7hp08XtdX8NH12B4tso03x3oA4aVh84yn/nI2WW/LKgKsFoV6Vjmcc
gUbaNCGdY0mYrZ6LdhjPLqKnOU6IF83CIyU7EOn2R1lVdI2m4mLb5dGQ6kXLiROZVqThksaEv2g7
xzTcbWrkt3ZwOe1h2E0k1XFK2DVAnS0LUhKhQ7FnDwUpKDHUvG5vtssJW5dYxHzXPJDb0B8WnZhf
141H6p7jBzMR7c7ohvWojdMqwAJU0562mRcs4A2eQSizWy/nhWlUm577jHQdjuAUKD1bJW8hZaxK
jF47m0qS1vJwxpptUERxOT//J3tnkiM5kmbpu9S6meA8LGqjSp0nG92GDeFm7i6cKRTOvFGfoy/W
H80jKjIT6ET3plAFdABBqI1upqYkRd7/3vdKQ/9RUWy2M6AngT5G4YgLnrsOZwzI03bt+xVuHC0l
cokrJGQEgUdKY/V2MnlJZohWSHBTfVS2/OPw9aYrlYQpNz74ncnEtLewK0FZlfRxLA8LrLjboaoe
PHDB+WooY+otVD9xnIWfUPJHz+TUtNVRT5rzqDnwPoVZHb/e9XXIlzd72zm5nU2PXu6Xx78OwHOB
3i8HGuvnfckWsltQsf3Chv39aGHI/vUmGOcl5IrzOoAAcZScoVDHl4f60uuBi6lgyxeR0BxGwS6V
0o2vg7bUb/z1pr+Q1bvos3Xm8qAt3Rmy8GgK+Xr4dXDHctjC7LizlyaSbClCSbm5rZCCwLkteb+v
Q8uo4fejwg96Y/P1Th/SGjz25ZNyw6z5gab3YjnpFNyDY7a0FHwdbBvYXjqcrSLWNpMyP4O8qHEz
4pQPQL56GLdZIAS1vo6WaXXmuwwXiP6d05j0jl1UJAIa5OUIONZRAQzmsjUPBJ14Or5+4a9HLHX4
1RkY6ZoTBiSpOIkQzdJjFtndEUIc8/rxVCx/3d5+Vk27y5AoFgvUGrKVPDCnto5NJmyiRPTJ9VFy
GjSedT1RMe1Of/6hvv5aX4dm+QtGrQVj2DSdcxaxbbLHxTHG6UjoKZ9h6TXiqKJerGeskRc/7lhc
0paAMXW4IKbWN6OMjaMx1ubl6+CeOq+cLsVoW9uG0A37FmO2Q3LYG2OQ5qlQ+Yc2JnIPhYN97XJg
3i2uMQv1Fb4ldqNGYW+oP2JXs3wAN41G9hEHicLpBEclQYhf+K+TU1mXx9GfrAtaClIfOabtnAw5
l3cnv5heHBzt2grbJTyYQ4dialLkl6FtwMeLjsnVlOBvZD1JVSC+lpk8GXmBKjvTcHdJpvx56Olz
nzzvvV2CzIVTiTvPmsVdzQjjMtdMw3yV+GSM7Ws9pOrEWiXnpsk8BLOjuKv8SbsZbqDdVDmd2CP7
eFKbxyZl8Iid1z1/Hfx59uGeNc8t9qezHUv21jbyYIe9Z6aKqeXSOdINbIygLFO978ClNxtZy+Zx
LCe1zRAcWZX6YpeV5TcNQyodhNOlJu56lEPlHQ1hACdkDYLnWq/S/3j89RlfB5sbTSjk0vaoTFpU
hjo/WQHpRfgTWBRx3Fv9EcCB9vtg/n4/esAG6QxtdvmIJyz6RyON+2ngNpe4k8W5RhHAeECZ8JDf
Cg96jd7iI7RkQ10o2tgq7d1oO3fN0GHT1qut1xok4lp3Pn8dSr2CMOEkTJwmyHN2nOln2x4otxZG
uSdHEFbIzX1WzmeD/OFWs9xfjMKG0KH+EAWkIfvV5XqxsZ1GWzWp8M8xzmCa0uvFpilZ9S6Hr0df
B83soWazLqopBjp/HTD56CEqC7ZcWrFiWW7x90SnOaAQomlHDkbr70fp/BhbBEWWxjACS/kxxp53
nQDBXbX+w2/09qqPlnnT9GkI/Y49d2r0jK9Emr+ZipyFXrPPhAvf7SldozMmIdEJmZJvGp8NlvDV
aOo3b6CwoiXUKqM7zVT6LbY4eIWPAkc1/QuuQvTf+hf+rZ9B+0DZvP5YNTrds1PZhr0Wu+fWZO4M
/HF8wkwf73U3c8753JpnXM3OjIyjw3g6sJrZNvj1jm1x0jvg6IqKskPCrMIb8/TcaV16tseJxRTh
DUSAJqnEoXE9WjtLJOakc+2lDB0ZdAZZ6DGk2fpdxpnJMG2vBmljaIGEMLBk28w5bfHCxgbqGBO7
b6s9NAx/p4iuWTdOA4SyAZgCM6OV8Orsbl5avKrSKJ7JgZ76BtE+9af+FgyshkpRWEe3r7ST77Ki
06bxs6qZXYvMum8HDZA4bmAWqzhxGfG+sdv5MBuGwx6MqNAZCAAZXf6OkhyEZO3RpbjHe1WRbjoK
oDdtqYZV09D7SuOt/qTbHpMWbwNDSBx9TEkv9dw9ZykTOC1PK142pGsMlpNp6VGCnD+4XPZ3zDq2
WWU8sTNeuFcWC6lhyi6jcgI0DyfeWq1Do0VF12aRiA9QtdOdn775sSOujZDpDT4SIbkx7UKjcJ/B
NuR2jE8Ti0PsXauhR8V0s+dCTwiAdfpGuHTndq5s17ZaqjYwbpBWDsReJ/x1MU3EgdILNsTgmVeY
nocUQuM2nJZt51hchaM+Xo/8ckykuTrjTeSlURHySvRob9D2vp/M/mOK0pp8DAPdttEPQuGI0Cko
r5llNFSQrjWnePMBpG5qrSJty+JqZxXarcM6wqtAQGBHhfXNAqNC1R06f6vmWJxIjf8yitmHLTk2
G9sLPqEJTJ8JpTFoWIQ5yTIPqdAXdHJ18AVLBB8prxYE4kpapo5BhGC5wuVIFbc1D8fSB2I+GNXw
Dh9yzfR05/qe87yM/GbPM3YU/hhhH8zVM7N2dWjNJpQSi6OfFtmDm4Ggd2f7CgfRYbJkjyvVodyQ
qi0vQ15Tb1r5n6rP7EsMmDDlF+mZiDAOA2mIaLoJCJNcJ8oHBqsqb+7MvdmOa/ywrHluX+/7OpTg
JVORnILC93alW/obR3B/6kTkrapAFdtUZd56pk7LKbpDqaCPuLAWmej0IQXje3jIxWc8ckehqIB6
v+HYUiu1DnyEehwKD6V/x5+3Z8IiabfxqLj5esSvNl5U/aBq81Z2kdpXGEfpPAa2FamugXOrPcqZ
yCdSJ2ZFxnrh5ER4CJbD1yPUt5+2aQVbj1dQVG8qitDPONCPkoKhAzIgQ7K+jfBlFyUynE30LZoY
HHp0uZnJgifoDWJHDJ9XGhHtO1cvnnjt1r4/7Q0Mj+us57v2BUAQP04eslHInQpKcB0aRQRpwBjA
ai9GO1Tw+6AXCcwfetYdFHYHPPxZe5kb7k2dlM6uUOK7JNl4mdICXE3PRd/ldlGiPw2r/Osoi++D
rowr9jy6AyrUd5saYyNgt2vS+d7qtflQNdM9ZUjuvmbcjU/pc7BY9VWtfSsixeC9am9mYF0q7PZ9
jzwicpqnKXsIxwFNN2i1nVdW8SlYDpK8IuxbckxxnoVNoX/2adgls/2YsgGObKvirgy5m2x8vKN/
E1Dqkaqs7NT72IGW7JBttWzHmfLRzsyUshTRvvMCFpAmkzSf50lRATyWzrY2M9jaWBBWeVzu59nq
Ln6b5VhLERiwfQC3m7X0lIEDBOhovFVGzFy3KqyVEGUaslMw4K9SAE0TSXbndigVSwZRCzx8NqTf
lxkZSccx/uWxtMJefhZ+8Qs3QLP9+jt00m4vesfyuumd0FyC0V2v/wg87UMWIxuVinq9wkrCQLnf
qohoMi5ZLro2wLG4LhhkDunu/5sP/29I/oFh4QL8F4TPpPvx/cfC97z8r/85Jp/V35sQf3/xn3hP
/28Bbj9d90zdNGjMxfL3hwkR8qfl6vznIkc4huP+hfcE6s9HDJ9Jib8QQD2goH/gPfmQzqeSifNM
OgKWr/qz0eDut9UQSOrvhoM/3v77lldTX6o4/96S6Jq2Q2o0MGGGLrUD/1TVmfSu59iDHezrgNRO
3JraYyqALrQWrrnGAptvfkO4HneUo5DKy3adOzl7Wr/yfZox3eX3iPZlX+A0IzrdRLN2krYowykz
RajK6KjV+OIz/841UvfCMmsOCI5wBo/rxnyx+onGkZ8zn2snz5SLEwRY2/jQ49xdN0McFla2k4GA
2vFKwHildXc+XJhi19Q01VEwZwExGV5ZEq3GvTtTRv7DYsIyzueUG4OUh2FiA1Vd8axvUoS0An2U
biQWldnWsvKDj7S0eO+71AoFmm0rTP7ntumK6apqdCFc8OcUWFDmtXAwoXDQIsLqp0nfyOddhpiU
VO7b2aYbvQTjB2PShBIOWJfAkPAQeg96TpwT0iUYBsVkF8ewcS70/Jd1Bg/gEbYZs3h8melfSjHW
H9BpBgx2/d5wnR9pBLctzRCxPY+0sN8EE7xTcUoNqR1qWz02RsF1ve54wno4FXqgsx/2v/v52G8X
8k/DPoveLnL7/dZEpoVbAV/P4RPXhu9/tBHYtZbiGch5DBwlqhqNDvp1YKS2cVEdQw00oqZrpPn7
NkWR0spNqeYXOoXand52RyudP6u5K5YMMI0ppQWzfuWaxcXkIrgSdfHsOhl5Zhf2axX3aFDEYdoM
wlIDYcxENFrbBqEx0Vjk1HSNWG5ffYAQsIOZhF4uQG5NS+k6loR+ZWRW9qiGYVsutNXSQYJrepOS
4YoxNC3S0HJY0LCaByDTgEWYxIMbDYDUhFS3pOrmvcK8giOBTNJssZrLIoqUk1I3WMSk4Ky9FE4e
bVHULEq5c/oMtn2VvUODS+10eW5buQ5Mx4M0GmSbYiaolddlzbAQ/EbuSG6YNa7Pga6wsC9HXmRe
5V4Zf+9TUZkPgdU1p//cS/R/Qb6yQZyFwo//8+V3130vv6fd9/Yfrrt/fNmfF14uoZjouOJ6tmHC
Qf7rwosP8W86uxUAytynHdPiQ39ylQ24yjbF1xZzDdt2LDzjf114A8pPdD5umTjKuUP804X2X114
g+U7/eOF12Cp6HrMqunP4jL+TxdeQjyxBa9WHvTZuGm9Q80T2EEwEbm2tsG6Hi0Kx4emtA5cSr4F
ZaCT7LLcfRzARWsaIK9u6l2HZdcweNF8bJaX4NejfqAdU0zORzVM6n55+XX6aTSLH5quO+cKKHOa
Ju0VP++TMkeBHP6Z1dCIpfCSLRONmDq8Uq6rPpfHqYqtcOI7rq2G7kHD15IjIArrILEErDA39mSO
lKB9tdiASu3DMetoE4sBPQ1unoSwSd/p/cDP0UfiwRtpifXM+cHWxHWmRmptZtbDgNVVa0cEbyiL
69gDZNouhpuUAFKajz/SMf45DarbNTjtRA5VpqFPcjUV1omyi5OgK3ozyQbrXOof7dF3zkoL8BeS
/jgGo/HDFgWjGtnGG7cMYHGOJpmmBYXmRZW36ViP617mvQ7ZNJOykj4rqco4AuGnNxptcTlE0adj
Jf6u8oW/zohUHXqLRtlR2V1Yw7FeT8uaGnMBBYnGKt+anWqeCtDM4agTmTFop1vzXa0DZqhp7SgD
4Gjq01MAtc0yx+abagEQpHIIvksEC3dQB7a12TVLjeCxVKW3ivS827D9pw/CiHJvq9r+oXv3SFVe
nJFrf2w1+l5UkIi488lwTnL5LkzjmUiq9zAntX1GMwSvVDVvutGM53xwyBYRw8TOV7WneSIsqqhr
3cdKny/WmD7peBeEZwXPyyTuxgUP74xA/hzzGjNSTWQAlAyhuQQmR1z4C4Y5NtZ+GuvH2qrUxgMa
omSaPzbAF58As5r69OkPvbcL6EE4At58N2pTnBxrSZZrcdjy2ttgNZxvFl1efe4mJ2cyxLmtzBd0
KhgVPWaVlBAj6pk+hYKmTJj+gM2Y4679ARh4znbkNOmXToP4EFd1ecoNopHJLKEzAB22TYodOv3T
73TzNtQYbYKnMQSfmMAKwisiy6TYlmKGnDrE+sYdU+iXRZ68IE3iZFYfYz8uZw1SJNCeI1Pn6kyX
HOdJ7K6Ja8kTPvD6xNiNSDuawSaC/3IqoW2viKaaR2cU6TdOdpLVWbCZg05dYkdbV2nsvoylJNTm
tWcZLb4fzaVZoQyQk/oW4JGHcyfyEnOZv8kdDTY/iAuXJ0PzKbCYX1PRU6Ghu0+m0ozdKNluOFYV
PczpezcLCpDFwJZDxmzRMu0wpD3dYsJtnuPsfTL9R2N2aUR1WuOoeTVYnWUm8jXZkCI+uLqIGKsY
1aOQCNy6DSey6rWT3Zv4wSwXBl4cvcwmL0AsRzXKjlmfcSRm25zP2CUp6jz7b+c1r/G58Wx+OJpu
EpFske5w5+IOMMEbpl9gRxURR+3sixTM1KUlT53VsWrS5jKEGACJYzC7pYihPvkwlPYAXkucYHO0
IbU23OsJABSPgflaJkNzlI4iutsTwRhrzbn/OuSj9govGs80atBaHwyDGrfOMjG+8tAIQqXGUABp
vjeJlj6Vef8D12iwbnWNrxms6epLXOpBN0Mac+Z5p4/20fOWK+2dk2MQFAVhBILz4tK691VjIVqU
zKlpyQNzNhRLiSfA/FzmLukW1T1YE0Nq9qZN2FEljoERFIoP87bUsKMNvETuHJEHG92u75xuSH9r
j1+PsI11FWNSumjT1srPaed1u6EfiQW7afaIp5r6+KppP2NsVQzktG8+TAgafSOsMJoX+lRZPGqx
9gGIw/+uzzYA7cIOyEb68TmRE3U/Y5ZvnKYQx17Ne9epMNCJpbkjtrWffT6+ZhWkHABxah1Rrxhm
zB9CFQUGZnP9hx/6UaDui2i+d/u52NNi5sFVTtSBnmNxcMqal0hSEX7RmuTOXQ51wcpTUdm9ol9r
OGItLfdtFNw1Vlz88NxjkdrVzyGCf0nZjAmq7SjAgO9yKImYl903h9uEZBbbO7m61TKosdtK4tBF
NjzocjiwYuuuEZighm6AwpmJ2zySKe2eU1FuRZW3O7Dn/ECyz68JNiWwHU+GJp0rI9360i8otAYX
BvT+x1F12a+K0p+xdb0PM4O/Ueaa9aCsqUIXnImH0468Jwlwoxp+fDIq8TrsK4CHP+0obCzvIWlG
812zjnGSxTfTYfg69jbcEzcxL9Gov1E65W58mp+2xL/klfDxz0Kk0CbdOb138ddDY7Dwt07TxrUl
lyNsRB7+kXtGLS4ADaVvxt569HkJfLMDoueRFZg/zemcIqxvi8JC67ar/lh39edXyWWhd93GK4Eb
aMifj7mB0X+qByoBIjmHshEt5WENQmzeDc9BjKUyshqJUAlaOHCr9uBMfB6CrXhto3ar8OEczRI2
oBEY+6619fPXISWS1ZSlOuEtS28gyQ2sFhFN8mnLUrpuigNsNbDMU3rwWkfcO/CnsD9E1l6hVoOo
r+/YgD0hnqU7MzaCm610l1ue0ZG0sJJNndAThz+DZ7mqvPcBo7/ftN030XFfHXye1K/3J6TGanJt
mPCYLLhSI5wAW14ORftNqzEyRm4C932JR1UB521F4vZUtuQqGiZkDKKq8WTGziWLYoDYXtOumTeQ
Rout+goZ79yXdky7ruXuRIJ4NcdgMxnSaNccdvtqmFP5rimEVBMiGtOXlJHavdbZ4rFOyXZ7I/s8
UsIngmi1qP2byUWbFvPgGS5U+1DjalrXmlY/THVzG3pWY1E71983X0c1++W2HLLkwHbKfhrMOJyI
t2JzMq8tcBA8KmYLvpMJkAkDL8hARwcLaMz54U13pa+dl2DblJICcWT6ANYD9tjUtmvOKBPvmf7Y
cD3X3eYtm2C45pr9SOGethmd/CnAXQaopHmmUfqaBu1nNUCdNLGkYAte55ECb8J4RJKFXkf2eBc1
w7Y3MMESg7aT4uhb0EUaO3uy3PQyNvdUeD5nY+muRnyAULGHLAhCd86pGut0ujsNE5KVdhSwrVdD
7l1mbWBe5R7tFt2WutcQWeakl/q3WiTHGawfgRUqVzvv2fWSi8qbZ2Z7VJr8Chy5J8u3tCi/tPJu
LuKndjRojnA+avWS4z8OK5OzdizqVSaguWIvXxGq2OODWLyKhO35iU5l6Z2LoXocQevNbuR+s4a3
HOD0TGX3WmkjdWFadgpws0IBDOKQ+U/oKkiMBMlXLFMJ/Di7OZI37LjccWwC6/O4K3ENqSp9ltw3
1lL/lbb+O5zxelUN7byPgN8HpbowqzyMAiM1JOHCAfO2lS7MLM/7NcCkZzLHiZhA4i32lSU/yrSy
gMCxOOHVNK21BkOrmL09iThc6x0vUs8I6E5/rdzx0iTuUTnqSGxom1ogxjAFpmu2PJ+yLh+EQ7vJ
MAd7p3OfpmQ2VtZs3yq8h1WDTGqN6m2QOVsR/1z5M8NZLVo2AEdaObJVpCqCVxU9sf3FkQzmNZSB
ujj7DEGyIEmBggJ4a5gkMY0G0RROTXRNoeUOv7AoZVvCM7vO6usQSyT7vX1uMyxvGbM4I5CyYOsr
+VyCyKid4Ez8baMPlBVX+lnI+TL5nY/x2TwGRf1RKUx0OU3C4LN+fv3LdppfvTbADDMku8pyL25B
WDXrxFMWt8DP0zg0O/cXjYUvCV6LVQSAyXe9l6qEThrr7SrQHbi3TXDCFhWssg6RYkqKfm3n8o1p
D+Z6nPmWhyuGMjFeB/q4jgeASMX0MQQuWrczn0ubJkyR0mow7+shRg0TxrVJC76yG6hpz6/LeIP0
bR4qV8ASDiJWMABMYYWHPqPwoKJaOCA4hD0ufuJGyYLMJHvFYtc1+Lf1UX8NFhM2BSubTNIdFkHb
W1llYGBChgrdDNyRNYKrpTYfEvJnjymCE39wTdtYJCR3X0YBfeFSM0ZLqfVpHhojPued0V6Krkm4
osMgXRZmZT1bp1TglaLATN9wHnYrN6PjzYoVyLq4M5jz5U2YQfY65Sp7KcEX7ZSltK2TYJ5ywNBd
sEg7ZAvEfGqTUWwdOb+KosWX74x3rjoJ4vo3zC3zjlRehR27aM5eYeWUJwZ3lXS3epB3ZD048Edr
txpC09pudeNYiODTcpK7tsfDPkwl7ab2r7aFEDHl2M2c+uJ1A3vjFAouPlEAdxOu1qkXT2Y0TGu/
Nb6npX1nldHWq9K7xnwqTXczWq681p1/qnXd2jfuvRoM0LCqPDOfoi56Gp1d4EdP3HTnUHSxtu1N
nLOQU7t7fGFLvsg3N0lARtcxwHpWMy3jhLIz3TzVro1/KtL8I3vQVeMAv4xk022HGc2VpwlOHkih
TD9g7JMhVaZcbTts0LDEvmkFhD2f28Ym7inqEc2jZppi9Z+rUP13JRhAa1sk/X8lY/1U6qf6RxHr
9xf9KWL5iP2e4eHOY94D2M3/j+nBImLxtuU7Oi5WRKS/mx74f/MdYKNo+gYSl+UAO/hTxHL/Zi2D
BZ2uZ44uxbv/DyIWihVjkX9UsZzlR7BslgMWPcPOUh72+f0hwdL67/9m/I86E5XdaVZPlDu78ape
WRVXIiXj5ClhIsZeTnuRllbhr/ejrZ2Y8ljUaX9mnR8ODvUvZTYXDwltO/h/gzUbwe48ywaHqYlV
BPYQ4aFY20kKhxmT4orLWROFKthqKjWfFLFliG/pwa78OHRr71udWs7WKYznNs2jHXaNH8Vwzsyx
xYyDmV0vnmObkcJsjNaDFkT1g+zgtksTQ6N4UZpUT10wwpsmqHjoG8asdbGj5Z6kEVZLLN9lOLCF
COfRmI5x00wo0xniV+7uGXiO+xk+6yQa7ylqbfxzs/+gun48yk7ZZ77+jwOh5uaYQcpuahy+gGHs
PVcTloDHzn6je6rbGXENngz636MOwGCLyuGEBmtT8KXZ2UEm8bTW3dog+O2x9LczU8/R17hyZpn+
xJrXWGPm/+V4BM7EmMJ0MNmIj8L0Hk3m+z4pzc5trJ8taWa/GFn3TvZpJjom1DXiph26RqHWYsIU
C8Y+OI/2cMFhSGxIExtNxdgUXct5pJQAT3+A47yEHVbNIXlk677qhw2moSzMm3YOKbwA/tDPZYvz
ynqlHgxwRHSIMbaenLTdVmCT9nFnqhM73Y1vOPGJgYABxKUuYd6OTsi6X+46nbYrUijdoWLMnzaw
QlOz+YXkaIZ+rRGMgrkTL0S5mQSgGbRUI7e+PMeK4H7Jre261BhMdZwfvLplREEQeNDr4L7hZjTH
8lIG+35M65sb0KEVzLOxyTxb3kTV8b7R8Pedrd5tjA/noO7x2QX37aJBwPqlPWNEwhEGv7Eir5S5
PoUXbAlwlsTHLMBhr3lTscFlBjZ1sX1ZDHEL2VSHLholvDScGUFmjzfnXqTZafCt6TYE5msejcmD
qZj+u6q61G5O/icFLstKvT2pZmQMjWTEQtB57n56ynFWJT3zqxp1bSVVCZmW8s9N17xL075mwxis
YUhaQOeXVWNydT1XsmfwHq2ke/IwAvCjmSvTs9YDgaBsYPnXuSgdjte8F0burfKpMq82FCu2Dpo2
C+6GeNkKIu859+S1IewNHdAJHvXxoysIYmtZS3Iq/hRJ2Ydzz2R7sMtzUs/nLsEjWNvy1U4gbjGY
U3PYg63eNwNoCobc9PaZgIio26jyQb/R6bZtdEEGiOpe1kcekf+o3mtp/zlkklArEFMvUPG6NRIa
WVQMTMEvDkZSa4+kCbMVVYm00eVkQjk7MEiXeL7Tpo5prGmDjeaZNKboaNmzU12FB2c0j9JdEEg4
qS2+Sr2YkJ6Q4DJVU9iElrMLJMwDSxoI0Tl3bfAj6aprpx/2pIiFshHeYpitw5w6jVrzRMgesMeB
vyPL5G0LmtSuXseFqPO0A3JGKHOq28CnbPMgeZ+aYef1bh5mrYFwTHGuY9jRPqjMdL2FBrnjVg/e
SbMhbxnf5GS/RRAMr71LABAby0vhOhemD1iABhviNh1rpKW/R0WisBrgFM5vfu5sUjmOB88HcUAT
OStVL3jx9JRYB462Wn1K0/xp5QaQx5x68UKy/gvONyPhlHRbqlcG52FIxxSKwqTTwEYsz1Y5c4H4
tTd155lMLEEK/+AE/GZjpI13bTTe7Oku6QpxpQTdPdhlcHbhh53nWv/RmdhQGntaN8rrSVjL3yGJ
matz6GRpdAp868Ky1PtsW3Vzs7CTXbJn5/rqm1GwpiACCnlEpNFGKLfxbB9tBi/btm5Z4kRUm3an
irTeFbNjddXQdZCo7tBxko3Ak0MdVX3PTRbrnZi6/ZCDGsSEXp2zlKeEsSccujSI1qQUjV1sBXKV
u1ZK0EBeewPGeZQtUGZTUiCUV9aWQqWp0vqNpkXxltvYmwhEHY6m15xzo3ia7bna1UGL32joi41y
89vE1PwQ6R5hG/CNgyyGl9i7o93QQMo0zH3XYxydOWU2JKO4rwrxraU94ds0T69QJw6Gofs3wtLF
zicSvoddcKbQg80EosUNm2m2w1yzMIcaWIdmYhx9r71o4y2OzQlHCcW2YDcpK+qPU0AdFY1mpEdE
2pCXTujXNOub35vluaZ0OJZYt6My7x5EIPd0e7/5VCQyHE12vo98iD+XnjaV5k/5GBNTJnizlmUe
3beS8JdLxx15UqIIxthjdCNQNHi6uWuzZV+LIdy0g6MTaPqmaeiQ1smx7FwC1FqPbD5Zfh0iARJt
07bWrIARKIq93AUL5NJ0pzmEInIMA49jhgq6AOOyq07GYZ7q1yIpL4PlYqxnX2ZooiX/Pe3zUv+p
GHOzI4Kx0WjBybQ+WwWUj3+TztI9EeYfXdxUIY0fM9FKH9vZWLO/9ajvFfI+FcyWl2qGAsF0osWR
7CtlU6pW74nFMGfod6xFPulK6bctWTPO/WaPiGVg4qwyfOvmeB9PrXMyGlzzLahgbz52ncsoRht9
nnExbEbP+OnpmnEazGZdGDZEGqM5V5IVg/AfU4XFQsrOp9WhtrYZX0tkRTbbbPYAG8XEzCxb4kOl
SWXL8N3cVi7RcdNEZeZWScIEh0OoW4zGNREDVdNgEQm2BZe5wCXdt+WZbUV9HonmbuuvGMCMba3C
lxBb3PXGiTh4V52caMwumYy22ZgRXE3rbeCbnHz2xGDSwOScadReE0EomOjwEnB2XDJeIku7YJLg
HmhLeI3q1SzaFEjMAs2J0iwEFV1hYMgzYivwydMqGt+gZp/qwfuRpkD7vTKJH2YbB99k3HvVzs2C
XzgLKHwg4+FAwdxotTzrA14PR7lnP7Jw4uUNGWvkqIJiqYFVjZm61NbL+pSP7Vs3jbumQKVNTDXR
/KGinQKhtKKmMNv4HgEDnVRqnp/8wtAPZuPxu6ncPbDoQ6AADwo2gVSlNu11Lz4Esjwrop2ASbIJ
4Yk9YWo8wxzjRuJqC/3iLhkxjgQZjY6entAjYo3Mv67MMO4tElrdFINhV97dUNPDN/D76O4z2QnC
doiHxdUR0E6BI9CVwDoCTI/BqmByH2uN+gz107O6F4i9AH3m+Cl6zWMjh+sHCzz2BCHOpv5oM+ut
K8jiA/wF24tPkmXbRE+D0X66snqVtXnq+vWI0rMCWvHGBXeb0UYr/QI3RWDdxmD66GDxB6bR4SXF
1ZOztIV+BZOyEs4SzHiDekkCBcgR+G1zt9yUyzFHtUiItFrDuMk6vV1PNpKDtGdCULbYsUs+aTkE
MEITLeuF7pTFNbHhTm7tJn+nN1tizOOEV3jyPWgtbveznFK6r/Nyq/l0fAjlUGfIcEFOH4Hfv+hJ
qW0jIY55Vb6nKUVOEKOeI1OsRU3EMMhe0YLB0jRmuTF8EulOzxQg661dMdCKjlg146kkJ8cmpDJI
LPo0tehIQ5zBoe6SOaRT93MwscfEBPPi9o4QErmMhEtH6flMa2bNZyESlGviHl35bUR1PGoz+fGA
5jZDfKZcA1dSm+/qOblayoDqwGRosh8Si/EHLRhsUjZjBNCfuCMccUChFbWNNEGkFsCL8bVMi3sV
GHiubI0nTrz9b+rObDdyLN3Or3Lgexa4OROwDTgiGKNCUkih8YaQlCrOw+ZMvo0v/RznxfxtudvV
VcA5OA0Dhg10q1KZKWWmxCD3v/61vlUtR/aeeIhIAWcxDYnfAA5w9NSg04QebaUelmt2bm+jpUNq
xKTTkhtCaSJa7hsn7+o3yW3R2ei30cWIIrFyyLrybN8GKZiiONlmJeSSxkOyAqaCnKW8sBkv5lmd
Amu92QhzXtmFoe1HWMMr3c2JiLcDwnYM3azm5IwUB/A6lcGozp3AiMSe7Cb59IzbsMuPSr9Mz3Tk
vC1h+thG2ouNqJlb0LwAMq/GsaCDbq6DEZ7rOuW19aSJfjmWA3RJW2cujZo43BWpnxgrhsw2KHWf
iCAdN9CCmt2i5xfXaHyC0HS3m6GenuaISptRu/Jp2l0dozQPVUj9QDdRjZBgpWYTX4kueSlGYtOu
Y5pbOeI2DqdyOGSDEhJpIwQvja0XB3sTRFl+LPH+r2iA2qdNDrQghIGQsFdPKcGqUlxczeDBCO0/
9MLOKQDiWCip6Fj6yFmPU1RSH0PvX0XZSNcCfaiTYyhrtpnajbd4AMepqqnMh7rANGtNukJrDGQQ
N05RP/eOuSd3eXWp+4ucatuYHIVdbkF0MH9R1PYcU9jjiXaTU6KWuyoI7n3ipfi2qX2RYr7gXCBx
mvLiJx2xZPaXL6jPEEZTQOR76rxTrGnfTcStw2u8d19i6rcITHpsbdcqwJXnNTDceO+z1YwFeLEm
BcSPAsdNaN2aYIOJrZ9Cb3heAGRnkyojg3q6aroaYoFBODfWDhPePdPmlNV5A/YsEi1Fbe/AjvDE
pqfWyAblD3hhEfbRtOUvmVO9txTV/dSlT0NKmqru0wKLcfcUUv3MtUxRkcG+g1vOLFZaUyP+8dkn
xdKtl/c+c79qD/1zGVl1uwh7vFLXhFQ8noo4FuCmwabWF8Ls07ttV1fdCz99zpej6V5AAv0u5uF3
l2P2ysKtDBFH4fa55RK84JC7bz3QbRVBu94Zs7Xy/JBneqgcHa5fTNmfisGtw9Lc/PxhkOVV2WF/
rHcpPv8gRx2eB872ACe/FudFfSKHp8PKTuan6XetdnVy2Mmtndabvnj14WMHmuecIbGefH14zL35
uHQJM5N+N9V1tJHg69K659Xklg+SpVykpdhlEFQyDepGU5xg/BO/dvKtLak8t3rzNQY2OGnc1+Q4
art8Dn91WPUSu0Dr5rVR9axzzaYxV63j7SOKJyELGkdroWfMZrzR2FL7kng7PL9NRERqjN/HuGRz
nsRBapj6ml0UsWh9OYbI5iuvmz59Ut+rpoSu4E/sCxPmvrWX1bTJptN3wRY7iPAm6qw9ipltUZe/
kYbQt3CI1Viu7Uv2kOvWiu1ghEG6rgjGqh77gGGTY2E6gvcziCiMphVgaSDIkpnbKWtvy8E4Szxl
m66KcJJO3BVCqpkTx+MCN9uWiIXzCPb4e85xwhJBh3u06doFrIau70YiFNw5Wa1nGztKzpkJQ3zO
7RdryF4R6su1N9PiWcMKpFw3ubE8Li2cjqj208qbyalZXLkwwPmm1rp5AObMZWk3DzW2/nU6dSaF
E+Fjwz5mwDkOo3d66Tv3ya6Ge4vk/e3QTnSfV7MMlqa0jkafpSu2lyV18Yt7z4JqE3PTs7r+hFm2
BKBHz2rTpfOjZfN15xofcWc+hnqzG/zMuEF2xHMLYfhgJ3A5zMg5LLbpko9BgEbNsXp7uHIazvaO
6b4L0vUIBBRxjrRnbOqOZWnXZ/c+XYIYkCgJInKi1mW0FZgwFWklPYrGGzcM/wYYi5j8X+geLMOW
D6WRvlRFciU15jzPSXSH6zV8dgGR59Swc2Zng0on7V4zx/ZULmyLEGo4wt1HJtTeUGc6F9yTNV/X
sENlv5bhYlEEsAVcxNZLWt8Q8InpYlHbjpkERyN+lb1Mt0Y0frttaWyXjlYUjq/WKo8E39e5v+a0
/CwORPlUD+IwBWRU6NnZfYzxwapapCm68ys6r5J05MUBoYabaXMvXRswVNpHJAiWJbAagJ6MFuWm
APBKi7hzJL5I33OsfdG3SxZfmr9+OMOdCNnsNdk5NyKaoRqzeIzThrVC8vXzDlyVRcs0puR4OXpz
9qmR8blvAAX4doMCGgPyscPi7Nha/DCiJNopLWtQgy4ssiB0tV0w44zdjB5+GI2akk3PnbiFNXSy
NJST3ndoyEywf0CX/nAl+No0jsR5TO9aP7WP7Tj2LDeLeW/o8aGB6TMIH7mKTicJCo0utSNUSvg9
MY4+WvIgRBQiYcxz3XXVls6uFT7RJ09b+WanXSDJahcivcmRoiAiD+rnOoqGotBrbwGa+YFru7yK
G9u9GFrmXcRoVWsgGtZucprLBAb3ppma7qGwOIqMdBnNmRnuawZBVt7xeD+Wexkazl0z+cYm6Sqo
kOhSd2Tn54CGP66TpBZ3pKay1BsuE148PF3N2897P29Qq4gE67wkKjsFylXg+AWa7VysXKa7qWC3
Gal3f35u0qmm03ILOkhLTo/k5YOnWfIhl46qyK7PftRdCztxbuKlr469VhGZt96ky98wrZozNX/F
3TLULR3ZDCWiNXEzd3554gD0yx+PnM6yuyqkM0iWaMJOK76ZIfPjAGLqElIUy8sr3CUjR0idndcl
tctLzoLvrEMyW5XfjldqewLaDuUDKRrHBIe2COlRyNpkO53nWbR7J24RGcsOJgS30r3vsZ3k9LA2
cwfzTQX5pCHkt3eoo4jcBosXOcldT/Dbb+s1+U17n2LCPsZLAOfywNISqzQNxZvUbVY0xuPsrzg8
lEZ/dqLknXrHgomiSA+6Uw5w3u1Nny3RntfBkUoB+PTOM18GHiH6yDLMokCBGPvwQj8rwL5s7WBj
e/XjXO5kyWTw8y5XO56DRXw35dgguuT1XZZ7xY1emQENOniqsKTs8mxZ9llh6emWKHm8NTxGICNj
s+hqaNBTYUhvw1PBvp285TA0Yt4VXXLbFypSGeVjcSdsBEN2ouCUHKe487vY5Ur10UCS2LnzG+13
pzLhnYPBOwPV3ywugIz505775Kaz7Se6hwjRYcU3lmYAfSj6//UmTXqq6FCTs9QVOEPRj9bMl+wm
y/JVeswFXWTLQKM5RDlyoPpM7rhr1HWdeN6mCqV2riGjd2nRb2dzHHejEhqH3rNpkKaDrI/zeFfT
foslGTSgCd6gJTENzEXNUsn8siBbsVeYz0MMsUI22Hjxo1783uLxQG/t7SwhjBY5rBhz/Fgkc00P
cOQNgW3k+ZLQNd57cGEid+IxxRxeiGiPh61d57n3aGnDwQW4cJZ+XT84pFQ2Umde+7+7nPx/0D5v
uEL/d/eOl/67+df/0X001b/8t6b7/oj+xFD/24f/fQNJ3Mg0hPm/t4wkkf6WXxK6/htXsUt63hUm
poY/NpCG+M0xIFtistddV8We/thA+r+RXxWsLnU6JYWisv8TG0iCT39dQFLo7EPypKdGN33nrzZ6
fcyILLV42imbTdjNOJjUhfcQWkX6KLQPM62Td5myUsOEnxAIxBIFEyUKrHDYN2kUxSzC4UVQ8PBt
NeO76/XTq/DogvXdzg6WcqBy1xHjURQC5Bts87XMsXWzjzduIbrpR5QFgiEyNfZT18Z3dXVnjnX7
imdQO9DV62yyMkGwqptPoJFiHbZxSoUf4cxVD3PsJiopGx5NVqXEo+XNz88h8smbn3eLJYTI6mh2
UFO8dsu9+9HTRfyEmXh6SJjYSpngjhpr9mLz8Ajd2Fz1wP40hFCynskVOke+lumxqPzPjgQrBVbd
JwTBfaLn0S6mrpLgd/eFVx8pBYBmHA6g+HC6x3V0G4Yl3Neh4tYPhrmNlqdaVK82TcwQ5sW2RUkE
I4ffIBYR8i993r4Ge6bCIm9GxzJ1LwuGwvXgUFhkFoqWSHRK0ilDU3CLt1cRx95z1rGhmV0Wo0s4
R0cfhT9/w0+/A9T13oZ9ufGhlW2bOYYBupx8t8U8b1K7ahYWYD+MVoPp3fS4CIMR1uREEEudS+kI
A3GdpRGej2zrGIApRHprLChwU4o1GZ8xM8SVKflmamb0bG7MqynGzOa6wyE14xtb+8jK3tv5OkLb
aFiPdj4RljW+fUTPlcXwziEwNNfuXaY/mTFM6NjPTzPnrBRpB2APFH2eZk1rX/u8fnb76CypqV1J
Rz+MDftDx2KCLDlzOlW6cSsByjBX2rhR3FTtVzzg9JxmYllOW8AOtik0HOeer/hUu2jnQEVkpHoS
nV2emO/RMquM7vQ9JIhZTW/j74nSS5HVxXYSHf4/bdwkobhzZuw+S7HxJaknc8IIQtG5IaGcDk15
djMcjGTDj7X0T57pa6uoqD7oISk2bByDHGBtVParvAftzzJ6VSz+xxhrD7YH4gzLTJZNl6iVuIk4
05dKALAzgcscJ41lTA/5fB/bxNZD6g0I0KNo5Gazb7Ui2kGOswa1wjTuq6Ljoq36t7rUdmY6n3As
/V61MALKCVtM2/RvvPLOAj3QVkAFt0D6TEea0WoOhQhqO+G2V2O8GWJKe5skCfpGHuFiEO2n0JHo
xh2xvgczSaezzopwpVfQbl3VTjtZZw1t9C4pxu3MaLdtsU93yAok5wmuwYxaN+6MuXbWb+Sk5wdn
/JCJywM6+uQeeYwkOyl25giD7C7k9DgltghaKmaroQbSFD4lTfVLGHQtLb19jiczXpMHkCt9kfsa
og43nOVkVO580sEGSFLV/JDapdtkRCRi1+BdLTxYSzmKg/SJoDdzdqJPM7mrclEd8Q1cbPWevkBi
NxHxd7YrJwbHhoiQjSgcmhCqeba7gA41BlZ0p82AO4t/e/sqw7l5sSJdHqj/JAQK6uYl8715Q9Qt
Pvz8qiOqj4nI4F1pUMTrsW9ZqHWprnYMgs83QhCqcIM2lhndzfMUr8zsRThjsdLn6KzFEjAfijJ1
oNRKGLQ75U16LCF8r+uefUucjrs8inqujYkhKfQCnBiPLHxObjlc83k8Vp641ikJv6UzxJrOqikg
rVUGkvtQSq3G2rENHI5xVuP5rw9V0ePj0kFX6ARC2XLHW/bBF9YNDeJmtx2EtkvgMQs8hBsCMjmN
pSN9el3i4JYer2Sgrrpd1puSPOPWtXlpjo9hrGKrc/ThxcN7mw6N8q2s5qbQmBg58SauOJdJ73KT
oOOc7A2sY/AfO26Nv/Qehh81oKvOZjcDggs6CXGTuSC+MTVsDRcQwppd7RLuegGPVjD/2KW1eXSD
2dSv+NZ3dQEHzdP6jWZ4xzLDGstL8IALWzJZj6dJo3wXjMjbhMEfLw4Q0SyE18+geRrrm2wZ5/cQ
QMq2IBO8ExpgkTi2VYtmGd9HafE4gX97nnLr2hGD3Ld1NJ9+3rjdEwHfbv0DyEkYfiEPK6SOq+Ng
Tnsjw7bGk8scAQ3PKg7SkgthxTqzzeE1MwD/PBFt1U6Mh2dLBUpsFS2puLQo5wa0pWInIU+IXRfl
4hg7w3yXTM6jL95k2eHTbeGFTLp/0Hu3CiiuGhHEQUYP4q2j3eXBz/j+G7FFU5BzzX4SMZJsDP08
vzwVljFIzSQqPqOpIA1wC23VqXAN7LplW3gs13OVvymcqbvpoK0ylNsvHVvfgQwtUFwux4VjfY7l
7zkpNHFcvAK+tYr9ZDTqBoM7swlmv12vsImuuVpqcGGyugEEEh4JL7HiyaOrn9SfdWivJ9+MXxw8
NwiS7sLOnWNJbrv5Fi84NVuCxjTOC9fpJ6akAkuD/mUbBJhMFWWKUkJNBemmRMWcUCPt4yzPeMyH
kx5VFJY7vb8uYic8jTFTlEMsL1PRKWohmWNVnArX64ujAlajilpZZK5mFb5CKY4DA3XTUcEsQxLR
kmS1eNENRy+t3F2hDV+0SWRZ21zN0sweuX8FTOdNkDXWwi3QR+spiIVLrafNGvhX8eWrwBj+i7NV
kDTC8Bazy+3iu8iX/lPbEtht4quo5XLWrCHdl4XLvqfX2pNZu3DlmV+2i4qtxeTXZhVkm1Wkja4N
90ET4on9Sv2eqOCbVhKBi1QYzpqIxTkqINe9S9JyuorN+T8JOl+F6QoVq0tVwK5RUTubbEDFujZR
ITyp4niGCuYZKqIXqbCeRWqvU/E9uBcmfla2h6NOuA+JKtuIvmmvpFlU/C+rXyadOGC9EAwcVUSw
V2HBVMUGSxUgtFSU0A+/chUt/HmDLYfPKo66ih8OKogICMV97cgmOiEhRVvFFUmLpPe2ijAOKsxo
qlgjdyXWMTM+WGkN+6xsjXu/wRjOgjo1PO0qKX1mo98Dk0bGmPooPfzzA9Q5+Wqqtvq9+89/God+
zvVfIMubJIq7/3qtCv737/6Wf/MT/enzkrNV70ff1eaj+/jTO8EP3UENOPPDd9vn3d9nC/U7/6O/
+C/f/xFGhDCJF/98rf74u/ztI28/iu//8p/2ya+PPPqLu/PnY/4+W7mMQmoKcl3LEtaPW/QPNoRn
4qjkhaDz6wxdfwSU+VmoEDoXmHCwXf7jZOUIj5i7rQP6dvnvPzNZ+RZ/yJ+tnYZlej62EcfD+uOK
v1g7EV2jptQQcYTryR3c1P3ERmclzOEhHcO3MKF3BYJ80mZvPizoyKA5kaa8gsILsHwcSXZRJgIC
FauJbCnRnpVuYz6DtApfUHAI8aA+jHqzLqSz60Z3Y8fDzoX/1doDDDBW22gYUHK3kVVuBskoU+97
TG4CmxdkHLhj1DnZ2VZUaVBQlGWgWoYdJVExyX/ENWeYkDTI53Fmm8xrazwaI73x2g4z7UpnO1Y0
6VaL2ifZTCzkgPnjJk04ogNgwYbihvhj5olwQIuE2/X4e5yofjYXe49a0jxy+u3XgFvPXZa2Z737
bIZCBM5cFve5PzFNuZ+6jDpQqdN9O2oPXTymgZiN+JTiFrXJKW1IcVqnUP+ELwNPoz8VVf3F1mje
0Zf6pPPsDSxqSQ4xA2XgeYs8RIkt38yXyB/bt5z2eTxhdQF2yidyCAG7vKP5amC1hLA3t8N57iye
rtlwNvuckxZMVSjltFDU5XARrms8IO0at4lXHBunfEiyZfqUrX3ROz+mBcm9VqA57/G1OoHh9pra
DHf3RHDOti/lPgPdfqs5HHVjc5qO5PArjBQdyqT/lvqa856kOM2IlASWCeUPWql7GhN2UeUQjoFu
03kKcDANUhdmVOdNPmfMOt7PZf3IWS9dUa0tT8lQl4+m6Vc70+yGIMss620wnmK57Lu8MVa0HWfE
7PTifgK4jFXvNDADI0Aa49bVk3w10fB+G9GYalaGUW16aeJnBOIxLM53p1pwFiG+Bo+1apo21kOF
gWPTzPJAY6L72jSbxKnr12KuX4zUb9dLO5TX2A3fIoqrV4ulTw+aOzyZcwaJj6Yt4gac1SqT0A9X
46ZZaGF3KdNc5UVP02HeT2etE+c0NiB8Fw+x9CUjsjXsTG/EOZDZ4sZ3yEnkkfUWLxlboNns1521
+EFqec+NIbLfC0Vawn1Efa7LyOibJEDKrvuMIuJhtEosL1bf9RQ2G+VjT5op8GezufP7kX1VI3Z+
mml7V8NswIRQ7qN0FrcaMbK1nRtHRw7L46BTJEPBRP9m6PpzWHjLQ1V1vyexEQMNcbl+R+jndMqC
i/GkfbGZNXE9DHg2/IKF6sC2S0daIapfcFTzeLiHOd31/MOWA727zYOpzgsVf4g2GI/jNMgj7NRm
tejNgOoo53WRFGTENkMGG7mDLtDYUJTjrKkOkJvmi5ek7tFuG1D6L6mkjam2wKz7cdceFEzlMMSO
OLQJvmNd9M4v+Wxp1a0I7fhm7JLxVtfhTv+8MTqwo7gCd7kn9GtdzymhGJMi+66nAICQezD4TKtl
HE9HGKjhg2//Ep61m0sATgC3f+Vo6gFeNjZktRkeWjdmgVHb081c07Tu0LB1LZm+YoHbptMnjz5X
19zqYWKAQWsQHMbCYRkhOByHDS2VgiM1lUZEvlp73Oe53FI2KwHYjcYhZtt4xGKQBp5sAEO73nST
Vct001OXxbHOHvGQaPAYYYkrb+kC4bf+GuhZ2ExYgIKZKh54puY+b/uLVrUWU0M77fqp9neZSrD5
3jSdnM7JuVOj+dOHstxXsfS2iVGiPGv1uCEonz1Vw2ISZx/xadRTQysLY7/r7TQ+/diCmub/ILPF
eooNrC5YuldCijd9xFRmDfXWK+et7Nl80NU3buoCuBw5pcAh09mD6x2ina9pt0VaF4Ft189jusoT
2M9ZGCx1/lhUjEbmawUB03X4fpcVseT4V50PaMo2FEKGl2fz1Bq4/Vtw8GkR42WOE7poyAQuo00x
GxHye6PDCwGL6D4OObialkjZ34oDJCGa7KT3aNes073ZNXbmJK8/sOiR0RD0D8UgrezTu6UtcAL2
BczAsLw1XV9s6dnF9l16wz6KLHqqZX5vtsVw1GqT+bqi/2D05mgzlwZ6kOSadpt+AXMy3dKkffRb
xzlqIATXcOSYFsEDbGdCWhT53fZxLLYU3PUnSuiGQx/pt6Xj7hbDZH9gEDbqjfoT63uAY3fjLvkT
zbLhZXaX5c4WuCfBQKVvmaGRPfSzs+aK5g6DYnu30Mmyymy+UdiNcAOHlTz9vKnhq9M1bgCGtTKJ
5TXTT1IA5plsuw1mxIKbtnA/pTey+CXRwcuT5VFUCBtWmqCxVhndjVLkQVqlDtI94oizzDR/p2HN
wzOvH4XVPbgM2eep6Ln/gPjc5+DQsHHUZRC68fAoJ8O4z1hNF4UzPM55G0RRBV4kDLvboSk+emiy
p8FGRihqoHnmqDOXFyUvW0J8W4qGoI6z1r/ppyaQph5vu5zd/2Im0bXqGw/eaHgrlMCy/GgtPz8s
lABTocS0Vb1vQBmsEiXSQPyEC4lsM+v5Lx0dp0bPaQmkdAyCgUDp6VF86h5PGHbC/SLtI6Tez1nY
e5l8zH2LNRrNCKsgPiclI1Eygn1ywnxpyq9FSU0zQW+CB/UdHJoz+Z5mwwvkFzk/fEGJPZ7xLj00
znTHgmkXYfk8D6haoH8DBjwqrHgOoHpZOM93xNd3XPR7TwljIBnywEArW9DMOrSzSolotZLTFnQ1
C32NPeGuQW+LYhKnMMLunZAnonbUQcPu7EbuRYTdgiR3uO5cvK1xeW8tAycGZD2KeZ8qJfRNToEB
t5GvWTpgfmGqNeYtzRkPORrhENoZ6cfiRaPtW9VeSdTEUsmKWl59eCahxgrFMUJ5dJQEuSzQinvU
eXs2oRjqK0/JlZB+iw3pBgf5SXkihVnFm1AQY2yi+KKZwqDwnlS6nQzfEOWV7GK+2yikCFmqVdA5
1QZBhtGjlLt2TaAcaHyrDoveurM17mf+J7aKmyVs282gPEBqAYrLZ1rhAoo3Vu1eZLMceG2RRjJD
vuDFM6Xw19I3UZmwanKOAx3Y3mtKCrbQhHP9STtLQEPMis5CzxQZvRkN2UJLBl/7WM/kjXW78Hb5
9KHF0Y2D+kyydkJMV7vdnHNGp2l8h/zrgLWZE8BWKBG7c+NbiilgoqTE0Sk/mKt4JwA9A65FeOLf
Xox1FzSRe2OgkRtKLI+UbO4pAV2ipEsUdaLaSOtKZC9Q2zFK3uWo7xEq/KzkeJojL9OQUi1nvndK
sC9R7jWsLRhkV6npHNwix4+iRP4lti9ZiQo1p96araHGUwO3S084Exi+16FHu9Ektjme9LwqXju2
CeNs31p11B4IylBlNITn3ELNlq2ONkeVBv2Im1bILxHiPqCSW9t6jA1Z1Hz2apVhLM6nw9+BCBYn
puTaWDpAX7YflVqDjF33mNVxf3B/FiY8j5zMAwLBueWJ2vAHCie920y3edYmtKEswq5vooIVTKj2
MD/vjhMk59HjKPPzc7JVCZ7QtZM9w1y6MQZxMOeie2FDVQJlpn+eZD7yem8jCFvt+NBlFelTbV3O
cf1iZvZ7m0ECbjKZ3uuxSebXYEnNGV9fF10x39diWA+ZprFJd0IYvCf0o77dlkvf/zLamiqhmfaK
fKnl3p9mefp5E0Pi34xGshw1RabLu+411LURr0nVbD0vnN8juB6ESIfXAmfwjjofstuR3Z57MHGI
FVZxRMoD7ubGKL4836j7aIhQ5LFz21c4kbV2QqsqtZtE4NRgGoQKGOLvm4iu6jMb3K7Tk3t2BK1K
w7u7sWxutXB8Qw83dtJsXweZOHsWLaZtwHMRqGicSeki+U7BrFNAdSo5E2xq16oe2oy/hJtXN0Zk
aJfxY2bHVYvJ2OqlURxqH2M7FyXVK0W1t+ANbbwEMWiQ1BDnHHSarG9vRUt3iS4csEcOpmUZOseJ
GXdvGt85uay7mvtzsnicRAYHDmhPsV5HheFa/zH5Tseo7/CF6I12l83uc+rjZUtt6iebZGSLZFE4
FCroPmbsgFwStxNnRHvrbR8kSP0Yzv0K36G4rxY7Zjyo8rUdQqhyza49VaXs15rjNfuYcoWTFndF
0Ap3n6dlvzPAhO1J/NBOCUURkuiNGWbDcUJQvGOLUh35nZfCxOCEtyY3Ajev+Us3BXhumiRpU3Gv
+PoaxaOwNi5qL6jDlFFTU33pVnHb5Zq7LwmWWe6MK6clpeEYZM9Ss9QPHf5ekn3VXeHo5I/kfHTK
I2A8c8dHfEc8+Ia+B1GFSZ8MEWGcCTCh8WFXWhyEM3GHBSeCN+TsOpi2HM47BWur4xBHr4t8n92p
OFl6zPYDJDPhFAzHsutRBcag8rNkj/V32JVr03G9187qPnSoKY6SkEXa2yvGNpPstHzC4irIf8w9
bjkrU72E+U3sbnOOF9BguLqRp72gz7gmCrqYicIGTes+/vOS1/+JmPX/a6DZgstPlPjfDjQj38XV
x9e//vdSoVHvvj6K+k/y198+wd/kL/wD/+AlMH+Du+cgbf1QUk3W/H9XvPTfkKEcQVTENVzd1vml
v6eZEdCERWe7azpM7Ybj/DOKF2CQv6aZbcfWuX25nkEeEMqfksT+Ic1sL5PkpCOLA75dyBhNek8H
iY7Nm6WjOZb0cmDGnEYIv5gzdVyaUtk1fWXc9AQLK8srXhc8nQq8sO8sDOsYSzejMn6OQWe6+s4G
Pj6DvS7q7aJsog5+UVT5R17KVFlMUMSkMpUadrergfgTbyL5W+E8nXGg9sqKWlDUMTp2YEyeu7UZ
0dcTgavVMJY5Pw8VzfBBp4Yl5oUIIV720SHtHHbLpqNvK48ommdGgS7GS6UDsLKtIPOWb48IJQmm
BDqKOctN2bCanUKq+1zluFXWWwcPbqHMuEPtYe8fqzgY7eqcRxmcuXOlDLxu1POFSksWNsUmQjS0
ldlX88qgwf3rJnxNrU4OAXCXF2lIn7Yp596uofvRd7YDaEMxiqDpxbNfO5j86wxKUe0B31A7DWwo
dNA4W9hwHNkIFiYcMKKwfsiUZRno0mGOKSikVoivvLcn5nhnd/rRtqdHdKtTY3hQ4QChm2CWzMa7
bcKQYwY73UZ/cnKdE6bvwIfjdqU81QXP90y5rOUO9FwOmq8kQsjZaiUq841T3JNsAbRpmKiofr8Q
uyK+ibl2xZIIzAXbTfIP5kZaxpckQKm+PVtCdqw4veEr9r29RbJBxUzQw+xqC94x2nDAWVVD9ivB
t7ty3P6lTayD4MmzsgRzJdebR3rOQdVsgTpaIywNrzsIPS9OnhFfNS81NkVZ0RuRNxc3LrrH0PAM
orps1KHLk/WlKdoJ6xu+/HnM3deNEGEadnEi9XbsQDhgeFszYZ+Z28lLpr9ZXvnV1VyFPFs2dbb+
cclTNcCxXNnfqyF9HhcO9Da1SMBAxNEey10vlnP8lnfwOiLVUK+1xYNfEebCmX4tLCL9FU66nfga
WYf6ybD1lfWhYmg8LSNHf+yCF7ojkhsXWpyRM98KfNNhvfNs78HxF4dMLRXgdaXB0GbT6FeASHKX
ak2MFOtafZGLHKx4TLw2LpuX2pqObjV8VS16JOSrcZvDhOFehALcT89GTIOKO0JVJ/O5pT/3w2rd
Y6TT1h0XIOgc0HTs0TnDgU/69CKLHuvoNul1Uvl07bmyTgKqKumw0vmLxBZBH8NHG+lhcgRLzIWV
acMtPAHI4X3Gi5UcmN/oh1oPs8CIKTDRFvs289ujKdyR5i2TsnPyQFg/5Moh/LYePVZFUW7ths5T
/amcAdExPmDRabDWKgyTHt68QdfSDRfUuPLIgNDFsYBkS+tVO5HtzMkrFRX7TstXcJeSpKO5GF99
UUJsrFTGDSNq615FazwNcrY4bccnQO1YdeIaMTT7wiTGsZFKu594x9SM93ISj0tbNuidI+0JOoNY
CbGfrTxduGzB2jQMUCqFeU0tVpn6GL8A6b9DQRyQerWHepb1RjeGiYbMl1j3+ZBmHlYFmie+TLaB
+ktBmo+UARQoqeK4mGdCV4PUE4NhSI/9QEh0MYeMABZiK10XW3IaI9GjEvv2cnGnjMEAzhOn0j2J
oveoJJDTLf5NnYKUJvSZqU4dQIL2Om0MmlFrQSdCVhAYnsnIR+MzHEdvG40eFdu0aC41N8nHjyXn
9Vli/mJwE9sGVsJqSWhym4DxRQkf2DixtdPsL0p2+x3OTLnyyzdnpl/cN2862V96vJ98huX3siET
SshgjP2XwuOP4Pv9UrApoIYrvS14+hDGx8Ca2g3dqTWu4+pzgQqyzlS2COcBsW2VN6pV8shRGaRc
pZHKn1ySSijFRJUGlVnqCS8xZSkhgzzTrJJNU/RlhCSdKpV5clT6CW3jgtuhQQ9U8h8uOKkbuHUo
1jAIMVUhqXedcCEcfOwr5nI07ZKmCFFH60wnT1T/T/bOLDdyZcuyU8kJ8IGksf31vperl+LHIEXD
vjX2c8pR1MRqWbzMxAMKCVT+548jpLhX8nCSZsfO2XttlW9jRCt0ZFhDbPkHvcUHMRhsCNZnoR1c
RJAT42Rh6nL5U6l9XiyNpM5j/TIqPGADAUeb2bIIMcEftminGA5ktXK0ewyLKjZ9fIXaVxaOvbnx
tG8eYgX4gNH6xkrJOKmtkp3xcF1qnnKMatgOiHULkkcmGdy8yc1/Udja2MFWrfa5cQduBocCMsIC
x1NJ3B6mOL9GHE7fuFgbv1JMcx7mOaFddKDlekx1qXbXNdjsCux2sjI/ImiVWMl/u+InFfdGYs4b
tUuvMfDrAVpr6uAkOZREwNUZJZ9b7H0NNr9M+/3MJv0Z9uTR+UhIEDCdSqyB1aHqQIYFI0Ypkj+g
iFuwEm1tf4k6opn9y2DjM8QyjP0H52GpPYhLslfak2h0ejLDYz9rvyL0lHxsu1OKkdHRjkZText7
7XIctN/RxfiIYRgPTIQdyHpNtDMywyIZYpVctGcywDzpIvzNMFMajXtNaWmuyqZCkgRpYpmn39Ah
6dXhxKy0J9N3NxCDfwjt1UwxbdY0oLA6cH7+6+fE2Nloh2eF1XPSns+0x/1pYwNNtB+U8wwUGdbr
0SBQ9q9ntPTkavCHz6r2X4kwwZ81ItgC/TmTg+hipSUiwZqsb+m5D2FJRZSB97Qwqqam+4nji+qN
YFIpzolomOyMP5kV8sFrrysJSz7SZJ+BBv8tWIjvRDtjw7wjuzNBGtl/WW76AhLKWglIXzmm2lZ7
a5FTGZhtF+26HbX/1tNOXIEl115nNut0ZHmvM4bdCeNu0ob3QXet2kRdG6y9Y34bUs7XAZZfqb2/
0BTwBmIHlrk8Tx1W2gqjsI1h2NbO4UZ7iAPMxFkNGNE7BKwia2LM83WvfcfQF7yj0F7kULuSi/xs
1fY9INN9ZWrfstIOZqo7iQgeVBVRO0Tg+DMS7/EzxfgstAN6wgpdaE80GHm8KN3BTAJGN9imLe2f
joiA8rSjOtXeaoHJ2sdsbRAhbopHxpH3ga7Vk0gBcHil/DUV8iwqNX8iViKGUKjs0AQJB0jt6y61
w7uQzDM852PKByD0A6dRe4pvKuvf6x5/eI5ERUi+qZ3jg/aQ+9pNHmArz+KEIY/kgc9LQcLxkH5O
oRUeUTJVq4HbfzvVWG3r0FHsjX74GDbGoTPb7yV1SGhjr0595Z2qqHiakzi/quGHy0d0puy+EFkw
Xct0F6jMJprJeaMKYItz/ZcOofpG4TiJ5/gPoAHgiUSbkf0bEQI4XAsre827QGyyHu9WDrcPGiK9
FCq+fWZxkSLkeiuENcUprT7QzRNfq/1vsDO9LaDFAsDBY2k2epSm1bB0zcqpUXs0t9Y5pXck6ph+
aGD220DHuei+B/9o8ETW4KM3FCMBsYbLvyomUSiZKszrMExCIck8oDN3G8PuKbe8beHZ1IGW5Lzg
j9me+izYVqbnbHuX1oORu8/UdP0Ktxqix8mldpVs4ZnfnCFLugihA360mvyTEiJjLpuqNUUZEYmG
yjZB/ZtFPXliCvzTdqprXSAGZH2Eo7JYMPvTYRe49CjGdEHMNGMdKRcn27vk9gJnNDHT+0N3Jgoz
3nCswFcTUJWgIWZrYpmye3HwVcpKXBdIg1yDJ9NqX/sSZ8bUjc2RZgPSxyYkKHfOvjrV9y8DtlLL
YxLJIcN4zqNRc/H892FZgPDZJhuBPAgpw72q+eDI2xytSZ1tRLE48+wLNxfP8qS6tRXKfO9Szfa5
DfWEbL5rZoH2gDNJ9qiW13RaaMPoZt1q6U2mRTilluPI9keu5Tm9Fur4KHZCLd1xPUDOM5VziU5u
W9nCvcz4vrwQC29Kpq6u5XVPG9ssuxhnPHQW1p276xJG1CnAG4hu6D9NB0y2R40vDAzPkUe67zz+
6t4sN0xW9eCehQ9KJxz9F4SVR6dB02ZHYcvYyDd36Ii/SoIo2rZhtAgoC5BpJ35Lz2fbFcXvoZ0/
p0i4a20M/Yo8JpslChR2og4LoAt+SnTUA4616wLiglKLt5zq/A2c79AGMofFneRUaYxHn61s5vjC
DzBowTvLD7w+v/nI/hAfffIKXDf4Qn9EQZQwQSKSnudtxl/T46vu6C2pOHqgdMFc1pI8ByjKPrqt
SE7Ib3uyVdWIHdO3NyNO+5PVpDXaaWg/nO4SsDn98mx730ZdRRfpSGQFQt1GLzumsuFTh4+vNCjf
v1FMtRA53O/WqW3NLEM5Cz/09PdPIwSSPYq8GxlEkEDwBxFqIryD1IB+Ieq3SYHsJxtzzVG/Pxka
57/MUH3beZQnZS8PHXt2Ns/zOtEflEW9oBIfztHVRE0qB5T+AfkhccL0QQ4/qDiGyYbBX9kXc+m5
Y4gfC6vwZxoXP7LF+h5b98bohCKtoRYlyCmdwW3xLPC7yHO2CTZiUkhZ3X5kLW6C0hflRpryF815
DEyRe8BEfyfi8jUvnM+Zc49rOajQObyhytkgewhWaCO3Iq6604OtkYSjhhPGGlNYaWChhFzIQID8
qJmOMCryixrBG0K/nh0lDrPrnbturG/p4m6D+kU0Mc3iGiKc/WMaQw62OCbXY0ajBQwemXD1n6AH
Dx4JB/lGRxhwwrebrPrIGG2jOM8AHTvVtqv7ZCMA6fQ5EW5Ohpo+seaW7vEhlOLdipkd64koVcu5
kJ256YpYEHlGukHIaadlsUta5+xmwas3WMRrAUskTzjHi2pTBDbLiKClesq9/hW9HROrEJNu4qI6
SbE7qA7vthiTcWcGxWvUyHMT7s0+EIwE7GDdTOU2nyayUPHA8Eudg5MGzJmpGrFeFZ9M7wMqlB5Q
Cb+wbfyjbTjLhvzf8CbbYt02DTR4+v3rwbVD3rKx6SO6702AA9ttF7COkLCWhn95FPzzG1XavCwG
Kb1VKT9ijWZ3gy2BoP22mS51od4QoqxFB+ET7i2snZCo4dxjv4+ClHibJGBQSSidoqoezOoPCVOD
LoC5WXRInCDhi8Gut7ZqAmpFYJ4Dqx6OTbx4a3cI6JYUNkmFvYJZ7ugUbZfBvSIkOVl8dAneuEYa
rg48fQVABhmtnN556GufoZvinBEVauuP8xHEC6det3lorOCUFURDTyYoOYp+C6cfU8JU8zqFJndy
iOhvNTDPGqhnoOmei+Z84hDFS6PZn7GmgPrtWS7udKcdsvXq5YNNkeJek0Nrfb09TRNFuopBxZyJ
/wV6Tgwa/RFNH40rOKSdJpI6mk3qa0qp3YMKCjS5VJiUfv4cIDbAD54Ns7PuBzM51p1BjldDGGTf
PwHuzs7YSEic1VGqTg0rlYtpbLN4oAKZa/uZ3ECslRgVxxT+kKatOpq7ajCbpCfFGuxyyUBR06FK
54+EQT4z9CDfsQzPHqL5OITqotmubjPxf/QgLWg/4uYWGwiHG6WJsALcIrGKzHCX9OYJQqk1PZbU
SEJa8Xj07WGsiO4Z1XiUyXyZNHm2nL8TTaJt/IHciGUgdE7wuwU8Lt8Ojy4A20WTbHPNtJWabjup
8FwrJuaOBTO8BIHre/67DNLbHACvC+HQoMf5MwLNTePOXDOieGks9vtIOlef+SVzVHh/dXrLPBIB
ZxX/Zhy0L1uOuWQYftu2ieQaXi+4hes8zRfUkEzTiJ0G7NuG4TFIy1cz3Dlgf2PN/60tsa1Jlu0d
5oLwgWvKMK5KtnN+Dqb3NGmMMDjhWnOFa6d+T+Tq729Gx3QQPFyXCHsXPOJxuEYTHl5JP0sMsXa2
pKcoC2+MhSu6cN5lHKCcT+1nrWnHNdhjB/zxojnIHkDksaDhRxIufYD8qVuSn6Pk3zd4wljP4JQV
WGUMByf05tcOnhnQZaXpy7aAwxwDZMZl7dIaiDFe9SjOW/rAqxqAM9nAh5hQlTWZZLcxOlex+wdc
+WOLEJKDrXMcNQt6QXcMDPdqAImuR2jRKPAaiHjujy77002wRRRg6QrAdBHM2EWQ+3UYcMj/eIhc
d1/F7asZdIYWq+CXaDe1pNshNb8a7+5ZaaI10v4KFAfz/vHT1MzrGWhNydyZfOJLldjUHzQN25KC
Icn8g2zTVUBgwCpxaY7UQLULTdduadb57jds8u0A330y73X3EYbYr6QLZX74U1XpkwLY7fvJlaHr
a+6E9nrAkTDTDspm+23qJG8I5reLqRoJ6km0w3kCCh5rOrg7xmeZOUeADMSe2AkE8UmEYNliDBj3
XDPGXcN4yeNHAnKuLQhyTIftVQAltyAL+NxRfTnsDKDljaaXM42iMQnP3ANsbmvCuZjn52Eef7pL
f3NAoNfOSBlklC9+WENHz/znfGa2b7bNp1JCR8485y5JhF5OFCm3QoqCL35qEgrbxEbIk8mLKO8t
WHYzZDMP4bRje9ma9BPCkma0T/7ouqoY8AJ1eHDn6ptExZfaC6+ov1+DoL/S7f8R5tw0kz3ePY+E
Na1HMzm9kYu6xF+2kTyiYOiEuW9xoqzm78Dr32iNfRUJ23b+1VIvrLrIYKEWwe9c0HqFclDsxGCc
ejFTwG0mMmEDJC22vdxFTSJCW1DSV+gnBPK1tVABQ2Rv+a0Al23HEUeO5zoG1W6EzPNXU+K8jqIf
UGQ3pW1eY1XEOjEaANvGbQbc0Nb4nbSA32xoNTFIfnpS70sSPyVztzYAgWym3GM1SfsXI3wPHNz1
0jNJMxb9V2CdJ6TrdP1FupkqfJ+I+teW0Y0rxMyPvWEdedzecKxwpIudb3B8Yq3slLfOgrTCAxMH
1nxtlxCRgrpw5KfjlsmHZvoIO28/O1wp2/ttQ+K4pEV+z6yJZM96Wvc1E2//mT7CO9vL6yzpWOnP
ZzGiR9LRbdSyeWp+pQDINmatLoXvE//gjBs7cC5ELbGscHbF6B4Tsw0Di+HHYt2td2dCaYeQY0U3
Yi3C6CTjslwZoyj2DfRWkYfvCwWuYUyv5JpyOG7QdjIVfu96TjaZIFGUHFPQXn4NzbL6wHAac3TL
UYAA7HCq5FHN4Ey5U5rVHH8RKLTNEvrz5FaSsEfO6NYYa5qDfvLLa9rk2OnJTVn/hsGV7MuYs2wK
hb0jSWMbEgYwo5IjIG84NzUhvr577s3gaynol7gmzvBu3pAt+sM142W1RL8jstcAuHr4Z8Lh3RxQ
Po0N9zA1RqsDphw6BjXiaEQAihIjrslwwvy7S306nxxoJ9uiRxGO7KPo1bF0DNc+gQzjdY25qjvn
OE/UaqGznmao8iZzqHWYUMUX1sAyYObZuvQ8/obRDlUg8jhrfCWk8xX3VHMy8nyXqu5E8MiQek+s
jlC80pdQQJyLUUb//Ur2DOTwLzarpuVwH7vWhOCRbtU/Y8uTKVuIqoU7JAukX1E1ZoehtORFee2f
tkZZONntMajb4ZC6y2HMnuHmoHdPCeLwgFocnYmmFWDe/rFsVqUxOUcnJbXXXWR14nxanUybHSmf
loAuUNNelnZKTsJhNm+r5zr3+8cuan4LLwxOcEHFAcLyhx1Eb4LH9TtBYEhmn0ShHLIdCQSR24hE
j22teOAjWbjEyC9Ujso75yjyjmJUwdYzkF2HvKVVCXloZwxL/dAQX7vJICJtPdRKt5Z2cDuJ7A6y
Zmnas2BmtTc6KqnZxuIiF9ykJau2UQLORD5iH7gJ/HUmVXf9K1VZAvmLm6PZe10cX4v4vEBefFrC
6SWs6oahSt+gYS/uVD+E+vnGSxeb030MqulexqzYTTGfXE0aHcyRWMh54eEbvAfbcL2HpQ8HogKX
D1nN9j5cDBtT58ipzWd7dkebIV9rfhsdnfS8NX87tMCPyLzQVck9eseRoMQEwEzTymvgZOPGmGv3
DKyC0gTTNrw2y38CDJvsKYs5FTach6cBhaC/SG58JjdA/mXinIw+dE6Ohfwzoy2PEZYBqd9W4hV1
3oOLnXZhBh1uRAS0LIzQM5W+BxMmD8RH2Nda/dhkW3aHAbXHUm5ryxg2LePDQ5bY/o4C1tnkWZ/d
mi6jVzAyBfHObPhQFowAnY6Xi80gB38N6C7cEVtCvTkbixZTxY9QVF0yJcDKUyZWk9W/88YJCAlD
bkmSbqjooQDLLMaxaGVnzqBvM9XkcZjYab3495hwMi7xjGfgY3H/usBYG9fY2uP43ldO+1j/EYvR
7YCwvHFiLx/d4eZU9CYxVfzQWJHkfTCqo+fjKAtiFnDPc29N6BiXku7X2mzqcUsffzkAyqYNTBtl
jZQa4llCfyxw+iPhGOsZe+mqhPFsjz04JJaf0YmP85A9sPLkNAQn23uFUrjLRaUtIwYRWcUWTFFy
SnADre3Su3kNYGybh7FtzmnWIny3InpY2SFx3E+JiLgb0lPuLSdcjnVeXqD+bly0qxEzQ1+pz0iZ
T6YXbPG/7E1+XlETEtDM28VH+9TGr6DFPnOCwkC0ZntDLe9uhqTupdoFGTcGp5LHOtzU3Nvhwra8
kNsEDoqSkasCw5ubg+axv7grm1Ed+5hBbEmx6bruszT31uDOGHCyaDMl9Nhm9+dCu2Yg2Wg1R61P
edGRAG95dxtt6CqqGZcwcHi3sFlOmAnMsvgq7GLZNkPzWoJRCvlNu7Z17tB0JpSGTrN2wMxIWoJM
YKsKgTBzLP+YRlwipyho+OU7h57ZUQq3xx0ff3Cu+tkt3VvQO/6e5+wDd/KvMB8/jASvaBP7J1wp
Lmru6QT0giZASgu1AK05mIiVs/oImEXS2hHmxiHXq2msbJ9WCbMkpjsJgqCnKuzf0FasQ0mnIcvs
bsshjib6V913n2k++msrpl3I7QCFzmjUusGlSLdlE2BDenE5qA71XB2mcbih/xPbKTTmbaCs9uCO
5KvaUwU4qbn/iZZifvL1kDTPuQ4gZ9syR7CpEns72UELcTuomVwTU+gKmhohM8BV2Vcky8KqYKmI
a8JpxFrQ902qDnyQK6y1qxTw12JhvDnYRHgIWcB4T7eEoPx2QDxg8DE2qp8XBuW4ocIYE7RLpZHa
jdwNQ+S8KI7Jh2WyUmIjOueFPjE3JUyjVcF2aDqwluK4XGjGR+t4qbO9P5oMZKXdb2J3ZmgQ8qYr
nOcAX2B4j87Zs/Thi22G6R3vBFQ6g8gUXWighmM+T+Mpd25QBss3QkA8DvbxfDQoDKhmcrGlsWcc
2LgnXM3jPXxJrcQ6AFY+OjraTKImOHoVrehCmndWiGerY2LTG56zb9GOR+lEdB6+7edGv2QzBANW
+4e/32JE4GyrwQJiMUNCbK10ukcFrXR+YTTFb9yW3WMZmcd0D16CNoxboX21OzwHi4vLRo/QmJ6S
TOQX4waXR5CG835geeMgVkOvsGAWjEbwKVXzHpQZfpoq3w+TjA6ljsVVXfBAuuzGQcd97XAhAYgO
L2U2GTeHZrhrG1gVPLHrCizeQ9YaazslzMP1onitmj58MIdfkCvVoffgE6dmT6yifjl7fV1cOhU8
yCqqHrO8nC+Q8S6EXBF2JBSdbHS5sfHDDnZen5mnDiUq5YeS7NtoDCym0CuLh3v9vzK4/x/jp00T
AmHYfy+De/4q/w2Cvfq3e9VV6v/8+7+Gg//H//yfDtDgHxTcnmni6OQlsHBz/hddx/4Hgk9EcSCz
tQn0XxRxzj9cl/+ckFrXh39t827+QxEHeMfyyQMJXMezHNv1g/+JIs4S5v9jAmVjg/CDyxlrKa+8
wX9VxFFm2HrvJ5t1nBu0PPF0nXwMoJSFz6JomudEg/VZM/2T4VTexvrr+NDeDx9BD+J+/CCEUnBc
cYqBGbjrka0dfnOYUJdRO0m8ZET7Tnv2HHXtPqQpfMCzrK0n2ory94VJ+cQpzSNfr3dpXMS2ekiX
SD3EfplfG2+4ZbNIL39f6HFgcvqvL4U5uZtkcJgEk3x1Duv+cxjMHPE3MQFY38TF7uu14ZbOa4r6
qplLnJtkeb6grkKmY99tiacACSnTxCqq12jP8hXur5c+qWAAgvLjHH6sm0/PrD7TuT9ljTWtFH0l
Rol4lmYGVHZ1lwVd6eGCt+iXgWWS0wm95bhzj/ZChxOKWrZuPKYSC1MfX0pArSFKrQGwLjr4LUGq
oFzZqUwU9zbU+TZpgWhlIAPC6Y9Hf5GElNkEcdTotVJ8UfQLbJYMvOt2VcYlxkUvf5469CnVCMUa
lzkkzAzR++9xNH8WOR4Ed3lHdfEDNdOvElbCRlbWYxSFcJp1CvtsbsD5IRNoKopImrb22h/UFyx3
eOLiyVAO24Sw7o24Tb1xAQyF9+QP6aj84C4KcQNvslj4SJysd99ttyFmy/WQWy9F2m2APl5AuQIc
iAw0KOEn/r5l1eXeZznGsAazp5AkizVIgnNG1bPOsI3xGx5khPSsnj3sfy6DFMU0ZVjIUSOdCTxi
UdZ/Yi8jXJG+blPQW0jDt9xRqO7Sg8zVfqygsmgAGUQTPehKfwh6CsDOHxRmkXGOECDG6XEQBl7i
UtuLkDDiP8Y9dF78T7TbWJnb6hbW2bRzreSNCbTjpdVG1CbdQy6BDhhNF5QHUw2cNDz3GB85AHAZ
8gBMsUBgntXfMk0FHApO+DwsVAfV8qT9atnc/7BxTOMR2KeG/AwHJ1yP7ZOq4O9Q9iBAlYq0+dzf
lzOHQcImrvCxmENwboY3u3bn6U8058yBPUSqYF6uyehxPPfaXVnEj4KM03UXthrCm92lbO9hjWxz
7HH55aSo2gATEfvDQrLUiwa4ZF8VOkzPVahWkbmt6ghwNQIZsv6IkynUM8ett7pgZO3mI2rGePk1
I2XEG8jmOi7tsfDTaOO+pEXnr4OBO0bwcI7AQ71CAhsK5c2sypM1yBMDn5rPlpiB3KyO9BAB6Kql
hhI574MBm3NN5yhJ362UmrewM3kgk5qrEU7HFpXEjpv3Dl7nYigbOWcdYXK0XksrO0k5efjPh9+4
9Voao8e4aKkzYH443a86CLp1RhTInlM25ziJUpREgj8tFsaLm4X9fcjDH6Gf4BfzJSFBcyVo+pAO
IEH7y7xChAdvBNa7+p1Ly7lR7K3r3i8+U7s1d00XY6BBlLu3R5r8ntkuHyroGKvP2ogcq2mTVH71
ljUmo5+oTa5/v4zD5iXkBG32r3ORFzvLVfl5ivz8FuMCncMyXsuiDd7DBmtjmiiJdwaTAcVX+TEW
TO5HanLHI9A7GUoGSBYxtFMmw02qbAjdumeA6+oxYN1Z9+6Ayq0gKWmYnF/SGKIzeSH1hqqteBBJ
QvKcNdz7BHHgkHb/+YLs9p9f4o5Go0O7HrZH+bqIMXqKGAk/USVHHGCmafP3e39fbI97GwGLc2gR
eGwZazGzHmf4i8ySFT8dcX/XXZQRCpIz9YNE84h8i+DcDoBAScSkBZ4jUgEMYxHuQ5dsQvfPFK8L
XlBR5JukqfKDjWj0ZYzpwgh/7pCY8beYYl4N4B7rdjAV1jZgKoabfDRqzjex43qnuB29bel1/T6T
JNdI33J2zdwf/LJe/sy+2k3Enn64HRPLbmmbWwSk5hAonGHu3LRXt0QsonqEnkOuCFMWc/RBAt/P
wRbegxfNEdaoLiVpOUv3XlKb2NWsYNc7qMiZ5+MxHYk3PzhOrrsKVfyIclIckL2sU0iuUgUsYXM3
tfdiiYEZj8EFWQHrt9XfQYxHT5O+jl7/VORp/zSHVn4oXQ/cvME46u9fdCktr6xgKpAXpTyoidEe
nRfzMWrddT+P9UMcTdlNDx7oNnUE0WeSvnQWvpgmXbVUElbTS5bs5lpOXk6sIn0kM/Wf4AWgdI7D
l95s7CfWvTRt4ue8QoY+z8bJmpdc+8/th0D29gOgl1ELnGi899PDuCRQVNBgf2SJew+D45S0+RUI
hruZsjbdq3mv2oi+rO9xBcfO/bAZva1tM0oeG/x6+yRPqEFU5u+ShpFQTKIdiuexX7tRdiUkszkP
nvYIvY/01ZM0ZclajjC15J1kX+MexMnJCNsALXNd3dy6Gve1HRT70kMJ3xcA0GHTLY9NPDIOguG1
RXo8obOpDjZ4qvWMP/fch0+ZCT6zjMm7oek6sUAhsjCwDJ0isMRI43SjBymNcxJRY2zwsO88ZdgQ
iCpigJ2lB9rJvS6swjj/fbG7uj0P/qMofGfvusywRq2CIiynODOxyTHD+OOahxRcjUytm/Qd6zYI
HoQW+BRI7do+1XnG/Tg0auNCvQe5xtmmlkhSuClB5NsMJOBCuye0lsvJDhcQdQufQUqUU0zu+aWQ
pJPR077ygO0X+p0EgdgcxEY2oAenJ28tytqLNRgYYm2CYl1bstMX0zXzO3UdqmFH3Ti+MU9ZtcsC
ile/5KVE7NtmExBiE0JyVT2NdT+iTI3jLXK9fJV3fQAE2uOYSlV3sPPwYNZBti/GSr5FC+SM2g+h
c5j+TU7Oh+fk1ltpb1Owepy9GUyKkN3HSM1yV9t84rbvin95+W+/J5rgh5NXhI47NhhU0Sp3n+XT
J5sUHzKKBx6I5hdiNONowSTZhZGTfJizONCgj3+a9iTYyBfv7nWWdxzHTxWXYpvVdfk5WkSlT1P6
E0wE0ckKG2Aaq/oc4MbfunpFUrSOGBMw9ZqWazl747NFl4gEzQbFQp41nwH8ShLofnVZUmMKoy+A
G2rtElv5bCYaVVCRqcdqvR5HFT73+kXWNp7TyMNBtTDrjUS8HDCA41UFCB9NjjpES1J9OHZ6Q4a8
LdPIemLymO0JhSqPZuap+2LhTPAKLARz6b1EcbSfJrfedjILDsYyeh8JhtkaDOjrkICvFQHPUTmV
AGM7uudKVQyCQ+jruQ3n0crgMBZFtNahRF5nZ+9R1H6W7djCr3TGk6TZZwTxtCJ0aP6K+g/bE9kt
ygK5nZt451tFeJ+auHxJM6aUQ4fgCWdevF8oLjfQp7svG6pai07hvcwnf9+QOLNHtWNt2nysCfn2
ok2WRMa9V6mx4xJ757bvwhOa0UsSgbEYJyaJ9IgRRbcuPj/9ZeSx9PS5297+flmRgtwmffU8++ny
EpLC7be5/ebxRh6o0D+mAFly1ywesjfjAZSOifpRO/NVOb04O38BOddNmzAxTZx6Rnj9+0KpVEba
vphuHDMsWOs/6jJ0f9po3Nbj0tT3ZiwgygiGrWnfIM/wY0Q6zFk/UiVePNeqH4cJliJOPUDOFTro
uLIz7IEW1AtVp5soMqHWITQRpTv9ihpGq6Iqhv0kCW/p6d/fYHi2KxWU5A0mRFNNSy4vEbyRaXQv
0M7FMZ3wiQw24NCSLtE6rxtjSwrFY1fQpBii6pQFcCpaikkihNRL26TRo5m66MWb4dkg1P55QdmI
+X07Mgugg5aSjkNSdJX6+TNZjs+xWW+miEy4RAwVsrJZHUZJfq2fL6gmMrLx5vYrAWpygWFYk46y
t2hj3SMG/ehTiapPyZ1bqVK695ZkwLAgp0cRu3nHse/d5ya71Nh5j1ahuHF4cvb94jvPcZYjBM5m
STKM4W9hLNYoLGhRl2aFpFo49SFpeh4aK5u2cVNKmoCxfHYKw79kTfvl2518XkplrK3FV/siR6Ez
JsQcgRA4Dri4AwqYXUkgx6kWgXowRA6xpqu9r4Yy055Ii4Td940hY9O0ffLbbtSHg93705IxIRGq
mndCNeOKgYB9sR1EvUEveA7Jgic7OcqgBLHwEFgBYrse4kNFP/Q1iBrQfwNJz4gDsfwPRIQ5eXdp
sLhuYiHr78z5suSYHZu07484Pbc1Vxo1o5Fce9dYoNoY6NCyYtkUWcgZO6JX6UUZXUNjvkdMrT6N
qop3mfbj4qhCFKhcVAKgps+MldZ4CarzKNClmAwg9iAw7H0b5moHg9ehZesU+25x+LiVMW8qKOcX
9qVm51Xhg2MX1U2yn6P4L8JNhF2DgsKoSfr++8fAyn+YSH/ZHTTxPR6iY9lZZ8tik5pjOmvj5Fcv
KsG3U0xjxDVDTwatx3mDpDRgJopP1RD/wWFTH0O1XC10LdzyFPi0aK3KUbu5HUAsBoQPuFGgHiEV
Fkk8bUMl650cLeMKF8bYZHUeQTKY4te2nh4yrvBDZ7z19VI9lGIo76qyiE9wsNak7R61zXwxW1TU
AhUfnuZLD+Pikke+ffn7pcR1G2feeB1L+3v07OxSWCzfMjTcXwWgYqBT7ic3ww037otvmMWbHfQD
4BGz0niq8k6wXcGcgC2C222IiGvr2wROsJPEgGa8kpm+72zH3MYBUUotaLACsqep5UyQxTczHV7Q
TTG4H/KbHY7LqupUtxdguAKkYa/FW09I8R7xdf6AdUmoaLgpZzpG8Tg+RZwmmK6FDZyuvH2oym7t
tP1+CibvE4roWzQW4b5QsBBxNgK8wZRA7fTbI1hcxMgvZXi3a7c8JIU3nuj1Gysvxy7YGAJ7uX6B
MMstWTZwrDoZHeukPbph6DOmG5bikEs8PzLE+7apRvNXI0MGmW4lNqErW9x8Tbsm8Dz86PPpg4OH
8VvPg5hR4sXp2+XgKNYOe8qwsKACo50RxIRGk2e3LOgrSkYtEH6Nb38qk+fF8DdxIr29T9jlzqsH
4y2qiltdQYu1Yx8uLhPk54FT1AEOaL9POpFfNK+OtKyIxcDq3fRs9kl2/vsnJdSdQi/cVpHX3lMH
/3oQEM5myMDd2cXwtVQl5vZCm+Um0T9N9HT3sU6+y5YmWRd+GD7Fwip3DiXymXxps8yhreaLTRpi
Nx/cu+fP7eMyOafQ/b/sncmS20iarV+lrfdIw+CAA4u+CxIkOEYwRoW0gWkEHPM8Pf39EJmWpVTd
zupa315kmIYMiSIBuPt/zvnOsgRuv8SBrCj31Dmd3LW6RlbEdOBFZsM3UmjeMx6a/qFuJl+nUXU0
jLuy6Qmmvf9QX+caaWVlTGK0t7HW7If3L9bQjdvSbuqgVGN7YiRGfk4xSqAfBp5lsYSkxPviTnps
5yxJKweB+v5Uz7Y46NrCzCkyQuboEWQDR2zNuBdXrFEcKRMiVk5MEq8uU1ojHKBLmQmLLssUgRRi
gmxL7Lc4SWlfG0yHofwcM5Qs5am2mZOi6fDDtqEo23JedASd8/sX5uTVYcTjMa7AU03lT9Y7AnWF
oeorFjVbAaneikpNFqCpQ3VRMFSTFaZar1jVcQWsDpBWKYgcXwBJnd0VwjpOlEHQyImqE56mLBt8
whOvqZYFCCvPi2PK3YCOHlN/wUoI5nX6HfhqYpWYeeyQ8jOliFB5sHZqTEFEXTFVzEh7MEEE/M+H
v0JlRQpGM19BszHE2YiuOhCyQGix+mARJMZJ1O4T583P5jLPgCy4IEvalaFfU3pVocZVtJbPz06B
Vm1kJspeZq4cAVC4qrF4vEQHSCr7ae1zJDDx4K74XANj96QD1BXDxC+L+hjXJVgc1+Hcwh4fVxQu
phXJqzvAeecV0+tVGaMP13hGt4IrMDxDrjlPZvekVLjzGqPYUvTVb2VZj4EBrYjLBDsZZOBVBt2V
BGviiCxOpMAHE0C6xjgGGN9+qAcwfmJR9xpvqm+PKJa4chZ/fB1iSWRxovHGFB/HFVdswy2uVrxx
tqKMkxVq3NbgjeFntOimII/ffxeX/1uvg0MWKxg5XxHJ3QpL9lZscrMClL0VpSwkNiozAq+cVm69
zYZe3XtV/CBg/MJw5meDpjC9oDwWs4ATgslTrfDmeMU4i2hy/ULRGm8LwtQOm+b9ClGIu6i4DLhe
iRfgI4xWlJE5AjXKVrxRv4KOuhV51MM+WlYIkqYBzpjgIq12jCfcq361IpO8FZ7EDK1YiXnRXqxo
pf8Vf/4n4g8WZ9tx/pb7eS2b71nZ/qz6/Pld/9B9uMk9GmsJ6Nur8POn7uN5v9kr68CVnrOWKhgQ
F/4gIRjebwbfBSRBGC70AvenXneEJDDXhqfrFqqR6/1buo+1MhV+YX/ywqQpcEp4wvQM/sE/yz6t
2dKZRX/8YYzYDDtlvfhTz5bBUpCFWxZ+Dh7Zzo5IQefWyDl+sGHSND2lN2z/OPo92zjak1H5TdwX
x9hpeiKe5l1UWOX1PdBYhbLc1405PBDBE1s4nJ+1AVtjKcru0qCpZkZD9ypR6U0RpZJZAsWnUfgt
gVDJ7OVbXDp42E0v3Ug28v7irETQWEjOSWG/Nyod/PoiAojg2ouhmA5Goglkjz7PPiva2Y1LSItw
cKBP9PBJvCWJeipczGT1XHP2x9zxoDkBllFopG2HEXPgGaYIdV805m1o2Jvcs54qNc9nq9bzXREm
b4lLM5QZim8dCLag8r6pQp/3Jgx+X84fqkyj5zA/idFoMfkz7KGkAvZhbN4s+aCot/mg9WxS2NKf
w1KLAqMlCZDhzrmPDDBPPU/H2tHBmHsxXEGLvnQSKxiV6vHeln15LLFy+F3W0ww7UU7b94ZzyDWd
gf6EDagzhhGtpZvwhGqfxt4rHjiBCDfaYwynGhVs+NFky7cxE/Ce4xhGO2Op/KYPPyuP4A+WlYd6
UNkTRMuPTmUxuvIoLgiNstsN1KP6U+X2zBIwu0VukV2Qvzcp4dTzTJ8vKemLjHFDYz24l3d5mtEP
ONMerVeeJAWaV1fbjT8YpXalSZ3Mu02uvTPAOoZJZG1tAGvnLPLKrdWHHSaFAfAaHjMO7MU3fdB+
LPOSBr0K7GWcAtHor5Kw5N6et4VNp+F7D7iKQQGGVt+e06g0H9uFGassnTuYHul+wqDlQ+DWfC7s
fNuveZ8qU5AwlgjMBNfZLkRuJdZKiCIVCde9ek2TMv3kDKiBSQXcX6gMk16YXVU8+4uw2z2emLVU
loLkWrT3bZ1mh1RauJvB6CBSZDOH/2g5gln/Okno/txn137q6TFI0/PSTYod4AQZTcH7aJ1cv8S1
8ZBkA5XJdusewtoQu6nRcCJU0y1ckujerbxwB4aDf0c6dodQH/VNP+NobrvxPqyG5Cpm+dCxmWY9
5i/pUQ0LwlJpHQ93jp0OPv2n8VY4NGFz2z9oBd3Y1tqSXY43/E0DLnK6fRk7F3dzDyow3rVrw3Zp
ad6+bGJcg6C1q7WH21kbuV1pe1ipmrc1rXOw4XlR3u2tLd6k2K9i7fWedU5eRbcMWEKqU7O2fzfM
tDrTaa8zxeDvvj2LqnBjGJzjrI/RXRTeJrncG0kz34yxZgVNG/eI2NgssfOSMYBpuQGP7ArYD65k
jrWnfBjtR5vicuZktn+SLW1oKXwEsmsfMcxdDW/5blGlCvENRx/+dOrQG0ZghJLATKn3rnRK09P7
bs0lE89s9jGl6lEFLaS3R06zFK5njn1Fu/3Q4wjfeDWd7LiyPk6O8cqVLe4matuXpAtgLgCbhwkd
MtcHLtJxxQ+gA30nAdxHATxh5Hr/vyv2/2TFNk3XgvPz39s17j7PnxvV/bxe//E9f6zWhm79xoqK
UUM4zDBxKf+5Whu685vDKu3pAuuO7tr/WK1Ni+YkGzODzbe6/D//IHWb+m8OJhIPBhkrOSaOf8ek
wd/wl6XaFnTt4A+xMYvgxrB/dWggtk6kfcsTc7ix+1IPYcd9BjnLVCPOvBxNC/fJvta//vQm3Xj2
RGXxH0Wf30qFhPZf//nO//79l4/f/us/bYO/WJhSlzB/ORo61i988CYnW7EQS2CetcIsGGI5cXmC
jbH4PAmpbK0kEn+b7kf6wBQbgHo0NuXU/ehw+WKxBUe0YBw7qMLb/P1Lc/h8f31PBBAnYGFspPjU
1vfsJ45Tn5CQd6qWzhe6y7YEF+mzNLvjrE1HAh7IMHVCE+VQfJuy4khUVfklp7wdju+z4zTh3ojZ
+8cWW3zNiAOnLnCiInr6dRr6mCua45hGz2ZF63zfNvhnbbwdxkvliCSQjf2l77PLSGo9LlKxXyRa
MiFp0oYdBoTUlKdKa67MH7RtNJJLo0jVZqRaFVG8x8K9qRpyvHpYP2CgZXgDDaGivmOzDND0xgp2
dr7OVJryFpcwYVtv8R4gbBYnSixDGoCWTzl5youdGyeBpHhM6+y10/WaKG10DDUvgRmDk+Xv3/F/
gsVzMXCF67bjsm10gHj99R33krxQ5pxVJ1s2zTYeprNB+llr8uGAQ+HgzNkdBjkiPn32FdyDufGY
dPij6X5p3RE0g0U6xqQeivkZSGJ90ANrbgJNr9g9TCX+EQMXyjJ/diIgm5y9fxgmhS9N4QETMPKX
IhEHKwMC3xmrgjCpGzOR6NaOn9I4hLiAs9NPOUetDcCO1QXmrLBLjpe5HLpgpl1ii/PoW3HNvFrs
/v6tWd1Yv16M3CVCkEGQEl8KXWg/X4wwLzBIuLI4WWxSN1aOsRpF5j6P9A/laJU7VbfHlH/toZjY
MeGRzEbj3mgnkn2pg5BhVs0W2L66Yt19iT2sih6UegJmmD1TG7eozIxjqTNsW2bmiVYK1SLJvv/9
v8JYX+Vf73bJHW+L9VFnCffXnjWxlLR/RkqdqrYTGzv6rFXVZkoJgYXkUoZlX2MtxdRgfe7TseWz
Mr90xeLhPW585lzqX1xw3MX/9IJgctuchvgi7Xfr3M9vKxYVBmA1PWMC4bgbOTMDrflmU5exbadP
VWM7W9UzRCnn9rzELR5Q0RF3KD67Q3IEbLW81FqmNmotp2TybxdTsLjtjwlOwUaPmh+1tTea4ZFZ
cw7Qq8KbmhG4NPHYAFMz4DFt5yG+dYuN/a2cHtyi/5poXyBiyycejFs5axAdDbIhNd25UX7Sm+6i
6XWKKKd2+vhSkEr9oZrIx6rDLnbPiL5EmcAdNhR7XVS39aM+JcV9VyPGaFq/R4hIN/1ZyIfWkhfS
G1+taBbga8tXeBpPcpq+IU+TtLeoY3Da+bkaG1LWMY6S6Ky3WLbQDyy4izjhwaLG0eNctdjaTSyz
A+kGr3kmZUMa1MWbU4q0OiB5f8fU/6aoHzprFkwGpWyegMRACTh0/ozsOFBIHY3RB2NyH2vXGja6
MnL+dD1I+2o6wcWGiOpkBFdxzgEhco2yP2oHrZDhDg/aKyamM14JHAxp4bJz7HxXi40TZ5BjqBN7
dLg5O/3NpG6MM+h0pE6PLa0Z3uNs2KtIPJk4aa3KMfZR3QNAS5/LyviM15cpVCRp7UbPQXnUT6Sv
tgtyhCIbCTtWUf8eW/BVOdpG1bPdgtPW05ILdiVq4UXfLitbmRBbnYt8tbQ9OQOshknftGmYbcNE
Pdarnc6D1pRP0vEbu/o0lDKFWwfLjcu+kea2sxasTAryXzZBEHupBsBr9FGXW0rZMBROxPUzrz8P
dVvsB4NFIYQXZObadaHmNWCVyClFHV8k7uRBmdNDSDAgnIZqZ+iEmhrdeSZ1jr5MicKwTFDwzWoX
WjPhPTs2d+VTP+jhMU6N1YVGxmHBDYBJJgqGufRA7KiBpywE/YLXUbbtW2ox3G24ZunX+FSaYbyG
fR91lFdUjM7akfhcRlAjFoHoSYlxV1U2J20JBREgp7Z+aem8Jnoljk4KSyVfGZ3vP5qcEodMoR+m
wo0fJIfVrY0XsJ06kBS9Ub0MYsI4vaCQppI/auqDhj4mv87q7rgA7N44+WJdQE9Yl9pt290IV3nl
/E4XWoXGC07L+ayY5mfMqh+jzLifk264Kq6ux57h8Vz08z1WKZLII8WwWmud5onAi8ZVhCVTnK0G
4Ei/dEE3cLFmooI/M6eYFkvm3RloxvqJuo0jS7i7mav8jU+d0SZyFTDcuQ8Pk9sHhtFxhw9nyXmI
mjdQNjUUi9WeNEBNwo+HphoGHfLmpKgoc903e+jDTTUNl3C02CTJ6b6KC8pJFt7gRL5/W0sszoUs
HStQZTJpmK1bL+MyHGPJrUiG9m5xE2KR4iuqX/VkJFhWXCAkjUfJcbciG6dDNKboqk3zkDU02WlD
hf+8UBTSy+SG/tXu7aaglxD4Gsj675W3TI9WjeV+wHplNiT0o5lER5Pdxli/M/CZHZKUU15ezEd2
m3CdGji2seteFoL2STsdEmEfSICM+1zLPeQFVdwtac+VzvMtbOHRzl1oHuck/NQgfTxajnlyVyMb
GCLB0Y0URtzUnm9H3LskG54YRy0v0+wQ7PeWFmyXt2uGwdx3JJ0eRSVSdnvhN6N2SWJiE10jXbWP
S7W6/f4lqT4llZ6e3MmqbiPClY9c6wRmfKVCDTtRIbY6Hr7XMmNAG3fa14ZqBETTNnpSZkjhSQ2d
Kh3TK2UqC7gg1wj6xIbK0fGbdifkGbgT1pN0iM/NalupR8ReJbxHlWh64IRhtNdNp3mxC+tHTUz+
+0D0Mic4+wX5s8BQ26iHsDGngzW4y4EGCFoyTMj6LcOVA11aHSDhtHmS6xcDRR2MoXt7/yXCWMuO
DDYAhvU3XbPVbk6zYCoGF15DDfTr3jXuJ3IgZN5WV0o1A/fFpuLbqZJXQhhfYAhiJzPz/jRjSjw5
5hg9ZQklcwo35d4yU6pHsWQ9hJAWZ1J45da0R8uHpUPnDwRFJ053M/CPD4Iaab+TqXEkKJt/4H3i
RlHynoZN8QpvsM9maMlsCBMzLW4L1sSbEs21ouzjXK6K6fuvR0YBCDNlXBFWbzir99gUhi+CXPmW
TNW5GeMucHlMPrZj0Z4S0cIRqdJDNg5UQFiZOplVnbPoNKBOF9RXuqvvx7rGnWS42duE9LnH4lEE
7/+bM4cfpZMPN8/K8iceob9/d8UC5jvD0hwqeDzE86fupNYvpmVCmRxLDztKlQHNmJ4APVOCN6Ze
MBh1/dWhLXqDs7/+UHcGnYdjrh71FUxn5D2e5tjhupEJRTTdbGznyuue8S1xXxX1w/vPDGfsntHu
NqUNwyFJHChKKzKkWEFYHvrfMzCKbt+TNN1hgeuea11fmXLcse+/y1ZSPLJCQkmb1ny8HT/VCRtf
lU3PI6LsSfbQad5/VLL8/P6j/9evxV7+Cc9Dt29wW+Iyjuxz7Hj3lGrOj24/V4/saTOJGSj1SipH
i4QCgd7Jv3bsTuM4hGhSPzvWEl08rR/v3dFgo0B41kapxF3s44cwf7RUn+jJvOu9UP3o5w+209LL
Erf22bTn4hP13EObEcBNyTsC/bYA4VT9rpzoxwAxnbqKePGUNODbMVFXQCk2Tu1iqls/yJqKo6BV
mP4StxKbpU9+cEwV54bx1Orkhz1B+hpwYfWgUOEeOuvslqK/6VPK+Kxivtz1UXhGS15r3ZmlOgXF
voz0a78RVDSMY+dSSOEh59rJjg7MMsh7o923Kl5eChF9dtSwfFs0tVPr/s4m7eDS+siP6NuDOxEF
HHlo0GvcS932HoGxStIU1KwohRBqeCuNZx33yZaZ5S0JI1r1PHZEWdvROJHH01OO1CmqJXp8/9mM
8gsIpP6URQNmjj4GDpFpZBadyEawMjNCgzAfrzpw42uWKicIQ/GR+Wh7hSZ/6uc52VvYwOAFhbux
hJ8+l8hzA/F0exst5g7yhXV9/2IZ6mCK1j4qozYuDHiXTWpoXqAlak+HZnzfst6wdf8wWt0dPQf4
gMsEmOSoyKUK0m9w/5bPQG9piliUdzMY9F2aDk+jXWOyQ4EofBELCKa4oq7gZYrXVmSvmevhnhkk
DpEcO09s3XuhM93ZXlRd5gKCglfPpPhKC/iSZs/nsdIgykiVHqyJbAajbCK5Q/GU0Rd9hQUlaHLA
oNvZ6LCxLmlGLsP+iLN4jTwMD8vkJI9h5krE1LLdgwR7obuqC0rgITsSdkGDQfrgFDG4ClgP8Gnl
rmItiG1l7YVmcMeZBnAfZqFzM52TnJy0V7HnjdXTlHj9Ts9NWnJICaaChCPRcXtDuk753uQEtBPe
lKLzolrnGJSjjNuUfZZvhd3zqHdnseJ2qqL+/M47cIuO2jKr/KrHbs7YOXUDufTdAwEZw7Wc66Ci
ftNXUR70rjPfGYb6qIe9u7cpyjlX5PD6OrdQfgkJFEnHIEIMQNlKySJYfZGRfDapQfKWg5VyyEBv
4SJZzsYa++w119tMDi8det8H0Fzelbxatre4XMc2y05RxghmoLZ1l7YEsMN+3jJUqwGG6Vu3i77q
qfktT0jT5CXbUwp9YAc5zDw2dWwwWZUJlhyL8ZHq2b8o0otONOKodxAeakHqJNa3em+TsbRuAAmM
oGwWY5eSiDBtyDIi0wPgHv2+st2NgZqfGTh+05nKsV7J7TSMd94ClnXO5M0QTBGGCHuaU1HeHRvz
Ia9IM8VVUAAyLuqnghypMvFBC+8+i6zq5KX2t4UCBRBuxF76MGRWU+owP3lccSArdzwtdrkHrpqp
OZYL4SeElHLQS1tPUP2UQFzzEfyvXuo02yqWXCHCvRfsFxx3wcVsIZCV6Vq5OSWn2UkKrnaoCIar
gmSsTU6XgaWPM6UV5d4cmLtElv0lER86syn2aVhhUpoWa19AY5QECzZ6jWmEPRp7gETusHOGPkUe
+R74kFhTT/ik4sg7UIL7SXWlZDhf4J1sskfZWF/P74OFPwoa/5gj0tj4M/T+l5/+n/8fYfomoQFG
Gv/9WPqhZ+76ufj8H7Sr/WU2/fs3/jGbdp3fpKG7Ln5QYVpMO/+hJLvIxTYKrqczATfXnOCfSjIx
QYdZHQqyI0lAIGn/mSA0JLNu/ij+g4bvGf+WkCx+GcTiXvCor8SC5VBG53kC4v/PQxpkwbKVHqOV
tFQHoJRst8CCCYc48ER7VpQ4gWqAb3ncTLtFuzInEoB5/WEts1OcUVbv4WuJvxsg8qaOSklPnT0G
cj8MHqs5hSCBcN+UXG6chIPZhU6stxERMKXTayVePYq1dkln69uwCLdeYp6aUXxhevPKnBp3U9sd
Mx0qXkWgF6gg+qlVi3nXaslBWmN3/ekT/ONa/7uZuS08fZ1I66ZOl4dHq+Zf348xLahvbVODc30G
loRzKu769kXPyPC2kWYypAQJPGj5o+qYKescowyNkU+eOvdu19J8JJiqcy9KEv6kTP7Fy/tFS1hf
Hp+Vx2vTbRfD+S9TXNGYACGkvQR5QTl1aYIpDZnBboBxnGZ4rVQR1faOjc4Pt+/nh06eTCzWftis
kBc9CsrQ/sq8p7mnxWoTlwXWOFUgLjay+BfzP0NfX8tPA0leK+YJAm0GRgiOfu8T6Z9m/FEdhaGc
yimgKQzPb6/de4n1RrWi2MrIooayD6gpKEIX1Fzo4F12IOPV0rhvy2wfW+63aqJqN66zF7Zie6KH
2KlVTx9YaIpT3OFRnaZBQ5qWhZ8s+KlrI/kCu5LHOfiQgv41nrjZIHsgT/rIsQ+Keht5tzGS8WPL
GAAH0RwySuSQEHVGoFmCvcXifHIr7OJFbRYvrFRyL1Z7WAjTxuwifxhJF6wL3TTWyzafGXb35jK8
uPcFhCMT1tldHWUnsErOVTJN8wHy1NAxlHHRgnxo72uTgCVc1a2EyEEBIfNZUUzxSa+k5TeOCZdc
w9iu3KHc2xMnk8aSlM4X2Qf2MVeYF979JJMTnipGhVPqXouiOpMRrh6rO3PA0lZgb79mOWy6dupP
9tyb1IGG+04rrLvEalWg9YyaCndSF2rfzJYytQiOEfwelpqxAkU6GUQ9rDjQTGvcLQndU3ZU/4uh
+6/iFFcHyWnbRq+zGLwLY30w/XR1wJwMI03nSRHLhKTPh5Sc4Z4cVRc8LlikrtArN1ScNhutTul9
11+NBLHY0xr7+mNgy3hhG/6vRugs0v90zXq65fFUlLwmz/V+eVWhbNlIRriP9YiSzx5Noii4FlN/
QEQunHYDOu3gaB8wZNLXYfk2HT4pJHz30YCDNxSeP1pwqiYA+tcEvZvLK8cFCR5zhkav4ZxlEjLy
XKR+R+XflP3mZD+sjpgUQ698aoiy+W1a7J2u2g+6eagsAFoZR3xq31a/olERGs45UY75TlnluXZG
2s9MjBEPJaRByErcIzGNchhlafScynqzACisuc7dmsRTD6kxqs5kKo5ycnY1tnEtBUxuO7sxvJu1
XSyZb6bdrQjrj+h+QctfRlh3x658h+sVn6vNEgFH3aW/mguYWYevL6mvUhzgDNNpS6z1XSR1QtHx
etxAvgcH2BDrSJ7ZqGoxQWPY/hrmoDTy4GLhs8CuhB2ZEu9pgyDgj5pN6QUIBsoiISUyuwXIBvyO
7s4vzAyo/tBAaVWvUsld70Yne8BYUJmPJNvh7dJ/ZpGGM+ut1k/7kKZVxqfbGuhsEtk+9JFvc8Iu
nMF75ELEgZ0U94cmv7qMRxKdD4uJZ0f5fG0HS17iX0n9MTSBe47EeD0QluEty4BLUvDNX74DkEqE
6WIp/eDiCEITWHEcHLZdnsWp3w9fLf7QmaL2eKYvqmpOluedYmBsKWcA8leBR8enHEgj9NHqOvWN
CwGcnUxqutDNA0bZbV43eCe52qAbpjSeMWnataO9H2ea72cuTiAaxvJd77/kIMlRyjcDb1ufHXNi
bRM1xiC8la377B73XUROIkm3Mu0Pi+qOTeVsNQLAUfhjbgSgLX3H0ogOx2eKBM1RbLlf5vxQpt02
FCktWdCcjPjipSzC2F8FoqWbx0HSn8hx/Ojpe5lKig3r7kC0BZB4exrADAHhNLPq6OBjivPsRGrm
LpJv1kRHicBFzgktDF/tvNq1EhqpYCCupiAbBozj9JCO1FZrAiY1xnFZBEJqJCB4mrPDqCRSpUbz
cAe1ZrRwyGJ+Tyi5n8vArb7mGOSR97BatUwzoG6c556p3TgHImcArz8DlPex2p1qalTFVO96rMEG
m47Kuw8T+8GQzq2qKyhf+Jr7uj2PxFrJNe7ac67nQbp4QUQ6llLhSqnXUrf3mtcBCs8pZIsOoZce
DKozh4qS7BqGL6eHHNo58S/aD7eQX7b4uXbaMG91ojQur91Z+g0W4Z1ju+eZ032jgUtiAyZ7MitO
vctiHLaLG1AowIcUB/ABmABEfiHv0Vy2NbBISyXEIJOzcuKr4pQ8mO4dsyVIMJ5vCvFVgp5Eit16
LWfmudw64IjohMWJGx3nzHjQaAaPe/MIq/FH3B7j+YmwwbJtJZij2j71sfVqW90uJ9AheKeZWEEN
bvn2K72ER4MniNbMb9iJXqauuFmifIvK+JPVNbQnFMcidd/acGWwrf0csCZHqLM0cT4ARwiGnJIR
/mHCvKPXZF/iBePQeh7U57EiMT6R6CuIyedPpjdcEzU/xd7w0VQc7zi6D6X90kQQvCoEqGWxL7Gp
P7aac6XBbquoNWyORms9pEZ2J/rkiefsaUEHB86wtYHuVyUWbU89hYZ9jwL/sYQ0icLpU2X43BYJ
QBGJZaPHBwygz97nEnNY1x/Yv1CN2vszSxdLytOyt0PzNk6Yi0vQy/ayKwuQAyrdh/W0kxCbQ4zc
JeWmYFYDN7xg9/YLqMNNOZ9KwzvPiX5a3wZzPjLuODkjv82Hr4i9mwO52ebBXazjII9RXwbUah5S
u7rEM4sF5jFPCAKdnOdppc1jEA4zh28dU15BknA+aL28t8uRnnIGB+GqlHSnumSW41yTJXxpTPNS
ePJMz8ppHNWmB0ifxOG50Rus8gnaC90Ey6cp9E5zmRyV2R9dtzzqEaud5e4aMjkjBOg0WWOflwQT
I1r6RBVlhrMgpKfBIt3fpy141q/gcxnstGCsvvbu01zepPG6IvcKQLTtThcDib03x3g2lhu2AzQ5
Jo4zAOaUCOE5lA/l8GNhsnDQ4lvff89B6GD93wiKybv+2RpJuh48k+v+oZCvlF1qiqQPXESWePcR
4oYfcwPWddU+aVHWc/thhXXdVJILtz97YRq+LEnYAX5efhABV+wCS/Nk2IjJC62oB5WOOBdRnou2
zYAcV9yhMZpGYVR0qVCfuggEJIsotRrtN8M244BnXWogijkzHUzQjW06B1GvymBi1tNQCrCPp3kb
96F3ceLqTiTtMSMEuJvwRgS6CD/X7Dv3TsZtM2XVoe9VdKKARuyZdLfdkl0iEhd7y6jPkdvwkCJU
vx/c9BnM3CqAeSBm6yOcjg7UnDv5dR6yTJniOGN23mvAvzKlqhMV2/ZTj4cPcay7uGnbXTt9wVTI
yoLLEib2Mn7PS+eW94JaFh75afOcF/l8dNwCKgepKJw/8dHrkkvdlPu8axsAlYi9mAf1vQkzYptY
ZnEcijkKltqoKPQpa7z3dXQk3k1Fezj02Cp/LLGRXJRLkG7w3OIsxUTbb3pAmav3Luv5Pkvdr4rB
JIgNGnWThLzAwnPKcvR02xqweONGZoHM2oeSbFMhgMwQM1YUaK1tw3MxIsi6X5lEAyytykOus4tK
mOY2WJrnji1BaxVocNaXWhXPFsfBPoEPGHuFODQqsoKI1OTOELrFuIkncZxq1q5xk36nOEJrTmOQ
4mCbQ47/DmuG2pgWdVmjGx17ry38maTcDgibDogDUujsENKXsD1s173HuoE/dMjMrUBjdd3J3XZG
lD6GEccRU1wF+YW9kdQcYQCj7mEDEDTqeVAoHRICR6arcuoX/ljoKo0wDvDMeNwnbNmqgjy0tJ+S
HkeINn+iYMLzB9sYyY4vdxEDJfyxGqEQu/ajzrKxGcvAiJ2LF1eXZuaYlEpxw4OFMcMdmHaSwzs6
Gs/6enDVLku40On3SV5iiqmCLlfJbjCkeiGSER/tD6WV5mwDYSVOs0udel2FxGnQn7B4Ie0q3rME
8WMzG9Zw4eH7HTreN269/IZowmplJHeRoRq857e4WqzHiWWRLMuMJmSp53oePk1THx3o7Wg2oSDN
7faGfYS2z5+4EIvXvjDfDeqxzg/hpH8PvaE7hTbTUpB0j2OHYmK5GG/H2gaQN7yZ8OwPGHu6cCbj
rYDE48B9teOsu6M3sLvLPKdjY2u8hXn2kKBWbdaD3znS5Y9IUuywTHF9aaT7PS1ZSEyPwHWcaB8x
w250s8+ob+bhV9jc+Ro8bseVHXmQ/pHAOot9NHwf9DHdzhlYD7hjMyqTIEEKIY0AOZRRe6UWhRZB
nBiyCbi61m819J6Ff89getlR6cAxwzhkGzDNr4tUG2EU9lNNFfAtTkN4AsP4UpFwP9qxdhw6lKIi
qygtUPJs0u++89KGY0/hrJZ6TBSIb4aP+ei0pFyxjCLErioynyNifEJP3WdDPF4KlZLPARcbVckX
GU53pZGxsEJfQeME2DTNhLpnNNgLmLXxZHRTfvCM0geU53FDjmt9MIedyZwRUi5hiAmBRvKHaOyK
N7rL9gTMkmDSYhNFakHe1+JvRgRyWXglV6ubPcRNezNx/W/jTK+2nhNJlrqm3WEPjFYcP5679mg5
vgUvjpYkrAKVhOYJ3+gY6R3T4uxpHiH/LMb0yrD5rHn4i8Yso5HcREm33IvhfmBoW547E2JWVwRa
6NXnrKdeGEpS0NWe5NPAMdQxrjgoGcpd7B2n9RRdPxazsYm0vML75/hlObKetIvwY2IjwUC796aJ
DT7MvDPP0WIMJ2gm3QadGtG0p9GVxZvuahd23djejWszDA7t6XnKuNEy0/vONCBiFJxlRyvPfkxO
6B7DunQRSTPz2OfJx6yfyrsK1tVIiwimk+SZFr3VyYbvkFD3rtRG8879v+ydSXLkSpZlt5JSc4Sg
UUAVg5pY37N3J30CcbqT6HtA0WyrllAbqwP+n/EjQjKlMic1Kgn5FjRz0kgaYYDqe/ed4w4NKmtl
rKECxxeUgO4qoXPJu11+B4KOxsWzr87MGKQsuYwlPUCcntNbYJt651JNGOUYgsXgxuwngi0B5x47
irgkeN/Idq5cIhgHet4xkM47CgX1tkvnaG2I8DtdBrhF+X72q5JuFjzvGvY6LJmWqRalr6KJPmqE
4gO+qdGs2VOjk1OijvZxiHTGjGNo0glb8H4qGbnwgiuIEKpdJF9gL3rfAhfyJTKrY7GgwwLXLNaq
tS/GMLEobSGxe9gfMvrSWrFuDC2bJkEXeNsmndApl6zELIbbCiMZgAK4P20Z5bvYzA+SKMXZ5qej
E7Lwk4Zv966D5iMTMLqr5EAYRt9j+nTXWkQvrj1SZ51tg+1t422CWk8bs4TjwvN+RiLdRWnzg5lW
ylqkQVdxQLqGJiYZIDH5q7pgeDDP2hPj26CKLQPKkqXpQQbqFhkUEXqLUEuSTe/QzGllVsVZD69u
ab7Rb4SXBl1pG5rpjuiaCWSSqex2WjjlTB0Id3wrEbszpDHfTdn01BNGW5tqJmfQp1smW2bczfeN
IpCm+vwz7P0BiDU9c6Z4NopSCFJL+J9jcItaKgPJkhqYC5ZGrLwOIY0yXtM+A14hPx3X2qTG3D3U
JKmC0hHnqVVvniWeWDCW31UPQqEFNjrhiN4zR518B59B6c244w19NcBd7cSkCeT5S6vK+MHQ8K+E
ISQ6/5o3uGO8ZYCf9IR5jL8S2arSeBhNkoFeCRm+T1qsqzp/B6J6n9DkWXmWAqflwF0LwvkyVUAZ
RLxINx1SgsArSkBSOPiqTxrIa1JHl8ltxr3lFGdM6C8D5uttTfqgYIyJ1euiLOnzj7hUctuQspFN
cNapt2VV3ex8uzj11LThp3KdGEZ2fkH57JbwURGQtx6OdgefoGhLd1fGxqv2qKTnnf7otAAoNLmE
78qAeZPOuQajOhXxlK2RgATHxmv9ZzpVyTZnZzOWDRHVzi4uREdgckGT2JGki1iJzbB0vMnbJnrg
ekzH/tSTU94U+fxQWSoHAWD4tITbY8suehuPlP1jHFEvs8UpyA52DtX8Xds408XPcUQsO2kuvP53
LwU53gv+LjJCtum3rXowUiB3We7STp31sKM2yBJMRC3LOtOHtZDeeTJ8GATBRnZ57tEVHSsHaVyD
pCwOFD3aY4MUaA6PEUjjB8+IgKOHYvodPTcRmmM9/LI/m5ar6JAHtCmc6id6RBvPbpU+FHFGh3z0
vF2ki73nMjCXZg1baAyHqBHHU48F0UoipliZst3USosVo527uRjIpSVsdSv6DmG3zARRHFD4HqxO
HFznov3QPLT222wTQ8sYV9tY1pBudWpw8EKQp3ZHLVFiRmJ/z4gQW8+U7D1NQOgaMZ/QkOYldx4T
1mmdb11q6wNYoodRusXWMJ0PzgC33rPiS+hGjzaUtAeWfS1GHXqlojOZQAb3v5z4U/nmCgNCQstW
z/HRiWG5a3dg3kmogUBdFz7po+VIB7RSPpddhvmQ1XvLguVQp8zhTiFIcrPmGEE7f2BPDJl3Jzs7
oSA0vEXTR+tNFQyk9sMKC3Fq2fWPQKMYNsRE2MJxqsf2zUeWe3K0yCjO0GFV7rOIy3Sl8UMgO9TW
QXSluWua3t/QHZXkXkau9VRSiZccZTe6x7CKqIaXj1VN4q2t4k0Rdt2xHZOdAXYdpxUzZozLvmem
OIGxGzighAXCMts6khbpmFFeK6s03zRAj1F0McjLAPgjkih3Yxb9Rjm9vjj1p+tamj69QF9oE6Aw
JsypNpPkR8BgFWzx4MHWIaZOVrO0ul2XvXICZ2Lyz8lYHrLKdY5ikXqq6RTn4Q+YlBile6wGY5a2
21FY5HUN12HMoqFMySp4YfFP7Eo8Rau9hOG/j9pkXANmeM9al2nviZJ+WKe032sABYWQj8kyfj/l
5n0tA1AiXLbp9DQw8cxoN4txC2zGhhPsZDR2rGtR0RjK7PHVdnos2JjUtjnVTl+E30wXCm3FoqdZ
HAQJta8mc+ZNmIvh6OFcxGr7bs7dsPfAHG9CYev71jHuAXJDeh/n7RSYzl2JE2AE8ilCVKwySzG+
9rROwqA4sr97xKGGMNqJfV4u5Z0qXnR3zPGEMtXX5duwldl9UXVkJiPjpDOkClKeu+FiRD78F4go
plnBMhuzw9DI9gCW0sO2DO7Il+w87JeS42ubkmYmZwbwmti6F6py28v0DvOTuaPYTRmwYXYMbBzI
YzNb9GsRtV+gfesu1LC1EUNuJ0InB0/5B9dVj2meyiVk0POr7aemuwZS/ihH8iPtbPz2SpemjJyj
rXbfnVHPB8uPTvPkhQihi89SB/F5TCcKVKk6qi5h22dNKGNqwmuWMi41EpKz5dW3LuSqr9z4KaWP
tu4pOouY2m0ydscyWqKwkqk0NjgZxiyK5dDf0pZi3hgCWBjqDddSYrMbQ3QLdKnivR+YnGVyEhxj
aLNXCWu5TQvLIhdNoWl2u2Rz6yxqe1K0kopaYW8oqmLu4IBTCL1p5cZ3rWf2h3IEJT4V4tFyut8O
cuxNYiTTzkvN8JJkJrhL8Kkxc+24kknBHdUsn6K4o2LQ02GyZtImdvDeZY5kA93lKxpH62qWiraE
xQVXKYZpmJSHRvULBU0Dy7J9Udas2GDo6m7SrXchX7L3kXyljt3sOpjd6mg6yt0PeaHXtJ9jh4SH
d/CTLNhmHcX7tKvmE1ocUtjLpgiHn/hWjn2w9cK+ptxMFO3r5l/u/hceE39/Aq/KX4AcJrv/6Olk
or63uSJjn5jnZNb963AZpA/lKSrUuWy41n092inGBywzpZpW+f2rrH+XjfC+qYJNhGEjM/rjs3qD
cgzctuPX3Qa80gBD4sWMQuOqdMtZbPkWkbDpUKRpzSv+IEO7uvejzN5KDR20MlC35eRN77LlfTkH
0rnLoFEjo3enO4SuyY6wfHc3dnGxc0QEQlUO9Y49ACkwzyWn6FPq6/oa4HYz2sRXYopHA1SqVFFR
0LNubi4zMjtt1zkhSIGJq53CWzn0yb6opXflTVzswfrSuaudes+OYbj6segZ6c4aBponwKB8zjVc
4n4Si+M1JCu9p58noeuwvIM1ZV9EVcWHFDQdlrA4P8yR014EJpRDWllY68q8PwxFE1+asJ6APTT+
uYsK+0DQT5wHgCAH2iIzFV0VHERh9ue0VDFwJ2AWqQZrL8Yxw8E0NMeCnM1ZyYRSaK3lSdUlzoix
dk6KoDC2L2siEpX5R5UK1nOlFYGpZXiq8P3sZJgyPZn5wPSaqBlvqVuN22haUoFiPs0kPY4CG/gp
TYv5qIVUJ5fe9pH1VnRuI6M6Dpa1nICz/DiIvDm3CfUyZIoDMYLWP0D/tc6MELuHmUrNmQqPdZjz
MTibaTIelEjSC+OE7UERAbiw+i4PsvS7S8i09UG6NqsxJyEozEDbJWrwacFr8S9sYl0WInl8LYva
2ie6L66WyY5SQ/G8ulxi9zqOpmtqRPUedbxzde0q3+MJUtfWTOO9Y+n4NoqeZZ83F7fWLuROWWyX
G970k7rOpS5OMg6Yni8ypKRf9//48OvRv/7dtPI/P5NtwYIHWL5IdzZf9PVPf3z49eh/eP+vp/vj
6e3l+b4+869n/vpurS2Daf2vP8g/fKe/vvKv7/Yvj/3Dj/gPv9fXp/eGcNZzAumpYr57qneEbXfS
SdgEd/uhg/HvxqvhszOCYz7VW59mltG7i5FkL9p6m7v5NrGYpRtYEzOgnY4TBSwf/eU1sLaWVqvw
ruFMPKBmz/UnAcF7x253GpFGSb/NpMBvpNNt+uwCCxTofDRpluRJvyNsvHHlXqr0ZIVsmXWynSr3
HDTJcc7lg9WUd5ko9s4xzuU1bq1jFhT35QxuyozObsmMXWMCOqGs4azJH2iUc/3k4eTywUSWh7AP
TyHRyoRapZGmN/BhFTAIYzws6MqKemYv7XOQjDdktM/TpD5dlNlBedZjz9RDUxLWT099Va07zNMx
JcZmnyVgEXSyTmO2EeQvDV6PLKa7kcYk9edLacujmScHu/VPwngLtPfgEN8e9O/lZUBFs/Xw5xXE
Mqws24RzjV5tieqABarVflD94xx8tGazpysWxR6TD/MOy+W27y8LUBei5yYzAmoBdCjwLMArwG2X
Y9kLD5VrrCvQNinVg4ooQjfna9pwvy2j3qVzdoAGvYz0baKZhg6BWD2pfW3hcLIIPnWYd3uPSDRa
aPIclWXuOjntQ4jdqnkOGAdNE9bolIsjvoVm3wOl5y5x3MeqeiT38WzmYK/S+LkTem+xZppmZ99G
1kNSx5eikFuuu7xIvORarNOW7KJtdo9hhE4APCbj/SeL2ftwjnYTwByP4ppYqA0+otaCSi5cpqpV
fG+XXToRsIl3ICmB+d/DQP8/Q/g8VR//83/8/J3HxSaGjBD/6v4pCrik9P4h4rX52f38t4+vofjb
z5yvvPUfuvy3y8f//l/Ff/B1f8FoQLwgGZCeazneF3Hm7xIC62+2CcxJCB/kg/IJYf0Jo7HJCZrM
nTNUZHKN4RLz9wghk+8LiMZCWyBdwc/o/nfm2y1Ex/8cm7EsxzJN5bm2a/KfpZZYzT+EedqUkE4Z
a+sYC6ApJMoc8A1Qcz3wuY2ljU0gvgi73Aw9ZNCVnNm94Txpd3Rgv5OSB8ebML1/6vzHcSH1Wguz
t469nUoGdassT92sLnr3UuOxZrw1hx9zR50JDBuZjZ8kVr4HfSGeym45U0wrqu/tKWNdfx8PrIKN
Nop+MztW5oP+lVYLTYtA/rlMG++xa1yc5Ca0ri52vEe93JgVFEUh9n5JUifxsMeyQ2UJVqXVEhGO
tg2hjQdsgNNDXsqceWcX4kcnxoevm9KdrhDcukeYikiT8W5vZhuTWaLKJ1Hqce96lbcxjbJ58XNf
Hqa59tdfd0WENGAgFA86dzh0lDF33YjmW+bsk1NLhMyUA4ynsSPhsEvvJBz9Q7as/mn36VNmxvmm
KO5mCHUAZq3s7utGiwmzd4IjWDXpcPJNqXnx52ENiR5jZTzgqDZYfaFYkjd4oUDRnUa+o+qi2j9T
M5wJPHiOZnGT9ALKtn/B9IuaCCWZk2ZvfR4AJJMy55TPTcag8dnqZuZHCoM5166i2hlFz4b1kk3U
FKJyvMHFUZs64gyNRYFaVhp496OaDTDZycIU1csqM78ypSSI/g3qkJJzYGN+GgwdX7JKi01tYeCk
jhWmyQlfGqdsxQ4pJq89FFUBWcWmtr4MVAU6++zIfCI0cih0Rf0noit9mEpA+ezDzG2baME2xb3R
bKDBVtBbKYzaOqZ9+DI7nGINKuHzhB7U7MLpWbufHfmjtVESMNIBY69REg2MCurv6A3yx2Fcm1Mz
PxJTAWYkNYunBIxL4qdyS7GdvD9AJDxPpCKd0s4esE15PUEgjn/13OVcmzFhy43blAbyQBq8HT54
p2j0wzjQJOilumcFnlB6b/XFFLl4zlP2GRDjmsPXXYwM3i63O4+eq/GtEU9eF8Y3ZLv5Bl8wNSNs
t0PEBTSgLrDrY+uHWQTpdZkfDoGp7B0syRvlhSOF4mk61Yl89mmQMVF7LBu2XYXZJnfm6FvrPEZc
OSgMCOFAEbsoLPiF+D1Stzs6gylWJXPcB6dE7M4Q8wdVzb4fM2juyCPddK+nXRnmySUoEkCXhqOR
51CXG7T3PZmaSwfLKIeCsR5ES81WuL/FxGiwJbWzyyJ0G8RRjtAyl1oX9QSt2HJo8EVD151EV1VH
y4q+s93NXxJ6WCdPBSiSl7uqiZqr0Rrv4bjpsuKKT9p/ZWxBb3Shqpsf1PQjLLos5rY85WbybYY7
uORSUSm2Xs3AH4kpctVqq0LjZCKMXSu7sXf1V6soXndAdTeaUj8uq4Gjo934aO+yrAQQaIhtxJY9
A/8PBhjocgT5PEgNc+sa5RK5wMEVTNa+NnB7l8YB8ri9sVz9WGmbsZkoAetpMLoGgQiqzsK4I8YW
exP1QL/dNk27CV0yh65UvylpdBlE6cZu35mvwwBSD6/Z6PLGbdqdhajTG7/lEbpFr1M3VbMM0jOb
bVrftZEAEZB76jLk37DccSB3P7osx/EgHr1Wn50koN0N/EhZDqTWYXgaZ/FSmfWS1wMOOaW7lmG7
2o3npzFm5qJzHPtHDVlrTiQIKmVew0rt+M/7zmVl2riRro+yUQfLtnMI9IQ1+jB03zUqZygu/uug
2caOtL5PTtumj4P91ozjR4zf5H2evae2j8qXmsLGoakMsc+onL9Mfvgg1eje9RgpyNF5HRW2fngA
zGSdUraI24pNw49RMIbuONZ7pyemqGqRcKlI6k2Ztv6VIxb8WaHmd07161wbFpefothLNCfkE4lZ
gtv9FOjfUWY0WyM2fot2QndIYHcVNtJZoyimsZekORqMPEc/V3HlBtDp5ZSFQRx4FI0RC3IzB+1w
SrqAj6KIMbmv+7ks+nUKDmbt9ZYxrcUQMhVs2PBQCHtllL9zoh59WlDIXm4Isf/50dddAYhw04Tq
xxx7+T4nRkFQoz2B9pyv8xiaV3L3We9kADzzcVcvzum0QR87Ugsyp/G7lKT+4q9ILhHqzeDnLbtk
8415YPHYIBzYOrYh9wla6JVUVQhXjAtH7koaOAVjUB5sUZjVZCoKKqTdRKhw0ia9ikk+F8rhimrN
Z+ho1QdbzPuKhMBrYg2k8hwXzFuWegfopxHXmknjnSDNGpSADKr8I2dcDRUgME46wZ8G883bgMsS
b/HgNLQ/Ekb3aPCvwi9AJVRLcWLKjMKFC7o80DUdy+61t/ucxCTcdoqXVjXtp0B/b4vp1Rzzh1hf
4f7ynvKWUCmHVXezuwH1RsXszcCRHPVPkxi76xcwbs6a9qbEKvac6JbmCI9422wKL2puoSG7Q+wM
AUFyM0Ga1CRnMUVn07fe0FKOF86o+X1d2daqL10DdId6afKyeNZ+r4+FHVMGEhh7Y5NNCg6Hq6CP
DRYdTbx7oxjGgii16dhapHnYNQyAencp82ATFYgLh8N8aQa4xpwpl80K9ffW/3AN7z4hWrIDxJOu
ALvSl/bqijabd/v67IRuPgiNBkWcyZ6s8GSzN7+1dIvPrAC5UiMv2cy500M1aumI2NhDBhmRxJ2f
GdPj0hV4tyDQ93FqFs+DU7PP8hbBkcEIoMz9bc8ExrpVQJPNEfCFVSEfDD4z6aS7snLe3SYDA0Hv
cjc0gtyRnSDhjmT9xw1xOPKEor+zxuKWGeEviyvnaiQPBcZIfjIrqe+z0PN3XkGTb2G6jf3AWEAe
MAQsOJ48nee72lCMey1ttCm4xBZxCbbh4KTjhEhIXwCU4PBGvzdBh/jBSEGYxrteol6f4z3rxmld
9c1dHmU/ZDE/TpaR7/Bl0L8jQrHy/S2TQuNhYu9WIyZaW7beeNn8lGbu46Cw5WU+jofBLH5n0iK1
U7wymfwY9dl45k1w7FFnrNxYXMLaWGy0j/40voIzflciHw75GP4qmJPkSF7HQXGOovreLDueR7dP
xQjDj30CPnQIGnjSj1X7Xsw2zIgu+kYRvz2Ter6WcXCt3eBmkJI553ShG/B1u0BP5E2S0rwgT/vO
xvA81mX5IGYr/+bTKZnnpRBgsGNP62oHpW+iOM2s0NS48EcmiA/UlLIThAoPqHiygmYwH63e8cmm
RfBSRoOagoDfLFPjgUlFbnSI3LAt60O83K0YtqFWZZsA5htgFol5pX3KNAKRTx+YASsxqnZ+emlE
nhGvaV+D0c32mQjaYxESD8ZudqGLv4wkhbyWmY+AIv8ZL5ZjMTS3SU/x/deNn9JjEIZ6xbMJncei
rM2VlJEOrpG7OG1vmYiMS7LchHMHaEqHAUbCmZlIAqiAENpiq6aiODBDMn3jHT9WzbvbJxFruiG7
RxMec63Iq7dkydfRag6OpkqSt5jzBABlJgiafUeHc00NUr+IIb4MQHMLm/OeJ7pH6rE/6YYhuCH1
ELkFEMSV07M+5EAztu4Yu/RA9cGDirB2bJFt7ZBZIFHXep2TllRjaj0AH1oMqw2SA49IORu19hai
l99rBmovc9j3h9w2QPf2FVgIZVSrMnIZus6oRZCSDGWQ7weqXCf+PslJLUFQOlSNn6eMSDn5PXbr
aeOlA1KeieFuViLWyg+U/NFH5r09kepbGe15qgfmOfrEP0zUX8hCi9ex9OPNbCDDaJKfkw9EIGUv
tx68URHRTfVOoo8ldwBUOeq9x76vV72jhseESw5ZQ2LUrdF8D9q+eXUj6Dy17N6rbyHlzHXXUaHM
PC+6TUsM0BF9/m5Ct5+6AYhN71+bZRjGceYrrO0eEnTWAsxYi35yblMzYSRPxN7M6+K+cAiZCKeU
O3Z+eaKNWxOYebjtO5BXNUvUKabL4RiZfRANGdfKtOc9UzbbKKsANxrEp8Ci4A8msLEVBGEBCZnH
viGCGjqAU7u02ec02EjkFPPt6yNK/0usDmktvhGwZi0gh76nVVVg3HSb+GAEIvrmCXAnRInxKN0b
VMiZaQc2zolf7QytjS2rqvZxxLpaaEIOTeD1H2nYr2jrZL/oIEfrMtrijKdVLBpr4wZDdJns6MPJ
Gm8bBCnVROIQQvJamDOB59kGdj7Gh7wYh22siAIZWNq7eaITOlPAbFXzCXOHYRWOO9LCA+mIb9FY
AkOBI9JE5jniAeEh9SOLMq5EorHkFYhPnZJLi5ZPDHvJQ8ZX69bYTJ1oVyVm9I1fEQOYi3MQy0eL
Dvx6DAbsoOORJVtwxRz2OxLDXetmP1EA0ZAB8HHKVc0SHTE96wxYcSFCdnNsrn6Wv4d5B5e0JsvW
Ze614JyyyqsUQzy/Nixo4lyYShkzZL4+bbps13cIZz3Y/Wtw4btqyJba6cYm13cfsC68VyPGNJUt
+kRa/VB253rXjAUVgbYj/9SzUIvCqN1WdThsfOS8cDhJdTA4V4HS4CMjwg7Ri/rJNCK4RXl0F3h0
8FrXLa4uTWzDM+yLN1TOBTjqup67Hn9OisNCpy/KJLqUiaHdG5rIn7R4vBHktRpLPhMyoVskJuto
CTpCy/CYdnp+o4CkAgP51As7MLsYBxi4WbLdBiiYPb7lb56KqRH4fvFUgBWvF3EC3eropTaTNTPG
xhEV7XTtWL9shKzLkyYKwnPVVwilwYbpN/WdGeYHaUbFB2Hmk0/Z+i3uimbTYA8j1qxPuT+OIGcz
AhmO6z850YCOvdesAD1AETL9zSksXLHU3sSdzGgjo6KrVLBr9UAuDKnn99k1j7H3q84j/Wswvafe
aYbvbJpVSgiZ6GZzteBfcR1Vxa4fcu8ZVQ6kCEd2H230MxNWdd+wV+G0YeVL+jc45FM+3c8LJrEJ
dPLu9+467TnD2sUg7qscreHsTNEdPxi4K4/AmpGDMejhC/9wvOTTmhyqP87UXrus2tQJhfggAV0l
vWx4NkJ4cF2nfjGOKzdMiwvKCZ6PVSkSt0mNn1i3mRuYquk40v5bgR8ZbhYhCB2MPAW9rio1K/zx
dDZnqBrbBt4kpTNN0Km3mRST/TYLu+Sho0uAJ8BjBzq32xLqIL2ZxDgaZgT1SgaUq2kpMMxvrMwp
Inxv05B3K+u+rFDr0YdsH1IDSm0Rs+Lt/Pbhj4cSTozatQlSMILHGYCFFSMxrnSu1cjE/gyW9k11
jMhNTeJcyhJhG2OhR2lnR8W87XMN9H9XsXPbIGd5E6lVvzhx9gP8Yfq7tbqbJ8bPuZLOiyJ0ql3s
lUVdn2gHexdjrA5za9tPnNNZuTmMy7TMdKxrWvkvwANofnnpQ4SoqeglmdT0R+L2z5lgyIDwJFHv
HdWMGi/SGJ3jMYnPxuhhpyf0uypx0K9L29nUGldo3Js9K+yBSblK0YXvmQCUVU12lGAVcihjVcW6
2+Wif2w0ChYiuJIx5Are1zw8J+TJStsrDu0hG3NWwh3KwFYImuelrO/9gakmr7S2eB0a9nKCrXNe
0XMLgAml3Xs2Y18ElrMy5mCH2E7tE5WRWRHbXBjxSpXgG3y3I0Tpm2jFnPo0uj2nENzIVQEKjFHG
L0ILg9kBPr7MgvFJsdZb0XjFLWW0aouVEK5YWC8VpGvK+j2wmvHBNhffJqTpBY8FIaZk6ke2d2Ei
MaAE5Ykxo4z4WEZxqkyPtpUy9JJb0MMSGvN+AMtj17njfIoqsa9pae6VMZWrqGheqSvwm4I4GX2m
BcP0J6r5tdujWMwLl2kAl7+QV9rxFmLUK4vf8c7W+QjVF85MB3JjO+VWCynlXWurXNQ47YEIKH+m
aCvLkTEBmtfMlVTXoilqRr0yZga68SCrmByf00dPAkstJxmW2MEc0ltyhNo7dQtZoVckKqmHmsdW
+YsfZj4q3aTn9jUejHhPn8pl0YL0nTwSV0rSLDXcjN48NCX10drp90VgdGugO4dmdl+Baznf2mBG
93UihjA/IQx1d70HjlwFVGgyN3YfgEJcYZNNm95kZowrYrcbTPPMfEV5hcw0xUym0L5BmHtPrUpc
C98jhimNXae6jAQryW874MUqiv5NsgvdI2F3dl93lamPceZtRzL1V52Z995Epa/HIU9bLA72mhnU
dU8uY5lsv6tbFnpA5eywmV7DLFg3sv70i4g6JBUTqsch0lUpP6xsjncxkr91sw9bK36mVRg/W037
NjfzsCcFnJ27qc7OLhtSxuJmm0Xk8uD09aFKg2CLn43kJYiBbbxo1PwWoZq9qNXaEcmaJp+fLNq1
ZhGw6eHNpdB5TBc122zjSiL/HP2a8bapL4HbonLrJVI3G7ubtWjeskX4lmB+sxsUcOYfNrhFDGdj
iOPQov21KOX+uvlPHwsWCZ3t9x3JWsR08aKoy+2tuyjrfNx13SKx8yt0dgD0ztkiuJuZ29pbOO/m
RX5nkn8/ph1CPNWhxmMEksxQ1fNnWsR5Lga9GpNe+uXUq2f0en/c0FScpam/LZcLdgbt1cbKJxY9
X7OI+mhEMtkSps3FweIHJ7C9YxYVs9+0SP4GRErRiPYPlym5GkSAMUZArzKKW6CIdMIAn09BW7mn
fFEIqkUmCKkB7AJ+QWpfXBwaXQNf16FNeSW0GVuHuko3E8+lRFNoLcJCaNq864Rk3mnRGXa2lxPs
RnFInLne2Dnaw56uMnacM71z44+bdpEkfjXG/p/1EJdv9KusJkZzog7AyZ/feGnJ/dOd7Vd77qH/
aKbHj7bPui80SvhRLp/5X/3HP5t8/7f2oDAlE+b/OWLk7uf489fPf+oM/vEl/94ZhHvteEyqM7Du
QLheGm9/dgZ99TfO71jGzT8FFn/BRSz1N4/imeOTdHV9m1H3v3cGLZd/8phAlvZCzeZ//63OoLfQ
Tf4RAmF5nJgYgZL835cs/V86g2jEjYKoSEo6fniPcnbOnEiTA7NEJQvC0uRKZ6ZVsFccx8w4RySM
F7Fg5MktoKxhnxjOQ+PYvxqEZ8fWVmI99IO9zST7F7OIHjOn/GQq8dRprl/MOcN5TOWjJ0FHihkM
swMztRt63Cx1NXCkd8eBF+WHgWEw4aTsYfazI03PrSE8qLs6Ovh9RGuO03up4BThnuUK0Fr3E5UU
spoMrvGDIyIvxgvKg+ng1orgIoMk2nfukXAaKyuY64tDcMIcIraLIeOiqhzvayhoq970UbZ6zX5k
sxgXg2nzuwrIwpX6aAhVWbR6r4wJ/W6nwbuUEZjNyfNeCiDJ+6+HMiaTnByzEqsz1GiLhCe42Bbp
L5dJmK0fNMuwpc73buUhBo11A79k+3WHrBZCcrYLG/KBxmospDr0uGxWKKEvDkDus50cwpC6hWKv
RBOw7PrnuonEVk9pr1dlbgpyWFXFuDab+alwgr0l6nubhcteuAztq7i0bmoWv3jFEXm2ZMFU3D4r
pz35rF2aKqKSry3rOgbyR5j2/Z0MmAkYq+eBBcc9UwFbQlzMrLMgA8DhRg8J6WycsPhU/cQCuOb7
jCNZ10p8CDNkNrgfLk4h9TYf0hfbmX3G1H16WHI8V8mLNCkX2IN9nsJcn2L9kvFu2TuzFBt/YnFS
e0pcZ7t+yBibP8qFeJlWxs8iDOd9kPjuJZG5dzFt5pIJ6v8cerFppyC9qN4fb183hSqm2+yPWycJ
xSHR3nxSBeO7Xx/R1GKQ13d/DrZto65lkxhnNbEe/Mlm1JolHYHgbmLM5kS+nvlWF2JWUAZ6PxT5
N8MJzTNOI/P89dFfN4MhMfWaJ8JX7G+A4EGmhbTZV0zAmqoxb6zuQdcasHSZloLQrNdWBpDXJE8T
u0RkCpm9zV74gXijX4tKV/tgAkdhe90DZb1orcw5erAKx7/3tl9OwVq5+b62p++9MiJKXFV8YbSc
96a3eHb87jFIh5vwEGrOOWPmXZRb60HxprImj/VLm72Q2n3i770pLRAXCBnaFV3VZUbAoujmkU4x
TeQWCWkf16uXWGRSxtS3cuOmrOC5NjQbalaia4Mm4lPmnbrGabZ8Kiv0yUJZHPX/h70zWY4babPs
E6ENcMzbmOfgTIobGEVJAByjA47x6etAaW35d5nVova9SJookopkRMDxDfeeu5n7hfpMDhrXMHPi
AOlousCOdbdkTjH8f0qh+ijBm1Yo4e69Ll/Pw3yMI5AyaWCMW+5e/d6ZPy0cJPR1k7pW4yYk1HLd
IrC4mDILzm6kHnJLMM9EmkRNGKGKtbVxhH35ZDLtLPtT7PjupvBJ6IuwtiLTjXFIHGfiYDfl1B7a
sqL/zbHomHNFQQzaa0pKdch9jIcp/LbKZqtbe7yXe6XhJ0o4sBSE1baqiiudsLUdldUdDGuDjRTo
YJ4dq9FJUcvu/Yj+WSgwn5OB3wnIdNCM9U5181Xb5RPpIIiu0iJ/SKzyye/ReurIfhix2q1mnTms
qcMMrbGoNlPUDUfsBn8w281ruMTYlgM9rURfa17REA8U8qlJKygbs/OTpan4DGx5SEGkNH1pfkcD
oCeb67aDLg0NHfWRh69hCMpgPXpevisq9H7Iq33sBmzfIgMrkExz4+pYil1N9uyRzbaytEnWC56V
S2f5xJfSpLPA4NN//rT8XWA0AYnSVCE1d4CqyG6Al/gQB/L291NzmMdL5s6rzmX7CXUHwVsXIY/l
A6B2sbdLOM0FW6N//q6KuSwRh3efpIazYJ/NJfe2BpfhN1jm2kA9J91Iojbbh7XJ7ixs+xdF0fbS
9gtuz8oegMoZL9KvCub36U/Wxms/n2CWgvI9zcCBjYl5rhVvQZW7GzbS+VaqznmQ43felCfsUyOi
0OpsmiaJegICIkk3M50DnIupGksCDVjIShHuTcPtHmcbbwWwwFM1md7W6XE76SoA1juO7yWGoJAl
zTEOY1gwgeXRKo3GLQPYF8Pq34hcOptmQS65ASMIJIvmZO4xh6e7IRQsvyL2l0lhr8usp32nO0M6
gEOxSNAhBk31aE5Y4UXEgxYCTUe3+CLLEC7RfG7xzu148BG+wWGch2ZjaFxYmcazUjXQD5oEKE5t
q0PsL/HE1roPmIL5i0sTt62xC8v0XYc9BlHgI6x+WA+bj6ZNKktuT9u5D5gkRrrYG17U4/BnAW+G
/drEm7ZPrk3c7HrfnLDUhuqkhgwdr7kxzSze8mIknB/2uK+G9AMUZb7kGK65/GhMpfEGrgggTufh
m60Jy0iqYBO0TFKgPmDPPnaLFROq1XWeHLZjBXNK8OGzBOAejwZuLoW3MUYU2iTpMVByx73K5cZT
3/XUXlTRxgRjSfnUneHU3jHg9mswws9+GtYPY25jW+jaP/6yqbIbXZ2mvN/6mQQpksDNGAwS/XK8
eXjViN/O1ZFR5zUUlqZYWpDqKQDYCQAPx6latyB6b3kbnQhtTHc+tkuUB1BUw0QfE7ggVckypfdg
ufmpuim7/NU0BnZdg+Otcofo2rivsRaYS5JqhePXuvtSFvfGs+BXNt0jbtFoV6DRxClqTdjlKqSX
zI3oGBFqOD2xyr2r77oWPL0qP+Sy5Dwd8/jo2f7Nsp3i3uUKvfgytwMZh4gzDD91gxs1nI3hxjSx
PxRetovnZtqjWE1us4MqaohanPixeg3NcWVN4zUaouaL1CpmyLZcG3I0Dz0VMMBr3mO19nA024wF
V83yRz8ozZXbgk32VBxfh6B6qMkoXqESas8q5p4aejBWYmu+FJNNB3bF7p39JG98ZTPx1H4Mhr53
2k0lWvOZ/n7dyujW1iy4kWcV57FIyvNoTqw7I5FBaotIQZaYsfjavx+K5dPYXr7utwnPbipP46gg
mf7zQ/9+5z+f//Ot//x5dAU/9s9DeH1EJce1+vcf/O8/9c9D/+fP/vsdXtI2h0HWb+NkuZdyBHgR
CtkByjRPXTXdVe0snp/xD9sARG+VeRXc+XdaQze2DO+pStFZGKdBxu3Pqa6MNUBSOFBdtYLJ5D/4
M7fFkmvzaKECWQ2u1z2RkTihEg7aHQLielvasb1NCYZYd7huTtZAKG5Xiex1FubPeMYxMaBida3R
+phD5LRub3W4LuPm2oVYUq1xiH60oeDtwbcaKXTZcjYUpiHvx7Q48BOhIBtgqEkkg338Xxij+m4/
4wjq8MqDtCJWvJ/xcPr9joOfyVhHRhgE9DJu72Ug6k2/EL5772iUc733EpPFTBxTvQ8J3XB4qJ0R
6OyDS9m/dSfR7Fs/9q4MDkkbudiSQ4uV1FYhMcia5jZOMFmkdw6X7LDUSdZxUH7NqIkYA9xGTnL2
Ds2tQD/CEnpAssSuHDv+aqi9k2m7bPfcFuR1KdeiEzxxnL3kpteEUa/hkSPzZxosDZ7hOSMwy7p7
iItkboSsV+cMv7E6D5VgkZC34Y774b1vxKpLzW4/LNkDVmdwjc3QWy3nT9VSx2kiRdb+gxjZy8uN
b9SnFTEY58ATCN6UGW/i3mJf7jnvBNeQbqP9T13qb0LXvxuvfkqH4pX7O9O2DE1I6+BKDrLLAqVb
AcY72PzGYL4WlxGx4UZcYkO01DGbntPMGdfqQvDDa9nz+8CDPaOU73dW6J6rOL03qfioLIlT0juU
lTI3WT99dkKf2V6Bsn6fS9KkpdECOrArBAbys1s4yeit4dm6ySGp36pYkhmNq5xsIXye8TPSsHw9
qBpdZAgaOc9RpCDQklJ94QK2oVYWOuqwEpOfUbgexEXX2w0i/CTzjGkP66Nuam7OZH8GPoeptIkK
zKzu1EvroEqHEj9tgOY/19EWcPUugumf4lFk02iSPcMkptVld4o9pztZkhbq76eJ58m16mR8BhQw
HV2fEmswVfg4LR8avxIsG1Fi/Pt36RyTEdIYZAQu3/L3Q2fmmzKKaJmSZNWrdAkrHZhTmcO3X7Ph
d9r0mIwBcDtMQ4MrgxU6RO+qi7VFFtNxuV4yBX5rGEwi1gw21E1XlzvDtppXQufkvrfJm/z7qZ4V
hwr8L0tD6UZSY5qqfbBGo/nnQxJD+QnyqDngRouPmdF+t34SEjNlfmY1CgbByK83gvZIp/GSNJ29
ZpSLzSgHLkqor33AGrCpxgb7kY+QPuHQrUqQR2q60vfoUzYiPHQqZm6VFZM3W87XhoCScamJmnD4
QPhUn2ss/HDTthgnSbk2DUS1kaN3UfA1qvRAa0g3Mzr1No6uocHhpXIoHhldsd3Zx4n12aBA5muf
8IWq2eKMO8z4vrYdJji4XDi//eYJOJ/WLoh1jf7WM7naU8t9TVTy8K6MllNF4j3OcYokcHA2mJuv
Qzz+iALVHUjOfspUdRNjQLhi16iTKLojNvFLXzFpNIa0A0RcvJkCJnPtAwEAdpBta4rnupmalSzA
RtD/wFYtwlvVsvEtbqMxvBR12JKkXT36oinwEEBn4CLlIVhwE5r9iksxIYnP+GWm39a04AbRVa/8
Uf9kz4IpVZxMsBrn6ppM+dukzf4XQ9JDmTeHCGH1q8dpXY9FerBRwPRpdQRhMXrjycfisq18kqTs
6BjlzlfG1t9rnR70nvlCNwASpa687wF4HyKd/CeRYJuxGvqdaMdj1X0CBIm3wxRnTIFSvLBRlOxQ
Zf9CaXSUFPVrnpsvEqxa+B7ZtXckBYrt+6+GYu0QQtTsRnXziUVYu65c22z4j3BQ1oYCiajHFgV0
2h/aEH94EIJT6+int46rZ1RxnICVZg+X+rypy+m7in1G8+klCQeXYo83hy9K5xL1QI4EcQGHIrLh
gUj/Wk99vo9jtm2RkT6aUeWTkLOB/LKL/drckz/bnJUmrqa44sw2D0ZNlTU7nY8GPLW2acQp1P3A
tiXPocjkZUATfIyNhjQNtsFt1ZsPQeIZx4TE611rC14+buY2mKLHNKCr05X8HiJPsabg/d4kfo2n
XVTbH4bE3AXP4pmsZffBroY/loF+JJqwnedF7F1GBU0BDYijtLwa8LMhEVvAto34TavoSj3QsKpM
9siybchWOGqnbvwtGbxv52Iqt650vGNgZ8/R7EA98MJfPl7rXRUN88ajfN4IE15lmCNCbjkUaaYI
CiMtNl6lLrdZKUV1ZTPeWPGOJIvsvaKfn6IFoVnplzjoLgRNBAcS/MQmD0ZB7vYAlHuKo63qXYcd
/CUA7PpAF7fuez8+e/Q/e4yo8SqfZX0qVIc/VjVPEQ3+dVQTrE6KMS9K2KzrV1U2+c0bF2IEa9KD
yIoZwYCC80M8QhnIZFuUubVVWg+neAh3iTRRkhoEMgm7eSpz1M9DYTwjuAoRuPbsUSrtHwyfmYip
/ccy47Vsxyy+WRBskIRZcIqiH4rnjKgOwIrs4rehaJCLpRNQAlI415pmezcL/4rEvd/OrT77CSni
WBNvCTSWve2SDouMftMmuruAhrqiFsRF32TOStTj2itz+RFUxXMfRubvCj94iayXaAjNLaFxN52h
cV7G7Y03ubGv1cZmULtvanwHXeqovY7HeGPqUj4bhXxMImHtWy6sUHaHbHQe24mYDL0ozM1OcOga
FXiAyHmLGW5sqh5T5izwHFS/dDMmv3zYeW7hol5IounoWH/mMcr2PlEQkN2jy5BM6mhPC4oAiMO+
rRH3Dsx57bg8AwxmWoBSdAd0rD8AH7HXAK4Pcww9RI9IINDIRusCzP8dr4SHZMXYpmqsGSMwS4M8
cMgxxicK4z9G65hdT5d9oH3YmeGLS8/0PdjGl13ZP3Xj989poh7DlGVO1EQTYmb3mRu1cW3Gwrq2
lfEce8NLqEX66elTF3cGAWTRdAWWxNWW57fKoWMTnskDCuJ1bAzrG4W8fDPPzZ+aiQgDrva18uYP
m+yGPf0ZpV4ezMcZ9QZFSHMOu2kPciw4TYhIT90AuMVy5t+jKRN3HU0+HtKZZ0C7xnn2ajLJbJ4w
E+8NlQulxZzEO6Opv4o4CA6TZ3+O/DbrKfsy63FG9igJR0u8+cFis1+zEiDDTqYXZnVH6j1nlcEG
v3IMVpuOfLmzK0i2EBMvfBcsB1miKgKcE/ABHvc6WiaL0zdCPmUwXFPqQkgDu/ZkjteQuouZV73L
ckkRX8lbQOvNiorcjQQhgvTAQGeNbV5KBiibrkcl6FddsW0LdaZVfBxt+HOjARGqrD+nWQeHYZTq
HmRdfa8HzWHZpOZa+k59byymY3Z1bexzvxRAbh9ePcWdYVRJfkwSlCVeipazyRAH6aC+WHQWCH8R
o0fkGWlW6Ii7jBc0F2KTivbPBChGMTddOzO5bNpEI2BHdr3vYmADBYwf1E4oOH3LTc5B1xDvK5pz
SRbUwVpAAJ6nz6U49tSeZ51aH34YtSem1e4KboaGESl6zIv9sI09aT9WUCObuAzQOYK2sweGl7b7
HDVJceqMeOtFWYiAdbhObo6td+zDi2sRH4JBo96kFXSHCbA3S0oZFOOhrQ7aa+3ffoTdlxhiEDX+
cyyEtzcGilLIzNWpRL1eVr5F05yZLwNbj/VUQLkey2CHG/Kjz0tvZ9kxnBhfXhKUIRGAeqTh6JRs
vCTPdZpLCMWy23fqB26G9mSu7ERCyVOIkiWmx6bz25OFfwm0LR+QxDkX9D7jaexR9rFHPHHooNFB
jxrV03gQY+gewljeLd8Y8dsQhOCgkd2odJMGRKVxU67rW+pLHMqUCUydjxH39nU5huqltcM39A3W
JSS9LZ/VU+/kNngDWFlli2oqjh+AZODqHi7a6H51YAX2XmG9siByd2nsvg3EVWy6KUyPpbSOaLUR
sKCnliFXgR4JLBQArAzmhXuvzbhh+e7NbqRxUlnZXQwrDtdoEQmGKbEC5UiiUswgwna5Z3X4pUVv
RTssUqyM4IghN2XVEZnJi8xtZsa+CWAx/jUCTbLLklgzTC33PrPhqjXpfEMMSJ3oRCXz7um3u0ma
ad7PYz6ZOD4ZfVZdNxxsu/he/ptSxONFSTDc7MoEkg6iei6lA0CLfE1LTcxl3uV4YxKklfAOLn8/
xT3K3DrBR6c7hXU5wXVixpqRvp/Hp3Fo+7e8QozpDyizfZ9oRtn36s2OhqeELLPzkIlHpMbpYzCM
RNo1efkFF447qdHXD9Vo9dfZXZrH5QsI354a5z1FjnPrrRJFrz0Qh1Oth6RzXlC0vnsqiW94CYdV
RHoe6wyrOQW0gCg4SI+bxL1rA/cOcOE+Q3XcoLgHKov9VoGg24yQ8hnea3UBQhNsfB+WnEXgO05l
7lhhnXHnz+ZVOguoQBWi91XYy3fyKLFPDEHzMGGOFmUFNjWIEefZicEGAxEGh3O4nrgHL6L0fNck
LjicKr1NY0AOnl01N2IgHpG0RkckV00rqlsvabYa08YhFyE9NaA4u+YUbUEov4h4dp77Mqq2ti5R
bJYLghCO5JUbig3CJIQ279fsM0JoYFi9oo1hIhXOimSTZ754C8giZG/HBWrMEu1YRX2jS+c8Q8tE
X53eS9lNOzXNrEuSsrtPhgaFahavPLjJ+N1vdxrmwKqS3vyZTm5PukzFSxdocepUa62FwmMk9fS7
XIoks6jFwXewkcB4uEmzG25l2ptnkTXbyHqtXbd/BbHXv7J3LEpxHgBgrFRvZA92r/KHaE2YPU1C
6d6s3GtWM3lRu5IQscP/1wuwX8d6+z/rBR663z/z/1cv8M+P/F+9AGEkwmdORHQEu87Q/g+9QPh/
TA9HsItj+W9Myb96AdKwA9JQFjJ+aGG0EnyprWBikTmNydjxLc+0bdIeUBuE/yu9AJk5/10vIHzb
dwTXsWUHHEY81H86iZVXIiFKLbjnNZczCi5mN4DWMGHZWLXC9Glo3A9kPPM9Fvk5ZJSSTvfEqHGd
efAHO21WR2GnG4kH4J62JbGH/gRoIVwGZSBJuTKoOPyl9nCWKkQv9Ui+VCbDdJ2WSqV28vTcx+1F
14zcHfxMqkYfU2R4Bf20pNbJxmqvl/rHWiohZ6mJ9FId2UudJJeKKVtqJ4NBqjTb9GJFgBYQZDMX
QJxlDXjoSJabL+n8xZeStdd4n4KF80Eyws6iMt6xjaN2Y9TBIjNCt05hJ5YKD3feuhOyPFoqovwj
J+F3Z0rmgEuBaLlDAJ6L+8FSN04UkP1SSXpLTckRI/YlZab/t9yk7pyWAnSpRFmUVZt4qU55meNt
uVSs1En5raCI9exqvkYGSw3WV8wU5acTzy9Zl7z082BdfdekFqYoNpbqGIQr4wYK5m6pnB1KaOIq
vpa17rcVYmyVO/m31v5bdS/1d0EhHrdU5Hgnz4pIEjIOYmySmqrdiwCaL+X8qFmA2jWxdj5uyGIG
SSG4FxwiKuodyGJ/hUWoPMMG+xMAkk6JTiI9mt6hX7oI3zYufc/4hT1Hvndwh42EHnBrC0vyHOYN
NvD0V942v3rjxNvKPA9mUS5oqrdgaWHmpZlBlQ1NbGlwJJ1OsLQ8cgK1SAvkF8mj2frpc02JSKbs
wNjXMdG8DarbV2pD2WnsmY7fmEulB3dptFguFH87r5IerFuaMfaEz+7Snln0adXSsBVL65bSwzVL
M0dK48YHMni0ssLbF3R83tL6TfSA0dIMTnSF7dIexkujyHzdX+FG7aGTl1tVIWP0fIyCQQSkrHbR
bpI8SqPE9OxvG9ozRIyseeshGj3ErBF3BtLkXdVSkrRJd+w8/WTNbX3IC49kBxtgbyaGk1DY7eQE
SqoI7Xc3tK0PIYhEIQMQZK7B4MjrrfyWOP2rS1f9984x0GfD2CiYyAtab1QDgLjrEyFrGJ2WBr1b
WnWHnh2DaPigIFcuzXywtPXZ0uBnf1v91hOM/6iuq2m4YBPSL0ywVkM8rENlZe+cgPGuBxsX11cV
eGTETnECcQD3S0tTeUiKLFshTMxXKiBhqPw7kliGE3KKfwvAgmeSGZ5DYmKORuyUW74h2DKc/A1K
dj7gcLf34ZTus6SGxMbTmJskONMsWpsm8IEV2/LKHvaYB8lXHdbepSN6BSVhlG/ndP7jeo37EIj+
ucnZ2OPiS2GYtctkpl1mNHGj9aNMoHyxOChL09q5lYGSAuLUvg1j970ppwfLuXZEoz70tGIPRjze
egzSG4n3edtmrnhj3mTWRXQqPoisaUmHjBm9N8YBsU0JfCyF9x63yEzC5EvNMj9lXnZ0pul5EBO8
pgrTkgqb6aVLJ0FYE1ZQDRLaLlqe1Kh2gf1747EhFYUOzUtOaJfjV3Q6LnYAokgAnZwtZ8xgFuHV
nOdKHPUgz0VrEfbKreQVKA07YL/7U0fJfFYiPwnDaM/hFP2MZriGJg62o8NOPFZedWrNNzcjUdIN
9KWw8e8XURbv6iRgkSlyeG1kr1LzgELHS323KgdnnxczeEe9DMqvRUir40MLZHTFZEENgzqERv4m
68TgPV7BTiufxdgXj/C4V06e9fe4CdfkJdV75KDOOlAxSXwlhnTCajZcKPG+ta0I3oJlbyPq0jSc
5BkOOsMaTVmd+fahbosvZKm7JmhjxEeOd831WG/zTOUkZU+4q72kPDlxfAgayI8sriswPTS8VvRo
pnN/Qfr/3AurYXDLeDdxcGkWmTyiv3F+0D1SSR4UVgJSOrPwqejypyZ19cHrhX+eGIZQ18O5s4YG
0CGUfZqbQyQUGlETTnSY+8ml83DHwGxrNr3JusdoQ7iITvAN0FxrBRGO+tTrScgOc/HMTQxRmRFk
R4WpA1Fqg5radYpt1Qd7K3LERtS4KCyF8nqq8/jJ5Wkx0RI9DkRubMxGuwQ8JNy9EF7lzXjEA8ai
cZyJcLZ1tAdQjcGVLsvLY4t5MzwOX43Ia9oECPIFHXtwySNPrjjMcgy/Duvwqpow7ZTFecrknp8V
hBiXoA08GENolwi05up0mPSfiKP81TKv2eXFeBt7YwS/PM/3rGM1rRuHFnPYiTl2jqmR+1t/hg7L
W3gfy0FtA4nnqbW6nz6GO/J5ouRQjJbLtkoWEK/nbWLE00lUBfrBhqxvT6O6glPULcN6GCGkTdOB
94JCw3fdaistb9c4Ev+sezNrON6MQrHaReoMhrOC4BDBsWbDutUbSXIVBkL1hdkKYqu0pg1UUQPO
fVms+S3aR24C9tpvynlX/uoyB1FBkZXBpiSZeevWcfaYz7V8NDDSb0Z2QNtITSwYiob/p3E+SGHB
kHTb5DMybFY0lvVqqpLTdxJrRJPw+yaAX52nxkOXKKy2TRqe87wmVaUyA6qvlMQaqZl+4Q0DG1Qg
J4iMk6NalBwWxlDbItFg7iqNmiG3H1N0WmiMcSZmsr4mYEKvcMpi5FNoz5TyM7j/umXZOloYZIN+
EyqXWFwvCVb5kIsv8oPfPNsLnltklSyn0UFNgbC++p9OaXc7aaao2mOWuPieFakpfXSSXXKLXQ1f
rpcnU8GTGxPYglMRA0EbplWWpM61gn9rd+5TlGRAQP2u+wA/+zuQtvmtXKDNRfuSzlodokpg7TZM
TJb0Rr7NSL70I+dCXoK1sVTubbpUJHS/Geg1qPHQmQQudETwxmCzxAVJd80i/91zs2syCkZTU2Pu
mOYg1qjFsximL/YL5iUllmFVskPexEMfnoIKYYBKOlCLafPQerhWelc+zz4iwsipyu0o8bVHiYd9
ICHxVitgMf5MJw1wlxLXPM7JJ/vSJVptoBab7wGxGsEMEUG8aKJayCOzeCFZ6GkhWODaNXz4bpXU
5Ts8iud8rLO1wiO4sjPvqJHfYFtx7xVJPU6t2/WkuCPlI1ntIXwQh427PZ5N4TOQcsOTmDgSY242
y8r8EPq/FC7j9UJz3oLG3KFb9fC/euSCIifMRHo35+kQu6RX1Flk7OMk/5NbyZ+Krd12nj40+pRN
U5MlJI3hKhGcnaF/gvxl2vRCToy+2FBprZbedwrHPdDpMdxQldsoXsHHtNpyzzg7SVcibiYsJ/ub
mDT8nfCZVY6TRhv52YRPgHEcO2g1NOIus+rDjaFKdq1QOfq3KVipbNmvxoSRxHkcPsFxzDZ24ubH
0Fefadip21i6CogCs8TM+ak0dJQ6d/aGL5P3Xnwhucp/9iwtMPuQi9UXPzyRZ5dqZoKfoI/ZgxQf
/tpBXMrUxz7CKVqhaFglTY2DtGKowe19OpoDuEEicvYST+k4CeAhbMxYAcUMW6wCwS3pXOwdM3en
3Da6+nhPmazIaB85AGhqD2KJWY72ppKL8QMP8lUWvNXmWb/2YTU+VZxeq7wJftikp7x0ttNisCrf
WYVWH3gcMyfwPsqsPqKfApyWG/ZTw7+0GrFifo+EzHWu9OBVk1sLaH1W7kL5J3XMsgIGIjMQE3+G
Bd0MOVHpQVadQ8I7WEw9FGafAfooBbCOmcP0VWaO80PYmsWHl9X7iX/8GRqWOpflxJKgbZ47OSYH
F8UPWzoHAbke5XYGJH8o+ojdfCrrTbUof2xbBuemcbc8DRn3bsP7nMIfg0LT1A5EKWiq/lNjkSRm
aje9hZUkOn7OrxQE+gHFCHkg/vxXZMcMxXFf2nlOGC5zvtXZ+NOw86epyU8yCa2bG/XiSYP7QaRS
/kB5m+18YcgtQrrrqB1CaKe2vyqfTOIs6h8Du7wHxSx+VAUFn9kjcsvuRjC0P8S7kbjqhx/M6hjb
iGZsZyyOYcFlWrFR0uDtKRWDpzQnraCc+PpESlqFOOSch3PH5IeEKuaZ7xxJ3tYty4SIv6DhfY9p
LekGooFS9Dig51B4NOXKNWz7yWZg1atpOOXt+DJp8B+8NKe0G1EwlW1y6+wDW2WB/ZfNaDQO4kxc
jsLFc0Rh8OZVU7CbuuY0bXTeq1cguSuLRpS9bY7gtc5OU2T0aH6gSwPXio/DBNu5CsFKrijYQpTS
8YTuCvBGObbFuiHtGnOhTbWNFQu2zCVYkqRl+dOURcSIuoEshJ9FZ+Z8B7H1IlV2YLbfP1aetR0i
nVzN2IgX+myzChZ7lO9yvaSicfetNaA59MJigyiDFUKL4n8snf7kh7Z36j0cna7Rr4zGcDHSZ+nJ
JRsMzV21JYEgwpweN/eqJ/dtnkpB+WSAyMTYvfUqbJ5TGBaghOWH7uGU9LkFANIfaV+KiftX+yXQ
26+7klCACrEgqSLhM7gC9xE7KRUN2ZX8QsVzPdir+Y8Vj83b4EZnjaj7QsSSpT1MegB6rcalp2uX
qDA9zVscXeorzD/M2nR/pIbj7LqAcAM9BA82BOYXZ1D+ZjZEfk84SA4Jm/tTl+jpkgNI3kG9ip8Q
IU/rqgy6j0jIz7x0rMX3j/8MdpcuAQTKpmNUXcsKulP+xqOKLUVlsQFfYj3YIaFRvqPeuWGn66SB
5tUIp3zQdYHpjzMNNoX/FnsVhq6ofZudTK2gUK4YLIjHuQhwJ5jIXHIxYyEckwYg0tzfXYlmAj9G
sYkjl1wRwpocqb0XCf1p3eJ5TTvrO+zhQQJzCGKLDPeJ3QyL4mGvBaIIKK9s/O20vlUKSocWxcJ7
DiG9mYhNpD1t7KHXe3Mqf6fKHI+o9XtC29hgjhq8YzI95Qw338Inx5ycxS9vr5Cc+SCSBVxx3frg
JTKGrJlGXQiiuBQUyIjnf4bKr89J0RKS5seU2pLIXNjgR5+7ScLm5u43r9W8oCYiOCG8td316AgP
OZz10NIdrwfXBX1eWuX174ciqatrj+u5iupLFBK1lOY/nNbQ59CtB4bORHammCBGY0I6y+SgRIqx
zrWId/HaSabycVDhp/LleHUbNWwI2C04pPthU7BLPrDT5//LzNoL7ElEvwxsj7bu7pnN+dcwKd+W
fPOLFw1MlhIayaqW5FUwjR9ZyrKKIgjR8eZz1KlmnahCvgv/kUXCA1WTOoUNjECirNqbURUnxNGk
SL1HKWZ37mPMqcNf8EnyfVeKX30eElYxJh9CmbQbhLpwotnPIllFJfle1FTGpcNm2egsujhDwug6
8vYurpTlPI62RdCSoirT5yLyq+M8sg/iDLICPL8uCdps3S1jjf9mL9JKriozM16t2dmLxRk+zlG3
I1ACzBhR6iuAE3KjBLzatMJfnfS/DFm4FIP+rzZt177velcGec1qRPN3MGYDQb7RXvwhgZXe1ehd
WjBbrLgfdUcKOKg7nCAK8yfE1FuuoSDYEJTZ4DeAVeajbPKXKZwgfcdoTrxxKUB1TzB9ae4M4P1b
ZK0cOBTh3GHEOQ0zdMqO428xfq9FD6HGmIwj4zaA8I13M5vc36GRN5K8v9UG1WUmIR4kntpM2M53
9tQEe9hMv2adSgj2IfZhaKVYoRf1jE/wTKPgG6Q+6uZicnhTUQTTBRE2BegI/XX8JGe3upUmr4Av
GL5VGjw8siMSwRhK8eZOdk5CS4U1FuJThT0x0cJ4rtysPBZNcqS+BU8RNsk6amJEjBlvbNl/s4xV
B42Qd93hrlybDq8X+zMigsw74wp4XJC0uKjugVvqA21BfFDzZmQjm7rhtnbqD52m/8XemSw3jmzZ
9otwDT3cJ2/AvqdEtaEJTFIo0Dv69utrQZk3X2batSx7k7IavAmNYkgKEQQcx8/Ze21O5nI6xb2t
TiPoeA2bBhdz+Ak28tJkhYX+a/gwISdsiX1dE9KGqCtDXmmzevgaHEPGplSZjwUym0vmkhNhe/Vb
46KRjnsGJ11GUCmcr3mjws2ctl0xqwK8B8dzC5KFoM+Qf2N+M4GRKeE5ty9N/ZYRGr1uJPLSslId
DoR5sEk3ddEANRPOk8ViDZBiwO1ZNf8/1f3r27j531gurTmG/Z9GKA8R88j8LzOU33/m9xkKjql/
QZ8XAniTI0GoktH9B41V/su2hY7sSJiMJUznzzRWXsapqbu6TnS3ZPDx+wzFNP/Fy4YFkZVFQgC8
+H+ZoZizo/JPsdvGPN2ZA+cdqm/b5O/46wTF6DX6kXWUH60RcnuZ2juohmxWFhWQMWJe5LALIiR9
0RhISin6ZdJXD07lfAwpC9nQj7tkxLwTA66g6InI9Avs5zB0nzrS51xT7cw2/tDGDteNta/7lHpD
yq+gGd7o/+bbPx38/xDIbs+Jy39/O5Zn2aYtiIwmMO+vb8e105HEl1Ydp6b+lSly8eBKPff9BAzO
ch8xaZbnXt2wgrhkxHX7CTnVOte1YEnBUd+l8X3q0shPcq86Gpn2c8hze1f79n4wzQCzlLmdd04E
0ybe3utzsGZ8uttwlF9NNA0bVjY4bj7Cix5T2pIRiUGKi88am2CcM3wXMVIeoKZsLTDZ5BDWlXrz
x754zf3IXdo1im7eWk4Z22mLfz42xt+HZfNHbXmocjjd5pkep9ufh2UqT71oEpU6gqRFsC6mmxrE
G5OQmnEFPI9RGRl6OtVvghoDopGeBtH+ZBcIeaRqu1lkePnnP8n8OwlYp1biCpOGx4ibOeIcYP8n
ErDjW7LVfCc+6qoh8qIboMTT3mV6n9whrql2hE3isdGGgbwjooiDjr26KtJbDtEaQx9YmiD/BaEI
eIAfTxu9bMAxOaGPdFatNDHka+M74MnxyJjyTnmqwr1iPHmry2z1z28GN9LfTz57fisOCh2TWSTz
0b++G8xKJtP0HCx63VVrS35i2bUPVdeIVd3qglIgJV7A9sUapyFd8LCEJt55FYJ3yT192WOSxYej
dVdvAMbKSBVS+5wJTuBaabY/pmL4Zdp3EFpKyKVwseIguWP0p3VNu2UMY+/h/60tl3duuCjHtAHM
WTSV9xB2V7kHpokVijKfTU1GY2k9Dl7+yK023pf2cPJa5y2GqvcA3BWFrx+bjM+qEvFMKxaDMz5G
wvdo7mg20gLE4FGNz9lv9Xu/Hm4BZcreBLD6LDH8WzatkZqch4VD2OLalaK5QJL58GvXI4+rye56
2evEkZMerfvOUhWeetXD/OyZo/eaWSlOXwP7qUaLeK5q+k581EGqPeoDcAlQ0GESPgcmzT4XOig1
/3AjZhUsjnEM3eLelL65Uc1wTTLs1G6rJYcUVO8a1KC+g1Kk/9DLbTlQbRKWEz3UXr+FK8gcAw6g
iNd5zYaxBleyNKK6PeWlrdOdSbYcpDfW0/Q1bDyiy801g8Vyg6x3+mFg4coZYzEO1ocj47RkEwdL
Q+f7ZCfEQ5sskeCVTFNK7/m/Oe3EPFD/y6Ln2DbnnHTs+SpyDetvU3AbDew0el5x6Hwa6PQpqxWa
pOCAgqdftVBvWKUKH2RfkC4MLMA7mdvtXTv3xfB2lXVaoNAs6hMKEDZG3kAQV26TxBf/Ujr07NmD
Td3XmttIhubBKxHGlxO4UYo5l3o7rk4pbvWjIsUH2tDGIBsMfzlTmCB19UX/HbDSrgmJy9+MwDvK
gIwhJM4vOADjX4IFuOZGIGvb/MV80BeAlheFQdjOPCnE5nwtExmchprWauiv2hDATetmn72KU9yU
uUmKkFYwkFzUzJtulmzGm7S0q6G7x86xHLRHqmo2hp0Oq751jBQSMvJLOT9oLP3LtjeYm9n2cLDm
h+9nQdgPB1rHxMh77D/8aBYaDQodoj3EF4IMkODVtKJ/ey1QybrNPRosNtFhUG4JSCRUjxQ0cvfK
rtg4rvER+fVnkJEZ7guynGwEim6DfktVOhCAlR07NCeqZlGwBpD4NCbJOrXz1TzsaKLkKkEX1ZLg
PbgDWbAbavMeNVkKyC16wJD3JQr1MzFKpvxj+uQGGHPS6pihx10hZjoS9VWz+dz0AgVaOtWvwUQT
o5HWWqM/iGw5gZkWB/e0WX6VHT3SaJpwQKg59rIEl8tOafSHhEnC+KT74U9gPV9BKDZ5RrxMRZRn
aV0xTaPzqV9oAR9RHZlbaaKSn9/h5Fykw3hnoIulDV+2ZFuEE25jVHDYpvSHCf+RuddCgBw3m+Si
0+lieD49qzqmdRqXb3j4UDUNPoHo7A1NgsMZOfnPtbZuByKcjVJd6f9hnfHkDwAXWz3l/XoMdj0h
Nimi/oUz2ua6n6ZPUlIAaKtqk3vdeIFexWATisnQvqESxafRa7/SyukYVIRztoKFsImPSg9ybWOl
OjuHsfj9QdreFyQC2ukR/fEUOrWMmOj0ukcdXsaiYwBgMUQcKu3Uix4fofVRjeysPA23Q5YJF7+5
ZsqVdEPO5LGEyNJLbS2INCZKQz8wyTLuGiVK2jrJs08waNObwz4T1YM7GtxFzOZOVoO2LuvmkYIH
pW7Oe/I1kV9RxjkcFx+QEsutAi0WykDcgcAkfFDvz3bMCAKGEWvHOh5SY5PGyQMGm37ZEyFoBq18
9iDjdwEoLrS9YouI1tsWVouRdlolA7cI1CjOMrYwpLijhcPRhWPPvUOegjG5NYKfjjy3eqrpawC7
8phq09sjyOjdNEHgyAwrn0ZE6DENazz8biKe7YmVX4/MVVAjb+sjgnIEUCvbx9gTJNnp+8HPz7ng
7p5AwV4RdUALyqgbAEr9F+l8hyGQL07J6WeMwQvIO/0BIBfzkjdtqlCVaq1xx4S43qqsZGgp8+lQ
hlQc1eBpa3QIExdkHO+hJTFRjJx211GhkXKTnfRZy5oaT42PbroWT7EPhFfrsMjqGRZGnIr4TFTv
ouQZ3xALRyuLLGsb+u+Cwkrhj2YfKSmDHsmbIxvdhIWdkIZYTQ+p8FF6UIQtqlkgHxryIkdNXoY6
hE5EEDcx49hKIq3wHuhCZevKzPnXNsV6pKlzwHzxbNTJIXsjfEvaz1lKyJ5vOd4GRP3PkR3GfgKq
da74jBNuq+tSaPFdCToujJN6lURWcfNgOsEswxXbKZCXObAgF+1TUlf9LckTWN/2BGXR1vINIss5
qA7OGeKwTSDHfFMXG8OEu1c2oQQ9EIplVdQPRgMaHwAqt86OgTpMVDrmmHr6pEcHOolHgIP1plLG
ykSLeDaQBtlsEZ5E2bj3aUnvX4dmmowWjiJFozYLUF08u27UbFSYXCtS/Dh0Z6iaznI0ItAmKGqG
bm75oZ58Tn3tVvuD+5Dq+qdn80mlTJomiy6u01Q1aRAEzV4D6aIZVsGh0VZDF6V3bBtM5hONv6LI
83FRKbyYmDILdCirDColbU0RMCDN5LUmQnYkbumCqPgFMGq/S3J3JfAeLsnZwBHBHKqqVb31gPyC
F/vLQ540nH2CTQr5Kuh6Cy04alqBkNiP7lvo4VWH3Nf1quku5Eo+tnb0QOykffWMRUlj8u77Yap6
FpMKoj04v4sh4w1ycNr4MSkRqUgX0OU51g/26NPlgyAtApTDBlwxdmhpsoa4E1wsHOpurG29dhb9
CpgEos3EJjRzg4tOxaDlM6ZsBtFsjmUYP3BNIw/Q8BlZoDd8m6BERPEp9AOrPeNm3vnekACST8ZH
XI+bGJUSn6NwjySQsUYzX1WBv8sjjJkaPX3HaoL3dJyzAbiIjJA7iIemfEju+9EJt7YUgCPgqh4T
F/xchP61j+lk6Z9EmiWrkvs+yiW0e4raW8wPPjqqsbdHhLHRKiSs59R3eKUKzHsoExEU5c1V+dRK
eWNfB2s4Nfpn5bj9kc2diyBjvG/10rxZORHskt1vbxMjoZl5tNJd0NB6ZVzK7D3ztJAJ6/ejR74F
89OMiKeMzl/YBZDmgveuKLgb1UwFIMY157psm3Ovz36JgOF5rFaw2fK93ZwTCc8t1lSzqaXiOGFl
BVSCgDFLof/T1oJSBpSxEmLcIRL39Owx8CVOjCTFXtAZ5trCwMbJQlGkgy9clewqAqXwUTc+86u2
9YBDDJO97+DOFXrqnjQUCwYKMBPWcuj0XxM1P9cgD9/PSlgn2G4C9H1TzjbAJJKjaskU8A17VTi6
vSTfttpZyma8cSPmazhnLnix1pO/PyPFu9vkgkFYf4PxmxFG7rDLyXAqt3Tjo6F+0hWVHFneO5ES
junJ8j2vIP66CCJ0HAqU3Zg4JXx5jD68uyDheLtKrP1MeNskiI55bi6HOW7h+wFEdXZ1wrLYeROh
mN+vTT6wPBpvl2zEExjD4V8iNNkkeYuGw7uru8Q+i1x8Dji2ds00qHPdQkZIQwaDhcCzx1uzL14C
XyLOElDyTNxbE9nC5FX7Xk75UydqY6WjVto62UTJ4QFBCJqtpsolHqb+DRxjjR58YjoWduayqGM9
W3DWGAf+onIZyKzcyEDBmgo5FxxrgqWyzWLmZgihAauUYvjE0PDZOeSSU0FbWzMzQvwfU39yTeCl
Xd++DNGAI5sshzu9HMS6dNaEwhqXMdGvmpM80aFayCjHCVCaHSibDkybkyQfpIBW+zHJPkGjogQa
J3djcXCPo04mTBOPT5j11Au99DUuYGsVuF6w68tcHWRUEGqRpL/YnFsIbioW6ZHwHGtOYO6t/idH
DNRz2MYXifQ97Jv4pYSq7PKp8bug7hSBkT6V0j1qY4oHms7yClcKvHvLiR5z6YJcjew3zLoJCnZm
lUMjgwet854Tf7LeSiHNpeP11onbUXCTpf35/bpq25KQCZ9aBDfTvd2ayeL7HwpJb50uXHspoia8
cwVN2u//GdiujoU9rK+VY2IimQUFPVHWezd1TjbjkiWtHXAaVkY8jYXex5PjirsJe/cKlVGlm0t7
iKwTVmuyyJzKXaDTmZDInVyPfg6bSIGcoiGVG+7ttkQNYJhGtxUzVaJqkSw3mS+2vn5p2VnHQHor
wRAygywgS4Axk2ut0zb5SDJkx7bH5E41xxZn1GKIvGpB1cX2wr8S97ew9LbZhQ0flpfDqCFdGd1p
zvJFe2HBiIv4bOVeMcKQO8Hk3lN1tJ5/nlQVD8MSqsj+hzcDjg3Ll0w6MbbU5JRe/A5IBvSe8hSr
Av8qTLNzUaP7U+GGLed71VbM2j2fVbryblrGWpio+GksMOenTrIpIwKf0QtZW3TNNw7mfrTbXRsb
JyLEuzM2fBycAfYUzVuDMWITpOP2K7SCN9wB7c91tSaDBHxLN4wApVtGbCMrnjOxkDqYObzG3TSj
9xnga7zMgs84T9ND2qpL0y3x/VdXdvrI0CrSlvFVvuIce5Va3F1pJJAu2E/UqkHWPkR53c8jXQ+R
t6Cmq1L/gxHEXcYZc9CCGfJrFdPaHG3SWr1EHoq8QHGnbJyRmcP42OnhWKQHerlnBonTLW0c+ER0
zxZjH+S7iHxEp/OavS/ia8JWsIvHV6Ox7wsHLZsWOIyAY9dcqBQQA8XksrTGbIe3/iVrbXnObXxz
+PmalW76wV2ujJMxsSQWYwSpjA32DsUkpytMhmNU26jU9cJc2OYNgfp90Sf6htuRB9f4Q0sj+6L7
YpkJPTpw1tlH4bScrO2Dve3Lrn4UU0UIiaPTSZkzF7RYC4iFm4olTI1b6cFwGwq0X/A6VhYxRXv5
08xDgGbR9GO6SwG9lk1HuEdQgAiKbHz1fk/ub7I0EAATlxczU7FgAqXANjj6ZW8VZ3ECSYRyx7Z2
EW0Uj/HMEUP/xuHiIRs7OiPsMZcut98lG/ndSABMRnrfAhHGsGizmiIAmCxRufAC1GxcAhYXufEx
0hv30sHx6SvowMPwUTWVtnZbZrFMp/xz3g/RkTAsBEtW9kBwlQnTG4lfAvcVBWd07xOst0a5qdG7
ngc4bv1BFZJh5RH70OdGK9WUzVEu9CI050M2GviauvHggaGWb3JnAAjAZDRn2g5mg3mgqb0SW8DI
NpjjIbp8p2hCxZ2hn7K+iJduR8DQkL0AAO3XJjMeLSfSlhCudBMpxLJ6c0m51yCW7Ny1yJj3kLsD
quga+751dFSIJCKQM8bNL9i0+dZGr/yZG5O+0hLA6R0HaKjjFiEpHiomYhOJPW0DY0RD+525gX4/
I2JNyyp2zTBHv87YAbfPdkSMnMq6qpeVg9hZb8tuZZMThGmXgCH6z4yyM28T1RILWtSNC88ZHcZ7
/Sf5DeNaggNkCxmePb14DXDFb0tGzahFjWVaIFCJjJraBhkBy4y9t4IXsnr9lQzaL7RBizoNCITV
3HXQR5gNcyAVHkbsdWfqpz63SdBOkMW2wIaEjghe10SzmDx9W9HPWgxBNa0yVd0XQPzXXchvodif
J7HJNUkqwlRLuUamwMfhpslSc2GsJjgF49XgeHTx0doskk5/7kShr0ZBZGPbdCusaL8UEIxV2jvv
smMxSLr01PaIxrIx5ZJGorEMpwzwfT7tGsdTD7SW1iFOp5kNNKtPDVZNr0w/QDGtnMIOHgw4DyQ6
C8bWum4zjIYUzxZ1GbfYRKNMP5eWs/FS47MdczQIKXuE3KECb0SlLeySvu3s56bUg3YBcGPt1j1d
LFIvSSErMf6RMp6hHdxAOcHn4NF6QFS3xTf/1al04RCstaodqq2xx7gIp8pbMvzG0JqjByVdiZgM
I9+ZObsILaebVgfIAiODt4m4quR2wR2PSSjqoYja0m02kXF12mFGxjPADOz6RKuv2sSR6d7VISbB
3p0vTS0H3wKVw2BnYTTshAc7ZSUiw0kBmqzsJDs0fnjo54kUrZAb9ROc+plpqcDE/fZhmxGUB9fp
tq0VvUWcCz3p9Y+ZARSScgEZJ+ZcxlRdoDuX0HpAMmqfnRBejJWbxTZoxXPh11s2PT493HDr5yiI
lG8qMp7qV5H0+iN0kAVZRQtd1hmJvZa+bSaoDyis0P4UfJROhNR3TM4gOGGie97SK63mnlxzQ7gK
4fV11JVEQEteYewM3mOddnM52S9iyOYb7qPWucLqgKKL/wV6DcYirQ3WhQO0F+NvDUhlSI5+Z3NW
VzRkXG5xg5iO1VSvhlRzUb5neMEtPo8WiMYNR8NmgPhx9Zpc7pnGgJXs2uHuZ+Ak411em4vexxag
6HxeNBcLcK9hcZyPQEEMBNZDIllE0WukZLjZxXPzm+0m2ctgBMS8h744JqnWwDmKT4nSnR301ruw
YzwdOD5R6h7HZlA6t2pWs20VyzdyyIBuGQNbIWM7teAv8lb72Vh6s49bespR1v4gRj6glolm8MKq
TKAmISRrIKVWr73SZj4jN6TMoEsZW/6KewaoIvb1XcRcIWvgyKHVrlFpGiJGW1QgM4vNfavVRC7z
fSNhfesATAe7i51pJ+kqoddTxaRUjIFu4v8Y3/Ed35qmedfG8ZUkzQnOODVf3+jJ1ixxZ4UZzQOy
EV6dRL8fI5hyrTtNBzI0WUb1YWNNkEFkhuVVyTJf8YeIbaaxdazjkl0ACEEsz7mGv1a2i9Lww1VC
hxCNeHWJAO5oIcMKx4oB5giYjSXt9JQWUxGiWUf+vqJ1Tdp1vVBWSAw9/n3eYe6zRe7fCC45GHwA
FOk4TOf7dV4340ImI8+gqKxTld91TnApSwK1bE9DuofpJKxRpppRtqxr0HWTsvtl0NJf62N0LKGM
r2krnqYBD5PTN+sQBBcaU/OnDlRvAd3J28AzHKj/T8IH8/x9tDDIc/ujAyapKwizaPf+wEw2acmF
qIdoRUPvvsvpqRmN+gmf7HECLYSVv/qIXKveWbJEcWNxQOGjP8XaM221A5cx2zP2LlitCL4TSPmI
2pxsVSGOqp9hG3QrUc7iFfI6k97TV9noZZueiLZFA34Ktzh9nJ7gyHgC5MKxeBs5nvjvUJQ5sjoP
mXZyGE6dQ798140u3M8BADvtk2V2URRtuJWDg1/QqYtLYioCYswyorNuRffaYP2sYjs8R6pj3EPR
sWoFIQGOT3RzQXbD0hh2phr0X7h21pOZxT8BC84YA2L3POstDtQnbV1qRt3lVlrTVZM1XXgPXmTc
DYSyeQIg4ZT8qOg1v5U9hByZPnWQhiGvWW9K8x/i0jEXMQLutTPftHxffTUQz6bCvAVZ9OHq43uo
gug2F2SZTB6hecz/T+Erd4sWYdqm1ns/5eIUSYniDREPe+QxeoztelyixNJ3vd+9511rnrys1vaM
8U917QSLnJrxxZ3QANWkUvb0Iy6y6bapAyYMwa1ziRDq02rq9m1yr6Nl3/UBbmWNaMPCh7Cm+SjR
exeGZwCJZSNqcZEJCQ1jHQ5PsPt9aohup+f8oFPR1LIMDDO+TCX+NGalQqCignK+TK1SnGkHrD3u
P7tcb/09rMCXmq0lzYBj1Vstm5vpvjZYBCxMXocAdcRtiL0fU7Itkkk+mnBYkP01+XakrnJbOrK6
3xxQE0IEyNsPl3CkObsot7zoCROino7FubYb9YA/zDgItwcxF64s3/O3kY5cqKm4AHVzCHBGTc8G
0X/cQpAQhlpPME5OdqwZuPJANPTWHxSFmBlIKI1i3PBJHkGzA4uxkFKZ+ijOoA7uQnHPMDS+UzFl
qVb1DFBtr1gZMcWi4ZgWQZaRvQ64Z2BJSb8gwUbvIFYOZpEw/sAnp7SgeCEHg7Tc7pUmrjgQSi+W
31+qmS/pprF1bJ2O/S+coIUKvqKusN8cg+6vQbt4J6vCepm4dL5fbxT+igQXxb7r7OZ5VO22NLLi
OqGMwV81qVWcJOGZ+dl00RtmDKCMjX3QI06uVfkch2b1aua7ktDIxQjL9iVuMqZgrgQ8UYX+C7rm
H4NIy7ukmqLHfjI239/VTkl7mLKWUAKrr9Z0uGpCT7rL5GTypZL4G9jMrmqvCU6JJsRZq+DzBWCD
3qqCioHy9yfjl3pRyM67TULPdlbrAiKLqv5Gn+Bopt3VHOL+p93j7zTiX2asfdhuOzwr2wrXk/KY
IpWZWKILgDasTcObytVnIRCz6QOKZGlTNArPfY3BF1AyFSNqTTvYAgokEK5JdmHteeux9LpTNIxw
dGN1Kx292GQdC1kRESBO9z+4dxsLfa8V2IcJuspag7sEW87F4yO0DlIHXhOSutK3rqufJOLHhc2W
8aINkKE6KCPb3ESTUzl6s7QRj2YdKhfdoJnRensVthV7Cunu48nObmnAYu1P2ruJrO3QWiJ8MiK1
I9BaP7q0d1bdPNIM9aJir1yqddGI5Nplmr7NySDa43XexZD8NpU5um+T89IkrokDLjPo+9BGLvPu
ikaenFuLMEsOLQEJNNuFEAGSl2Wn95IkXvirtAXbZVRldxBLq1VoUvPoUezST2NtNKw5J7mASTvE
4MGzyd+5mXv2La9kxrbuF79KdDtfYUMDuDGt4MFs63KbtJO/Z9XMroQsHKeSOJywjLTnJJsjU0iJ
+zmgaDVs27rpTKqWMZyz1u+QIBi2fyhC0/kce/XK7dR6qy0kyGYT3UGetp7CqdsmFQt7qpjOKRW9
Z5Q7Sz9TyY1w01fRAMXQRBSfjFpjSNkkamc3rJpeFMTn0HnwquIqs6G6xkWfn3uLUsQtSQbDPf3k
u7o6msV6QnnC6t95T8R3Esir8w6t/lFvCBR2gty9g53ghhOpLYobTQGHp7aqrabRzU7uTFurXuxS
crPO9eoeC2a0D8LE3GYOEoYsMPttqZGsVRTiViZWs/EKJDVxyvI2NOlwscs0XsLOMAiXAkoRwkrp
fGU+2jVNjN4bxs1AMbt3i1EuWATFSa+qh45BPqdFDBFSH9HeYDhnppSfRsZKTtRNP0mde6+icHpK
W8ZA4FPzLeiR9eRLLJI9qplvpcT/WCTEnxMh/s/2K58z2evvYIg/giJ+i4b448v/HbkRlmnb/8iB
eHz/eK8/8z8HR/z+M/8GQej/koJRue2YBsI6y0M69u/gCPtfhml7NLVtPIm/KRWR43/THubgCF0A
gnCALBue9P4QMQKCMG2JUtKxpCftmRHx79yM31V+HDqONzka/0H1h+NnFor9WffnIn5BtsXFKXQU
lcbfdH+erQy3qYRJthkloxMVWIG7IMekP+RkTLcoX75f/P76+1++v/x+QOFP8s8fDy3mypWBBZf+
KH7rf/+m7x8izuv3X/z9JfRaqC3dzkMesOjNkPEgE1uMSmNmwL7sKZLrSB2+H6gAkWAAIVsh3/r9
te9nKuvRQ3x/DxhT/FBRIJYFyLJpmYyTOtAwhn3ezhnCyBYPplmQaQpo7FC2dnHQ64oLtYhfC+CM
BwpelCXOoZ0CEhbnZ/38jPi35tB61n2LOdRuqYFSLIgAQx06EFrT4rly09Y9APKl6IUCYUdTeu80
zVxBFo8tSvi+63dArNIboRrABLJOfoakMbK4UMOULKqlygkHjzEdGd9RtNX03EXtHfAbtlLtxFQY
vNc2TnV5nwocCC1Nk8JpDeZWsYlLDv/rwhpteQl7lDGI6Sud0EgQe0/MQW5kYf502apvzL7aTb6q
1ql5yGdMjg85z0ow4eDHot9W/uIMIEWvvMpglDOuTV/4QL0M7Q0l23ix5vJddRYuem+rxwQYmD7s
2NYVX+RMbQvNAjGK/tHKsnWG34RcsMALqS0ccxV2qbcUo6mtYz7sR6zuhLpNx575yjbU30OJq48R
etwenFZvD9/PertqYUfRfF/+33/hDdg7TtgdSlZ1B6mNc22YhvfJML6w/jW3kWI9M7LxEJzDaGW6
1SbrK/sctsVORQnbYT88IQRYsIt4dMxmBWGVGCvZdWtR18tu5HTHiglB1oCAOaTmbuqJDqtzSskv
A0+OcBICvC9dwyBKr/ML2/NLXNbaJisxPhood1wNBMqQpV+2ifRJb/yDEYkfZRq8kj8I2k8U15jU
HkIN2LAmdUuIRFq9ZEX87PrZRynDT7fDDDHGX47MjOUQW/G6aKPH1gQf1RQtbaH55P4+w7+f/XYt
pEIdvp99v/afvuX7NTu26L72DfA6rZtdh1oUH397sOj4BzHEDRcU12+vtd/fE//xPQno1t3Uddg6
EILU+nhww2zcJHX+xBy+WUak+Gq1kWz5q40fQUQOM3fU1ZiJiAxlItr7BAKz09uMnqf3LkMp2Pom
gz08OYvaJVPFrWA/EMMSrIjytZjU+QBxB78mNKqDvo8GaW2MSXkxuec6RIFjbvdPwmxPetSqXVrE
X3ndhauq926Jw65PK7LXwHAe0jb8mRC1CcEYISO9V4grNHKL/Ctr+MPxdT2UdQBaIfY3mud8ZHxM
zkSaeGe4p1IQW9iQVV4FEE9ltqC0wvU6Vju30OZsAq4Dkm0Po4xx7Y1FtGuZAC26Afa0PvXq3tvS
Ouo2NKfDgx7b0c4tO3qtHtHXrjRQz0XxEt+LcY/8QxG+Fjuxuo97t1m3ogUo7LKrYxJYuMGpjkaN
PrOgzaCX+GkbifZwrjzWWSVvqkSum0VhQbMmsjZuY1wmf1hC/YwXmsRnRKznQQ+idIf+Ysufe75p
JvluZkLTOiyFsRmC8CX2HjMVXcPJPnUpmw6boNvGZfVKVPXoegnDW/0x64ALhKF6w+lbDQm8As1+
wMi4cpJ+AqrTmSslh2wVBkCOC8JIDw0mzlWSUC4RtqsdLG3ml+cx9SwGVoAKTDYWSjUuHazSPOYD
i5tFhPc6suLokmjQCcLi06TTfHE5Xlzu6VoNLudH30zXnsbLQCUc2oywSDCsDfsdZutN65JbpH9o
GUL9xjnUqtu0DMUA8uHRJ17T6d7tKn8NCuJ6iEpxcmOd1tpbEji3VLbJImad0mAGaLF8hg106Fri
XSDb5Ax9jrpwN3ZS3RV+uhrRCy8oX/kvvJ/zJHk539jXdBCzLUUD2Q2cexjMOO5FlQ1rWpfWqquH
/L7vYoDZtd/SEnW+wPobh7505D2QFtSe85ek7cqz0QF/JWLzqn71zh71wApKwzSSiYOzpRnGT8AM
P1NteJYV9IieHchhLIfuru8fuPMQn5CPF+Adno9KNSGPNWcgLb1J+Atlhv2mFNa0DF3PvBOBsu6Q
rjJfxZmxaJoKMma+NafJWNSmdfPCaFYiiafUODrFuUoJBe+lDRpwlrUxcwmJnYJaE1ouRS3cMdJH
mQk6wSuYnldDFJBSc+8wpQHts2041J8+TtLJRWjrFFS7jF3TEQtFyHphOkSkljND9cWJaCGPSffD
0onAcwZ611NRdRjgCbqdT7BNWXFNT7R06POJp0z2YuMF3d7THsYuP/UDHWq9OWStmZ8Emj+SDuge
ByDHcx2vkS7RkjmcduQrKbyDHI585OL3Vbvoxhi6dL203Oad1jqWMvJOJSm9qxp+zUoLaKlp8X3T
DxNIaJSmRrSqCWcNPYe5lb9x4xGNa9Pd2V5kYAGn8Sv6L9+UpPO6uXseXGSKMEj2Ib3mCqbjKpft
jwjMnOrz+f5JAqqtn/IGb2xX12pJEqIBKKQO/4u982huHEi37C9CR8IDW4BOJCVR3mwQsgmT8B6/
fg70eiZe98xEx+xnw5AqqlQUCSY+c++5+nsDR8vQsTkvQH47s03uWdg8LasulMPhzlesVNyxeeuY
hYQRVO12rkGbzNVD5/UXbQJ712Tygn8dmuF0SljDw/K6ykfnBZzzOspExAJ07oUp6lFhmIav1YPx
pnKrVb3JSPxiCGzfImCUO5CDN77G3xGMLIIxYdacKcyoitiSdf/m1ZQ9HYxUo2RVQ6R3aOiVvWty
RsVGHLMpwi0dFkZ21VkDsZeygQs1s4FTMoJ5wDFrgO6fm+8Zj3VYxKYVzNZVOYkbr7pkvXFvRCRt
DY5mbxKdARFbcrQdFuGuk/40pooLl4EQWSbwYmDiL36EiKKIN6sAnCV+W+9QSNZhVXwAWDrA/yMf
u5KviawQQNUEKUbusjU7J97os4Dt2zgHbmxZGAHuPI5+exE0hsiF1E3aeZD2RblVZNjEGQN2rKUL
VBFwXPF93akGaQcitVaeC/Ai3S3gEpJFoqdoLPUjc9JN6c0Wb83s0hly8zO6HFwDiNUCAkenftyc
/Yo5lh8mJyGaXWjXNRrf6M96XS2XljUC+JAD+PvHhjwCNYFVTO1fx0B6x+m9Bzx2wQoiNlZut+FS
UzfHcC32kV1nJALp4kBOmCDxa6JuAaPcXhoEvQQG7DAwzOzY2GVPUF3nKPS9Ad1eMqBTkJxeWl9t
GffmASKQR6cGazKlBozZoWuJPHG9oypTbyeQJT4kw8R1msrxS1J+dpomfzM9eiWf51IxtN44sCRi
7KxnU7Lk4I61QsWLD7dLnmvFaNnRqyJQOunlM+lIQcFAnsLcJSycaVJYidILCgfux+S817gGTeHa
oT74xMvFDRs4qti1GpBpAxLMq6cwQh8JXcdGZCNu20qqa1WBIFbTJXaM/sVyWCT5BgZHt9FXBy4y
5764hjgVnU3BDBzY1wiviwyDv9CVwemyK7/VBBdlh2zZc8AOTYKXL1eG2APrr64mZ3mWOgHcwrJ/
5qg9K4LYUSBeVeyWtsVAVE9u+0xpCLvr2ukrd6vnLvGuXI8rwukqpGLGSGg9tXzQ6Olrn1qhVnGd
RLdxxxUG0+8Ixmg35r2L5UXWG73PHO4CzqZhB7QheFLe2ECenW5NdkpFsCTi1238Z1ZI6W5h1Rig
Yf9MGCmGPV3VTkgYX2UHmqRdIaw+ijxnuMJ5hZSwT95r1v6bxBYC35ueIXVYZ/DV08gAM8DRtBuI
Ct5EFjVcUh5FFN3w2yOJB2eP8ncbmdO0jRyUsm4zfg0u6zzHMK5trFRodiaAoE6AOd0+Tsa8MM3j
owFAn2iSzPhZ+FxdWAoHvln7V7FlPcj2YMWeuYnL6EtEqdq0rXGRi/3MfM0/zoBL9NAx8RNnMmfk
HeeoqtmxzFNSP3X+65ynoAeAggdNDjNU8CrGWrHBKJptXEwhMqZJwxZvci7uDCZvE3udxrQ+ZcmF
ioCbRCoyQyoEM43xGC/zDy6ll2VI62AgsgEVPdkm+UErG7gQnNcYcAsQQKhl9D1iuxyQryrOhf5H
ieB+n3fYrzQmUGxoY/voJAjoCg1FLsw677z0aBu1eGf+ub5x9VxH4t6d2ODyGQSV7WANkBK0Q7kA
mjU0tG4JyQlkoXtmwNsFsmr+tZzqy7JX40I1Jbe2KCmqynofdZBerSTOtrGFHDn2P/pm8Q4dZV/I
JDC7Lrsq2lDkVK/V0N+0bR19M6y6aHhOXtIB/RBMO/scN7I7R9ymWGijj2un5uHvr4IIOTH69l5F
pBsoGZChGYh7T0aPer8sRP7M/uuNAUv03bDDwzSovdFbVJul6VuU+2N07Aco0Jno9kYc9Yd6KrJn
pfK3ayLjp5c24sMtHeM6MQ2UUKl0T60xXvwVm89wNTqhC3u0E3M5ooTaGcARQ4XJbmNHfXbpHBxY
Y39BfLef8LKzlcoYWSTo3fXEeZwjYzxVg0t4l6cAxFkV+QNtnAfAK7cLab7AJW8pjDho3e4wVl19
3VbTVaWRT5C1V44/QaKbl3cYddXvWMsX2SXlde4KImT98pigDOBqJVIL8V2mnk18BkWSPNjY28ak
CfBzIQ6VkMa0iEja3FDI/owPfTAOzLUPXYpY2C+2eaJ/UGB9WZTVMgH/YzsXBGdY7vt62pI7mOPe
jMNStu/jeF6+dF990sKyWOqdhkhO2oRMjYeWKPVxwmgxiPmC5+YB0jl6p979VkkV5sy3bYAGrQ03
WofsV2qPziJOaFRYU9UdWztV/6LfSHaQGxT7DAxfJoledU2RXXdnqROM0qQ6lO7qx7EdWvZhi+sh
juG/5Gi3Yrv4LJCsBZpT3EFhsLe1pn0bOFza5bfpGDnkaFFCty2fyxh0Y6wukxiS7ajlBNXE3QDP
hyDLgeFp8iMan9MMAmam4ge2LxKuOsnxpLmOh9hFB5QOg72jjQGrQMviutYZzuctjX6BnLbJA9q6
IMUgwHJ3Z/ntVZvmH4YpQITnzqcqDJZciwUXOn93jezRqEm4Lub8ve4a5AQ1oJ7G9I5ORCZHeRPB
WUZ8rb2iW7I2hacd+U1A4Zm/i4K9mJinyclnzI7s+BGaa1L+Cs01NsQMs5Fo4ABgqgnmV+I3Oa4m
lDZeR1Adsy9M77k4lCkVbAcP/U4oBLaZ0G/HWrPvhniKbzsSutN0PbUIhbWOnV78AEEgq4QyKIt5
gzx+5zDTOYTZAbkh4gc0B/DFTZj68K6up4EYnkyztX2NWmXskzqIVbJ/H9Bihk5Tfsa69w2b49Ka
7nsDRJtodRpuI3FITwMvFeAukmv+YlL38XVs1g+pa5xRDu7Re53j8b70ljxgzRvtS+L6yFCM945q
3I2O0ASYAOFtKq7vBzaNWzZHzX+ZgP//DPw/GfkNZ/WK/99ZyI8f+Qd+meqj/dcx+N8/+59jcPcf
umU6NqhhH14UC/H/NQbXhWAOjiXfF5ZArGBivv7nGNxw/+EgJrY9B48mwXpr6jL6z3VCbhj/MAQ/
yseB45mu5+v/L2Nwg3n6vwzBdRP5MkpoFyIyP835Ny+/2/WC1rScrzwsl6HN4oaOJr1bFlqgnCGQ
LZBB0HbOAWoqEa7ouKaarxJAtmuozCcDkjQsyh9LRij8NRRbLmopW6W3lDSFqr56s95UKTePMXvW
ycUI5tpYBWNv/+2V/z/N8/99mr/+IkCiLVjRbB1AE/yrkdqXhD/k7FmvmsU+5D5Rtf1ENCRoNjo4
cWltHJhQ8qLE+0QY81L5zvW8eE9QDN80ug8hmZ/oz4lHLRCNLNprZsv/4Sn+e1I1T9Fw2Vv4lo7Z
m0/ivz5Fkxm2GSFCIN/Zv+0wXrtfmPcu1FnM8gHiEhQDMN8zv1NThnP0H16h/83yu/73HtZ5F8i2
jZTj3/57N0EdhItuYlrB/9P5Vbc1cZo4SY2NciG7Lda6k6FBZfKYWbgZa8G5VO9eml1aKC7aWD9C
z0ItO+bob/v0gazGHxIXhy1SGRkYjhh3EJHH//CyGXxS/u0idXSXS9S2BP2qRcj3v5mVUzJ4tGnM
AUDq82XWjadVIew6P3PsujcwgQ+9DfqqEfrf3hglboz8tEme+tK+8yWWCFztQPgIiU6tBpGw3yQ7
d7GSK1dqeZBa0XSqifnYar1S27518ns71Ta93jXnUrhwoIgkdQfgSU3cp0fNdq89XG/XLJc+wcbh
X5hIn9UWPPIteqZNSstBxkI5HlN27fCHzOHYdcWTkTv5wRYuEK6/hzF51mLEan3GYD7qzp30f4yI
8QpxKWrLx9B6cHtU8JhYva2RjAcM8xjkmHrgEEd03ji6QTgtIS2RjmYE7T2hlbxKHdkTJ0dFzAvk
DOq70sqDL9gpAOvB8ky4KpGiGsE0tD/u0RMD3uG/L/8eiA1kt80Ed8tsLD2BsvnnQz+tyxFIOqFd
CDzP6wMrhuk4A004lu78LHBa7DLWeqcBm8ypY8pCd7F+n9TuocwhjuemvR/RfrQB67LkHGGeOv99
tc7AMcPGXwgWERwWK3H778Gw2SjPvGDhMKzhfKI5xriej1bZ8tWExhdj0FVeM8ZOxl3HEOXYrA+e
1SNNrTPB954f6h5Ni9VL1vWS/NKoamySdPlq5kxBNy8NsgToGbUVsuWk6X9/+PuzkagdJz8DCgo6
MtKPelk1Zykm/NeWqdXnv+8tT39nQ2bsSy3p6EPrj8qq3b2K2u66ShKmQaoHQt0lgKmdloERcVub
nloU92FZX4maPIrRjG699YEXjG1IYppbhGrRLW8HKISo6TZdn03XjSfGs6fXBw9o10VU2bj3SfIL
3MiL2Nmvf9iBfU2zvCVzrsNaF2cazEk9vULhgyqoTaw7wqemu+7RtkhimkpCdymGx3s55nAiMwrk
yc0pPyA7+h0ykGImMXBykpWyxch2yLnqJwLrssk0DnUzWA9N2W/YTqQ7v5uGbSeL9qVCfR7KIUov
cPeZ31QzAM6uOLHBIsmZuRAnrrTd+nAzTE1/35lHTIFV4aTHrnFNpp1ThH8M9W83e2+AsOxgFmDH
m3pkthhxrwErSVmPs2jMyXLTuF/hGWYMByAqQNQ6BhTwxFE+xhY8vo6zbztn9AaDfnGaihdUGp+L
bb+yvgRK3ECIdONGJ3f1k4Dgo20U35GHi8nN5EtqgZPAZ7UoyA06zlZzINADEp60fWheCOSahLbX
rYiyvKms9Z3SXbTmBGeU2podAjM+LTqq05TXFon362BJA0Gu+5sn0YziePih83/FH7mokQ2i1GEC
g3cpK3vTEli0SdRZNxABmfYgQt0hNk/OybbxLBdC3+yi2+6vxdj+sNist3wAPvp8nEJDMQtS0iUH
jhaSyQHUX/B1THaTeqOkTZQ3iuVAb/2Lx5ZLMp6gangkbRAEF0vTpOKzo6HbDwgWVbSI+A61wv5O
SrbQKQ45zI3XXrzyYCb3VR/to1xHFtqS1/DQJGRYMLnG8lsRzkLQafdbORVZ4eUhcobvTiM5UCBs
Bl9FV4aWXiCzKYntwoog4ac2zwpJFqhFqLUW20hQG5h1eTKCLnmbQEglpYo4sR5f3UaWI3FU9Xwr
09IMhZZwTILobjTzppHetkia/qoyuzdp1jt6dNS8AkQtN2YTxJsbE+busXki91UjcSu3CEGxW/VJ
wnC6o+lkyqbsYj/G9Utjs/9a6pE4tMx7TCWDgRpVND4t+jEQLGmIXGpLegu5n/ZGI96NrIxqZ7is
vyKwqA7AvEBPq1Ot1UxAQFRs8PykV8lUy0DTzLeCRJwNMIBuS3l2Z3nnCqFUa1mgkBWSZAJzsLJi
KfQUFxbgik3df2op/VfUe0cA9CZ+0T3eWrDUjbGddX8Kxl7DxsCUdnTKF73BeWBq3oOBGSRw2b3J
niYqaRo2bXTwgnt/XXq39lweJms5GZHY4v6tMNOuIwNvp2m+t6UD+8xEgguCndjCu686bw5x9yS8
gqsbAfQKC/zVh/ytY5fJS3LS9NH5YQzw4lYFucwSAYMrSKTxJiR1gwEDlx8+yDuTxScad2Tcs5sd
3NR/ihQIN1Dsz9zLsU85oNTiYkYzz12yNFS+jV20rGPya7fFjYFQPJEGoyuGqFhu7VtZYST3MAGS
IZGzdRUun96J2ObpxbF+Cml/i6j4LZrxRwb90H+PQO9COFDXpCh+xO5auEKqSdQX0/EH8HZPcFt+
e6RqAS7UOhTeeK6SPg/w0TImypkFYN7hl8QSxAk/jyPBv7r5tZv6+Q4rTLqxl6YKxgq4t4ApBx+e
DHSN1htIYJd8EPbMlsUtGMWYzk5oNUZ85r7dZIoAWIQf2MAMVjOgBVHHjXESKRxBOIe+RrwDDgM2
WFrf6RoAQm9xgOZ1TYuYb8YlJaU6p4DXBmghE7QdbmMhFhHW8o6BWSl98635NtP8Y5Y3l3IVCA+a
2HTYtQJyIiARQTocZpAao92fNDtlboUzCpsw2+XEuBqW+iTJQ95mlcuSf9pNtfPq4piKG/Xo6nTf
TNPCKn+cIVN6WeRvYk+Z7LoeBCmB4Zw5sAP8DC+H+2T1CfPGX7svP9MS4J7S3zoHamftG89TqhHT
u1xh3+en+SMhjTg/Gb/zr3Nni7gYDbdGJHArJReOxzshNe2tU0RerAYwjyfuTfVXTBWL6SD3Aqyj
pJ0C8Io7kofGAmsnDIB+xu3JawmB8npuS5TFjIdDU/aXjMkdCyH7C3fGxW6G/YTwc63vs6VfkDg7
ZJ7gsoQBdQ1B9gV2vrPj/bOu2vaoZe9Cx3tcVw9pg3XfESz/F6++F1yQ9kiaqphfWftdEf67MnPF
cRLsidaeoXHyH7MaRzZHcHHYISDeBt7YOuaNM7h0EQtbNwhD9irI+54K/9GB7JAZ7RecQOTCpc7H
jbljyQGkdxWZxEn/mWotsBTaJ7AI5D6y7YYy/O7RIYauFwuuQvNJVQw/6rlscAYbh06axb7spzdb
drtpVmIzRjVBIHOH2hbWP/YihipMOIQW7d28Yz2QFeh2MA3UheYylSyJsAVAA584sDyg/gmfmgSp
hPDi779/7oBwHZOWDsnsGJLj7nANibjUByS3KsxL9Upon+Itmn670jnMSTtuvBmytM49r4MjkpSA
rRyKu8Ci0g98r49DoKMs+G7yYpta3o+W+aDK6DE2hhqBeDPkmVz6Wjpj6MPyAEDUssVvrJVXQoMl
DsiEeh5dj84qWuuWE7SziGUi8QgijN3xMSP2crJnom+ylywfWPtLgjdB+0KtaD+JrONKAURFSUGI
5EfaOzIophWYBMcS2tjfL1R0KCcju0Xs34ULLwf0tYttA1cNodkyU+bZDIXOLUs339j/45/pGjsg
14UqR7xVxNYJX37oRbof2ScFc4fqOOsUcogRepfnJOjucTVIA3Jkm5YPdVGcF6681AC8AeWiD0gl
PFUalDEHHRUaA4aZKr1Us/W73rypis0NmS/fdpac0v7dEsi+/37kkrAGRfaApY39oNmg/HQRm872
2+iZ+IDindNYodFSZnWd9AJ9KvaTi4jAM1nsUUMUTFXj50x6L3BiIdOTi8LJGe9bC13CVKaoGDpI
gU78aDrRc1YRQJfq7qbyiWGBSXQYoaYFwsvBYdT23oy9W3oM8KsEogDiwOccpeZZ/wIcHTSjP0OB
oghd/LkLS19jKax4+mZ9KUz85dJP9F2HPUNT4o63jbDkfHin/OF9w5+pHJaqfciUUYQTDmJqnd4P
eas0rw2dTKM7lMI7gOU5y7J9JOQCcbCPfXUuiTVXpv/x90dD2x5SrBtGzL7DrtcQuVdYpeQACG03
yxTnie99pAjKpda/1T30ps/cJ2lBfa1xrvMwSGp+yK5/z6GPunfQT2GjLd+W27wC0u/DmgnntDTG
ZlAQsM29pVurR9d67ZFvbuDQpYFrcni19hxmSJPagnDdPNcUNwxd0VUa07N081ud3ihTZXTW0bVd
rLR+XBTvMM/pWWsVhOGq16hgLB1HJsVr6eTAqyN1rA07fy3meNt6mvdYWpaGQocBOoUFI9mkfyo5
0HYN7mjGnFPyOjnTj28z12daGqRdp24dI3rVs3PeCvQIxVhfWb3iFp4a6tiUy8VschlyS1NsTWx5
gbwQXwb72UFDciBf7hntorbrLdpisp9gjmiRIqHJ9jc9iRbnxOGc64vKwgS3MHBGibjVbPbvs3Li
U+8RItXF7XWOGSMYmP7iuN8Rs/leU2Hpki49mYy9SaMHCIDLsGTmLlwjDlNHPlp+sRd6xqGK/G3Q
+2dgunsv0StGDphmiuVqaoacvVAc9N1obPqWmFOdXi4zXBYhqAta7StGk2D2Hb7RqDmVVrrL22Wf
9axll0a/UNoRONY0bKQn4AEOUr2+Mu9U5aWBHRdnrN42qXv1i2Zmu6GKDkaKuMFK9CMDNdJ0zduZ
NBYJ+gwHDJd19UHeRXsWhlHyITKeeuDrgVZhZ69B+ZeZefaj6MHw4zvPQlsuxfBIruiO1fhhKH0q
oiL7UJT5gFgweuEV5kee3YY02GS0sGJ5mwm/b45OMci94h6yKeuWxL62UdUGtahIvSy7hxLTN11C
fevF07nJvSeBLyFwcu8hzqczw/meaR0KLypW5KF0I03tv0Vlg21cf6L6svaC4oK+/sWBxMNtm8UJ
a2nbtEgJ+WwLeZlk/7m+pXQAO/ysTdiQPY72fSuD185BsTU6fJDnxaUaYFgksTHNnl+B3zGuMnc6
+Gn0vAz6o+KeH2dg9ICFcNg68adRD69DSzCYrk137hSV+9zUN31PZJZl/Jix862Vr6WcWYjXfX80
6vsGHmWg0P2nw/dY9t+1Rifc9PBT0dix0uh2/E87R8q9p6GAGVAzoFLbZR6cVcQ0fJRw8mxMAXhf
qYAUlI2LZYlz1jmOiPE1G6pJpR9Vs+wF4wKrb9pd7kDGXMwH7Fw3HavS0MkhNtYULwyCHuvGeEl8
Ekl1az6y5sN3tl7cTFovRqEFtVRkN/X6FdFZu2QUt8TZ3Pq+easg91OI02VGCvomoCTYNHbtPROc
THXw0Q7+T8WqlUAP+nl0K0wA3TBGQUvxfOql+elpCIFlsYNmgOoPTwhy5srjsGjmLa4UlpzlbSPF
hx1TKzbpPKzCVfJ71bc0anSBnbxgl8RKN9QkMWBZsr0Xw9daCiV1yiWoodhjh1kB9IsxpaQ5+PoM
FA1zRmYUEVyTvkdtjHW/rNoD68m9rB25cWW/6xehn0qBg07RZM8Kfx/8HjH59/2Y5Hv4EB2lcHlH
JsQ5iej3SNyC353hvsTWdu1HKBUntFgbQlv1gHlT6CIZ7Orq0unq0V9z2Wc8Tqg3ICeUUEzkMj43
GfdAF0dMwIabZGpj66bUNR0oFlw1MO8n+YOciPlyRwcYVxurI1CoRTpUZ9aRz3LF4eFtY7g79Fr1
rspKeWZUjcBtYHLSY6obFrH1FIm3Cf09rcaZp8bxk8TXXTbqQdXJo2M38THP5R0F6xcwX9JyF/R5
Ez+5KH5IFvn27aFkReCqLeQ1hLJWtYP2HyNv3ZoZkVpzWXwaGl5z/TDbjBWmGrz2jP21zm+jCulD
6bYvWtz8eGP0VDEaGutpD+2gCBdd+9Ec7ZXQ2g1A3L3nNMcZCBUZEPj5TvjZweN6alN2WP8arLPw
iK03VrJeqIz5U3pgDjxNgBbIl3qrxzhbXAs2SyS45aPDBaoj94nDr1wSHMz6b9ibECwCdoocqnP7
UKvupTPcnxl4qRtH30vZ7PHGUFEaMzgX2DB1RSKL8yn14p4G4UmDANIMv+7QDLtJs2H3sL8mKBf6
BeYlQwN9I2VWh7DYkAwyrnKX9r1v+mw3EsZKTwiaPtH5BeMFsGP2aeXtx+x7PwbzAxtzcpDr1bvK
8Eq7A3VdZ+kEobX7svm2XQTURQ6Gwop3REeGrkMbmcUYBA1m+abVdefYBaVINkFLgnZRz2pN3avD
oSB4MfuWFTbs0mlfzAzlU++bP6ppMQ0i8AWjgo2yOUhUkddDPj2g0dswzsCch8kva1lVRvBnUhcH
8IDJTbgN5Zlqd75D2IbCrxgkUXzyM7TUgFpMZ7hWhf2jTfPLGrizwelNl65pKKWhtS5DdJsX/dXC
onovR8BFq3Z9XEhGY/BobRQJKt5bbyIxc5rxdkaEhVSi2diAn4LRTx71iJ9ZgibeEQxCX9GvYV7f
OsSwXbyGrSxaFNTp9BQR+HUcpYMbK022DBTXhLxz5xOBBRJBD+yh0QNzcb9sZ8KN2XRPmh9vvQbu
APJ70jD7R7RLLWRrGFLVU13M8jRo6V53O/IR2QySW5R8sfywAekEpiqG0Ir8g9sb3x4jLTJDRGg3
vF4zRPqA+/czLAqSxr1f5Dn4/YuVZGfj8csiE0ZTNFwGNaKHbQ6exbEZq/yVUuOZq6ffGWZzN1Ny
64sQG7/qfwwoGmGlj8dJyypQF4jGclXupJqbY7QAaUiiG+iGoQIVsNPLo+aQUgFdcFOp8cdQWosU
EnZDpbGbaPGDU4BFMK421AO3TDeTSYArqYtoX7fvllNzavT6s+9ahMTwwQimrv8UWIo5j4AXjukt
wgrmrF5FiBMz8WTX+7COcIQ2BOEtisS8gp7fuQfY0N8UfVRs5xSNnCCag23eZNLKT4A8vD7b2Gxx
qXtUvTfINlunnAhhFdMfx2MqlU3L3jH7x8GgWsT8PjKkbSO/AEWUE9pDnGIYk8AQ2hhIuTyJuzYP
hmG4YVehwU0T8ZL1SbqJRvOxQ3ERJKaYyS2LkXnX2Y72ElhhAXWjc/FK8DJ5j0gANqNtxDeon75i
f2lvC813j0673KTrd39/lOli2TeKPisltQFALI5PS78RU/E1ogt6lIS3WalIGV0fug4cWJprXyWU
FVn2twlG9U1ScjNPakSgOKZAV3dx+pC12QrS/Sa3proYHcCDJS1bynSSH6F4Ifln4VLw4g1Jhgm3
voW09eFPVgjigPEhEZTdON4YNVeo6cwcuJV/IiyUuCYOVSr+sGnB8LWRecnBOYVepQ4ZU+0EX0Vb
2WpPkwhIyENFSP9x36RLHnp5me0KWaC6LRWqkHJj2G1JTux4WN1Ze9Esn21c/3gzO1BjYJdS+TrT
G/4S4WlU6shWiA5PFZdzwtAkdmdYpH7AdOYjU1At1+AdbqH2k+V1DrRm5fO3Z+IUtEdwqiqcvJoa
oP+GhoV3UyDZjqstuahvU6t9N+BwZGUWoeV5J9NFLTRcocbi7j0RWw1zGmHsQEMMxTpkTQ84ZUgu
dL2/ccSobXjLfJz7Zbvs/Cwx8DqCuHEJhuH1dfa9zQFhxd0LG+FDoYlnVCPOrl3Jdkrs8ip5kLW2
92Q5If+bGvp2N0wEITjDUCzH2ZNHYzJJ/SqB5un1fsGUxcaAa13n6Ao6giVCf1hIpli8L13m3nah
Ub/uS1LIKiBN23aK35l+UyXUmykCwKWNA8TJ5WauqnaraUAbKTYqMmAAPPGzhe1+sDjaDsskjsot
L1OVbIeiviNe81tQoXVMKuxK/3YscQtpJ9t4xq6aqILtGW0TvFpIMCMuLMkYqmBI0SNLY/HILgUj
fUojOMoC9VE8eAc/8p4BaGkh5dqF6M8UYFn1Hc/5I7rwZuODZAjjnef1R7/XaUby6MPOYYzA2cVr
EG1F292WM4AeXnYrrM8tYt+3heviyhxwQeSmVb4xdaP08ZS6kJBGFptefjbOybLExJpSQ3eoMfwR
1Ti8FCm7lHphhaPNXbxPLBa92foQZy2gFHvkzJu7zax3Bp047y9Dc8gu0gmmYU4ufw94yW9iMgVP
PiIo4pVumFhMJ7jmVmiSE33OZbHPrKi9Qhus9rXbvtZgdc9a5WfnFB8xlx3BtYZJWte4A6IjkAE1
p8VlnlQiAtrHMIbvZFvWh3SQEmsd32Zupt31jEQ2bNi4kek4bHq4jLXORHShm68EetFeQUpWs21C
Xhu7U7IkdBKqnm8qkVYQx91VeQq2M8pDuZT5s+57hCcZw8n2qpehj5Yzk3Da6irVdxHhwo2O94Ei
5MYqvWu/bK/JW2tPrD+e/5Tsyv0cLPJW+to8mjPzxKUrb+XQPixlp+9kXF/iqDhRcqYOTyRSKZDV
fMSLLT69eXrF0XzPXYa+1DpH04psnosrf+mnU6/X97IuXjNX3w0CcLVPm2Wl6xGh7HtbLQ/CwP/u
km40WVRupOcdKjBy2ULUfUoW06RrOVsXWBmxei/75tYsGHRQm+w7eFpaiiSgumGU5tNh7GeDMF1Z
qwdEV0MoBkaGtWyNUE3MPdrYJ7HboyLIsUYKZuJp5fKZ9AjGcY3J2Drmr50u/s7uiuHCJfoL1gWg
OoQFyt3oczLVTULlE+PoOXKk1f/1kK7fMllgHkbe9I57GuuAComBS8duRr+iwvQy1WPA5KEJOtth
zATydFuMoCe1xWEsYaI8y0Tx6FMd+DEsnsVN8LMuj/PIE0QuMG0Qoh/m3Oy31phjDvc8OMYxhOeW
ubxo9mxsmfuZuRMmAxGBNdMxbiDOjcaUeq+hUA1MO8cQkBvTjs3hZVicH0g8OzxSC9m3/G167OU8
rQ9cXI8Dd9vd5E6PmW5dqYzRZ8vhwcQjc27S7Ix6Ioh4Ga/Jo8adM5DOkBvJdU8owRVh6sVjVHlP
wNC0j6qiV8oF/GQgQ9MZa/ubOccnd3XsiUikJ9Bw0UaLkJmSn9PcOCzWU5KDzrFjcjPGLEEBe/Mn
D56sqbuW/YO9aoV7YMsHvRsvddXdRCZrbIrUFbsTD9fZXN5xq37lGngx0Cz7tR94bffWGSx52OS9
9mhQiZYgMtGmNLLJyQSOdSSBb92VarhfhvYd3e4R5iyXcjLrW+Hrv5WnFUR2gKmq4+rHaKN74YDW
LOZ54B3lcrKT1jngxI22CcvUTWlm+StCzotD+tBPqy+n3AMSmZvQeCbOLmA9CCMnAD6e3zRYQMrx
zi26xz6rqpcEv/0GNBpeC5NIxjQrvL2JlHrbkAFw31bmG6uS9gi5h2rPYYZ1jc0NoN70YiA72aRw
VPnHZA0ycNlNI/qRnJy8SXJCjcZy7RZWe1TWxNzdyQFVeu/mEkWkUq6ut/WBy+GfX/19qyAR7AwV
f7gsFSAebAG1LOjBdG0O8Q4QIeYWPeIn+GNzHCcILYEAEuXH9xTh49FeH5aB8W5aOch2K4/2UVN5
esSBGR3sqkG0ptUIkmtmYYGJ4+cYJdp3b1U0oNgmtdT5jRvAjv+DvfPYkVxJk+6rNGY9vKBTczGb
0DpDpKwNkZlVl5p00qmf/j+snsZ0N350Y/azCZSuzAiS7m6f2bGOD31B6LnYGpilFn2CWKya6Ssw
qdEKIYWdexoOViX91QSkqRox3VJ8+TEsqabIfygR6et2UOJQ8iS7BT7Hv9xlFm2Ghf00+gELg2u9
gA62tlVM8BHwV/FCfOhBr7PxpVntr778YHie3n3Gmgfm1QnNsr3/nqTTmrJJ68tjbr8cIpU/aYGz
E15e7RvJ/rO38JWXMb0n1RnKLwELx6ERVEnjh0hw1MaTMT6U425bLjHD4dvxXYauiHgIrA+fgCYu
DlraksBc0+p89NXdDlDdZF3/GNy6XAJ2gZUMBA91GBh3fu4nTnaVziCu8S6QAmmgG16NmCfsrCCx
RC5sc3w3UoUuZihqfrAUOOChXe9nCaYTU029aiA0raWaRjb7DieGeRkiK2KkXkqaKkIjhnhhG809
Lsh9aY6/q9iCG1LfGoInXxZTtmFEtg6upjwaIyMTWWXFNgYHlGvWmuMMxV4FO2Dm4TIlMg9bDLkj
Q5lheDFmbEaxrm/SugMuEWqH2Vy5Vj7JBZny3KypidvCpC+eMj15LQ6Mu3zTBguAxlP7g0SF1loM
x3xA4C3OVr0KlPbF8lGfXVvmL7bHIS0uHKzS8091Eb3ZjSTi0jSHoMuQzTsPhH6XrVqXPKkoK3uf
R+6Sx4i5YQsll65l/yynMlvmZGCXMogfxHpOoJecNw/5KehUdwsCjVVv9GKk1I0cydDVyUceZ9lz
jG5Nw4IbgUu0YqLEtdVz1vH7Zj+kyUkrCnGweJhYVsdRad4cKXyKS6geyZOVOjbxrp3UgHRIMrAV
NraDyxaGHh0UxdJl9lKn6pgqPT0jAPww4kmRBwnw2oyMZOjxXRc5DHW3CeOLsh703L0GrnQWmBvt
jcodzk9jVO8o7yNQNf+0MOLuFOFG4nTRe9esENva0tqbHO11W9IrRTZVow10cvnzVrGdPCBRdtuo
re2tKQnPb5MBuj+GTINGNDS3Lq3dtZG0nO9dIl6mC/5wGuvp3hHVn9r83nvdW5iwqLW0HawCxpYb
O6I3aZJ/Kn8anrs4xvwa8fRXVAHoefBMrwDIoZpDZ94wt/UT+Kfo+gdGi5Ds6oJprdZ0O7+o/yxy
iHIDMM4VSLQ/NSsXT0bDgZd8ZYF1ATc6Z8dVEtAuR74+OVAwD8ZxkcrOWnUapPAGdF3C5t0Oe2+n
3NSiODc/j1aXXyyOcYRemNX5aeBc7S629zIikFPPMjoniEs60qESiBeLIOGzrRr5Qjn6Rm/Y16eO
6I6J6+YXzJI5ZXQ8nck8f8jxi43QLCsXPlv33NpVmFQOPvAbRqGZ/pHXyUrgUP6CokSczExdgoaR
caqdih1nUgP3yrp+iU+nw0Po0rugQRR3odjRXVdlT79ftGBKGV5esA5mq9ixINlkqbsOi+aHPY3O
QWcweMDqxJVqoNgWhj5wOzIwHegL2hjD1O9I79FF4o9gn2i1iO0MaqQU7u73T33JcbuMygEWZV8+
Ci1Z4qKY1Xm8W6komjubvHPXWMPt94vknLrJSjdfOX4y3jD5DjdFt9W6TCVeqvfQxeplOob9ApbB
trZCkqTsY9O5t/MLBzTWjNr29zKtnbvBynhMOe0tSghY3+Cw6mwMfzpFWzIkTOJrnwl14OBZIBvi
9y2sh59yIkzIqPgGnCtgORymGh4ckX8fnODTT3qPLpPMuziutSnpvKd5ejhYRVauq7qK1k0uxht2
z/FWG0xZSsw7W0uW1I/WU3mpHcbK6ZhAHhPatYwr7doKfW/6KjkT1h0KfEv6um/S6pjJGFNfTzl8
1OmLqEph8qvU3ZBccA8gLdVWkJa/iZGBJ4da+x3D+nNd0x+1YH/cgwXcpqVur/w8ys6DDnrdvNpx
77xD25wXTAYBYTpdJ6m4xJLUeIqkDdRzoHczDoMDvnKdBsUgfCg6dVE6723kPxcTnDaoy+4dlOEu
H5xsT5riXGZtgJK+onMmv+hFCnAtxjDQi6g5hJO7C5HzLw2VaE/kulgEcga1Awj+NC+CXQKumHAK
0jNb5vZeam17z22nWBL/BSuZJe3992/0wBAxq92tSbTXXCHxNb13yqaIQXeSV+t4TL9wxcBBRyMq
6Hm9mVBsZ8K4vguaNoERalHL48SC7HUs9WXopck2MZrkYM823NYwnSfk4u/OHMP3NlPVtuaiWlhF
D295rFhHVD3ttWhwdooSrYuFN5+3JmveHYYOZmpPfzJNALBA6CUJKAbJnabdhnU/E1JtipTUmK0C
O36nh3h8rjpd7SBMDMhsJGvLxns23LGBYitQ+OaHaVSV2W4wUcx//24Pu3HBBCzhG1fiMqNXlpLm
5EXVOfGh96R3jF3sspEeM1em/4YxR3Oqu6Q5TZhh3H7MTyxh+aoyaR6QqGrgSlDbR3Z4998vTMaG
FQonBj3l/fevDWbx0hbsWusOkahNGkatkcbL7x/NL01M6f0guqsbM971BNsh4rvY/QIrhPfs/iyy
OrwG5cR1hl6/1MR0G1RDeEzh/crY5axG3ffv8ViRyk2U5FDTZ4cutzdarYp3auWB0hvKXRWu/eKX
9j3kELcKA6AgtC0smzJ+y3lEI/tVTGsa7HkcSJ5HLM6gzPRXRTu0WdZfZiE+pJ/97Hz/UoT0JLSt
WrHJPxh+iCUGsX0EdpuO4l0fUnfWuVImEe7SZnQFXX2R0lCDX7WJKShbwPdh8ZK7uum/tMYqzsno
v+T1uBfKes9oNF6VuQ3Fko3LRARutMpyBbiQ1lSix7FVfpmtf3ECLgNr8haBAA44Gk+13vwy037H
zr/eFAaSW+fTZgCTvDWH25QMS0CmP+zyI6h748mXdPQaQrtomoW3r8RoVAr9HJRkDf0GymrUF0t9
mJ6tGrKZqz4y6d9Dzf8GasFgg/bZiaoaUcH99EpUOpQsIEJB/SJMDkzESQDYMOZNGvHR2cTTNe9A
lwgeO5vB9zh8Dy3nXw/OzWjUeygxDwAk5A2Yz4wj+/8qD2pU2OCXRLBcjqHxgiWOXK3VnxTGjLZp
mqXe5KeEhP9ImV2bVoyGAAjQFWAsWqYTZtK8WU3A7ovawsTfjZQrWkIjxBksm8zkBM3KP/8PYUK9
UTOSiKzIYrHh8J2fdDtCUXkMkfFIDfONWpaQFMWpkd51Xq6F7M66DgUJJh5WIOOudZzcp7I8tU1J
4a8F9NoMPzgwafg50awDE4W3t0fia9UHPeTELLJ95BDpDOV7n+Cy+5Oq6TPX72WazY9yqldCU3ef
ednWDrQHez7qROyWW0Tr9z7d7gbeZ0VyFtu2/RIYWDi/2oHviE3KCBqdPuzoYceQck3nhlUHM18n
4WmgiFnVDEZJxFro3d0nW906Oz9kX60T6J+hCOnUUNIF/n8JQRwwKsdCAT1xY8U5SODZzdObZ4dV
eOG350pnJ5o07CdgGHM1gfcR2XHoNQpePv2CwX/u6B2FYNh+QAeQbaBf06RqaYyhWtCRtmxHhgK6
3SOysKNYDL0yVlmnkTrCHKaTVcUwcSYGQHF8ytLL8+QYRB9pM7LN1cliz6ALjI0fxuS8I0hhVBXj
X2tE/y8l9+9ScqYtQLv9i5Rc9jl8f2b/2Hf717/0Pxk5bK8kq3R0duoI55bRv6HivD+YwbqIz5bP
0d4VRIP+horz/5htzfNfczlE239HivP/EDqDNDBxrGOm71n/m4icaczBqJKNWlnsf/7XfwCGM/hH
dGfuuvVM8zeT7u8bRzOj012zyB2A+4IiJ2p7GVDlPyxfdu9JMI1LlajwztYGGLcwxpM/NPKAkgn5
nnMKXtfeXU2GaJ5lH1yNzsQjqFkWuRzd/vCy98olQaDTb79WSmNcWrPwGgHT7EY0zslbKt3uTp0d
HKMkqAGkET+Zt8ta/jCssqNsxdrga3ZudaE9ZB3Flw5TEzJEny2dFsbPqMZ1iZFtGjx7O+hoTyrM
3ystLWD+ILgZRZOuFTfWZhyxFYQhNW9+WtdPvcFyqjJBIWqhPXGQjQ9I1c5a2RpoEYN8i2/iLCms
7mAyCeP8GTF09kHIKMldlxiUZnk2oQsfaAGVSuSjRMhAfWBmc5YOmJzG625ple5A/qJW6dMTeAoQ
ODUEoYRlNS2+fIZZC3LruL5Y6mrg6pwGg2U5KPpGQ6Q6tmzj1kVIX4SJK8gmS6Y2UWWG+66kJmoK
NKprZIqElHHwsVt3O6bjYoD69oJtTlOHEVrWxo2i177fp7RzromaGcd8GphuqoogubmT4OQuSTvk
RyuRh6lBJMvV8NzDfDpY+PUczTTvtOQuJs9h7xt7ahO3PeV1Hjw1WvcYTRdFdCwBt6y7Ec7syA7J
xpO3QcVJjpPCqJjQO1s5rXecEueOqT3c48egs2jCx9skck3bxws59hGesPymM7I9ErXR9C9UGOvo
DCZo8szZGSObpZbc1rrptfs0DVdRhc2h8twv0MGrePSARNShWHvBJyCJ+gxe+Dx1Ybt0prR+JDDm
GOe9Sna1B65lJqg29okuV+dM4ZBIZgTghPEJEbGuh2YXRuqlY5isQfojShbTW4fVZcJpKs1vCln3
Gfar2MJSAZK1jFGs+SMu/ixLV/uhrU/eoLZATk7NIG+iDlYEWFZYM3C+NcsejVjc2onTJ+R41u5l
1DmLiK1OAvdo1Bw45TYAM7mZ/3QOfyBUzR5VE68PLQrmVq+qTVFOR/S9nRNlx1TXt91AeSHvFikc
ooEsWNCYdYjpimSE+QmgnODQPaq0Q5YKbO8OF6fJ/E0p92HpVDMXwbJLuU21qaFNUeZim1f8fTpS
JY64fl13cjqNVr0jy4Y5MtNPStMtCgPblZfBpEpygadMM9QsU7/GvqPtLIftpp7rD1bnVys3iPJV
yj5WJKpoCaG0d+jadS+6nwMFeXwiwIx85LCzIedyqBn7HnnHph1/whv+zCrD2DCltk60ocKyeA3H
O5Qwb1XqORU4bdFfndEb9gxWfhk9U/4yMRlszp8Hz1OeK3lzLirmJQEcy4vLOWepjLFeDGCbtiVb
EMQz4Z7GgEGY121U3IrvmmmBOaNAksZ5Ltjcar49EOrnrmfDzTcxTt1TMkQwKgyc+73uKExf7Hxw
+Rq3NKC61GILyRBdvVIvu8nL2n21ITgpCUCpMmbgYY0QMs/0l45VYeSKAtKBGlWXTpevMPrRAlpm
r0AtKcypOTeBIiuopRz+2j79f6v8v1vlLd/5l1n411/153fdTn/5+esv+7D4/I7L+YfZ519O2Wf3
6x8C8n/9t/62+Jt/2L5nekK3DMvTrTn8+z+LvwMozfWEhRRp6Q65378F5I0/LBwRDN19lALTt9gy
/HdAHk4smwkXxo5LSv73b/0TF/ZfcmJt/qV/XP2F69uWZ5geFQRUqP5TQh5Qtaxk6QI/lljRx4mz
JnjiwcKv7KTvaipeGc9c0nNQVSCgvJPVFTMRb+dNoGA9ElIEIUZcPT1oCfwPeAaPgbJ/iKo5mlND
J3YtjrSjbLSmX0rbONA4/Yxt/OTbJcJqg14wRm9V7E4IFrPtMaWGgWADYWR3+JGn0yP2xJmwAARv
m3OaYgOvPQyDw4CdESCr4luF51M1+aMJh23/4tXhisjxldj3LUYvlw59lajaMqCayTeOQSYP5S3z
8+0kgqdGpnuCc6eww8fZp4Czt2nB4xw2yOidEkYKNonBrMHVKD+gjZ87ygwXcRcf4J6ZWXZsm4Al
fsCw5N59Ie5tWByVaeB+Rqmh0JvyyQMegWNuMr3BHsHp77nIGQBc0QywzUQvbM1eNVyGDPk2og93
ephsCxrCsP3fMha/2q8RvshFBFe7rvfSJ0bCEZu+y1r7oorpWIf7VM71KB3j4OJse8S9vJipQ4zC
Fp50zPRS664D1YhQCs6t5+4Zyj4ZhjxXmfoRAxvqfYYZ9oGNxHNtyB/zF4nzei3oG7QIrHlF9JKN
fPwlhrhmE4TtNuEt1iN/wzhxbfPxitq6UXH+qYpZgITH6puU0Jpn3cleEjPb/90W+/+HQ9C5O//p
svWELUwgYVy0ruv/U9q/0cbWmmorBOXaHjvLhsQTfKrBXU8xF2NR2ph0wLYP01nBKFxWbcfa1bcH
ve/p8zXR5TOGtTVNabWqqEQbHh7i5oLWZ2MhXc7tYzisODFHi6yddW7NNmgb6jAKRI94UOe0/mlg
z6WBcpEzHhxoBit1uSUahcckFUwB6vDbT/bUyfgEuo1hkZnUHUmNPnYT3y6UyQHJxe6WZsXOR9X3
Jg33yUiVOlcLzcxnJlyvVej8ov8JXSW1lucGF1qPAFLaiC2gUk3W1Kpw3/JlHJdrj3izq1lPk3Ec
xpqyo3DbTlTjlXxXkhoIywHuW6wnJF6cEVZcrD0kA8T3tehJ1pMItp8DFI00Lo5enK1j/Px2eFA4
KOYP2hXZn5MKbyWBxLz1b5VV7FK72eQ69X81ZWNcVjF9yLkiTxnj6cbco9f/5nNn5jnDEP7htGLj
yad/E742kixPLn7/+5OpWaj+6z/Ef/q9HJtsjMKd57pYUQNFvUzLstnoMGlDJ9xnOqNKI8DDJEst
JDoy3IZwSk8+leH4UtVL4XCmIY4TnL1hGi8DbWVLP63ir17ER49ex1cNMO3WoAZw6w2grEYldp4E
veMqJ340ff0FaY8SPbN+lq2RL4aZilfhzCRxa26DmZhngM4b5UmbSXrIjSNptBEPMN4hvVPX38Ct
yk9f8jU+Nn1HxULKLoKQeueRpA0n0l/uzO9r2+xqGMm20pkO9r77J8d8bdVNx9Zpn+uZAYgKlEpx
1ebTR2z5N1PiBE3KGQYAQNCbSYLJjBQELUhn/DlHgO5KEksYORHpZg5hCpBQm8mEKYhCP6q2eD6f
cNSCL4zBGNYzzzBPtBsXD1RANtWLOL3moA/DCAZiiqJRmcllmumIVlBdNQEv0ZvJiSUIRWNmKVoz
VVEDr2jNnMVkJi56oBdDAYMxZFdfFZ/+zGZE96BWbeY1hhPkRox/x0rii9SAOg6uRrUBMpoH7nFo
4M3WjFGSmQTZOzAhA3SwhVfpdy94kkAj6UorZ4YkHiPUScIGJJpgHqFxEQJuZu5kMBMo25lFOZXJ
XmeCvjRnTmVB2QmczNhmloo+aoKzJDHNfJgRSjGTLnN0xJl8OcSCBqaZhskhDOPaQM94l0QbBTIz
a2d2JhBNMcM0NUiIuc6f8UGvm2n9BgwBQPOq4HTqeW8aUE4qIuAsAO8A1kmL/RVSN/XuYCdpbHyk
TOsWhib2RF6I5YH8DGb2Z8sWUp9poBFY0Hbmg5pTinkFZKgCHapo+I66ZC+r1zrD0GjlNoxRSz/F
QEfLmT6agCGV4EhhTVpYLv09vLkIG0vx2gUj7RFGmm5dcKZUdW7tmW9aquFKbU1LT2oI9cEhn9zc
WpCozCnXamakusBSa1ITXpS7K+oeBqKvEAxnsqoFYhXtfdkTzB8HfJcl0C1/prFyaF9RAkgmq53n
XTDFgfYhaukzx9UH6FrMZFcTxGuIYgib9FSo567r9wHwe1Z4cjMVbNh6psRWMy8WeQEYh6xhyOpR
uXIdG1EMwKwzk2ZLkLMB6NkBBK0ATUx9CeHwFA9yUp6wqhw1jus8478BAptOBPnCZZ7DFIvK7vem
fW8ojmGjBP3WJ33D1WmQqDhxGFlobo49a7YCmb3/5WsnSs4GcLrezNVl8sjnA2k3w8xrC7U1C6gu
oZt9KcUUuxa4edbYAJdGQsKY0wwRJo5XJF173qpZBax4tHFG9ZgVnNNJk3SV9TiWIw5yLQ1Qpyaz
A8C7pdiXYbsv3QJo5fyixcw0SC6227SPQsrAhoaJnpsfRseAAe1EeBC8KtkVeSOWgr3BKs/S7uHj
uqkYdkkL2FoZuv0GDgPTT0pE1q1Tym0T529G5JxCFXePTHjPaJUP6p3TPRXpBFmT0CDuwNOwQvPZ
BincUlwpjOmE8yJa3iTBAXrquaTq+OEiR28TOfd4YD0OqKVaupS3Uq+afTGHs/TGuZFswMkSdmJL
48G2lPPAt1jQpMEdWXvaJa46FiTu4oUl3UcM1vOIyNQea/ZzS7fA+oGmyxb090vbe1tncI8+C+4F
PCkzISIJC01BZVSeeyCVG21HYf2KzHEkC2W8Vax3C1+61r6v5/LBKMUOU1CN1LlGsIuM1tx2pvdq
Kv17HqAd9KyoNmFVXtOIvqQWNRrKC6qYttJDnJNNbmtL1rV279NLtMBihiW74OTXZ0XIBsHwee6P
JA3YDS9JrZowCizzaM0vv3/6+0dDhd9DpOHB70KSuvOLzuCW2m5eEPXTcfSObGsIahpGu6qxop6C
mm80jk2smiJjJ1gG9Ly7lrYKIuvmIb2fPSPX7ppDJsdQM8Ym4COhivnVaRS+d+9PmenaXtNfQJTU
t7Dn7weSDuoxqA9JwyAwCRx1MgPiOZNsyyvUJjCvbbunI7HdFNjU3s1+QGmjo3EsrfLiutrPQT3Y
A3X7wvWydWORWspxMnGSrjrQ9Gh+s5WwzQcMPOHYX36/TFm15+u1dl0738njQKfARFqpjFJ/W/jB
tBJx1RBvZrtOXyYt2X7c3lw0iOYIQKt8CVLsfiI1rnTxjkc638xFppNySVrcAllhvs9c2nCWOSGc
YCLRPszOgxWI7cFssxAKeG4Shyt4HFajegqjX9S4FBhZ4nLFuH+kzergm6I+1pl19sdx2icuSpNp
VYzWObhobdSe4ozULOaP4RAMBN6kTuuQXcbXONZ/6CTqGEkP4yEyY0KIzBqqjF1uGR6os8cLU0He
zQ2kLi+u2Zlp9cZjZLipRY8f1LCmM6rnqsIQve6gnSK5Bb9avHsXLMM6UO/K/I7XPPJxHTu0NhsG
6MZuNpnp/cT0u2fTM96yXnan3mc36YUEYhLBZ0CL9MYLG3OF4EgLkT0Bq++KpZIKsqyWTBum31iW
QiF23JbPcUEmwIPETU4vW4RZWV05Ok6L0O+pOh9R+2wi8BtzNoVLEby6qf3Gei6/bWHRypDXv3I7
2g3dMJMmJYeveIYb0ElLvx65ciVhoTZZOrETbIpN6PoTV7NLJKOZeQa2p727rv7TdXz1bYTJwXMw
ZaG9HA2fvP7CJXWjqA3csysDq2aaCHGZim9a1Xt73kmxiX3aA5t8eHfKiI1AmQX8iPh968v4HV4c
HLaSWXOVNNreCLGMha0nP/yCJqV6MvPPym7fvdjLviGEPEERAHCQ1Tt96Cn7SkC4kq9alT01ZNCC
GH+W3vA6zUISpoZF5hnle92U4b4uGIeLOJM/9hmrloIk/1S8aYjzr47ga6hip8dLqdO90mJ3w/v9
Te+z85hS67Xo6Toj1Pee4FzgSnGTu5crIogsaCcjgbadDNLeuXLkwajFLg8jZs6sXbcgnYqnvE2L
pziN5GnqqxdOpRwnong/zuaTBC/l2RPmrvQUCz5zXuONgw+BgPk5nvp9sQ2ZaWxCnkC5P6bPyFc9
N1qonYoB6CVPvYdlxr+QSvWzzKenEq59YbGGEmivtr5KD2xRDgE9LFrp3uBxMoH0aQ135AMTz6um
KdBP+G+Wg6bKzVC3N7STn2ZRX/wQ81Er73A2cDu6Wb1uWlvfhJzZiKNuQp4+KzysdCD6DGRlOJwz
WhBzuXR8nVs05JE/EsnZ0AXyZ2GI8aVs3LVVT/VTFQMrCShicJx+EVmFzb7eehYofGtdjK9ehCc5
aNXejWgpgDSMd6KSy1YiIGBy/+Kc5W+mqj1Smg3uw0XcCGDwwsBdZSMhtiHljA+2rVo4TbbV7DHa
zvU5TUoGJDRppFMpILcpv7YyvOWlwVoS4gKcOj7czCa5IzgiqnI8Vg71H1F6UJW/bWPvrbS6Yz+l
sHzGYHbeMwotGPpTckk07fD7JzjDXm1dLYxJp4wT87lVFB8yKX4rKSS5NuVUbQcnPtua9Zbl1dXD
L0daAIrLQm+IG9jJzm+1Xw5Z0iXxmj7Nf3n2l2wKe2HC9l+0JRFC89vq6cgk6RxIXdJQc6KWvGTQ
ET+iGpnW1THoauQTKH+vx/aD5P2NYy00Y7w0nqF/hsJ5bafsyXDEh/JwX5iShuaGcIeZHkgjPQu0
jyIMn6ogOE7hB07BTTplJ3DiHo6DJYWE+RZiIOo16Ysm+0F/6dEy6kdjqHeMXnnavbMneCgXf7sM
7IuUxYs2uDvrark8I/WEPb0y5S712gee7++Y7l5LvIfViYEewH1xrPIc83HwQ9NaADJGcRrGAdCM
CpddzKm51nMwZrdBTk9Ygu5JKU6J8EnutYQUxEb10OFDFpGmP5LPWxZT/DqpiIhmdLNj84ll3G6d
a0wjtAsFYMyiy/z1Oo67MY3qkBQbqqY21TDcB4qle0ULCO9MTqSfvM0Vyym5zVWUFBSRFHs9yt4K
BujM3q5R3F5nYY6O7ZOeuvuG3kPJ0RMU97KH5TC0EYS8ahlC6rBUJxa+qPkYsIHPSlwXK8iC6XrW
B5o0uOhTSaA4XWdadbOrm2mkj/ZSW3MrW/lgcv4SFfbOasJ7nJqbNhyuLMEHCvgW9qg9cjjTC80u
jm06cjxngGVw+IobmgCbkRZ7qMEhceRlSyB9+Vvdq8ozcB7oLvbH1PVPGlazsUYW+tHVxcUzIqgT
ZrbzKUEJCP+Shzy4uAd6IBDzt5qhuzkFp3UDrstgbpXwuEvKh5GNb+nNcdWpwoCehWxFlcC07+Nc
p0DqDC9kayiyjxlyYGvVl3zcsvs8RF63T8giuA2DgEoFPzrwEHoY7JoC0FTsbFpb7Ew/vhTF9ELF
0OcsfNqhOiUkGMuieGcR/KB16YfDF4l1k/pX+zE2zA0Np1kl88qJFfOuxxVfuj1RENu+EFn9zvHj
po9ZRex9TLcBsmUf7d0qvMGBPMIDQDhIHwmKwbDvwnjjo0H6NTEZvteaa3pCh0zL/FY0/apzo6OT
+lh3cKOW7jaKh3wRpMEy7V5Hwp2tys7GWGA4Nb+nsULuMHi+D3AYs+7u2PFzVPtX7H5fKCh77L9P
sel+K8qaFZMoq7KP9sMC5jMb7VO3J9jH/00RFc+wzvzKsXMm3I2F0avFI+S/nLie8JrwYdiHWca0
CaaWjGpxNEpvePYrmkGreq2c7tlM+US09imIuI1oJDhM1oOSn/2I+NvpyUtTaK8d64EfpV+TlHel
T/da6be09PHXVXzRNGWSD6hyDTJPc9Js9RplWEI90g0A6zjgB/ee29euyVkg9s4CMCncp1kknf9y
b8pz5p0Ud/nv/4tEj+jL61g7t1mR7QO0inj6RXw2NDcDN3BKegy36E5A+TbTCYgaDcfoe/RVvYgA
fRcR2OReoXFyYQgsKIVOk9hkg8cwuq9uBvUkVC1AugMaSLytvBk8CsAsvvjo8rQ0rqc83dAPc131
8CUXns6ZMw/Gu9CTm+DfRCQ3fBeyEV2ZVYzEi8F80WnaY47Yxbz96Lu3EP0Z3bxLMfuE+EvLGbwD
rH2h2ziFZOPdHKKwc/pb8ZwaKZ/SIjBMyvqYv/ayMm69A/WOPptZQXdU+jOJw3dRnpKWQYJiwknl
96cWwszjbe6l3ILW/xzq+GOEk1qH25qn1PxNBYoUJ++zzx+l/WAXUu0VP7U1B+Mw/o4NnDWNOX6S
D/yIa/eX2egrxy2XgWdshaMuipuwc4alw3sXj+gHffoUe0wAjJ7GTY+vuHzk3EO5556HUGylUMdp
olOGT6exw305ahz2rZ3NqrEuhHwzoa0zmd90QfdgKn6J6+SmnHTLGOPi0RfPeeTkHtKGNqcu+dE6
dzbIb3Uf7/LKeHRDdm81cnzSWqNJ70kGEJH36Axl64fRG1/kKqBDhVARDxsZ7iDtb2YZ1xzp3ow2
gQWSO+f3gBmdaPPZiTHBWxZ+a0i8/vASd32x6/EkAeO6eEHFYY+3wcakyyAFxzxXAihLluDUqzYQ
4B61sMQOmFyewEzoXKKnjCmmRRtr6G+MODwMUak1XVahps5Dg306J7jcAFeyIHkuHD3HMYECU1tS
X6SAB0mdaT6WcEdfVQT8doNmnfW8/SnDsSOMDIl+pL3FBxO4iaHbLQoNUFUaB6x9ER3q/eCwj1IC
jR3vbE1O3ifQiqk1jWD1mTl0mGkfjy8jitO2JvUPBFaTEDHtb9mme22atsWkNKRSqHaMpx6JyTFT
5RSFNelJs3wqPgjDuaV/gCjwCRjgJ/7Ech2CdgFDuPZzN/1q48BYxTh/NzW2BVYB6VzAjpGOyzhd
BOLIH2QoKH6aAQfTBqwhiJDv2RFi4X0RdjZ+9Bxql7oKmzXb7WZduwXdy1GTX/Mk46jdfWhDiNMO
RMCyoRr3GS/Ilz5uOxmPP3hCcvmXnrUtUs/9GBk4zL/cZRDyah2V0naNaGdrXvTOG7DSgxwzBRU+
K4NKad5wYv1JY4FesVE7bfh7axxp2toUkfNs5WxtmDDvbDt4KrKkuRXVVD1B9V9G7JufesTQUcRX
Zprg+E067qpKF6e0Go+GFxlb36WDeQzddebXpyJtIS9OKPG4B9gL5+bNFM/RIKuNHs2xGdTzbavb
BZ5zSQNW716K+lcPJchR+osv+qs+4AjRcbSZONvkbHFjar9gFpj99r5p0YdTYIaT/4+580qSHNm2
61Ro/EebA3AoM/InQ+vUVZk/sCwFrR0OMRuOhRPjQla/27evPT7y/dDY1haVkSEzAsLPOXuvvcji
Csc/9bl9iaogWA95vcUP/ssMR2vtTIkgKwh5nV6EdjWKu6V+vqsXER570vzZxS7Q5xUFYW54yMM7
42NaBHyEuOUncPyMd6/ZIvFD/CJZ1SNm5sg7LTLAyENoxG4wulaztQebZaH4NUdsi/miIkxMwDVR
4zynHe1LL3hsbSybtfRfonzcJAG2bQmR2F7kiNUiTIyTL0NcwHWLR7C+dD7X9jeDU3+1yBwVesd8
ET6GiGEXIaSDInIiiRJnsvEULmJJC9VkyPIcZIQJMUdZq5JFHxMO2JZEcaJvX0SZRHp8zTJxx+bp
kThcnAGRDHwjqyANIHjqQfAVTkc+7gM8+GAzK3zvDQLuUOrvzhRuaw8x58h+jAJo/Okm+Q4v8UrF
xovi+IU1rJjViU78QQXZl+Vvd2aKakgK4Jr0l8qJ13H8pe67o1VGNwIXBnQe8zeG0Hfzp7629r4X
CG797s1Z9LcmQtzEbcuVM9Q4oG3sQYh1EWNQLy81mo2Qt0YHAi8pR9vL1hIP7wLJr0b6q5AAMz25
rxZN8CBokdB13HfIhRWy4aLwD66HswBt7XMKCQkA67e6YbBjIjmeP7XHiJAFYuR6USUXiz7ZQqhc
IlimHH1pkZ1ctKPYQwmjRNrscdZelM5ioa1p5owuIugBMTTwUBaVVuThKzK/zgimgaJ/hLnvELsQ
YwdHU10hrh4QWQdF+qOV0xvNlm+Z9L4GDKbc3A83dWw/94tOO18U22Hu4gsOjNfFVRUvqm4goSOa
d+exQvAdLsrvJOlChiNgQ4ICSuMYlNBgEKWTcJZfhdOhVi3o2QOT7l/8axQ0z3HlVa951CaXlOUn
oiSuZnE3rtHVMBPyYRU6wA2+mgNRH8UcBbta0RZJrJbasPeKt4RmL4nm8loG9c/WktOZORbepIYp
ta3TH3EQWmfbcaFtm854SoX7TjopRUfeOWflDr/aiYMyuNsBRKhmAuaD3+3j9kcl2rMq6/sS38cE
1tMS3c8gZKlZmNlRMRyadB3tws76SqrSmSbovSZpcVswLaC74q0K2w/2MdxWAqheyzZAvqfLG/Eb
u4i+KfQMf2RWUx2MlvNg6lsUYJqkz4pgziS4Tp4ITsPEGHWSjHjnep3hnVox06fbve6HuT3kn4cX
zmRWM/wwSZZcB5oOvZyKV4RmT7DSLlFUA4KKatDigoAvp4vWg6dO4itErDu7b56Fpw/myAl0hse7
1j3IxxpuBN7teyPL7rugRUKWlumqLdIHUoK27oxbRnr6olzQT1FTAw2BGGm79Js1cTWg5Wh015dq
op2U5t7ODLt55YjUhOKWcrY2HmJzDlal9t9iq8Ec49ylU/+u4+Qmq/lxjAO0F5o9OEhTSCUDS3lx
i33Q0/ilFmv2AvVLg9NUL38AR9KAs2gGQRHs4N52UzDg6ZvqotfYxPkUtEvLlyTFyXuzkujkJkxP
rL1TUhz3tlEAsE0PZLZixYgkWvfy5mXpY1SRrxJ13V0/0+0JKEf7Xu3Sdp/JLmCJErwuxZCZsfaL
3Izubf2rTEO9Jad77reiY5BZSeaXhP99EKhA6FRgodui6z4DyTCxZfhlka04YD0Ww7Jh4pZPWO3M
wRuOSnbrzCC9NGdTRos34z7wUziPWrKirucvtGoWieDahXO/jaeFUGb/1HCgwBKfayLCbfN+Hhe0
WmY/8pdu7aD+CKnfbWwXLhk59eK6ZrBZqSFeR5YH8WV+wOJTrus6+TFl87ti3pIsUKlBfBc/mT8w
5BJAX2tObZPia0Bt8UQsUbeymgV63KLQae21MlD+GfLUBHqXxkRhZic3GH/Rtp/gYVRvxZBQ6TkH
H3A+qz8k9BOrIreNtwy1kL2Nwd6AbwCDLSKosCb3a44QxAf2oWVwzDZoO3eqq37YmgCoeJ1a1T2J
v1BI3W7bdiExuuZ4Z6DTTIriTQGXKA91Qk3RO/gACHMiAQeBfWCwLDdyc/FHTogwQnFfsTsAwnCf
64lBYhKCosSEzuyoXmE2t88+WNe7Xov8ESXqm2CEeIq1TDgmjA6VMe74z4vQiMBQ/ONq7eorSREb
x5LpmzR5DeCc9F8ym0Jkzl8sdEWl520Ms6y/uTqgE1Aav9oB6Ek+XRuCwA5wEhgtMXnbqvRKTzqh
n4JF0Qh6dxdi9V/5nUs9qnEio9Fz237+cBumxfBE6lftTxG2RhYgYW0rziSFPo5ViZ8tKNZY/IZ9
20NfJ7ICO68iPqh3GDZ44Hm6UKY3A8vFWdcpa4AyFUdrbJ69ybOwyRl0fMgJmDpo8w3rYLSJ6VbF
QbMpETbfmyp77garv5+gKq3N0MefmHbJjQhEMD9VincpurdOQ5G/RgQr3lX4H3GrxD+Gstq7bnco
neQQ21/zqtrB43rC1LfJknGLYUQ69avl98UGrtUVVucOzEK7de7ZP/WmIvk7oNHNBt5hfWHLj9pq
m3lUIbU3vWmEPoQ2kAnbLDC5wm6/o6z4PtfpORu9HejpO0nLcO82yryL5MJJqq30pbCyT8Fvfy9z
IgfLbLz367BcpDDQYNHYjMxXSmb9ABB2mlPXjrRx1A5d/yBGcP62yM7KJ8YL9Sh7M4MGcEvzQ5LH
8bUJgGYlGjSKFmO1zqt5PPueP56ZFXAyl126CRpdEmI9WIcqV82V7KstZ65h78nQ2ZDFK7GFokBP
mtGlzw2cO3XYsfzZNQ/UZva27lpSkUwWoEUz3jluPjyPtTExDkmQ4AjWCr40wgMeveIu0/OwKVsF
6DgbjoKF/9j84HsPH71aDkcPnxcZYC2wPr9y155Q5QXtfoosoBbPA5y3YoId2FWpph/MRRRLfXXG
IT4zabwmz11pOD98WgiMQUbzMGTxePBj1R3QYcfbhJHGh/giGeneeUkK6ynAWhplbXVoHLZphE6k
bDXyParXyHY31tRPRN0NJAVMM1KOQjZHq/CtJxf3aurRlolUi2MuEgcLeids/AF91dwHh4yKdmtL
uEmlRIFVRGJeyZ6U8Yi1y4Py4KzZxKS8Oh5EXjdh7RAlwy8mbeKxMKzXMG/1WyrtdNWwQz+RF3Oc
m6wFXbeU3tA29qVkqDemnbE3hbVjQYo4u0m6m4XxEiQakOCBLWIVW/b8JUomgJOxr77V/XRGNwSY
cw5vmLKwJzSWmf1KJI0aSYy7PREfj8QooVMkaTLDWLW0Ns+zaBlvCnAtURM0D6FdPOpG0OCdsXwS
cRGnpJkYbg1zvnXTK3X7mtLDfUV2AQo1ioad1xPGMswKkgmaKPqdsOkK+WkJb8KdPbdilRB0fpkw
7W47j9WtMEycBANuJz1WwwsPgHXIWklaatfhqj4Kvp7D5JIDobxuJIigBCRYcaowvaVVBEMjbIph
ZXLM2lV2WR3cTAMyCaq3ednIvdbGCDHm33rrI/TS+ItR5XTdFJIG6X7zm5DhRdpep9JZkA3qHaRB
TpRemK2NLAoeVTThO8giRjd6iUXsrAalUtTToMqqr+XQWje6bQnmwCm6JxQ3B8ncbgfH3RSL1sJJ
Uvu7L+7TdJMQTq2IEJ0cXOWUOcwhUecEYFfHHckJ8mR148ZRjjprO06fFRr6uwQH5SkxhotNROxp
LCcY0tPXuqXqj/3wpyyTX4GwjF2UVBxlSpqRbnQbZM8Zk1NcUXfuronFtqmycNP0QGTG7kdvhTuA
Fe2mV3DGx9I/mhbNMzqUvQuDOlIBLbAyH9kWvzg18pe6gNBVK4celXgATXBoJYVaMXJeVV7xZFIu
JREKm6l8cuyJ45Crww3ME3PtQBcN62eSmm/05756KSetZvioo4S5l/tWyfmAABRWpofcrVmaMIEX
I+YoHYjooX1kKA1pzsPNWmonfWoZW/mT3dwXIYs7gf8xmosAk6IVreOFyce8XZzNYfqIptp6csLs
1E+s76PRsk+Ok13S0PtCLEZ4gR+X3oHCCTfFIq0obGYROsvIcsSuQegLmp4pNZfCick54SonltPE
MYl8E1QWrzOrhsyU/jnJiC/ndPFdQS1vQQ5+hVpYrgzhOo/kXnRZJy8RxvoFsHhRWviHLqgLWhoZ
7AfbgwKRXg1fhkdB6sSqEYRflxNppnaJ6qDH6W+ZH6qqmSaJgfmF7fpPdte9ZpSMH6PL3JLjjMJy
42OnTEfzyQoVCRT0qSBncKZm64nw9jvVBfVVfaHPQbFl5jvqC/th6kmbn3EIb/M8q7cVX8SawT8g
DtKca2tamufR8BwVgVyLtvZvDmcq0iHoWlhdDKYwTse93+TJtQUEvB6AV3RdaBwzgstfegv2sgij
dySEhG6z3NxXYQ2wZ4JtyMRn03IGXpJQkwdFg+6hLfp8E46xvy76mFnT/GGbERP5brRx4hQdE1QY
9alJLnom9QQnKaH8G8oP20+9+5Gup4g38CDMTQaTbx0lZnNypVpBKmf3JSeSSKxTYrpbl2xjAs+r
9CrQfcIbIDfHKvoD6ar7xiWLRbctvZcK+LMRTcfGRQQIDhT1NCf9fAzjPYddZoZx9y2b62QviwZr
cVnujN7PiG81mHbPkTwI1EejauUt7cUWjySx8NogZ7oY+bjGYkvT+edQG/MRQs5BlHZ+Tl10EznJ
6RsvxTLC6G9ntmVxcuFgEsIq9aauaKbEIYOUkPH1WV4sfPqIv2BYBz0MBCenyc2DSV6Nk0tmqxA5
KP0jIppZyfXzYjJx1pON0q4ymV95Ubf2/SZ6NOfxbqzx2osmAf1L5Yb8R1priqtd6kjikjtKt4nv
587xRXaw05qa03LMpwmmPvjyOnZZ0RswIcba/94qxqBwe+/i0WrX2iUONMy9+Iz8clgZFj2AyZ33
czERcxPrs6rKdjPbmF08bZGFCgJnD0XqMXSl/5g4Q/AYpPvFjR46o3xjSz5E0h+3JdK/u94CUSlE
9cRIQp9dkwWxNlbLKn+d4WNZDRzsOLQXx1pWxSU24MFnLLA2I/z/S+N3EekhAP+64kOC9do3VoY9
H65ME9TpqQCVMLXa3vgQQAkD7lgm4p1d1579BW7UeB1lRTlFnNdOwpoYlNPfGriZfZ6R0umBcc7g
/9exQSJ7/grrp9kbwbmbB8pkVUQYgpuLmi2WJYNP1l8LRzDvg+imYsRRLdjDzELIX8WgEvIwi7Y5
WpM7uIpnmcX2WcRf2Cnq4wA7yoclBSe167eAG7+ZqAtOoBePVRjPsEb6X4KxFkdZZGx5Zzbrjhyx
CY4gW73XcSBFI+rpCuLibNHNoRTJ5jZ6IQ0+xidFKw5wzHgowtrZMMnUTO9yY4NJbmsRrMewX07P
uiABbqjJYqrM+Ymq9IBSnzegMyS9s971QxscLYLaQcTOxj4d47Vl9t279Z6VS7cC6FnmWNivNIFv
g+zWYcRM0pqQHs9ldy/kBbXTfRtEzhfKf38nK2Pm2C1g4Flec0C+bTRKPcg5afeY/r8nPW13bx7H
h1a1r75I/ZfApTzpxgSFeO8KDEzEHMm4fxyJ/AL1B5PH9DjSL2N7MFOjA/VZSCZKUQPY0KpmsVdZ
caHFEZI+c0KpI4DaAemlgKeNuS6iHD8BnKVq0vkuS70Lob0NYR6k3gSasAPySuR5GpJPBRHo9z6B
JeS9FdN3TltqXyoMjg4joJXtgPpFAeJuvKCK1i3tnl2b6H034sULGxirDRK6OWgBuI3EIEAUJMEI
aik8eqKFcbPiP3jpZWquqBlwRqqOtVXwYYRYAmaMM7Vt/xjCMN62tDJ2dC3IBR9JjSr7d7NjhiPI
8S5VuS6K/Jsm8WhVVe73wojau1VTCHg2Uu9RAH0EufxorWWlBixgLsdNXg/HuDzOojhY9IyXGO09
++wxyCAwFaiHpIRwoYT+EU35a3mZc1GfCmkdB9wIdj58W5AsaPhJTpmT7/0AETSkLTMZ3osEnrYk
Ha5gDzNQsVqS3zpsMXXQ7QPZP/fnqCVXRzdQcWK4LMao0Yy2GOUqs6FarbINLUFWxBZHjSouXkNK
8VWPBOfAZ3M2OQWAX2+O5ghfJW2qa5W0jwGw0r2Oxjf6Bxciw811DTLQd6vxOKmBKNs70uPvY9N5
cQSETfzt5R1NYQAX7Rob5CM2lbveZXcnn6XcVNiFkopyYonOw0B0a0yHAZk8+EOvCKsKf/oGWwf1
s1ZhvXEV7t3cTPdW+02MhtrGKnXwdcjsrtDwT1C2amsmryoYvg6Vbx1ZyYBKwEAyIBSLcDmC05R8
nGnVH416ImuozI9erLFNx+tybKNrhuav6ivILiB4Vjb1DviSHuR3nTz35GUczMnepzWgyLgU760X
B3syab636RgdPMgRC+ilR3NgtAw+uJhF093PgPmE6u8jo93HIfvjTKT4yxwqCORZle4+r2ojKbfC
HMJN1fSE4jSOt55op4iqQf+drAoROJeBDstdwrEGbLK7V3aWHAzgSbmhvitnIGKG1ga7DDgElyEn
ZJa1Fk3w8HmhWqPZxzPr9vEfv0Nt5DDEq6zNX7+T3uJ97ObpUPdpdAqCJSgMev4xdoEjDUOs6Tlw
tXUpduAdi2PSEhCATiQcwq2ZbaMnm0p27QqvX85fe5mZ/bFObUKgre4aZe47og+iH2YCjQSIYyt4
5yTrbfvWP5a4ug69R0ZdKkHkgxw0O0bGUYznOv+ZOAknVxRYsi5yIFnJUx14j3HYIU/iYJNbr11I
erbvwX7WDhyNuHiPMpvIxKC/Z0kB3FJ97UWBU1ujCzPfPXR2a1X5e0LcH5rE+grL7MYHjVDFJKmv
IX5IU9HTAn5Jrq7wx1UXPvVphwK0oY8ai1uPqhkzzhLOhps+WNpeXU/179JAgna8nlKUSuBOXgy/
fdSO+d3x9fdMee8sWggUcuUXOQB/C4gDQeOOlttRzWkNrPVYwPy0x1/geKkOoLCjHcKm/ystZnqM
vcEgsQKFkYh+17cW5CDI4jFEz6qhqK7KDmYeQ2a2lWDVxB1HZ/vWzNllSJcORUgNmnrnfLERuO46
zjL6+iOsPep7x2FGkBm87bF2QW8nHie0jA7IeGQNS1xe216h7dWMzgTN9J5ss/IjAVlHhZWABXRp
rsvPezWAKB0ySiw+rYPF4p6k+taL3IucrBaOSThvzPTenFgXLgJTP1vzpogES/p+Q+O53vkGgsZF
Ok8Pfz2nCw66LredqzZD41/GlO8Itsy8kxOVEREdy/4yaNIPy35Eg6YCYBwQf4OgumBjRsg822/F
TOBEmLBkNCav+dEG1pbGVvimAiL1yHFpL1Kb/XkKQA5IczS/LoqTz7tOlvimKit7EYPnbFU1xkd2
X6aWyD42uOlrJBT46pWDqFA7gJyEw8GLIBd9cOdCP0pdeffGMgnVGQz+RRIeNWP7rbaOUmI3BP2B
rb55JrU+pkAVl9lDliHH8dfkMKpgVH6baX7Eg6cOXuZhXPFaB5Ua3ZS4a/dlLovT50VgZR7b/Odl
YLiIeX//5q975Mt9lUWgqA79/SAm0KyDY/Govz328xn+etTv24YRr/7KLJJ08T7++TKfT/jXPX+/
jX966T9fooiJTF1em5hyUlN0vh8ifORV//ppLvxPmaAvyfe26qpf6r8tD/te1QjEolh9Om3/uvZc
Ffz/H97lf/tEf3teLLt/vr31h/r425VNqRI1PfTUu48/uz7//R6in9Vyz//bG//Lz89n+T+5oD10
zf9kxFxe4c9HXj+Kn//9v7713z/U//wf5d/szr8f9Kfd2ff+ACgiLQ5nXDp4m/+yO4s/8Djb0HRd
kk/E503/Znc2/wBCIonjMPkHQ/LfYCeWIyxglAG38gTWfwZ24khCx//ZPuhgzjYJ0Sap2kUBbFrL
7f9kH9Rp1IuwkuYO5UsNJ7T3timVzVWZZrhNAwe849wmO90mwSWHIcxSscPFmtQcfYACXvJCKFiR
yFNr3xx3NirGSzSO5i6zhuTiERiwm7MmOAcSA8KsegkEsl0Ya9HM7KTN94Zb9OcKBffet2EqVLbR
7X0CYM5Z0Iz7csJ/NLS2uS/L3D05rXL2pU/e4ZCLYC/oW5y6jBM3o772pCtVsFwMi1NXlA3zMkxf
eZDoQ2sy8BZKzwd2d6C9mHEPQxjR/DNc7zDEpj5G1RwdM4/erIe+DuQsOtXABOwyyyBGHR/1x2pW
waHCuHj0c0seZmTskBAHcYARyaQr7YbD7OjoFJWyPQyTm58g+5WHdhLNSdTUlUMX9CcRofLp7ESc
sMe7ex1Hzmn0e8AjmRmctDNOeylEAkZC9Xshw/I8iLTZl3OkFu0cpXMzjOfBRSFV1sI645slay9N
/XOFWWwH1DG+YKblEBjAWa4yd9oZnW4vcW1wLI/SEQxg2OwSV1mYuDtIm4RqXVh8pjsbDP21zg1j
2xqiuOY86bYNHSrghUHXYrS+QjCEx+161nVMx3Fr9b1/7RS8Ojnb8a3riFlN+668Kb8qmUEodXNS
M92GVYYisNLRtnQLeeO0TIQeXEBy2kCRGnrI7uOC2FIjiZv7Nnk0ZNvs6fVnSHmC/msH8ZP+Y2Nc
JJi1Fz2ycFl+nxi5PNRONv2+mkKOxygHrruacu+1dH9wotdf416Zx9EZot/3imy4/XY7+KdqaOuv
LIeXp6rHTpw6n5ZX6n8ZupztYOnCfv70+yJV6daj0Pi85vzjxn+927/30H/nd58Pq8c+3LAtvXbl
scHvejKYsfcjPk/STe0NQvkA60DVXnUyt1daf9VdDoZlU9ViS6U2XeJOTpckucdakF1FO6S3UkSv
IyyTg1fpjesG7rXI+EBTghbv8sBmRNkTByWjouDTSK3dANBoozLmFsbQdkv0JDroHtb4BGl5U4xw
e1keBNsuJy0nbjzSXnUTovyAonAtkwYoMtvoSjawezHF0E4qxovxMuRNfoWo+EUW5T3gUXmQVX2X
z05/MNMEkfBk+RiGXXGc5xKJBCEzBB/GmEYScHhmJOwHOdJ44mjDthVJ5xja8y7t8JVJjYs7IrJ2
E8dudjLK+ouWvTgzkvW3bq2KO6ey1I36Il95Sa625N71NyuK+xsNU/Sdk0YpZgQf5Ibh2WjWDMJ/
xHFcbhPEG0ebkBIRlP7NIyRwHQEq3+iGFitLp5WonZRpRIHio+oyhIVJfF+VYpOSPnohqylbt25d
ofb3u1PE37SnpemhwLFpk8juPgF1ujEzvPYB8FToQSo5+eG8D2Po0zbA3TuH1LiNool4mELzqRot
/CDz1J06wuGMasQd5lV1RHwJKVcErZSXLAH37DYETeI7r69O3utT2mSbIFKsOVkVpxusr7u8UK9Q
2dqzNvqWLgE/+a1Rn3HpFl58iaCAXvzM1ieBMkz2aXDI3WHjN119hrJUn/Plgr2euLA+dNdZw0Ry
jbO6OZTDdNKLzzJgOkHe4LDIMyz/khBrMSNedBCwa2vxjNDALRoahIQTuJdKBPWByPYHIPj9VVj0
qCfFuna5NiVKbDKmwqseWfX9oHq8aWl3ayLdHAthvxu5nT2aMgCimEpgcJJBWOX68bGFPLrqCg77
jOXjDTVqtabbkRyE74h1C751V7uCGtFsOgLhLOsCpF1tu1iYd0lnfi9Cz9kDr3nlFFWeadajZKlc
e1sY8cEnMuKL09lbz9fMe0PXW/uGmbxJtVQG0mVQI5PgAR3liyctYmjapNqiLOUQ2ktrS6VRfmXS
+ZOVcccUzxwPdi6xldHmj0Rqw3z+BhwFRnTpvRHPc7S0NR1nwDyd9Exa2UySiiA3H1xJ9kg7Ovmm
HHOU1O3M7DHdGDNyIwpW1CxzYJ+MxkUXaCcdAj1DH9O5Go6dDBO5+bxe+dCbGf9wU7zc9PmTyfa2
wupfH3TvZOfPCwn54KwYMO+AIz7BkyLUrEWQvw4Xs0zNN3g1M7s8ZE1aHsmHvPlmzqBKaoYHY4Q5
e0pGuQlch9jPXCb5iU4YBnZhdyT/Gexkko9e1HO5CZuZWWmW4pxEPnUcmIY84VJ8i/HdfJj9gC0d
w9fN6Kf+ysaVk4bDHNb1+hcjnTB0oYeCTUb3/fP3jsOU3Cvat7SJsl1opOkeFsL4ZZ6C33eAKYOS
SpJxWsYjxc5c/Kq9UX2U+YQib3a8m4Po8hLJevj9Smgr7nF/uM+tiOmM2QZlyvIO5uFgSle/F7Ka
tq2f2KzCY/0qquzweXuFEmrd5TU5t76uH0DZ8MEvD4xjhHA6yeW9KFrvPNRQtD5v6PrhFAyph2JQ
JgciYQluwqj1kT193kwMNp76pkOzrz31Mrn15fMzsg2oFq6b5bTmRXcfCCrazz8JbypMNacxH5C+
Yv4qMX59PlMv5M7youA11zSi/JlCzO7t6N2Rv1+JmcMIwj2KaW+n6hnUxuPnK7ktOb+udMOLE9fD
LepJePh8wnTqiK3M/19TmP6/LC1YxP1HpcX7B6XFz+8f3d9ri89H/VlbmEL84QX85+BCtV3bAv3x
J0oJ+e0ftkVN4TiWJV0RsKz/t9rC+cN0LBdUoun6uK4WksyfKCXL/ENAVpSBZ9omugLX/c/UFvgK
/5WlxKsjGnI9YaIcc0z/X9kksZlllLbyUHbmQh5rvnj4PvayVP5hykjP4eB5tHLLLe4+f/y84Chi
Hf+6uoQilGUwfdEt5AzA/E4rEZrrmobha1fZ45PwbL2D0UbTJA2Nk7dcFH5kkSiCHcbIsKcnFqfE
rq63SS1oABJzkHepQTCFi5+pKyy4HC625YRxaoWgNccJgPZraOfiFnfeG37dfJVn53FUDFFId8Hc
3Pl77dWwWG3o30MxNptRF1Tw3Zy+GSWJ7YiITLAXx8EDbtH3hf8sWSBoipXYC4Nzb5fhA3EFUPYt
8/3zmpH4wUOdqWALI/oAsuGb9Gmf5XH2WOrkUmHFvyo1BAg3g7MU1nzOulvOPABCekiuROUjC6A7
6ghnrczCpx0MX6PH7UbcWLBD8dVCPyKBCiVlQ/pqhHs0zd5lNUy3ojFB3gh00nU1v0xxMz/Sw9/l
maHux6je0Kr84dXm8Jpmzpr6joRYPR6MyB4hPdAUEWFDRjgSMEiPKvp9kbJKJZ/6GDY0MlXbNK+q
SF4jlF/rSaXVKZ/DdlXyomcEpvK5wZsR4b56JBzpOTWJjU60iA/Un5xzhNnvw7DRYH1UeDU9zSKW
avY0NQSQWzzvnS8jk+1raVhu5pjAnyaz7X0Y2eRIOMzGfEVP11aes+4QnD2YukeMFtv0e0IGBN6L
1l771EwFqRccqE8wxu9U7JClKcyW6LgWW7xts4idA3DqkcCWnnXduTQZcWHuIsPDbYazMeGXbTu6
lMaQ39t+314qlWD6Ey92n/n3TWi9MQCMHzDI14IayW6V3FsJabE5Rf+20dWPsXHZboFPbEmySrH4
kfGhfQ0ZTwr7FH6bDY/RCy+36dLipRtMD+VBl98PTolFYcSp5hAizZTYYDoggzPULyQjDeV43sY8
yzAdTIvlAQEqaPkHEJZDqLN1MLj9aWzIA5rpcx3lXKBEoU1KYtrXgdRiX0/NrS0IFqSnSCybYT3W
/mxtZeHHG0FKDUZBZHRozi+WzJN9zop77Y1mea08o7x2oct82h7n7UBQM8S+NIIMWL9hhW2xJaqf
bcroBFfzdE0cf9qLAXykWX4MgfKfKnuCqeJk9OKDjG3JTgCJgGRGNQM2AQ3bhNOa0q80jgZSjpUU
VX4oVPErLNv8J8fHVZEMwUeqIgnjShtbQ2OZMqz4Q+VRdaNhbe/4NhmcCDXcy5K4q7DNXlU+9lcd
4zfo9a62ChO1MgFqHUhKiFrzplEow0YL5LidW+keL9yWXuIqnO1216OmPKR5GD26SDYUuS53UhnW
ieRRZ9MUbP5tq+JbaBQwTOK5+G5HO6dN4h/segvASpT3qe1XR2ugMWtHSfmamsNzlwqI+L7zFqJr
YVjq/mBOztS2ivIzJoNvKkNHBZH5GIrSIobMs866Ga3z51UZIWNqaxIZyW1C2dTuAgzaqjLvKluX
95Asq1tvvKIT1reuHslcG+GcMbjfzCZ2v8I2jMvI1s9ezTSOPrrSpXqYQ4LNXYzRa45rHS4z0hyA
or87fbMGSXfxqCKAm8a/AgdF/9yg/vK1fP0MMyxH0iRVUuKcGL3qmRQzcxncZjvSw05WrKODaWT+
gwl44iDy9H3QirlUGcfG8fePFaXTOhwxEEC8R7vXerci5h1GnWefq9gF4t1O3qYaxmIXeiXhGy1u
BxK2SfxIMizADjHa0DUrOHjRyoOvcyqcqd/q2PPvuiEkzCOI4y0w0vaN/sf9RCWxyyMoS8QSpGdG
PkxVF8itdgisQ7qRXBobaSdq7E1LOMnBCofswCAzscP6Wxv1BMvJXJ2bTvu3SrkYH0Jdfwv+F3Pn
sdxGkubxV1HMvRjlzWEmYgmC8ARoRFF9qYAodnnv643msKd9hH6x/RVAqQlK3du9NQcgFAgApJIo
k5mf+Rsnu0nVVvhoc6KoBBn9zFPwvXRamqfkSz2iXtwfihpgqJUo8lotYKeksNkx2ybU1uDAfFay
4inHY+AF75erKEVKXmmzZZ6V2EWm+t5RQ8zzFLPYJmmNCIdPuNcM5r05pn49W+SnONSu5B7KjBgX
wsSUS3ughg5efMbagipDVBjTUZOClo4aR1IqajpPxMSbOb0Gfljo8VhtQlyHPcNegr9mZTRi7T6G
4kjtoPEncNP8BSDEdVan+q5URH1nR6gGQnt9gP6r7QIBWJqbR87SpS84kdVY32WUvmcAQA/7V9vl
e1Gvui37BvhOFvcOxeO5q9Tswg4uliHFISUN75Mwju6FnuQyLGOMx9TsysKXaQoPKSe9u1d6ub4v
kN+oxcq5bfrqIW4rMEa1kyw1L03gKcdrkPu3qeAL07zpqokvkrB54BlJYBplIbeNtk6wZhu0hlJT
jKYYFWIpmjDV7cr3b8rKahAPKesZplzI3/dJ97VQRPS/PHfPogWDrqemViZCAOGj8tCOG65HzdnK
Yje7jXvtwTUtXMODFJ4eMJFL3E6SCeJS5DqSlFL3IeENy0J/lvUnpyziL26Rorvuds4N9Z3U3hye
tJr0F9wou4P04MwFs28f9CCXcHlNBvyau3NjW9+WoDEnlDeeuqBstjU1mUeXhnRWNP0D1dfkHnWT
KQVa+bFq/OJGHWwiD289wU2WEtALSjr8NOuACuROva5zGViG4xorOc2AqeS5gEcKpAEK0ZgRZnS8
sWzMZ3mnGlQuFftT1JnUFeKKPIysl/ACI6KWPlqdtuGkVMr4QbBba9dxsjiLAkVEL7yBDNSnWsfy
jjUbhMFPvYuJil+b+b1Tl591hY+iiAUgyhzol5V/A5wohHZPJzSwqHoDjP7YOwUXS4P2ZKiON7Wo
9Xzs0hLypq0/tSbhXlnCnEwSd2aHov6QaKl/GYMlQ12m3JmeHC9spQ3oP+fSnRPaGO6FN03ccPVi
p5wjpjjtfaO8aiBHz7MeokhGHLqyM5bviG36HqyAdU8DapKbmn1VONhn4e5s3QsilZDSq64wXky3
aup/LQiUar/LPldJhSYAjowbQ8GYmRRvEwXonahs1zqOpRO5qlGaM8FsI1Y01MYHtgu+lJPWd7uF
ovYGmn9Ai9FWCO5NU3wIQu1RMkL9rm+zfgKvPF1KGEx+VIARDiBeON3D28LIy2mPIo+YkOMnUeRe
eXJmL5LKiiZQEMV1JiMx0VQFzSPTwy9PijY19X38Cg0wdj1CN37W3RbUox8jQ+ymFVn4rDQJMFmB
JO6jBrqYhI9KF6bRLWXmnv+KH3aRDWQC2qcU30rWBzmf5HqAaXYgrmCQyqq3UQrxqUCrbkgxFAz8
1GZRu0h1BBBntWBR2VW5Q0nMfcBOrJCk516oi7nE/jGhomVMDbMgqjbwO3DL/tpwKwBfnviJ4mkE
0hBWU+0GHqaveoyZnTVTYxSNDK+VN5kTU1BCeL1DbqKxo51lucqkZtO/zO3Gv8P/d1PUXkzQLf6q
dqK0k9UNCk3UIVIR5XdBRkE2QSfA1pX2oc3bXzCSqjZKYEfTEpv1WRSKl2z09QJb83zZ0tCAPwYr
JRSxNRcFTOCbpIuuneBZRHBnkfey+FTLAzDEuREVFlY0+wgggWCR2gTSUzK48GHi269a8C9PCEi0
mPr1HcYKJjaONZ2uXSUWyg6dDAtQ6Y6QsJlWVVtfUaIMbpFfuYPsks4NSV55cd2wgwIpv8xlurQo
9kJ9yVAYwfYMX6K+QCdTxvys012IK3SoNUStUMhtAXZPzNbUr7HVTNdRABqCu2StU2xZp99f1ZV5
XxkYkreODiOnpLBY2goOIJEWKuuwrhWAzQpuuA0lSMnw1HURasq6MLeI8tur3z+Jkj6c0Sp6bsHa
rmm/WUOhHSie0F5RWNSXnQeXpARwsrZQ7NywGSAwkyUDgKS5zxBrakLVWVYaPAXDfVFIaT+nIlIM
GUIQ1NQh2eD+/ZBY/VLUfP2zF0Im1gS5nfcmqOQIL0grffbV3rmlC0aE4xNJSq2mfgbpdFNLiYqm
Q+VcCjFALyGnoS3nJRmy1EsABK2BfGwCaUt7ewk3xmCCWHc6nfDV4ckcXomCSTWQdBFdz5RSZ5W7
1BJ7FdD18CQREZkmZeEYW/oO26jrtCa07mUl3qmCg5Qolod0CxJjrdo9nuvM2UuDez3uNGnOTC0m
tYOWI9C/YKNCwNtkUQ+jz1PKqe4H2fr3p7K1A4Ac07BqNsz1dP37U9qjvPb726Z9cs2UvCtnjYKm
DwLJRK4KT9lyGqGbJnZVvSxTpV7qyS9haeEyyZY6IDqtBpX62H8K5bZcKlaAiw16DZNGCspl1VNH
RITR2RUOlcaejWqap90Cb4VoSfUSar2C/YspRfEyt/FkkoJkESi+h7AD6pCCYd8ERXnvQoO5EQfl
ezIn97pn70V0Cy1AzaTMLnftjMlGTKr6OzjiEwIUdUEOjWqubyZrB0KiR48QZm5zJUn9DWpgwAcb
/yOS+9oV3UQEKm3KHILn8z+KvZNCaqsrULBxVWwgdVxRDZ5VEio/vR3N0oBWgWAJ2kQ00DMV2J53
jal028AVpqVkNlMp5zYJjB3wk5tO9m+o7Zsz4nr45OjfIDiqAl12nnGE+ozNAd6lrW/PCzdmCxW6
Vapl2xrJv4WECEhd+MGqRRlo1kWWOJHqbB4pVr20wsiZFbq6Sehq7F0TRd8oqZqPUfo5TjJr0vh5
uhNE/0vSy+jMx6V4C8mim+i573xOI+VBV0KTXh9kF7tDdadExeu6sDzrqktpmPqaNXeqIt+WcnHb
BJnDsh6I7BDdvnS9/KMo2ltdywXIwuzBMOSwHU6yL2kN8yvHVO8aTB5rAxnFp0pCntXX7hwdAUGg
bzPZL/SN4hO3Woj8bZpPmNb21y347UXa1PPK1sKN3bsLnK1ChFHAZYiGLq7NBFfr0E7vfLvMl3KH
7b3g+uqTbKYKCGSxW1KLE+7EHqx3JZAg6YKw1MJIXakKsYXUl5+lUNCQJdHcXV2jqqRr8G/Zwz7L
Dj2lBiMP3EO6ehc5wF0zXVQ+cycEVxDwolWmB96jGYpTmuP1HR7BFNQpoKzSGnap2+r69PBWb0x7
dXglaymvhG5eSpKzgJsCo002SnHVAbxrrFs8mKL7qEsbVPHih0AMgGaGRGkutkorURdXES6J0SVk
EREaZyfOLVMG3NQS36d2Deqy7jUYa8PLxscKt/f9labb7ez3j+hGOUAWv/9KngwGo1KD57Wq9Ld6
6JWL1KC8c3h7eKo7oZh5eUOPRK71SSia4TVgaWdnxYmLOkk6QZtQAGuw9bAMBPQVgNdCqpVFq2jE
ncAeuVNpX8wkS/0SNdrCGrwZu76VtlmmwG+JVHOVxo3BnkzHqCcZeZDBVs36HKw5bQ4fXBhKQs0V
siDedUzz7io3PPujSoYxC/RVpWjWpW/l9DwGzrTgSku0fuljDk9ZHMcgxCqdLFbyt+hmB9vB9W5T
IDsQxu1LaPnxWqZ/dnN4EuIqXOSF9JBX4vePgMb2PizhCvoGqt1xfgsD1tkINdjbwvJ1Fi+Er43D
kg+vb4X2MiIQh/fHl/rw6eF9a5qI4hkPtF6EzcDgXpeqdZlgZQqYg4+wXUL6SkNXpGsSfFIknKSB
deYYgEdds+lqZ51CVJ0nVBcRj9yIpdzeAOmEqQQdkM6pJS41QXIXpMDb0lcwqfet5hea+i+JHHe3
SUo2okvZxwSYf30JEMSCg4BURiBfST0a3VZRvEh58jnpIPKT4ePQgYzQdScQBkXMwwWrOE3KInzS
DR0/Vmqck1rIhQcLaD6bYPArTAJ/RTnCHEitB2Yr7sDxos7RLoSBeNOVcn5TptfSwPwSBNu8CRWU
9wyF/EJXEGBx8QCYxF4Vb7s8s9AvqyRxZto6+F5T9JxpFkP17Pvr1Df3/K/wvkYZ7VaBJO7aJDBd
L4T0NBP5pm8ERUaEYHiJbYiDANu6DfN8zqaTTmwQwXPVgQFu+6q+dawe0Ym6jK5Je0ooQjzFLCmT
Oh58AaJmg16gtwhc1bkuBesXLpK3AdGHo3cUp5CSioWOwdyDJqV7XY2nPo5kKIiIZDhp3kmz2I9Y
Q0mOYk3r7nw/EBh+sNS1yu5O9rrgCuZAe+2juXRrAWlGRw/1hqIMYMVZ2BND1ppjN7cFspjtVPQv
4HET8U/IYYBpkIU/1HlLzFGZIAeGt+w70K0wQ0w0kHwIQTay9zWisIlAbr5Xzeg6qOw7JW/nhLzi
CunqWRz7j5AZFpSqNyBDzUklorbJnFAnZh9cG+AHNhQRnCloCG8qaOYvpWEm806tsokoSdH14cnt
zXQuUm1P88C6lbFBQnfSv7Epd9AG7jdBIF8yEf1Ptikti1QhcaVcKF2Jul6uXAGrNTRYw2mYYchM
9KNcqabLWw/YjwwmPcUw8Jp6Vjv3vSDGf5Lqjio9ZWqUL1WHPVizWuOq6ZCYN71iitjEPgzErVKU
5qPjZtqqlkGlJKJuPpZl3828Rqimma8b674Hw+C5RoxxvQ8n1EL5tMmHkk4pGjO4f/TTfYRQewCo
v0gm6Zxj5PY6B0lBwSUS4DoId4lYpp/tAiVXcIvFvOVeuLJlhQSlS3ssqofdK047AXaW/+QjcLEI
IfhuKfA0S3Cy4axSknt2QWmR2+KvQsvHg+cwHoDitpHTh7Ky8ePRVGVJoekTmYm9QoQIGfPH1kIY
BchRyCKYYy+AitSnHgXvIXHD9fWLTNAmlJq6onaI5pRvIj6jFmsMmfOp45NHRYUiLNlKf81U3D0R
SAh3aRitFFD820RHh7GuAk5GlOn3irSsYtvcmpEVTGXpRgatvYHC5M4So6FjXMoUw73CfCQOnVlo
XWMUgORr5vzq9ba3QMxqrTkonYluZa0zJ/riM7E+ihjxZBo0SpsC1ZPjmHsMcpEFDpx7K7bXIDNV
ZM79CDKxCk+xE5980xNWdereJeRPt6TuW1kCinJpXlaqSwgNifcGrUh37za0uUupmzuFZD4RhYv2
l4w7iZqZJF67Xs1BSyTNaK4sC/S2WUoL5HT1pqQxZBWDyrW2JHW81DINTLSnIx1dmjK6AoRdK4WM
Gzy2aNx2hnQjVQ4aeFIk72AAQo3SO+agnDyyzNz5IPA2kl1NdQfsQCUih96nlgyt2lSu87B1p5Ls
zupMwXdB1azHKHW7a0E2iuvU0rt1piFC7fWhuT082fI0lPp8G/ezQaFp3QqGtqYdoa1R82C3EINl
4jv9TaTJNuT/ZgdGjiBR6UIgS012rauNOYETHa40L65wFczKqZiZOeVA4T6psF7QLPsTaPz4MZRK
oILcvpdEJsHOCaQ5mv3GktrVR+ijxrWlhckODbhi+xWQxSRz1HiH/CAc1RBqmCMmLqV2n2KbGOqw
3I1yHeptuZaU58qx9fvSk/0rO/DqjRWHmBxl6M27uWJcqTU5pSSYzlRE1B11aaRJOk/Slg2aIp/w
VrwK1RyUty1XAEca4aGnPh91VXVLG0x48Kz0C3DcbnN4RxMGnzRsRZeJ0N52jdjcVIKDWIOg4m/6
DL/TWAkegrwg9oTHUqnzWdu68hRqcL39+yjeMfjcE9jv7CUZELDFe6jviE77G7zvDyje7w4+AwIX
3Ye4fMBg/B0O+C/90jdroJ8PdAILfk6quMwBGcNuPkH4SvTFTw0QD1/pAEn+sxHCPd+4+gpuWFYu
gNrh1GKC4h0eNMZxHHBefyzAtr/QRAt03uDjgtfim5PzR4f/50f2I1T6x3FOvvuevTlm/Slz77l8
i0EwLBxITuwf/+Do343w5ujlC1FEJMsgsDo8GPD90WNkY6m6BMSBB5jp8zoHMujskSdBES8005JE
MF2vj3cnQQKnIUmQJgevq/M6fJ1K8MjDl/QLFUQ80vjm4RKL7+4BC8Mv3eT25yQdHkc3sjOaB6bC
OqABzB81FyTrQtE0y1JA5Bwfp7eBZV3ADlBYLV5/DpDnvG4G5gIWbqNOgqyxHJpgWwe2xclKILFU
6JIscxec23FzxdTjTcnO+Eo/+dsroXohGyp1TI7u7XFb5sXAlpaGO+PwOLtdAMnMsduAZF6YoDvB
oRk/XwLEC3YBUdX4rcPj7JYAg67x2FvfuMDSUDFJal4v9emdMEQCoqqKmmWc3TagAM4duw8QCeHo
xBkwfhIC6bqo6cz/c5v6hmb8xQjwD2Mg1n1JlVjwQEYeH++vOyGiRJvCks7utld+Yg76d1e+Yd+z
uPJ0Bo+Tm4t8sgISH7A0UIB7nfxnt+/pxKdjJz8r4MA8GJbStwcviRy9boksjGd38bkfx+56XHvY
hiZGc4z09rgJdiQMXBWIb8c5cYyuzijos5CpHnvR1QsLtDbX+N2mP2C2h7NrUVY6zImzW/e4OMrY
gFeG9Qo1jICOGX1y8ZkMpgGflRPzbUU8r0h3WI7/A4dviSi/iWT/347y7VmQRDD4kgyi3zjGV2d0
88MJGJ32yuQz1uBT+j7kJdUfyAzEg+bZBbsSOMTR0a5xwWEPq/3rdX83+1n7LBmmONnOcUM8u3BP
0hRt7NLP7EfBi/kvWz/d9qmHXOiQT2RI8ecW9cmUYsaG+2x9uiwzv0mafzb9TZMdkJif7Op4fs5u
B1SHgHXkFjgEACKRnz7MqverH7qxoqHqZ3f7U+/RdH3s+k/SC/sTuAhb3eHx7gywDHD0FrCh44/F
szsPsmyOjgAhmpkiuham/Fr/frcYDqEQgb9FDfh4r53RLshXVsduBhS8KKBolsYi9/b+HzYB3YR+
J79WA85vEVRh042d/jpHyVlkPv10EbTIfkBfkP69NgjO7yzoSL+PPQvMdFBUujKkkSc3gXExbI5g
S1/XgPNbAixq1iMPX6bDZRIIk+GfHj4tH1J/XZMk7exyfkKAoVExrtgtXsDKZYX7g4ofawC03CED
fl0bz+7y07j7QRbp79Z/CATZ5FEuUI8tvvf9HwIhwmHNko1v8fLhtJ/RPqBAqh59L5Dx0wJDoV7/
aTQgiQbZMh3Xb8vNOR2/rI4ugEksdQo0c4rbx+N/XwVkkbCIAxRF+r5TnFdNgC6+NHYpJBxW5SEj
hp5weLyPCUkKyJjJGV7nyt/YD//CDfMdNzEBxf71AKvwXoo3Amv/5y98gx78OMArpGDx9Z//GFAT
J784iK8dh345QDmG9/86KZgfYA9vfvgNBnH4O6///fUAf/zTJ3/r21F9+3DuveT7/NntDj/oXr/m
UdTtv5xqXzzvQ3iS5UvxA/Th9+/zz3+cfNs3+8KfDX+59/cfJgz/K6Ks3v7t+EdYwX/4D3y4r/J3
f4SYeuwfmeyj9OXZffk20nCFjz3B0SO73j49lb044g3+AwO71Z5/b7/zsYo/euiEcb3wZORjc3D8
yMDhTsc9NJ/Gjrt5ab3n5APM3+7t6ThW98cOflXl+9hJTgY+FM7HDjyD97n3KzwJ3o79WpcdP/hL
nr/kp0MfK39jh557X4GOvhv5UEsfO/KShQQO5cnpONbpxo58s+/2uVe+Hfk19R89cvVSJx/WL7/9
zwms7jWxHjv6dt8inXPytY8569iBd9XLl9MpLh/TwLEDD1vtb/8u96e33muuMX5w0JLMmg93ycld
8lrNHDv8/T7+sK684gPmM0nx23+fnPdjmjj6T3jxPkxOruhr7D16ZAQT89OBjy2OsQM/7L8QQpyc
b+UYLo8fOdpXofdug3zFIo0ePNy3BD6nZ+QY4I4d+pF46xmLpLf3xyuOYOzQfybC+z2w/P/Fan8q
wjVybISQ3WT//E49+LW8PvacbJL8JUxOgtfv9evRY//27yF2eHslv2Mh/3zsn8Xq37HNP0bw3zDL
P/tvp+nJ8BvP4cs+/9f/AgAA//8=</cx:binary>
              </cx:geoCache>
            </cx:geography>
          </cx:layoutPr>
        </cx:series>
        <cx:series layoutId="regionMap" hidden="1" uniqueId="{1C3BD242-0A36-4564-A437-297B584D23C7}" formatIdx="1">
          <cx:dataId val="1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8D1D6524-EE5E-4B8C-A21F-00A2518B2169}" formatIdx="2">
          <cx:dataId val="2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31F3835A-5CB2-4260-B8C8-E1FD29FC6457}" formatIdx="3">
          <cx:dataId val="3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17BB1B6C-2548-4478-B8D7-DC181AAA3099}" formatIdx="4">
          <cx:dataId val="4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08EAF532-6FD0-45FC-A3E3-E5A17D64CC07}" formatIdx="5">
          <cx:dataId val="5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EF279B30-9A1D-44B0-A7A4-2986E62D1AE1}" formatIdx="6">
          <cx:dataId val="6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D03E51C4-F35C-4E69-96EA-10EF12F1A665}" formatIdx="7">
          <cx:dataId val="7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6BB83C93-E726-4B2B-B75E-023B242D57C4}" formatIdx="8">
          <cx:dataId val="8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CCAFCD42-AF42-42AD-A1D3-27C56E7D2E63}" formatIdx="9">
          <cx:dataId val="9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B05A3870-E338-43B6-9067-9035C2C14387}" formatIdx="10">
          <cx:dataId val="10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D65F173F-E534-4E71-8442-FCE57144BF59}" formatIdx="11">
          <cx:dataId val="11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  <cx:series layoutId="regionMap" hidden="1" uniqueId="{0635CE06-BE2D-403E-A427-26866B8754A7}" formatIdx="12">
          <cx:dataId val="12"/>
          <cx:layoutPr>
            <cx:geography cultureLanguage="es-ES" cultureRegion="MX" attribution="Con tecnología de Bing">
              <cx:geoCache provider="{E9337A44-BEBE-4D9F-B70C-5C5E7DAFC167}">
                <cx:binary>1HzZctvItuWvOPzcUOUIJE6cOhEFgDMpUqOHFwQty0ACCSSGxPg39/E+9FN/wvmx3pQsWWKpXHYf
R8eVqoImCSSwkSv3tPZO/vOm/8eNut1Xb/pM5fU/bvrf38bGFP/47bf6Jr7N9vVJJm8qXesv5uRG
Z7/pL1/kze1vn6t9J/PoN4Iw++0m3lfmtn/7r3/C1aJbvdY3eyN1ftbcVsP5bd0oU3/n2IuH3uw/
ZzIPZG0qeWPw7299rWS2f/vmNjfSDJdDcfv722fnvH3z2/GV/nTXNwoEM81nGIvdE8wwpja23fu/
t2+UzqOvhy2M6ImLieu4mD7c9XSfwci/l+ROjv3nz9VtXcOD3P37bdwzqeHr7frtmxvd5OYwWRHM
2+9vN//+717e6LdvZK39+0O+Pki9eX/3mL89n+h//fPoC3jwo2+eYHE8S3936E9QzADX6rYC8X4Z
GM6JbQskOPqKhfscDNc9cQm2mY0JuvvjD/e+h+RHJHoZlG8jj2CZnW9fGSx/RM2+vtkrCajc1g8T
9J9rCiEnCNmMOvR+7hF5Dg5G5ATUyAV08N0Z+OHe9+D8uFwvQ3Q8/gioP2YXrwyoja5ulf6FCGFx
4jCCHFs49xAdIQTqgxzmciG+InikPj8g0MvQPA48wmSzPf8fjslfGdynFu3ZOT/pXgh4D0q5iwW9
N2niz0oD1s4+/PdcXR5t/1+L8hdgPDiNZ3L/T3cm3j7Zv/HBan3RVS73by6a6mE+foHp4oACeBVw
80fTj8GogTchXICruZ/pe2v1k/K8DMWLFznSEc9/dXbr9hCUvPEh/nqYs/8cIojDyMFwEZs+hwiM
FqYuo0x8DQqch5t+DcNk83n/+c3n2zcvasyz2b4PTf8ckf35Es+GQXB2CLhelT75eh83Uv3CSJk4
J8TlVFDG/iJSBl1iDHHXOfIrD7IcQPq4r/aRHr8r18vK9PJVjoHa/jF/bUjFcl/sf2UYYJ8wYTPX
efDzx2EAOWG2AIcDRu/uDzTuqenz/16gv0DoYeAxKPPFa7Nx17fV/qZqxoeZ+SUGjrpECOchd4Hw
+Gmi6QJqWHCbCnYfnbGHe9/buQeJDkq0iPL9jdSHt2r/Zq327e3DyS8J+jJaf3vBIxSvJ//Tg7ln
AgNXcLHP36wbWb/ZaaPrf//v783Rz7EGkAtxwZkNaD1HETIfgNHmGPMj/H5GmJcB+/MVnj0wPO96
99ps3z4rboFg+nXIQA4ECgSKhP8iB0KHJBUx/qBmx8bvByR6GR7/ceQRLP4fm1cGy3bf72++66J/
Tl2wfeLaEMRh/jLJdrB91MGA2ldu4SgX+nt5XobkYdwRINs/Xls0t4TEqD4QgU+TwWdP9bN5KQID
hhyXE/fe2xx5owPtaWOKibCPsPgBUV4G43HgM7l/f7v847URn5f7T8Cw/UI0sAP5qWPbEDm/iIYL
7sZlCJgE/Bh6P43YfkCglzF5HHiEyeUf3iszWQf2+t//bfa/ko4m6ERwDs7iLzIeSE0FOBLIS7+S
O0d5zzeZ3vwBlZF99F2T+jJCL13jCKyzV0dRQ4YRN5Cffnc+fs7FEPD7h8IBOUp2MALfYrsIwoFj
T/8jQrwMyhP5j7Dw54vXln9e6FxXvxIJ9wRyS1tw56h6A2WBE8cFKIQ48il/L8LLODyMOwLhYnv6
yqzXhwZKpf/+r/yXOniH2cyB4ua9SznSCyEOpTTuEueh1vZw7/t080ckehmUbyOPYPlw5b8yWC7V
vodK2i9UDqA5GTmoBv0a6R7B4ooTDKrDbfIVtiNN+RGJXobl28gjWC7Xry4cPuLVH1buS9zHz3kR
egiLXQh+H/KUP5kwfoIxtkGtjnz9T4j0Mj5/usARTJ7/2ozaaXPb6jfr23//n19p1/gJdwh3OSjG
M/oMWgNs4QK79pWdPlKcHxTmZWyeDT7C5fS1ZS9njczNPt+/Ode/MoUBr08IJmC5HlOUp/iAv4F0
EhGHfG3dOCrj/KhULwP0fPQRQmfnr8ztXMh8r/Qv9DqEnbhQDkCC2S8GAxg5J8xxgJ7GR2rzA6K8
jMjjwCMwLhavzYzNGlCWpNmbX6gtkFm6CPhjBK0B93/PrRlG+ASBMjHQlwfvdh+X/Zg0L2PydOwR
LLPL7StTko28ifX+5pcGzYciNAIXYttHYdkBDwEKBCH1kd//JsahGrO9ARL4u+vkZWRevsoRRpuF
/9pyy49AI5vbm19Z3YSOGqiiQSHa+VPphUD3IOI2NHQ815kfkuJlYJ4MPULj4x+vLZsJmmqfR99d
nT8XLR/cCjlUU+zjMBnBEUypK5z7YuYRID8gyctwPA48AiOYvTbzNZef9+qXggGFR+DzIX2BwuPT
yAtSSqg6I5sATA++5il5/AOSvAzG48AjMOavDoxdc/vpF2f50CqLbMqOsxQg+iECcyn62oJ55E3+
XpCXoXgYd4TE7mryyrz66X7YV9I82O//PKMn4LgRw44gXzn6F0wVlIJd6FuGI0/14gdEeRmMx4FH
aJz+8eGVoXFhwHu/0V9+pLXu51wHRFqUQ+xLyTej9MxoQTrJOAWa7Ovxo26K/+dev8eBR+BsJq+t
Jny5z/aNkr+0dQw8OnGYI46pe/AhwHnZ+ADZ3d9RmvhjsrysLk/HHoFy+cdmd/H/W2f+esfM4z6i
YG/2k7sNSE82zXz/6N2zw6aoo6HfK+jfG6PF59/fwp6LQ+fy48amw0We2apvnPufBt3ua/P7W0s4
Jxx2zhAbQWsg4Y6AkKy7vTvkQuQAvgpDqZ9xju4OQUnIxL+/BetpE8EItG7AP9hxgbWpdXM4dMiV
oNzGD7VPhuEC5HHj106rIdL544R8/fwmb7KdBvKp/v0tZ6DQxf15hyfknLk2Zsyh0AVMXGg8OBy/
2Z/D7jI4Hf+vNokaFGqGZ6IgxbLuG2eapGF+ajAOp4nL5Wk9VnLWVtLdKNZls0rWdINkUc6qpBo2
KkNmVqWV2RQC9zNasXwT9T2epaSTG6do+GxMS3ftstSdjaZh61hX8dwy0bjWplJzy86atZaqmAua
FmtNrXouMpOuU7fs5/lgh6uuonie58pe8crweS46vOoUcueoQt2qTlO5YE5brVptsgUjYbaqs7xc
tIOSK+XKdlHh1F0i046LzjFsmUuXLrowQktk2c6ii3G7hObZaJk6rFw6WaqWY5tlSxebYjkyN14K
O2qWejTuQgt3WApF2GKsRroUqEMLnTFnKZK6W4y8jVZRzqpFN9hqhQaVL6oBlStUpMmiq91mhaLU
mtdUohW0XtvzNo74qhcNmbcpdlct74c5BPdyXVummSMW5usOJeU8HyOz7miRzVHZ9evO7uQ8LxBZ
86YPZ06SiLVuUntmZWO80bwhM+Fm2Uan9jCz6rbaxIXVzMYo6TeuCcuZtA3ZuGGdz8ZGOZuow8mM
DiI6LZRlTSsLZacKLjqtQl6dQm2RTSvX6k4VLvC0tR1y2id9PyVNI05rEzVTNtJ4W9e0nCZNnW+N
0Pk0T43Z8gQn01Cn45brNprmdsa23JTuJJRRuMXK5hOr7dJdnFVkYsm43FXy3GJVOTedSCdt4Tbv
66jrPZSX1oaJprlq+zK4+15aii0Kng73HxOchV4axe5aD8q5zu3PUVS17+PG4GXPu+j+rIhWtU+r
Tqx0VxXv9endpYq+RqtaCE8k4l1XK1gHUVMu797dvyQmmTpFdnX3iT8ePD7tpaEvfHc3rOibcAJr
6brOl6U79Csr1F7Tu+FKE0UnToxcD1FdnbZyrE41VJQ9VfVmogs0Dctm2MQ1GzZS7ohrp6eo6pJt
jqLrXqV44eh2Aq0v9mmWwoQmMqs9BX5/UTXVOGNRlsFsJGTWheMwMSk2ntVV9WJAXbSTje36g0B4
kvV953WlcKe1cqNZXDpi8NsyLL0CkqLTXJZo0sAa9VnZBaQr2pWts35jXXWqVKeZ6d6xLN+pGGBi
uvDUyJsFTiT23IEIX1MbLccxR1PdD8RLq5h6RNqjhyNEz1iPpAfWBtZWxPgypOMsqUk4Z+0o/EjG
2SSO7XRl5cW7ljVobY1aTO3CZB7XxGwtUSvfkcpMMauaLYniZlundeKJoWWz3HL3oa6qGSoDVKvP
cRznU9mNakmLykduLrZOjlAQZRJN2nIcvKRrfFTw5JqkmfZgz27qZ62MdzpHk8TN7I2d5mlQ2YX2
Sy7qVQTPNJdSO17Y0XGVsHoni7Sd4BQnnpta2BuFkSsRjvMwjt0NrdLag7006cTYnC+GEF/onljr
fBzqVY1tz9J93gSOLiKfj205YT3JN6msmW+XKQ4ypIpTrpp2lZTpxI2MKDw3CZNJreRMZeYadaxa
t1ZTrYfDO1FZxZp5OHPiTRQruREpbVdIIo81ibtQdjcRZV2sEwcXa3V4Aa1PfLsJ7SAtNa2CAqty
kXfDqlU8XLvaWH4/dnnQNkRsZJuPo5cOnE6blhhvSBn2s3LggRq4vdHILRaCNWckqZpTRFi4HEy5
uPs0SIMmaQsrrZF9tutMY1ZNUm/LqC2XGaIfLUXTc8zcyksT5gYNq2JP2yJeViJJ/ToDs69NEU9q
C+mAm1EuDi0sQVWM0aywUTIbcVn7WUrIZpSDmdYxwp6s8U0WOnw+jO01uKh8LUns+La26TSz4oUo
R/6O13TqiFbP2tB2AmFh+YEZknqS2WSbMumeMZpdwW7BcWZXUk/dnIIJbRiZJtmYv+9zdOuKsfZZ
g/sFVUx5YOUvI5TQd0J8gqB8kcW586GT4ZK0ZFiOePRq6DYIYl2GQeYqfGYzSfyq52qS92qjRDWe
RWkysca48ErZl14yunRllXbhYSrrQAqrXSaj7pY1CyWb3H3WIosz7+5tfDh09w7DevOttC8WbcPT
9d0LE1KtDSrILB7iCzmA8F5VOX0Q4iGcFYDgKU5pvkjLJF+KgWwFVtFOszYWXh9Rxx9kzyawJyIS
nmJSrUKSUs9CtN5wboGSQVOxh4oxn4TlmE1ImlhBOEbusrOQuuCq/xBzVO9x04XeaHS0tZqhOYXF
pXxZJmZvO82VlQz2xSiEWXY515O77zkvPeZk1YekjNJZaCXJPLKj/t04uPcnYCq6oGY5WuVxn58P
Y/alcHoo4KkBeXzkzpbbNdpErOju7yQ6udOFbV9WKGYLRS16f6GxW2Bmtx8zpodpJSSdd1HcXiOd
Lu4k0bmTBLUq6rUUbXFGhQMTfxA9jknltVKxHcoqZ90Vmbi/U910K7dLnKtsZHIR8lpPI+2ofXpx
N07ZLJ7WZV0thtYxV4NdbO7miFoF9W07VZuUonrnIt2ClYZHKhRKPMpLfIbCTK5NLovg7koNYjPi
RO61astmLkaHT2lDo4+c3d/JakQ/KeooXhYsMZcdz87v7mRXovJhu3i44XHRbaNmZPePlAzwswaj
6qEWBUH114j/Wdh6o4uhklH89ScLHj/+61Jn8P/dmG9fHn7x4NsnYPPvfyrh+KzDjR5P+7Y5/xDO
P0pxlCDc/27CX2QP3z34LLV4tnftgec4BN740N/714nFY7r8La+4G/GQVdgnDoFdlbYAfoUwgoFD
+ZpVQDf3CXX4IXbk0NjNGaQOX7MKSk4gmXQ47PYTUBGGDWXfsgp2winQZi5UiTGF8pfzU1kFep5U
IEgnIHMCLg5yCyg8i6OkoqItlnkelxudFXQSdSxokTLnWdOb87SmHq2cXeywfsMcOdy/2I/vKB1L
n5vI8ruxnQ3padKOUJSy7MEHVqPZjoqipUujcooMUtcdC68ipSepEY3r1USSDWxSiFeGSO11WWUu
BM+7XcZ40EPQ4mWqRRN6uFtYVNV8VGXrj016qtKa3SaqX7T5UHx0ZL20c4jbnbjKAj448axxutiL
3LHe2i0qIGSRuS8PH+Omh1L4I9gvpGVQ5zqeQQCOQm0YUkPhUvuQhj5Ny2QnVZyaol1LW45NMChd
bnOrioMm7sXckDrblGFRex11So8ik+3CNB1Ps0wKr42SJugrGadL2454PRWfSRh/ilGc78KBZDuX
Ze0yZWIGsTJeF7YcAhf1pQ96ideSNRrsRpKvBtY6q1Qi5TdhSd+hUlq+cUbPVFq9t+S2G5ziQ05y
uShHUU2yrCwmCc/wjBguPCcl+KxtrW6uDJeejuNyZcqkWNd6iL2xNvOGcGs9ZnLYDTHtd8iFXyQJ
ezJOiNX5yQDmy6JpehaZoZ+JVLfLmBb5hsL4iezcVdQQtLFY3wd5U3WQMsA7WdDuPB9mbRYK35Q2
uTaKpR4hkXsDZnniuMqJPCqzSUXGbhlC/u4XKuFbB2XTMbHGVV4PYG5bCNhSJ7u8e+kavKho4m41
a1LPtE49kzD5q3pMTNAUcvjYRtEiKa+ssBC3kKH4uuql9OKw8hrS4S+jqndisMxema72ynbA162U
3O/tvgu+v3L4n1RPUOjTEYhD6eGFhUOg9G1wp/CajgVBfpWFxmtKGl+0tkm2ZlTT0DRJ54XElStL
h+gT7a3aV1HWLF27516Tte0lphHetZAe3H1iLi4DlrR9EMW5XXuoFfaVaskHaHBIBg+pofeYarPK
05ksV+2klIl92xaF9qwKk0szbpFspV91Bb2idtUuaOhiv2UtuUpK0S66kmO/M5OOaK+N5RLj0hVe
YTvOSvLipnModvzRgktkwtGBzfLBD4cRrUOR4TV2rr8/ic6x9rlQ0OHQViMoh13qwN88174UIjNS
UF581T4c2vw8x5BAlmHINqNCxYbEmQ6MZmQTJ0b2M0PDcdpJB503Vu/6UuJs5oQZPr/7zvnU19Kc
GwU2LBnzLSojQIg4G6fC1Rknnd5BGAWqOoh477ZptiCtTa5SDhEoS3QZ5HnSgjUz/LJi6L2kgwIj
4MpJzCx31zFfSKc6Cw8vsM1/9LEZ4WK5GFxPSd/INLsZxxQsKk7O2wP3oIlmE9W1yQ6lovba0u53
fT9WCzKkVUCdqHjXJIoH8SDJPM1tv4POyusqH72GS/nJYpCKjDzK1sBrzlMUtRtl6WFhJeY2OtgZ
yO+y3d07LdpbTaJhobsCNmx9z0yyI5ygr8k9dJ9DxROaA+H1yEpiPWBm9QSvQlyVq6EaPrDOZF8c
B7I8q04/J108eEJk/MIydu+RyDheytxiCugX74DLUH4SymGlEqHfmcpakNInLW+3XR1BSDl2ODC1
dqac6a0coHXUL028yhwL+DHBLjimesFtjwkafigjLbxQlsMptYt+GUcs8ws8h67T8NTG3bi9e4mF
TtbQqz13Wge+Shsbeg++OydQjn9K6EETpQC+WEDtETjFw5vnazeXcdgruNdKqs95Q+XGjlDrq5qN
QSm07QODFk07GvOLTrdy0re4mnaMWxOsRz0D60GvuI7fxVWd7UADB89VTbFRI6HvbGeSJvln44p+
btVKb6TmUe+JotUb0XRAiRF7vAJGp5i6La+XWGflTsOa8zM7tW8G94MTleoTt60ksGoZzawKaU8i
t9soDUpDcz18yhri9WWUfSwKm0yqqmuXlGv3zLJM4XU17z+RbLyilvM3lpNBr8nxxDmwhGzkQDMD
EeRgWZ8wofmoLTtPBrPCTKttHxIwhnWv8iBSBn8aVCm8mlpWoMs+vqhS1vpg+jNIsqz6fCA09B2m
o1nZV+bcddi7zk3zgNKqPB1SCLg7p3OvMsmAYBrqzh+53YEhoXrOypR5ok8LLxV0vIQUOZ7GVhqt
K3CZE97wZKp6lE7KyGjfzU2/djMEfrJK1ukBlLYRXmyi9soezOBFrKaTkQ1R0BA7/PT9tUVg68bR
FLlAGAtQNQhJGD+2i1nO8rbOu3JlizydFkZ058Kx11on1jvSKb0wRhHggezOK3tgmFwNriUdm/BG
LilD6eeqbwo/rJDc2VFcgJ2P+mlhqyub1DNR0Uh5FUv1coBoZPR1lKDp95+AvfAE4BthQyR2CcPu
4edHnoJMh0JBIFJkK4Eg7suMM0F9W56bjJCrcHQnFkvKc8XNEjb6m1Plist07IaPInKjQDV0AIIH
lnOV9ONZiTrlYdWOexY52sOmys/cXKk11HmKYCxTHze552a0PCUy8iVJ8923FwhZhJ/hwpnEmGdg
/QNaIev0PqB06itcu+HCHeIyGNLYzFInpKexo6wpz7LR42XBTiPTXH1/evjR9AC4lB82yzNogbNd
2ID1fHp47g6V3Vb9jDmGB0Cv9mcpSVo/L+v4I7XZBmaVfYFwKkANqW9sQXrP5VFxybuYT0RRtkFc
dibI2hw+Sie/bCswwQ7P6pvGyKDpSxXETVRsbA6XDXVDNpVCzlZbI/JwZ+p9XcaRV+syOa9ZwVek
4Z1Pndp4RcrMXmsyBTIhvC11vutlkvgujupxx0WbT0UE7FWJBEQVrkVW3z5aZqCr3oTj/VHu1MjT
o8DIz3Sn5neopAd8gNDz3BLy8u/PKz0sqydVFswht4JAQkCrJ+RmkGY9n9cyjGwRMdIv867D897q
6zM60HimiOq9FtjWGoxxgEeb+0CLdJu6oUUQR5DjC2QNnjGVc12lsvIbDYm4lYd5oC0ugrGrs23K
k7lWCf1MiH2RqHLYW10OQW8Wo/e5VI4nXWVmOafdBIdgv6qEvR+dZpjCnbJFX+jsDLty1hBnjd2I
XuUZBAOHTyRGoBXCTv9mOgi0WzyfDlhZ0BrAwIQQmJpDU/9TLbRspqg71OXStnDSzyBkiU4HFmSd
xc+LuPNqMcTYs+M0nWrRCQ87lT4dx+oLcbDwOqSor2RfzWBJmXOVN5BaAh1LWsuHH+co3mkglj9n
40D8tolvkqEAWr+xhqtWsfxvDAqGdPr4UaBEC/CSw0/kQZ3v6FHQACjRvFiGTYfPCrnvEB0/9Hm1
pXUjZ1Vf8YtI9taK5Sb20tJwqFBkkV/0Xd74oyDFwgY34NWZs7GHkDtBk0MG8f31h+HHLg6x0NMl
CFwBbKFwMSdguhC+e5An7q2WRR9qq2hnPFSe6mmQcPeqsz3IVXZkwPPYbBp9IWQxLSWeV8A5VmPu
h7LyWKpOW2Iv46FfllhODbCqkSk2iRPNqVBAOJqLihaT/OCfyQqGrg3Bp3EPRF0VekXdfNQxvdrG
uN6nrAQqPlzExGySTmwyDJ7KrEk1enbp2R+6oplAzepUAakaltE0ycV7A8yxkXI2ZtHMtOEsDj1i
wnVe4g0utxzcdGXRZWq6aeFYU2n0hLTdMnauaJr5AwNbjNvLkZSw8jOYbFCNoZBzyHC90R6Dijpb
1eazlNJJWkVBl966yYdEfMiGKyoDJ/QaulLhghfzqJ+Uvd9fOKmf3Aypl9kBlMnCeoD4eat2Gh42
TiCeuaz4l050XgwJUBzOIvDecX1WWdueXVvuDLuzyv2ErIuwSrxGrCjwsyYL6ngO4VkKBDmb17af
FIHDZ6LTXti3HrB0UypMUPtSD/OkB7BiSFZ7Mu1H611bpgvEkgClaFEwuEO9ikk3z0Z0ZqNyVkg1
4Zqeh7a+bDnd4CGbFcA9u2wRpc5cDs2kS2TrQSgxl20yQ059VqtxScYa8n+20NK5ZGAZ2xFI2CKF
jLnzVF1PodxTx8bnzsfIsnYxyadO9r4I6UbhceYmzVmUsaBI2KR2wFU2Slyg3ivafs4pmVcp9Tli
GUTq5LSRdCpT6YXAjRd4gArOe1cXfr9QrPci/BHCBm9EsWeRXT+6UB/KvCLa1dV1SnIvdmvPsMhz
gNIWsnsfDelEjFuVxHPWhOt4F0bRdTTSdRRL5nVp90U1wCC59icZtYtIMM+K3IkSxicTKMhZHoOi
zYjGwK6grJE1q2GA5RKtwus6eicyBVzqsmdXvNj2rQ/hGblikU/ZHqoEgaSRbw2fm0HD6nCmbqSh
RsEnqVS+xu+bXALXdNHS0neV8AZrQoE3YZem+pD24LTmRfSxtnetuWxpIK67SE1rAx7/TFrxdJBL
Y4BgmcTu0nIr38SnhKyi8oqNkLGFWdC5BujcVamYDwWcMZw2cunAZCpIH8MP9gcdLRndKfwB/EWV
efpjC8USPevqqclLT2HX53UF8aiOPcaHgyxhZgLjxL60JFQrcrAVUSDjMShSFy4OFUReeRUqJqiq
PdvUO0uSWdFdozQ8dZrUF7eEmlmfonnKh2lCLP8uxQ3dSWJcL6Jynhq+hH/hEZugzfNJ3CQBTMNA
9CxnZgJc4aQe4Sw5IRT5yGIBVLgWEIT6wI/NUijkGQjQOwTFFFj+aQg0YHKmy3KZl+0MfhfDT+x8
0tctlMiAsXObhaXQxGndwIosqDcmKydB3oA3EMUt6qQ4FTne2aG9KEnjxVW7rg1ZthGaMsMuol7P
hozNDmRIl4HvVsg/qHZk5YGVRL6dK2/s1phNG8whhZmIdKGsbRafVc0kKvxCL3U8LykU3GdjuUjq
GYQ8VbQukAcMOwGtGNex+7Grel8NUGW8kRgvbdN4eVVM3FjNOLWClrEDN7rphzKIw7LyobUhGLLW
mRSgdKteCZjsKrnOoEoV1DgMP+Q8m0msSUC7od6wwdyqvrcuIT3AUzAzquN0QsoMMprYPoNqZ+OR
1HjgotKZm7XpdCy2iQj7aaUgXukOBfeyxU3Ax+pTCmX2ncR2d+H23aJMILVNYg72oWXhAruWDJDI
lhT9X6q+bMlRnOv2iRTBLLhl9uwcK6tuFNVVXYAQiEkC8fT/srvP13FuCBs7sQ1oa+01KCfvdWhN
EM/MOmzNTg+kD2Xm8toq6V6DG46aD0E9dRtpdHAjWtjaGr+6cNzymfG2mGTUHoZpDlOX6O+g+Gxw
oTc4PiENm3lIoF5BmvYLR0fT14Ie5BDZTZROYpq/rED7sRlpd7G63vkUfhU/3zaEmh4N4SFgA/6q
2jqAwWYGe7UQUKh0wwRjTtypl29rPznnTgLDU75+ulvQvcgNSBfgLTpsjqe/PHQr67wGH1u47xe5
enYsWmv9WqMtTDdHSdhB6HWz7O11nqvc1MuU7kpvudvgrph19e/G5TrMt45fnvvlHpE2tiqos+BL
HVqExgcemrfCMsPB095w5BU3GJ1+k/j/O9Lkt/HoODhjc/uDWcbKQsLslIUg1ybFrSyo2p/S2f79
zOcfPjfPff89fX6t//aZICy6CgN88aQUcd1YYOm7YEgqwsieuSLsj5X/aN66Dn3cKlu5J3RyH9Nk
H6bPl5rH689N3Xf4Js+H/fLo++QcrMmmFE946PZgZgUpnMa9BqQvRmXlQsH2IFgmPffAp5cAB+/q
9agDiM5BENt+HS/2lgNjo6ursp0taTttsI/wLJgw9qvlujouJtY55f2YKMckvXRzT64Hq3cOxPmu
LGAi+7JSWihiXzsGBKL8OFSFMk7B6h/cAcGzeLkWIkeOOPdHL/dq8y5HuIk6XIIemv40oHBGr7Pc
j3Kui7GvC1ejYEROapmpgG3gKL0H9z0VOJnlDBtVNBePciU9mo2Wk3a2joOBJrxpL84ks9k7ibA+
G6fJtcszyQMUwTkni1dQwotZi7SCrtHz/WKBbSdhkILYy2QdFB7GrzBrPLUq3nu/sL226LhdEOYV
wxBlJtm99lANwY/BX07d2uSRGtNBL4nN+WXfyUGOBPMqSesmuEMEvAWbdzPBFG/RlhDL3EykjnqB
LE/6i2e5b3qffo5oZ6fpm1CYp9j+WdH9L198KLoUQOdnOs+FDvE9HPtWk+Uim+HeBOpQySuaw2Kh
4nnxlA5TgsKnO6cknJzhncr4jOnGgTWF0twx73oTeefPKTSYzO/WvFuczGgnsyuWRY6fDANJmG7L
KdyPGPs3qI5JVLdfETdY4WAp7X4uLKuAAauIIszIUHLWLhd/t9ZypBiz7eYV9ayLhll5q9wznZy8
FlVhbUkNsRmk7QG2tSNFQfPbITPhCDAZ5gRmnkc3LIEr/KgQ/ZB1xMqWqIn77rxbgEPumDnOd/S4
Mff3HHxJ6qkplaENtw8MNVoXSpK4MkfSu6nvkNSYMA2tQyTVEUaWImC6oJ2VR4t79CVq89dqh/eH
5K9xhStLFgRjQbhbbq38zcYXXC0MoWXOuewwygpna3LC2xM14dkmIqc1JKABpcGWBUi8+PGz1bZn
ffhpAWHYkmeR6jPktDDXwxbUNWmwkFg/0Gq45jb8LoG7nWRA0r4dk45u5aTuezjkPY/SJUJ9AP72
Z5U6os2a2knY7uUDer6VoO9FOxtVJGcatzWfQBAVU1dldF9x9tpD0Ka4pIUF/BKNVkEcc462EVjT
eh2d5jSN8gwZPQ16lPYmKiTAPRDqwfvRjqwM9uGyVyYeUSipb3+gMzoE3XJilp2rsMlQp7N9hQ0J
brbAeYE6fVyHLVscnY7qR0RpjAY5NUGdR4xejVW/oaP4suRyG2T90WH9+HW4BawvtDdhtMsPWU8p
SDxY9+Sl0vjK2ino+ibHplRunwaiKzpCigkqZNWY0vEkILydmwUayYKy6sfrxBKuaaJhoNHVC8wS
uTf7h+4xx9ZWIYU4+pOTjGrNtGmPoVu9wu5y9pdvZPfOfL3OTpc/dDRvp3lX4V5zfQCf8GgrDmOj
AegJksjySkz2heHmDErvffT2ot+Ho5afwdYfNN9fq337JYLpEKnm1EXjHVdI0y5XzE9l78J3xw4u
pDlczVM90Zepzlixtva9bqvCaTdc1qnw3PbSOEHa7VWmbZ7BWYU//uuB8x1nKMGkp46nCgZP5A7Z
wmryEfW3ikhOQlSYQcMS6GWdLYoOAKnbcj302RTOB4ESyOkLJJbMHsnPMWJltItTQNjB8eY8EBj/
EtcRtdmIObHyRe2xEHXsCO+4xbBA/oQc9X2cvKOEkU4xB5arHnPJUQQ7XD97tnXJHJhTSFZUxLmg
kxXvG4uJ+HJxg3R9Ms80XVeeT9Qc5ereenOrd//vdX3zen5Htxp7M5wltX9owsMWuAV4qtFrz4Ox
DpO35nvjp9T6y5qC0szbIYKyJd0uA4GQ+YtfjLLNrHBOSahRm14DWt3aXh27YT1Av0/9QL36dIiN
c+YemgKwWFB0PCgyOYMUxaYVmDifPF0OrCqqDjcwhKfQG35MMPY2ToarnohgQLtt59sq04m5sSZ1
Elhd0fc0c6WfULZcxmiD5DegVR3FJdpq2IGso+O55y2qEw+iEmSFb1rXH+3mvtUewApzh9JboXRd
4WJLPfANASfl2PF34MEXb/ReWw/ih1CxjF7hJbj5loi77VqxY7hiPsyd5YdVuVkAz9maRSTBN97a
Wzh9RH+x9YWjDbV92I/fmXOSogitGYbkIG+D5mw18oPQ7nW2h6SnAtrkfkJBPjRWePSW7kvY9Lem
1Xdvw8Rq8WM91bkQ8vyY/7ZRHR9cg5AmGaKlpAG+TO1dbJ++9vDkbPPbgMpBsr7qs0GSxN5FojWc
SMIv5zePzAcZ+OlOTOHty8FfxSudFvAa60HVNCNh/R7M322+p0Sbg7PIg2UZMCBL3sxtutMlY74+
+sNy6LrMYugt6zkxrLktdf9pHH2FZpETDR3HCYuJ7cete6lmXXbbd+lGZ3uXJWGi9J2qtC2R1zTI
WiHKEWCTup/ifdoxt/ttGjqnXjygC+/iqpIfuxfctpWfBr+5bJGKu9Av2rUtNWsu3A6vLT562rer
jSan6ZpM+yXAZKprTJ8CDEnvlKBprrCUv0LaPky1fh3Idh8W+KatuqSvO0u8vr0QRut4dK3cGlgG
Qv3YWwBspsGdFxXD2MFB2aI9J++EsEtN7HLYlzKs+tIP+3hl7J3Y4SdM7HdoZ6/LFtyasb16Lgcx
H8BI1WecLC9dF106ty53dznCrpUSuypDzgtB7Pvw6JcnWGf9/S6cpRypuVZ2/2HY/tLy/ex2sSDL
nXLvHd6Ks/CB4YR78FZ0QSMGGIiqcM5VFMBGXr2qFdbbUJ5Dx4cX/Bzq4LiRsLClXVps/IhguQzZ
L1GtcTWDDajmmx2keluLztpOoq/KmW6nEXfBulmJp/3E1i3mffPN3VnZiiVmXf994P43MOgvncU+
Zlu+ziGw16NSNtalQ89opPUdlfIzAqrzHxZB0qYBBBo4u78HO7tXFQy3i4S5PHHkfIRx88Va7FNY
/xH9+rOBu2Yf1H3uZdFo4Ip6uNgOz4axtB5GzkqVVVS/KcjKo/SObcVRCLyjPdJX+I9wlOlzofLq
KC+DxyEW/LB4QbmOVq549RJ2YdoacZ1IdJwb+2Xic8I2P+PSnCGDxsLqX6u+/tHX9BgA6j9ucYtX
P0SgD61Smb3SVzV6p809EA1FZt9OQbSehBD3kAanGU3htn1YmBpVP+Y9jgCW8NfeV8dhBBfhsIRs
ia+W1MbwikY7dynLG2c6K+4coCMK9Tk4FC7U6nX151IxegKDPK/NGVMAUPq4osw4PJbETSP6fQrd
fDHwwnrgBDznpIwAO7/I2PBYi/qbnpsvr3XfaEULsvIYKtxtoO8i9E9UNRcZOofZFWdIZxft0zOs
/UcWkZKZwlhzQjeSqNBKLbvQbpD1dpAh/1DQXxsUD7O62UKDRHOeTXDSq8q6cwzjCqN0d+E7cWHh
hYzN+niQQyGC+QAd8E1ZFGEEP/dDdmmJkzW9yavgmwzocai3IlrQ4n+zvf3EtrGwgOCdUByFtR+J
M1ynaHtRaGTR4yWcg68L+AkW9asbomrzorEAWnewH81+gsr5STDeVrWmZKwwrgABiQOcsxyCRUBV
sI/tGU7hnPpBCQ4H7k0XU2jj5/bKMhh/MWrqA3pfQu07XdZkbBSmFXWxESXoWtzCc3UyMNlI1/2t
++UESey1BU0xtzR2mZPIxrrPkXWjrvshhI06vf6tN4oCG8HfJErVZv72KSwYN7v9BiXyohoNHo7B
M1uPZdSJbO3kC9nDD0rpK6TWu72S3Njtq4BrQrtlJ67bVsV6aY+Er2jcwTZ3dqnN8mAyz16/Zu3g
xbQD1p69Y+BvJ93tr3bEb+jFr6Kqz57aDtb0c2vqs2bed9OZd+Q0ftHFKQPPlKtm57b3SlcjagJa
VjfqtBr/yO1vROkk7FDE8AMGF7qHgjGOz6hUy+kwRMOJet2JOgP0jjClZCw8xHiE6M9cYE6woPdv
X1jb52UL++97T74aVd0JqzJwq0iH8CUD3bVtwFuwe/5R/pYO5kZBurmWn40AEyPKXmOAgTxeLE6A
3k1do8BJ4f9L2Yg4i65z6f5Nuj+zN6bMsm4CyG3GrQdret6gDwLVQWixVWOxsTm3HVXSkGXMCosZ
INiGWte+jJ78CfHvEBKJuzCC58tKZfOJMXhCgbo7ai4bab82K5qfNrxapkfzeIV9DnwkyW3mZ7S3
y6raSmcDh9RjKgoAMXZ95pFd+vbPbWQ32nYXtszndgVYMTt6MjT1EwiU3lXweW9BQqoa38z3UgW3
sXbBiv6PWnmyIZGvwFc8dz6fP3mS59Pn5knd/PdUzYNIbbFsMe1hPPv/6J7xf8TP8xhtlLKB6ZJa
YI1XpwYVMNdgIajpbABNKAFybnrQCtgMTM4x6TudcjL+u+/5qO9gPPjnjU3rgYdsqhCUOgIkSWt2
xEwqEraxsnt0LOF2BAgfj0tTj8dRgU+y5glTs01xo8LkdLS36d/NwKmA2v18Ds7gAaz+3+sM1geY
PbfyucuLmuGo6IB3//eW587nH/97nP8Osc+biqdZzOnzHDzJn+dp6lbjxl3PUZEfp0nS5ZvbR01u
EddGbgsbLl0We5ghE2p3IJ8466Cv2t0/jwSckzh1ZozB9H9Tj5O2PE7V85F6nAqiq+EgGKDmg2F7
XrLnR5ke6Qooc7+FxzgcCQIZmEk7iBI8z+3zAL3zOKP/HOtx6NDnvxgFP19XIy7ZOCQwHkaH6fGJ
u+93/3zs89Fz32iHFPzSDimMC3QSOMTzYP+997kPvn2CGMTj5ecrfOYUrVv7Nrc4/QvyS0fmPc71
Mg1TTgxskJpE8c4NUk1zMZgxV2bIKXgj5izFurhgHJp4/bOgT+rMmEVaJwQZvQq2TW8es87vMo4c
n1pVZi1b0m7mfTTRX2S4MDuzdRhXt4mbfA0aiPx/4KC7u86MrmzNJDhx68ErtOZq/iwMCuC+Hyw1
nzqucvznt9SnYIDao12JlGqeGcj7kMAOe0df7EneoM4W7qGBEIosBi5Mf5e7cxqs+uTL/iImK6uX
viBuYruJRthOmeBQqyjviSwrVR2rmWX8MQW17VWe1qEqBcFdGT0mRStV1Dkxvl1bOr6DTvnjk3xl
8qQ3mDTUJN9gAjiqAddNDXnj+uVUCN6ki+ZJ25ik1gpRDTDzjUTaEaTDhPgiwIPV8dKZo6NHvjMd
vLg1EKz+/TgNOwuyoGtT3JFwiYCj28eMLU7aWmEO02OxhgrA+O/Zmoqan8Cvldzbc3esM6XOvgZq
tJpUEBYzX6SuXSUWwImZO7RdVTn4JBkAPVqYW4exTZe9g8SR/bbJmLc7egC5n5XbpvUepmsFJGfC
YrQpxj0vvKXN4DuL4QWJEWXJB1CZCzVFtdZpOL0zdFctn3MJCFPjIzRBGCkMbtyFNj+8unR7t7q9
9NrmffE0qHqRmh29bW2/8LE5PzrHRbg4STjl2kvauW9ix1pekb+Kbckyuj0AJKSTHZKWt6SBXktP
TvESCcwYyI2CShvmh6fJTzkQUAuh1RpJstM+sSovEWAo277Pa/w8LcfkYUiFZFMG5Ntskbh3wZip
Kmnrdzt8tdGj6D5KVzfK6k2n3YUfwCLHVufEInQSY5DA6cuGvHqrF6NnSJvud+N/BeKPu7iJEwK4
b1PKaDq3fR4sQ64tpxzcJSFCwW0sEjaCfB40wPqYWWuXNa48jcGawpuV0vFFKgHP+Bo/5NMACVPH
48kmx3inMAIbFof4ZZZqU1kNJ8dxD3QLsrFDh9iqtPeDbGVXqIQ1BZPZLveejd+bPipmfBhnOmsi
mnmt/3OXED8eTvsQ8R/mxJS1qbW3aYMppQKlp/afCOpVFNpXABOCTWJ3QfwOvHjF38EhkLpJ2wjK
ZQABuooQBfRAIgjwzFNaRVusPOjixIeBtwPDiHyeWhJEA2EENkda07/QvMHiR4qxGj5pQzMVVkdf
QyUYHPhmRRIhGkZQrG34K4naHhZksMdLMlIn5ZWftgX/bXgNueDiVGEm2J4NtYJIeQnrNuMWLpY/
gZODq8qHDUCem6pNV+Zgil6L3kT5HrA79LjMXTB8QgCbFT+Cn+F0LUOC3GIEnhKG1xau4gUdktK/
XBzUTFVWgwFF5O+IuPWx5lbShl1Cl7mIILNQ7adGgbhiewqbMVJWlI95NDnlZmqE2abUX3G3wSbR
7rA6Q6GYVz9fDUvAy6W6G8EQ/G2pvzpbxSE+WuO0KXHovGO1NaltOAQQKxVgQpdqKBtk12iryr1Z
DtMAHEJVUrE/ZvLizrbAnPlxg4RhgxA4DA/7bTddKdslYV6bUSjKm12fo9ZkM7hizweMQj3m4IuE
+KPY8LpBfAzHpazRTyg2H/UMwO2eHAEDCmjMuhPHoY+uFf1ytzqVHsGoGkrGPv1ugIBP8wGiXg2n
s8CU4esAsUZonsTLsexqKmkPyxhJCUrlHHnIDzhxRDRCGd0B8cdsFFGBDvtYGYmg+a9uRYrAjWKl
5oe3J4Z3V42ZWUGcdKfFt95rywfvbR3HMcw9SKlqq472vADr3hj3X2wKNWIc3uagNaCl5tM6urEJ
IRafOrBX7R4VFRuzdodFs/mUlp+TaMkGDu4bxZNFbWmrMdEDnP7j3dumZOjmRDcdpHuT2JFInGhF
Ktmg5sokxHcPdoCUjmT43z4nE+hkQmdpgxCkai46FF5Ru7gHwmKHy7iB5LOuVmJklfb0ptCHjlWQ
uA1/GVHpm6AGbWCl2gmvI3ezaI9AgXpoA4ZSwPkTzTShRibBDi/+DDbGqcBg2i+k8YtaOQfY2P7U
86E2b+6g92SmDwHKP6ra/fTdJet0dfBwphuxwY83488vlVsdbFQQMpmvQTUf29LfXU9+VRKevmU6
ctof+jb8gjybyA4V0UL38eiIg7YCW+ciTWHHLX6Y51xlDS0NU3qw+CcNs9Ng3/eNHOxeXZruzYn0
hTfmrY70d6fxf+8TuiDpf0wVGvEB5rx998+1Y73OJEB+pUsab0smdHfuS2uLK4KnADaAOnpDh0cS
/xExlPalipo3Zvu3iVXfJSHvMO7BJaXe557j/9DQ0mlUznAjMD/vqEnpokBQISWLGmpgQICj9W3P
febc1605jXJPQQBlCFOnbtMiR71laDlTBsJcTpgueV2E7DyEmLo9kk4S5C6C+YZbx8dpcMyhtsBX
rHgZF79xOGRn+PCnl3B3D5oeKgWEUNWwPAzn2mCy0PwCp+UF5fAx7POu9lAe7uDBEheSSoWUMFFI
G0KIrJoW7ixyaJ3lOEqQJsEFXOfH5DjnPqKnfrCP69rEiodXXrPTZEEOG3gaKVaM+4+NRUcj+aFx
1CEMQS5WmO3cMJtAh68gvlseAUmeOfmxula8IbMhljplAdAFuh6F9HHv/ULKKtbuHFfDLxW+GXmn
9mcHhN4LWNQyy4MTafoK7Hd7v3fwJaoYvhuzpwIECz8x+iL1n927jyWp70r93aH/Qq8Ze5rjve/u
WsxOGTm47196+ukSWJoO5tNmMSbM6d1pEuEfrL+7hN3kV7PBa5TOsJJbSfSX9zP6hprSJTbMa1cE
nZPx4MXbOzwBABkjLhuE9jeFUunFS5graB9xrZL1j9axC/4cYe0ATXTAJ8x363Jvqd4htLXeCcHR
6iqJGlKEDex31a5vzTpB1bZ61Bi5vIIqHo/+htC3Hdhz3FROACUHdjt8kBMHBnbVxlCFEAtSNvZY
9+VSC5U8Qzei4aacenwpT1jnSin6e5bWm99V25VQPf4aawXkxVy6Zmab+tizJTluQagxGJZs9Qdy
Gtfq0kWrggPWcZbUIz5Aat881ukAtG2ntocoEdYsb7Urk+2Rp0IyOJae2e4+9UiGsOxY8KrtUfUI
/4x25ywscG7rXodZqJcGafxAf7TG7BkKtH2OakTApNV1MX8kwur/bYgJSqez0bMwA/d/EMm08XcK
sDXIy3Nf23dzydQ+FXawj2dSI7gjR8f8cNrhMO8dbqTNfpdyal+evhonst+fu1p7SM3SMwwjCNVW
MMpkUpa8NvDFYiYkJwfc5fW58eoWKwj4sArZ52Co5Bn5R3OdeLVfHds2150ysCij9+O5C6ow+tiu
uWpp3NtOQOA+LtTzaqGfRO/aYvBXu8nHRzzJAjZNEa+rym0h2xs3NqyZ0NOaEJrL8y+fm4H/bGzH
fWGtP8fKWFFuj+F0ZlTM5+cjn0znYBPXMWjt4/PIMKGAZbDVlAXW8Dfhlv+mlhFqoKxhmAZuvHgN
YPYjFkn8drvUGnknBxdXK8mOXrTT04pwR04GyV8Gi7BkWCGzU3eoYh4Cwemow7unUCCIZS0NVNy9
23+29U8vMOT7aO17bvWRV/JhZR9wO5zEhjUUum54tdyJXSbPnWLhbO63roNAvjZ/w80SV20rGixV
sMdYLeMCRj7wwFRFL9Zm+yXah/kNTVYdc753v9aQvWIRHIC40CYIV+sjmTr3zDU4+xGBo3vrYmSR
GQrP/Hgamf4waMu7M8qT2l/mqwD3EwMVtmnneeardlfw1uu4nqmq+TcifkRT61z6SWj4YkRw6JRY
k2qt1gwJaX5CVNO2VfBbjb4DxZfB+rmvWBNkwqo0h9Zu6ssSvJgd4fbKIndrmYfYIXo42Vg/5SrZ
OqfbvDXZslpwzzTbHYEH94+raOxBhvm91QYcN8HYajg52pYcupTOAS8qn/yBkHKp/NH9LdcWqxvA
CjspkFpdSZe6voT9VF/20YqHTkDwR6KrS7lqb2SK/KJZmvXkByNNxTw1fw3DbUevB5HfabPnbTIG
ebRx8eYpjVG+PdY9MH2N5Xii6tJiraC8eQXnLzOsQrGdJ7Dx57ae2kyO9Y8Aa18cXDq1axytK8xo
INFaKfDxYcQhzNv8HmyoZEy7H+sqzNtD8Z7dThWbhxUUGOiowJPen9p2ClBJ9GewjCzuTeemO7iD
9HlnVyVWioG9enbcD3Dka7e+Vq7Mul04bxI88dYw/3NC8O9aRVEVM7r6n7XjwDylNZRob7SxIoMb
YrLuIXN7E/JCytbvVc/8myPBbkb1+r5AAYpt0w/JyHf9DoR5h8fIv0aG6HcsGoWUgKQVCIFWp0Gz
sVP12qKA1PHA+wut6vXnZjsIK3Zq/HB7qGhTv2ECEhqzIv69ZhJVuINnq7R2xX/Lxx05K2u9BzMM
Zv4g24Q5PYe5oK3ePQve4XbTwW8P3QKY7/qvacI01c09AzRsQ6h3WJ7H1bY4kqpvLv2G9W722Zrf
9g6/woFBY6E+sqzSn2+Ix/gXpJARNlLzTVbtclMda+JFyP3gBf2WRXC8gWud1jqZJIVb5hEJVsbA
gAGHsfJ6aCeCdPfArkIod1jAgD/CDM+NVdlDPAeLwYIuMIa5kwZ3guvEIy7fqsfo2WkYcyMoBENR
ATPD3RyOXX1Bug+BTsaHlwpOl2pQ4syfn0wd7aXScuSPLoKpwll9pJtG6BVriPvRNdVlXTeYdHeD
BG80SywQVOs4dHr3ffHh/OgjBDcfG8/qeyxrQoa8ayI7Zo/op8EyOy/r7nyT21qVO5/nTD+0UEtB
vMNaEs7FmYEonjkZBJSx4sqCthrV/Gtcfe+bRyuZDg21b341r2Uo8n8qgLMw5E93HyEaXcsTyB54
F5R35fu+pc4ECvMZaBN2taPp6PLwkWl77npudGiXWOnKOlOftcfeU78QUwHahkALpNkc+x51EMzJ
yYWPf4rBOrKTIWgCmatUokOhl5jum0yhsACVOFsLM2szHuuAidO0S8SQeL98E00Fl1LHf3Plfdcq
+PlPfrtzSJVMXlC/hSTYLljh7x64qn57blDIqwThUYL1kqKtrIOgT4xo75blwXPKQwgCgT+/gqwq
OizCcnVFDSfhY1Em6RisySNh7QAK3L0saDTaHGaCqIw8fsbiAihwUbBCNHtGXG2DczWGvbk+NzaW
tSk9H3m+wfy7a1NYvmZcgcOB+DIqzIS1JIY91XPQXQQsoGd8bpAiIxNBhGV2CR8p4fqHPQ2qgI4z
FmslzQ+4hEaYR5VnkQy3mNMffWaQk5qWgsNR40+buFhQ97FqVS8uz6fPR/9H13ksNw4s2/aLEAEU
/BS0opV3E4TUUqPgTcF//V1gn3tPvMGbMESILbUksCpz596rmJ5oOC3F/r+XOqIma8JT1pIgME7j
AgrqWus/D5pZlsEo3WKrWe7UBa5a/K+jUU8HlSbrxvWKU7U8GJrydvBKHm6XHJIR/67fPvrPtYW4
leaHzEjYJ4sswhTjrXO4G2ccSgrju93XjKZ53mol6ZYsxBjW1Ou2btQ1nZkP3x58n6W9LxsUpP+9
dHuFu1wvef3tutkU6m4oI0z5YdE/VUAV0tgeHm7PYHJi0SndfjtAMnz0nO88F/XVo4OczBIH0/LA
7met/EYz/l1Ll1eEvKInrr8m71bus4qSoxI59d2QuR+xQNDBvVDcO33hXGs/q4J4+UTU9aB9+vzX
aTRr10m9PvVTgydvlNk1cpsTxhx33wjkLoNS8lGlhv44LAW1V7X9YV6umbIsFoJAlDKajJDPMMbR
Js3on45dZyczHc6yMMx7SxneHXZJUAw9NvNoFBvyX+FDa1I7dl7S37mSadbtmvSy6lT5YLKWCjY1
ah4akzexPv0QYe98EgaR0GCSVeM5EckrSQJrW1vhhvoeTQTb+3oYLQ9ej/Xaj6N6HuY2Yi7VGmR+
UyhLaCNHN260e1vvx8AIre47TuaHJtLbF3+28r31R6R2s3f6TFybyS0QvhvrTU+8d5c96OCpplxb
bVVsp45eFEeS+eKH8f89jddWOeYXNzeDNi/7yy2p5hv+xjYi818QWY+L38RAzZ7nkCiVzJ9Fxqwu
8NJJY7kR3SqZO5Z4Gmnc1BDVRiVEQDuNdEKx8xpZA/2SLuSux4dHBZuHdxP3xeLXUWc3E+UWyUyh
ZFIwZGYxv+R9wGkgbTAQF/zT+smK5tD6G9smBKRh/MA/Pa/8cqZIHTqmzF3SH7KqK86h5fMtu+Qx
zZ3yrTSRIb2sCI/x8jRV4a6IYuzD4dwA4GnFi5jvi2qYn29ReJ5IS7yabhY+ZHmIw7HIy32Nf+c1
npJztihBxAndQxzrySPWRxWMJh05o2u8D94TI2i3MKd/X8wP76fK8HZ0dvUW/I+9EUVRXbQaHuEQ
OyHxjpyBs66nexgE1SXDnb5Rvh8/zgXCqexm9OnS185eVT1pvSfuTc0eXqomDW4/W1p651ZM4q7r
qGebEURZWxfabh7SeqM5ih83/cRqK7bphOzq6jqFu1Ok4mrMZzxY8ar2mee4Ii8vdesVl9tHUTQz
wvGxOCZtD7dBdLg/RVPsE/a7vd/64xE/ncAz2NXHuirEuo6wJOt+Cnljudb4VVUFSU/gqEmeShXV
x/8+eEQK/j016o6kTZ5jYV1eUnVNHNBkWNshN4ZyVyWGudFzMjLFEIJ/KGOx9aQ3HG+7QlRqwwE4
0alcNgq9bisRaJNxHcYo39uhbR9rY2DuU6J8KovssrtcM6qGnIpupc9u+HTDFbRFY6xGzxguYT4a
x1Q7TFRiew5CKXbQqby3zp2ZOSv57VkbrdbDNZpsuTOawnypRJ9vyoFX3m6djDHwSmpYq2FHM3Oz
kE7K/j8PjpeFR7vJNxZTA61duQqPn6qiCVdDVNVEXjrkerv1C3R5hLVXH85Z8lwJPb+zZ6sg/RQn
l960twXpmYfZSNRDrVvxpf1/Ls1+c+dW3BG9U16seQgfEi0NH0x3jvbWGGWr27XbA7/4ZzFTe2mF
lW3ipXlKlwdX1v2dnuI20YrJvLfDWT/Wvn7OCnM4xxM+wMa7DAxizzQH47/LU4pnvOvwGiboO5NT
hs0m0qtxR7ybvb6cCRR3sU2mciiG/ay3/YZASf3E5O7R8xgsGR7STrmsj42Pgj1UljyPyv3NZJ29
MYXK12kZ5/eaucQv3DBGHIx/Z3wqe8sV8QPMEVJVRlx+Vf6znhJAGv30qgY/fw61jg6WbRaDmlk8
iMXpaAzWWVXF/h8Vo3IVlm/NBGCTZ/4R617JpCs1q2C0GQTJxSurL4FVmsPmGFq8+zpqGVcJ50cx
qYSwUHzD7DwahEhRs+f6wPQmfnd7pNGinp9ZjwdMZPpfVaTJO/+OyLYW2dbeyWSyHqX5yFdw9rqT
2+xIDlZDeJm/Er9gHQysr0fHMR/6FmPE7RnFT76bM+frBtnJ8a7cA/WTOxB98UouVIzbtdolN1fA
ZDSiD72JYGrJrn9KOjms9XH2trenMwRCbELygW6AM0zFW1VH044Bdo+h34w+0sx6sFq3e3SkV18T
2yyCzPXaI3kLxZQEPpGVIOPffpG3h2nqi7VveVOQKgToWwsYwlkhhKZ5TEHaLEKdXZpl30RqEuPo
vtljeBeNsgKJt3wCBQnqjoQrWabhfH/7KKkr/X6UMdfq6F1Cy9u7dFeHsiZeVMJ9PHtN/Iud/Fll
/fRZp45cz63BWy7MaVPgTqwhhfYXDgHxg1vUnk0gZn5eaw2Yy0enNfR7FSd0p7o63Z6NtoHXrYvc
ldkPxgbqE1wWsy/uBWF80jPk6uu5a/ZwHpsVXio2cjuMTiJtm5MNuCwfhHtvW9K7Hxt3Z02VOt8u
3R7gu+AVr6AThWFhn5p6fkFdJoIkp/QEKk8eon7w9mNSD2fXa/Kt1PUBkTxlp07z5LUr/EWaCNcR
Je21KZV6sHIGBUVu+ASap3DdREpeSisPNzY4yQeYnNFa1aH2YlooqoY/iM8CaQimnfs7iH6VjDCK
jKmSj3aCN7zK079Rv3hXyuFz6IURCKfoXpyMyjBUPRubZw/EFMQ+ov09JF1V7Ma2t6iVh2JXEg78
99G8XJPLZ6PRts7/39eV5UppswGw1zLfjGZ+RHErHiZC+2TaQChEUA9p8KuZ5Pkcr6PKmJ/KvPvP
R/L/rt0++9/XlY6yD6VDcvP2knn5Av8+mvrk0eohuhbyr3J7Nm9d6P1malDZq6ZMHwczZKmI63bb
FdZXXFv28QbaYWpgnxgfPg1GxTgcz9K6yyi0YQxM+9uSU5kYSrvQM3F0OdUTmbAZBOjZt5FAQRaZ
L7en7vK0XYAQ2B0oWdN4XPchuQlJB/OudfyUSYNJbmDHfI/sp6bz7Lt6CeppFBHpeuzL4aiNkd4B
Sayxt90IV7eHETW7QdorISscijn+e9MSiQjXbqrwOqJLwutdYkDgHQEJbP9JeplgBmgW7bmB/PQJ
2cfH7pqYT/mo5o30cvOs5V0HYGdwsbJ53SWDarCxu0F/rupOD/TSC78arLlhKJ8Y2ZQvrUGutort
8KkxGurOkmFp56X2Uekl9izWxSc5SkEOtO1fxeS8Zlctt6MPrS3KwwwibH17OtT81H3TGpeRHOaT
sO0z+rXcjmWc7tspmbe90U+7Km3qD0OEG/b06QUycnFqfFT5KPerj7yRfpA43cxAyDfWtS4JuWa2
cxrdcd7OhpEGVts7pxmxtA8snYyCHlVbs4WeZC8PNSC2oC1TIgKVcs8ZnONtl4lKbi2oi9coHZkK
2uVd3TksbKzU2NErvaTqJ7HxT9BsXCeIBKKy2Wd4ORZR2grJvBSNxr6+KNb2FNGt+ikzcJlNu8Fg
ovAfZc+CpjWaTPli22fFXeS+YTbDTa8mnNUr0SqxLoe2PsLQqY/8GL63un3YlJbcCaWJmuS7iMkx
oCDTEakTnp2XYuj03e3S7eG/yrIwZbfFHxwFEDGGOojNVD8mg0scPGz1Y/9j+kl3RDzq6+B25faC
2wPO4ikQc8qYcM6tk8mAjQGjGRtsxC3wtSzXusDJl6h0vnzoe555uj0fIvqKHDf37HX23tf9S0vV
z7t0yMSZVc4LEOntTZSa8RL6sAAfuc1Tql5DGXZyFSVGcc+zfyKWLevbs3TM1cME7Hs7lLG11qYe
4QXy3T8lHjxAvm0SL92qpS3qJCr87bPNjfCxfPbfU8GMwc+ifucv/CvyVivXbatrvnz12yWlVSsr
S6rr7dmNvrG8KhEjztpmfiitNLlIg6nYEHXyIw2BlDB6tegYgE/n4xpWjLofU/GdRcLGHaz3jK01
ndF4m95R+xbrSUz6q1X3JNL8weAdtHwW4TtwCRQQCB0OSaHF7+Hs0JNp3jM4xPKqI+kE/647/CMc
fQjXEdTmRenTVJltbs9v/2FvMlys/egItU6cP4m0/33h7bnS4w0IRY3SVXdOtwcoKf/56L/XGlOu
dUhW2xnTG7YCC39PY1E4GsSb1Gfd5VsjmlZjPAr0GKArw4TEAN880F0hSVMjfvrFDkrxEBTgmUkC
v/rpvPNio9ponT8HxXw3NpTfkSWDrh2waCiaZfDF8ACBb6H/bpUGJHRm+tnC1AmbY2kl21zNO0xJ
ajM3xn2ndXFgNcSg/FF5K8erL11lPmSVlwQ2YF6zi2zyjvWbZlLfVuF+EdSx2NDi4XHyNfPK1k/i
lOqdRdjIqi+iVeqkC8FQqRYvXQIUTwNNv6pLhBLsu34YMryWD8D4U4xXPRMqIjQ6JtzSz3Fupl8k
ZR4ZJG9FOJcMISvSgMmif+B8x3M7+sMpF+Qic694tH2sLlFsn208hfy5mM/EZUu/lfT70EGHkaj0
ufeig0Xj3eY9yXw8yQTVIhz8JFD4g2OWmqCp/Q8Y1Xdxa7wsa8lOD/113pZvzggjq0+LB5vbzzYt
UMbfqojux6j7Xv6kiWlSRZaEw3VcRUwAo+C9dXg/Dw5axjS7l2TQyH504jR5PkNWArApkT1w0a9z
bzxnhX9lxkZsJIUnTPbtW9T9O+tZERja+EA2utzlprHumF/Xlvg1pfOjle9lNE1BXndkFOvHJkzI
W6kV8t7PUHY/tZadqobG0p9JRHhtu+U7bZ0IOUVL71SfcDNl0TZFeQoaSu1A2MJcm4y4LeyN6ULD
0EiyqcY5DFmyWiLPIfPwDJi5ng4Ynhu1zZ3ssZzNp7BwLmhmwKrRruqa4Fc7xs91I95if4w2hjUd
ehcbdbvc3G7u3ItCC+ooy7cmqMdk6CCB61cvGa+cpHLNSoWraqhXHlrtRLoAsw5ZC++VCZw3tV+q
938ry7Yx4pA0J/XFmejuSpqMTwkvdJH57WlkIaNiW5uTRjo5dfDhVV4gwmaiCGz39VhekYy+bImr
Encl25wRBdGY/UQCjFTdRvfoYx2um3ojk/69sr034WsobHZ2ZJScBtJL7oyqPWisrJskn/Ax0bKN
ix+tCv2g6rpoXaEFlBUeaq/aRbUTrV2w/d2sG8dSv9ZVBlF8ynb+mMMRGX3iLXG+kxjtg94uH6g3
TnGIzte0LWGFFAy0amwOEHAjRs4dNq41pWi7eFd6gaRZ3bdG9szxEcZmUtAlkNhWdml5x2geIBk5
pDvhpQeDwV+tEPiqHGiKNvd6WWPnG6Pfyt6G2KbX7B4VClnOysZMBFbagfdyxeJB06LqR92L622V
ltT3Pmldv18NOaFtnDHE3rME9IEbo4xmJ/5rLD/LBDDFkFm1ERb9Rh7Iqj8kjfsni1W8jmf/bIx8
5QJJrZh/fDxsOCxIJEtoCApBfdvhFQ6cZmOmtJQTSUZBhHk09pNN2GysdWM1YXWv82tYReaqdNWb
Jptfj4HrgnkY8DMWfVmsZkP71RztvcCEUkZ4opzmMCGWdc2hG51jaRd34FKyddlGTC9zzQmawvqw
U1bDTEzfkReaBBN1OyBjUG8MSWvuWiZuRF3jh5vZcKH1x2hXVL8Ik3Pa78xEw4jhtCyqk3qqs/aN
4umX4OGjK8MfKt+dV+rs+ATjrRFge101/tr5Jh/1mLbJi0aaq+n/Il/SY2m2gdWEYEki12aJ1UZo
OJaiiOhvmjBTNstl3KE+u6ZLt0PFH0WvBSx/gx9QzqQU028rV1+TDyGEULXdaRiVjOqTMC73Qp/h
FrGMO2Cpu7L5sd3cWBV5/BDCvW5ZfV0HR2cqvWkrnHptWm17YnT11bngfz15LOop204pVsMe/Nic
/kRVy/TaUW9manZIBOYvYAh7VRDI5diBbeg3+2iejXOfj0+yVwSJocIM5t5PVR5MoWNuEjeBEQRa
QHdBzSdET+EIaqssHIsgDuXRT7EBwq8wHTiYhf2rjdMbTnb0UoNXeEAD4ad5wdyH17zo7uaOYjVi
nA4Yf60N8yZEeEqtdXbxS++jM6GqUAJcKTkPpmvjMoTYECD8PRshX7P0DSCuWbjSQRN4ifgxDExZ
krC7WOTyOhlfwhLX0hAxHy8SUhwRDk9wXq0vzJVnGngn+oZad3b/2M6IqaZpXzRfbrymXSDt7XHy
uufOWamUSeJoVi91MUVEo5Kd4bbThuOg9cAc4z+e43N2hwwgw/QrK/T3bid+PIVf12MBIqI8riZ4
TQH796vmtdfG8P5GeWgFXZFDdrLNHmKLaRAS7e/7bPg7IJR7FsumzPJ3So1X7p5uK8zmYcLvZ8wc
x+BX3a9AxVxVxkDaLq1Wnp5hxcxw8jFtOmCoPwPPvxR4L7MGp6lRHjSnh5/XTGtC4b8i09R6KHO2
f20rqTeygvBVaAKCoh64DtEmHoEU1XVBU6Y+LabyQdoZrxAd81XJGyMY2+5bVzND1XA6NZy4EXUE
hl2PYyPoZrN42/mAKvFqNRejmMm1Foj+mfPoarK7FF1YbCYU2ACsG1lkIrMQoEb88B4mYBt0F3UP
bh1sHyBEIljFc1ZchENQPUlHDhUwu+ceQ8QdZq0B6roK/eJcqZwkeINMIGPMZfbsv3F7wm4190II
d8VRCMM6ifW3tIuTNXZMxrDVQN+gT+Tz5Iy9GkxEK2RQFJ4MWjcccc4r7xm1Zj3YQl7crP4jF9Q1
x2bgfVPzJbmBr5cHhjnzDkNGGyRpoy7QlDxq3os+Fn8GNTbPkX0BTQWBHk9c2yJaJLn2B9BVHpUd
4tsMUahkM49rkx5X92mjWpnQOaRbY65+Cj+p7kVrNGQaSqw1EAVUWawZyMfMkPnl9TGWWPBbjuy+
/NFiUtM4DCk3cTsMF1Fzh5rOxIJb+UdMR2AwWFTTjDpQ+clBheZ97rIee1W2TzF6x2a+VZWd7Rxb
JnBlsPN3YfvY4G4hgFWmW6K/YTCW2XfGyi1A8+8KZ9jblqvv9Gb+VrL+9SYCIIKuOKh8Y2Ekkf5M
pUB4l22NeS/jdgaqpaQ7HSM2Z9kOX7RzBL9DCHGtsl8sr3U2lcgwyKKvD5H2XCdehhpeUwN0PxkW
h0DqgBMl0DVbfYxK+2kwjUeVyUksHkQxN4mv/V3sa+zeo0df06InD/34lsQeG4AvprXZx/etMv9C
U8vc/iP1F1VQzVs/5XyJTnFGjjtgV+5jB72dBcKChMNR1vuCziaccmerPAr1TN/mVfwU1drOiyBR
lOPYQEBzV7FOdrDnEJADhwpBN8Ktb5a6tTJqpiBzhDeJex1gHT8xzvaV38/MEGfvD2gvbzNrbQmN
DhNtpYfeRo3yU4uHxX29HoE4utrQX/JkvkxVpTaahgGBYqMCabmtOOMjAI795fHv+nnUD5lb3o8V
qeWifphL8aNTobWz+2VXxo9j6deKLBKR6G01UgXbE211o52wzC2KcYQpo7Ak/PMDg5y9RL5Yl0mO
uScq+k0ue2/vh96rO8zainLt3mwpTWen+pETArfwG9gk6Bxy63ndwe/AJnFC0Zeda3MwaH+neA43
umqvANHLJbhARRomHB/Tu/2LRQx1SKa3AtkEQDXs6K7+qqTs12F/tqRdbMc2MPF+7AwNY7I9Ioan
EW4dnZvbFEwOBEJ/YNVodKKatpoTXi3VMFDgrRVoy5DTKannbQB3snzwq3Y86ml+MmTEFuz1b/AS
tlPkwFxKAVs1duaBQ8DPWYyvg19MC+djRkYwMEM6Rh44VvIm7frECWTmxsoaG4hVPZKeIOhr8L1L
RcVrm3fOUMFPrcDI6/6qGFW46mgXV3XmvcabokWPIBkR4fM42pJvWXWMJDorI8jmAqbuDTRStyHn
YSvd3wiLfQ6uERldZyajGQOvSBWJiv7OLnEolzaLLEskeQBIUK0pGAORE+972jKw50uKBzutOwH5
qIv4VOpms1Jmv60S50jANT/kJT+xFqvksLghOSMMnYjleuNFL0wTQfampEq9stqP0g5kZCmO90JI
B8VAY5EWG71OXHpoKNF6V2/DyjLB/OjXZI7PsyvcfeHmQ4BOt206At1omdgRezrhnrLf1evqTpBn
C1obsQ5vwmnAqo7KfXaGEpu8YhXL/Xg9sa49sFfj0IU9EprUqpFCPGTuOwR9TSjYRbO+8ybuZLvF
O+5LmG04Q91Vc9/rEAnpdkvmkjR73HrdAysO9hR18BqB4VZQXeXtHo4F+Osu/AQAOAr720AhWunt
2NzPM9xjx4HX75TigwYFSH5Gnpcja7a4hLSg48ipldkWX0qfx82UUvh3Ocqhad2JzObMmwmWlPKZ
QGVJfT/a1Y/FqVNlxeFXciT9kjPZ0fB8ZY5jbEDscltoqOZjO1ZBqwkSToAYtKU+K4Y2W+twGQ3P
+bJYwLZ9ZB3TMVsZdpPudM25mJVWH0yMvIPgX0FUcvgf9SyswIVSV9/H+Hmps50g6Vx9BS1kZ+QE
BwYjeo8Y5Kzb3EOb1fM30NvPbm9d7I5mCA4NOq+9c1AbOd0JVHPmlyTHdOMtyxacro0Bz09Geoal
KoJexeETeInNCEUSY7yGFZ0t/ZXZ4lMde8UGPgsJgxn3sjJxVkd/k8k9hxBdZeubNCgWwhF1HeTZ
inCagX8b0l48q7Nm5n+9MSEgnFPkojm840S/4spqNpSpbiBc1kzekQQaUkkwKZKsw/tQ54Ype+sX
7sbd1DBCqKaWWQVv4b6H2dLDRCp522/axhQcUxUNK31k6IbwzNhGACizswebNIUabQyErveTCTbK
yL2qygLl5t2VkU/WqsJhOLrEpeZrYXmPbpGdyKoVgK3xHLkSrpT3ympvOUymEtUxjjS5Kw3LP4dY
M8L00vnizRt0h4FpfGKEeJdONYFGxQk0vvjjhe6f2IViKbVj7FpwIb0aG31x8XvSNQgzvJkwrBPj
4DwDq1sVYfjt4kkDSAe/ezB+q+XbRaS6gzbOPlIdsqOuWEI7xvfUDsaX505kscO/ttH73E/DXeLQ
l/YtOEfa+K8sbp+GZtopHHEMVSnS6TV2lnJeVW5QQ3BY2lYHD+iTWPbMTtsLyynRIMgIeu5nxdmD
q8af7lx35KSAnEiyb8UYX8b3XKIyuXnJlLWFS15U4uxlMcMRlYWU0X8jLd9Phpk/3h4S5gm7CMfh
6vZU0WmR1fEw8k4+Z3aFxi73QAnJlFAdWJBoG+W9cZj5Px44omtXJ/aE55WVlPD8wtkZlyPC5EHm
6bXW8/au7eW1lLm/h2L3XC3m0lT7g9edVok9Ao2ciUSY7LO5mldtO/o0geaAp8DPAUe7WxBx89o3
9bfKrbRLMbHhxnp00ifCe5pOMN2H+tVPdrpRBpmsyGfEb0TNiZyyHkDy7e562/1wqhNImnermMO1
V+XBiKp0xyTlOYvzPyOCVN+OT/Dyqz0c44ZKf5DBUMRPPirsxodJNQ/VDkoJe9lIMYLA/JFb+VNm
1kdbCTLxYMw7yVSgdPOr5rYXb5jfe9fbOVlysXwAMElDdtL0CBOmBTYZ6l/Wqfo9zsp7QFxrK3vl
BM/iPBN9NzVTBhMOS3YeH0tWc8gUMNmY2UU2ggZzXUguXu+qtSGJK/RkjTrXXDXQGWevoMLu8gP2
g4unFTTDesTxiShDirBKWCygKbQ64cLKyd4chuhJSPBDivFal+VnJdIvrbGPHOeUbNU8cjgC/xMM
s1EV7ZiVhRB8LXOtDy42EajcptsXq7b03mpBuFGYYH5LTKGwF9Hi8qccq/7RHV0wGtzecA/c+ug2
c7tdfqjOze2tQDALjfwhF0nIwD75bjjEA5N61kAmHWKOQQN1YxjUsuAXLbL6JlG3mE6GYz8Y7gwn
TydOm7QWqyUHb2ClyxTOJLuImYDLz8gUG5aAQ5LnC6iulOtIg4nYCdYkQUikrVqLKKEkd6gDa+8r
BEff6j97YshppXCOGc5XF0ZfNMdPnC94TsvuooaC8wgbkoYFiOnZ6N88mX12HCwRVAUawtBEd8KO
nvpI3SXW9GfmaKN1PYhLxGbKUtqLlQuTjDNRei96NsFD6oX2nNvsJtqSfhzMxyS9cjCDDJqQFjn1
u5NZAlaWVxKsRxXbmzgsGPeb3zjuIVugnW16RnBpijRkiC/uejCgfn9QdcbpfOm4AmZ/meJd5HbR
FrWcQ708Ep2qFT91LLewFQ+MIVBGM47NmmkEatPYQCT7nRIECb2hI4j4Q3d5YwdW7iiCbtYRu/iT
n9hrciloJlb/MNTNNx7KA3ZSPeiL0t8LdL8iVGdDJ0m+ZFk9bPo4tlmG68F/ZTSwjQb1R1VU6nFT
n7h/0OSjk9YwV1Wt8SHnMCMt5wcedyqn/xmiv/PmmARfwm+7MQbMwgRQ9SEGzsvO3Lf2t15N77U3
7gczw7bevOXTIQP0iZo84cmOziEriyOdJ9sWrxxXd/E69Ro54Vf1M03m08iZhZRTJysE/8h7hHev
Cf/V7U+zjO+nxMq2gH+eay+HWK2IDtTTO9RVKGLkOqEooOlG7YM1G6eOX1ZtberfUEYPoN3uu5L1
oFjaQ4uhhceWMzbsTpzjOTABW8sKp+ISm4ls67m0Z34NrTdv7OUGSQhKjrXxntBwr93OeAD64gZT
3IA0rzV+EeYrxPFP66NpnG08StyxlG+BKPsPuwaplpIINY5tyP7jI98uvDiaVOLsRdQ9x4PxNqZv
nfyBevFgizQM7pPG2qlohObojy/gke+KGV2YGFGgMJdY1UTXyXqAATahKdTaV1tnF5Px9C3xlG1t
5qcbYxpO8wSXdLKJBKC7YQykOmqsr8psONfGrVYz6VTe3+OxS+3XinQkDs4zPWcfdE1xCTX1F1PT
NpnSL0eACvC7T+9eSX/fmuNVR/CvPY13bUTvPXka3JwS3MrUffVT/IOaacM1rH5mP+eeIbdG0mQf
mdPnyEK7m/kdC3ricf5hRuzSRyBEFma9782l/1aMb9McymIRZicZ/6ScmbXWNEjPVtgwzLFAEzmI
mQUCryg4dWeaQi2o9Bys5xYpntumLQI7MylAMzfehKXPr84cyu1UDOCZ6j9GRaUqWWfk5O+zYf6W
Wk9yyY63nKKHjam41CjmOCf/jJV3MApMrygDsK1BU5b8dZGQIEhOdMsEy+IXtIWLcndwclN/wLjv
QVVTk0BpQhfwPbQTHYscub3u3U5gCgJNbFTKTgjXEQliZ8H62PQZXMBuugv7zmTHIKrtK2aHnfam
5/InZ1VYcdj0u1ta1PMKwGNJuDfqY39FNnAFXalCadybbXc1eoLu6GUuLViU7YxNXQvCmw1x4/pP
tFhNC3Q88l64u0tWZFkIgh3JwfLG90wABkAbsBbGzFCxCkYVRru7RCJKksHLiQ9MMZUe9XNdSXMD
iZHlnFKuFf6BPywRhbNajmFrup0tY4RZ81DYBYdUeBp3wW1tSY5sCeOqxLMcuI5mBq7/CNr5veuT
EKAEg5DBfvB1vV9HYf+od5xR3OX+S2gNL9hGyZMUA1YieTSFfY0NJgI6fjlKlzZIbevEcUFnww3X
pERJts+U7iHOml0eP9aa/myalcRv739EPUUKdIfznORnDgatAze2H1QqnrwuUEoVq5zM/pajcMjd
cWxBKX0LLOT8yQlmK9iq3KztH1TtD4IOD4NEaTRysm6T5vzxyx8sZ+8FAhytMNdCbWupealYgZ3o
JYcyNQQZfWkfipZfl5+/NCXekSTzryYxaS2v7uhz3nWf04BLSqRVbze05dmwN22Ef5+zUdEOMJTa
7dqzBbDPlGEKVk2DinAVY1FaJ8J4BIjrrwSE+aEt7pwEjIbPgV9FoX9BtILz7C5OcZYoJ0MwDY35
IeYopxWlLgQZD2Sh3fwyiYDLkZp/u1iSwgL1IuE5tQ0z4UrjkE5OJwEF3AAFmFzskXjGElxQ4Saf
2ifeUP/D1Xltt6psW/SLaI1QpFflbMnZfqE5LXJOBV9/O/icvfY9LzSBJFsBFVVzjtEHBJLA+BRB
/aazFjyWID+yEbGNo2zwnTFwoaNTSgZhgZmVxhN2A+XBJlYGncfGqI952LzmER1mX3rLJjZfzLI9
VySWwoqGkxzI9Gz24tJqiJS9ogSMYrNK88r6SZWHyJLvdL62XU07jpJ5goPQHcI/iQgpbAUkhlZR
eqEhdfJl/9hDMWFiMNGVIvh3qv5RUcQgkmSnhDaURLzuyzLDOy6iI50sMo+ZCjtNRu+h8J5KQV4o
dKwnraK7WgkFkH5XvJMKfaC4dj9UEcNI+QYKHe54518nEu2IB49W37CKJLwNHHiufvDS+kdJbeJs
zLPXR7xnZ6maPqzSlP6HF1B9JU4cKy2emADIoWXIRUSGaSvND1poTuWeQ61MllZcloAvunJpB/6n
7mRPLG649irYgINui2CuX9qpexeBZ9o6ff9pU0G3/OhKKHyxt9srvZRxOU4tLROzISWDfq3L/skz
4cla+TTdSupjtaao9WNDKWSVTQSalTAg0p9h4BlpVgKu1EtOH6t88YOI+DJT3HpKLhjeP3RHrly3
XSZOJy+jmTULVZdflk+SrmuxWPas7Jlp2XPMNMZyWRG42H8RfxOoDvCuxMScnVPH2pQIyFBTIMoI
7JHKS/ZJSfySGE/YZvylQ5d+wRrvTyeqk56m26bNwc/qjU0ADtLOGIXCGLV3ppJv8yg8WRE+1mzg
627iM/Wn74Jr0IKyPt6Il2zsnH2bQlxU1RQpiU8UI+XnilLUMleVXRFR+KwdBo6AFrgL1KOHmkXN
yyJ6GUlC375zSQ5RKVcLncvp2CP9qUX1SL3d3JlmjYQvbk/etzf2zi2lnGk1j6ytLeyG92Q9TdBF
GDAp18DsoY/6FGMg9uZOp6OWadSwwe2N/A77EBaTAa4FNIHr28BWYjj+Xf0iFHRFCYZ+SrNJeOJn
1WKUWwlOGqfuznZabrgE6RsWZKuphCRq2ka53x3HAC2nY0iq3Kp7Tw7zPjLbZFe57ZOuEylOXikn
hJX8oMd/dEYECFbrwx6JuEo0PgqaxOGcaCjAdC8gq5kOWPxMA8jv+MqI5kAvAuppXw3NluUm4iq5
rphgMpENXogdsxaqxeRXoPls4AYusjAm6yi1AKEG0VvnBhkSgsyfOvDvTou7hiq84TZXiy99TIoX
Vr4E9ozdoY+cH5/s9EVDCEYKeWeR5PnD4J60erAIOEHI7LjJrsNLEA58jNJ2wveoU+SCUapdxiXT
yqbPNpTZco9cDbkTIdm8RUutwr90rX1irGLgjDtCQ5SjNiTPURFTGClemJm1+0TtX9Ue9RiOcjs+
VgVFP9NrKezh1vUAGVZJC18bzFoYhhsbkuRC6+MphYY5R+hQghsz1j+LplT2putu9bE314k/YVnb
4tZ66anKVJLQqGLBk2FFjNSha2LeCDmvNGvrkWqc/UOs9MhyyYrWQdveGqfmj7HMQtuTaEa7KkZ0
wibF/S35cw+ggqHJhAoyCWRHqZrfk0RNRU6kj2oX7nvfoA4KTqUcf0QJ4jRKnpo0/mpD/a1x+LE5
ifIU1JRlx0a+C998d3XArVFvQTsYUI7Veb8wzGT3JSoF0LZSrZJCh0xOqmE6UO+k+s7ymhk9SzJX
G+uNyvKUdfwbVaJdrPbPlIkWdsHvxk8ew7F6Hz7UqqfIpqwia6vmtkbPvd4zzbcJOqN6COIKmbeD
QbFEzAZvghbz2vYx7IEI2fQgQPLhhoboRfP1r3xoH8eRamVmJs+VGz02dY1r1lmwZkhldOi5TA+q
fRnL5E1NECGZWgJkT4IiL4onjAI0AcTWaVKxNUlbGem0tVZob82hP4rQWGtYYLZAL0+KoXz5VibJ
TiAfji4k40SPb3KqfGInRUHds15etRWgdwegfu+BjvUaSEgak3/IvAhGknRF6/PahMW6Kq2PzLD3
ulv+KZP84tS2XNQp7SZ3r7GoXhZlBH8utqBo0WYtiO4pfbnHl3llcg3vm4QcVS3umM7Ag2qoy6Ba
pnjHVbknLE7UYPLc1KDLO57CFNBpVF7kwG8JgxlV1hDWgv/qIiteRBo1dxdMPzNnwqxAU287rmi0
s8GWNXjtPUN8FUr8HVviewBpFza4eyxKzc1LL/E82JF+axRqNFNQQI2Oe0HiBn15bVylEkG31Qyr
pLOMZVOnL8xM4FghM6So2QIbT4jAzaYXTIqTLfGdj+4TBA7mLMEIByg1vRtykbDOcWnZzqkSAcyS
bSi0cllKwgp8rIrECGuMvZ2GriX6MJyavJpQQLqq+pWeteuqy4jNG7E6KGCuAcdgVqQrw1R/pTXD
VW8ziF1G/z7G+WNIrsgn5rxgR8AdVRtCcBlyyX4FZDtmjIM2uCGh8pUQZHrGNuQv+8Q95Yl8MVTj
0qrWW56oK9vT/8Q5vcthaO1l7S9b9DArzercDw9M9DRv0iAc1dnRLYMnTFqY6rk+JMGXqsc9q/pX
pOHfukFxATHOR5oML7JnDlkHXDYczSe+oACWBxwsTVh1VwJRIOIGkLvPfandW0JRWZcH0BpZdXl+
DqpLk1MyXKkt4dPwM6Dktcw901iSu/qsDrDnBK15vcFDgJrYoyvUVAwjTVw+dRVGFo3rXEnno1M/
smrY+6Nbry1jvJMNbUM1ICcYKUcOcS3b1ESJrawIaX6IlBtu1/MYJMVGLWW7Ul273eDt/ko6rkiK
oO+psNIKAYyOGuDSoHtEPrVSG/6gF6k3wRuA+WOEe8eldKwzmxE7rxxUrBXjayHhWvk6dXOmIN9g
nRgeWHdIzUBM1K1aJCPLsUOhoPofZUKxXy2dz1FjMQvk7taVzHJb89xJ+Ft5M3aUnugD4QQR7yOl
ZC8L4bRYlNvDWGc+0bxYqV5xnaQRTkQUZiMRK2CI041Z13JVWyyM4hpwHkU9U40EGT8s44eBsGK9
nwAq1KaXFbjhZaG3X61ie5dKvOc1VXRLtxOmJeMPo0lzpne1qSUwdcq7ofKn5U6+5xafqU8TuvM1
YyECm4VlsdEyBAoOsJNh6h64taaehpCZaOLcAlIId4bIWA0PfbE2mwR0udZvsaVVm1KxYo476a7h
+rx2vPi9033CQFKPGitgTgHD6T6PtyC2ZaiPC88DtOiE17Spv5tSzTFsg50e7OHZlRDTpaDGFgkg
cj4W31YPJr1O0exo0QKKAOesMgmLUV8vUT+NVfCSGui9jU4NCAtRTyzeJVbEiGpkwug/xBHNR/ek
KJG2cDv3rbGBmCWd/NM4A8VYTioFX4JaUKuEPrqE2wIUvDF2shQlawIRbjSE/pzb2nShxecQgc/L
qjinRNCeWG1pQZ4jfppkEz6+kqJpTxaUKJ1G/bogj2dT9eUhqsVbAtiDQnx1FiLZkz/7pES0anRj
Q5DqVOAEK2fqmrUMtOiuaABo6xRDfNRz2xFaxgLfFgOSv5FTEwadKR2mqsGXar8Iixm22rNsdCx9
R01cvQ0qLVSElnszbrybjvcFMTtkMisD0O6W5irT0BHKgfIalj0y0RgzIz6YfCyCE55rut/AKhZB
zKWSU2jUPN6MmpmLtKcTZlN10AsXVFMiHzNN/c511dtqDvEZwNAGrpd8dm3OJHIkwwv0EcnESkQ7
u7aJowxZAdQKs7ejzikZh1G2FvVQHioB+XTezLtWURVTLt69Qx0Z3rRB09ucInZ+b+LcqlCp58h4
OgwE2OxQpVbdwHb0HfyansnivW5y5In1CYGcsol8HTfrdGjeIB1nySbMo9Ui+xdTXM7fTTAF40Rz
Og651jtsr8t2QofigAYMOt+aGKB/d/MJdGXAaeYKKNNDwS80/r2pTrTRYdp4qUf3G+Mlq1TQqPNG
Cf97a951JnAq8awNELu9knO9KVLggUyeuTlvCIMg30PkVzGxa+Mpmyfi4ragaElW8tRLnTeNl1W/
t1LH7bT1fBCTXY2Qd3pQouklL2h4T6cfXRVYPSxy+Z+NECGL6v5kpIGC0Uf/chMAhzavkGWGtrQp
ijFBcIFGeopa8SKsjq8qkaRN0RkRaU61tUb06PU0sSoLJJXejwQHTJ/M/IbnW0x1+BCa6E5VTLAG
WEJHPwEKd4ixbR9QtG4soM3p9O124qmqEY0FPkq8wVraRl7A8I8NsAC+oE1DOCJ0/GOv8KmrIckX
f7+Z+duaN/X0vXkNkQ6Ij4jweZ/Pg3AQ7rrVxHtUo8PPjsqP8KlFSD4kS3sYkLKu0rykP8da3NC+
KYj+kF2n4DXH6NrwV0alrQ/gp/B1lRP1Ofqfz0XQPiOteDd/Vr9309/momW6TALLRtKLnyC9lWrC
j5tv9oS8Josy7WuiE62v32MdOp3fu9v5pl9a+WHe9OnEfi4thAUzTTi0GyfmRzadsNNpauqjTcRb
/KLXLDx/T6b/Pa/mk8uLU28Dwe7ENdIrX+dTsuk0kLc5xBdNRhGCq2DvI3DYzh+pMxN45w9b/vPT
+P19/LOb1SlSVUQYFl9rCirgMN/K/ZGyXUWfEWEEJdGyrg6/G9X9z635E6ObQLu3ooMflM14SJg4
HQYZo2OaNrGpNEgEmZJk6GJYcQMl7MoyvDXThrZCu3Qg5GyE7bFuHARRhGXGdRJcU3Bzh4gvVy8j
GtmUdcOS0oiQo42V0rWu9JDMUx8OhyY1jGXrBg1qJnAv1byhvh/Qjr78fbyGTm2hN1G9n58+36EH
DvEQGWWC+VnzHcUQNrtoJMlbCzXjaBru1VN991raOm1aCsNpxiGS0FDV2EBfDTvt7uZHBF7lXoXR
viMDnyKU/vvMtIUV7heM1oOerArKzjdTcfybVfbqmpJQ83us16R/U5yMmJcy19F6sztviMOVRwP+
zPys+flYj+q7gYtE+8+jfh+Kxygr0vYSpOHVUXPrGJWtuJJsiTEBWzTr5Ehcg+nYgA96ndL0Xo0i
CWDjMBNnIKze5of8fZwVHiFAKnfzH+pHFsecAOMazQf6XXkNC1P//SfzA3DhCFISRxZw+CQZBfl3
qlk4WyXxCU9FMIkuIEATr+YetfbQWicqeVWLxIzNq1DaQzl6xmmYnsv4bl4VMgCWKWbc7Xxs3nD5
NZniUAj4e0wbouQ0zQeHsPT2spR/qEWGt8KOh2tRrCV1r5sDcdNCfncBZ6tfLWt4iGI1OzZNYFzn
Q+1AV9AmJWqlIPWYD813RijX95bOYmA+Nm9cY6j5sv99RClZ8/ksqYROPM7fh2Z9Dd2pkPTwp4fM
d0QmWVSNJV7+/vf5OEyjRVzZhJj886pcJl+UpOnLz48YphefNk21aS0FPFBhl1eoy5ljenfFtKkc
eLWC5LluxADk+L151XLbvKqMyMvcGkqkhxwD/2ReYZzLiVRKJ2w6Nm9cSBHHKXMddMTf0ytSzORi
CZeG27GnMLWIy9ZeKyOQ0rIjHRK5/JO0ougoUc/TFUY80Nr0hyUzUdje/bUpH0QwPlQN8/XRlitM
fx91EyvXctpklQw2ge4FU+ncu853qDl5y7qNbMdER4ujQSbxWcpuPz/k91jlHUvW/NffvUjRbuRc
HHtd6Fti6INdoRC0gd14vCALWIw58TNTpyvM+5NfmR9csZ7rmogtj2VWJEOU9zXt9PhiosVYSEUL
V27dPxm4q8dQe4w63V3kJb1YqTlPhe7taoCptccLZtRYmJW1sGyUJLV77vEnDTjdGul/Fy6sxrCw
w1WdW4uSjJ069dxNmDTfXt/uIw3DWBl61aLV42rh5smXjAkZxdWb6fLHKhMVEPjezwyqXlZHar1X
fAhXM3aGHxL9gXibX/SZodo8jEzWC/7MOZXjp6+QR8pv/zig4Sgx6XJz3liNozK/621lOd8U0/58
j5nkoIUgPzfx3VhLho35AW4Sef957LxfaIkG1JRnVf/c8rJxOIzpN/kkxI3Nd/7PY3/vmZ/hRPXK
I0RyXyoK1PW/j/79py0UatQ009/m3TwnReNt5uf964/P9/6+sBFwg91ExBVPL4nCprGoBl2sBsf7
78ueH/2vP/v7xMhoilVVhHifpmf+fb3a3/f++y//vmM3iCosu+7X30P/emP/+0mZ6uDsBGlhaLX5
Dv4+R0IHW2K+A6Q5yIfSNKMtKHezEPKWF0V3r4TS3fmDZy9II5gYuwLJKjy3aG9EWncv1L64dVRj
pp35SGRXcls4QUcwJ0ZKetV7O+nQJdSMIOeha4djkfdXY9i2hHU8S0upLojpCQSOpH0vko4ixOST
PZpjNdAFigeTZmhI1dRgGT5ULtIjHr9SxNjdz7f8DP0u3efoiL69osruthvVUOp7ixUe5S3AMyw0
NJZdmdU9uKhIp3jvKtGwYRVEGWtO7y5HpKTb+VnzRkmzVVyLvVNCSLWIvzvpgu6Ma5sHM+7ik8lv
eVFqDkkwpkl9O0MPFggChTpXjvsS6MS8R3rCSAMBrUlWY1TzgQ/chTC6N9mQYXKebim5H+17+kUe
vT3Hpb3U3ieEdT2A99SIfJpwhWqLKQ8LBpfO4b3w+rcg5c07GQt8VUUuWpi1d0QSQhSgXtnPaWZv
ca+SVhdKwp1640zL1V9C17HfHIM+MX3g9CJiS7kpmfva01l4KwvnkurJs+d4w7uIkAHR3nhwWRYc
E1MvqDQW7gX9A0alXHmmpGvfynEo73gyPpWEIg7rAcps5viq+yk2IK80XmxGoEER4b2rZCRiZ+0E
tdVAOziT31qhGXvOE6LuCJApKZ80MfDK9mjO50AS0rrnNKSYiOX9zmRWuiso6wH1CTbzq4SIsxx1
nWicdtwpUqGOT8kLtWyNpSNTvccCVMHUpOvPPsGkB2tQ/aVIte/YzIYrNV/5uyljKnNEpm97Wf+B
hlUZ6NWlvbNVSjAZodneOLSAy3Ff2MqwLVVJH9+2I/C9dYM/ASGQgt7eJVrq8nejTLtVX1/TPFm2
E8asAViCGyWktTDtVo0qOKNceQWCSVGheEpSX/zB7fQEk6J+pQkKvz0rmo0XkoiQW1soDXa9DKSD
iZww2pOOfX/RDLRpCe7Bdq+xEjt6luEdm671fm/F4jPKeuUUxENhrEpkbEQcacW9OaHokHk/VZ7i
3kp6LPyEkPQprQXZs5QaNoeIuaXnOSbUGgS1XeSkBz31+jMFiBovnbdBM9DsUQoVL3xgcK8JUtQF
180iFjDXkH/3SlLeaqP4coY4eIGqKFfIoqO71kNoZxa0wYxCfoVoHIgkALASWPpG9EVJ8Rzgah9Q
SdRr+gNCwwwT1tRBhrh173qDdVY8Mm1Tp935GNiTg1uURGWM/fAect0QdfPWuwDuEyZ4m5gZFWNK
EFA1qwhKwoTWEzx0/dcmqe58p3COwqU2mUoB0XYaRsqQX1g2qtfEiopzV/r3RAgQDKnS5joOBlBx
gzTYO4KR7QNN4nDTQXV6VsL8FoeIkaE9eqCG2ldNaNZLK4psVZS6cVc1JuEDfgzbQQdEW3jtqYok
q2BaQBtinYmNNgLzwQly/4xjB8/NsM/c4M3wksnSkww0c0oh52Otapy1BsbEhjmnc/MVxMYmBmSJ
t+HkGtSthOnoB98hFjyZEDeB90Pfxbk0gikKiKSAmZBtN/DHKNYLpTEfPLOq1g5S/A1rO/tUBOEX
Wu/8gAkPNIsS8IMGjfjhSA85JqWPm1GhuGVR77+rPUCH3DMoVFrpMSi4KqqW+kGCL84vJWhunXgo
RofTViQxYhO77lnd8a1hGcH0q1n7yIibaVBkXtt0T1rsDUz8na+BdA0iTbUWcQ2/XisnUZ5LVryf
f9FDp1c7zGfdQk5cTT2FV5DCo83p1a+GcJrAqV11cybeQJ52lEk7Dz3StIvzw7ywKrhzE88+h4pf
PDFMc43pmMTavroHBM3rzMyHerTFg+GVfwgqykSsneqJa2CasLK1osvO5bRrT7uBGsolBgtiiXIr
vIBJwtQVxumXmW3jZqg+hwmNGqC3KzXLfUP9fZnJtZCqlwqQ2AeFD58SlcqQ1mb5H/Qrk/gPIf4i
NCNqCFjWTp7bhpugq7UHd4wN4oL9dunVkvCxiRZYSCOkUO/mnKbshmgOjypZbGDM+Xkr2lJTq6Vj
mhMxUrXDrafKb8OxMF5WNX1eYU0psFy1IXIkRMr3Ij5bb1zSymqt8hKWml3lFyATcmOHCI7h18u+
ewgbkC6F6gIDZy+oaX8qPv7nntMorOKH3/E9Asa+h7HmA/K0mrfSLM62iKHQx/R/s6zjXXPmL/k9
orWdR+B03ro90RM9ldHf0RDTBmrtxLiNA/0Pg1C1dY3V8eYb9qnEovpMThnWqhRH7ryLs0dZoK6E
ihXxy52HwVIA6UxcfR+FuXMhUTfdBUOQ4q3oTnjR1DdwGS7/RVh3Y2LSCzBqM0ZNOZqPGZ4HetZT
uXdyP1j6f24p/iCXmP9AsE4IKQdm0q6yaE9EQ0GTfj5IWtVLqAbbmHS93qzbjaYGzHql1JaBj8U6
yOxsXRtt+pghE4YObH33DrlAml9oaxQVzbVAr4QSRX+a99TSpYe8UaSmPvVplZ4sk4pkPmFcGgUf
T6/jfu6RAt6N1rBE8zW8NhVKTUTSxT4UavAQqTYBrEO0iaS6FV2NDHy+oiosWbuc+sR8TNQFYMF+
qG5dHLibaiATRAFT2Jfpl9ZZj7nok4MgmmKTqRhpysqCYGlZxnXeQI4hSoRiE6opjgUSI4NDVvM8
KVOFYe90LaiWQ9TilNfIxQu6hMgMjNlrOb3k3sqRGCZMpPA3alfDx3TPOWN9WwMoys7/auKnpAVM
kGtO8NkaRKBqY5jf66M0DxBf8AbOV0yPvgOJbm51g17qbuZ3Nu9qKgzRxnZBlCIqVVlDPhiB8WIK
3D0Z7OWtAqT2ZmsOBSf0ysuQn8ojWcBN01sPYWV2j/zTb72pvFOvELUcxqHT3fdxSCaK79TnwsWF
lhWK/ejqRD00YVbeEWaLptdu77PM7e90VuVPmqjvO3OQd/MX3Hj9fa6N1bFMyivI2vDa+jFTnc5O
vryAyqjItDfdCvC3uWF29FUeUSkAaAkbB/nU0khQGM3Ixuvao28k2mdjs3YPFKdD0mFlr14BR146
ebxTqjp7rbnq24KZQeym6s1OtHtheOkrFxF3m5bJxrBQhYVIHAm0q9e5YJgNs+I4mvmmVzyCF/Pu
q7PQBTUdnKss60lJK31xUbE/UpPBhxiW9f2gZu+uS4EPMQM0SC+PLzCMnyl9aI+AK4NH0EvKtGPh
vbqDaAQfODmiNmweujJr79D4ROgQrn1VJT9lcvMwHf3o/Bmm27rzBMV0ZYl+siyFxYsfqoSLpC4d
p2m3ZhYAPqKh51VigzWbElRY6cYnyx6JPUzwef4OO6FwLXo3sPILjXzuImItMu/Om5mfT/4l5kun
skB9goVuKmmflcJ1DiOzRB+xOiyL6RjZoFxduNCeu0rHqxTHCtSkivxIPOgrZ4CEu1CUB7gs9h3+
V/aMdnhKhJ0cbUoL1xbnx0HTxk9KmXhpigo+9XSpm693NANTSIIFDhQufEUV1Uej9J9UNWtPaT8p
dKdLk/7/d//eqwRn5jh/OhnJ+3p0qr020uEp0NRRTYeuN5+GtlRp9Eca4b5haJ8sZSTJLNQvekHb
Kp8v6XVQcKm0hnxtCGpgaTVEz15EOjTMj6ixkYSqdUAdDglEZ0b5xRgLnflrqzMnpe69iHOwTr/o
OjVHcl85akflgHFKo9H2GndDt0Jpq+6NabfzzR3Z3eN9Ft8RL2TfZSarENaHw2vax1cufQW9WWk+
CN14kYjRcPD5Pyj0SwShYMnqsMqRJEM9qWZqWRPDoajpFXaDXbyFagzfxOheTFN3DmlA0zyVWbmW
dtMx+c2VM+XzLZCH6mZFBN7X2cYnwe0SljYEKmusmVOwMESPim5dAP7Ucl872yoddSXzo8eAYYpA
HmcDYlRdypowL9oh7NdRoS4tKF83JeW8mz/YvA0QyZI6sbSwyK78vJJnWyG6hArTJ8IB9MT2uxJ5
P//cUBT5WZqlOM1/adDUl0yV+XEev2rUV9h+E/Ucx8LHcY9nimCNBjZB0b+jU2YUvo/BOq5QYgPw
cirG9ah6rIr4kYU6Eb7Tod6mVFaaBl6T6U5ZFy08Gmyk872R43yQpJBsCh+ZajwREFMVsUWvufZp
hEnyRJrXej5uToM8JGv3d9f3zReVsgGV55YMSQSn86OcUeTrHFAmZc2m3FShSaxzJ159IKvf6ciy
X5suwCR3VZmJXANz9y60UvMrb+OvKNXiNzrW1A77Klgl0SD2MqrQj/guLvS2uyQ6HwWdoY0gdx5X
GwB1V7buZ0deaSTsh9gJnK+ud9epYmdI4UAje3rU/rgKEIyoMV9JcigIDEPQSlmDCXHvbxtLibAy
tv1pgj9Bi6JxnaBNAB1UEvcB7wZkGqBFNvYKiKzPOtIrHvsXPTQovNlOfecqLVr4SjhUHPP6nBfg
NgKtdEigtfXNRJRLQFEGsaY9ulb/Roa8dh5IBHkcIB4sWbN7O9UuNiPnNjRf3FaW5PSMa2k9q7HC
MlxED16MwSgdY/T2pmB5axrEL80PIYf8QovTR9NY64eklMEDbmOmoNZwm/fAjuBfcahmdmTVzIdE
6QYPQv7xpwc5sTpe61FHEP3f5SlvAXSrpgH/nVarI/LnTWGiKE7iglwqw2KSlXvWBwVUuhIT40+1
HWutVBYOx2l3KNEDObBQ4zSL3wI7f2zJgfAXPnAaJnh/3Nx/xR9yGj1XntI4j5/kXGFJ9LpivtVa
ePiB+v7+sJLOOcuSQDlGYe+1bj+DsNVemAqy8OYrduMy/Gxa5a5Ls+bJ0w11VxbtY99ZOOrKDM3i
mKh3WRqoy0Yaq7hJzAcIASbfCC/HV6XCKibVlyP5d1e8UxD/Oe3AsWwcv8ERBmbhwyq/opJFAEAw
bVNwycOhHofPIuiXSqOdR2buqASJtUH4b5wdg94EQbrkFyFLgLUWTEgFMkxGIs/Czs8QLfswtFQ/
3HUponA4oTZROoU8ezmZV01buJtEKvalUBxqObr+VFQWNgDBWK/Yk+Yprdor7icEh7ZP+xdnP/0A
lE5xqW+Z98qrwlz9Kt0u3smM1B61MMTa8x0mG2bbcXlXdjjfJpLf2DXqTo7dV2FZLKT9UQcZPf8n
8uTWwvNJtQgbL9gZnG7govDKSy8gONrI8lf4J3lnIJSum03KUMApauYXrekNOsbNg6oVzR4KmLlx
8sg6UBkSiOPq+tapE+PCnGyg4wO+1noNhUyBQWPW978bgO+YanVwQL0oq00erURI7ETXhM39vJFJ
QYBk3IzbIEs+/Tit7v04gbpkFD9gon5vTEf8GGLpqIcecvp82LBIzHcqTtKXvN/ljsv6y4HP4Rc0
J7SKW5JzKi+bu7qy87suThsoXJ762fM+dmSlEqoW+acZPEuABnQxSx8hHLThBXTImby+YEraoyCl
8FGB9K60uxB5mdV5yuW3etoUarKC44IWooNGxro16Deo5bZEQk1ga6OmrihzPBq9v//9KvA+D+vQ
hz3SxExdnFQ7cd4m+57ZCNRDZr9+e6VWMNzqNMvvp3eG88LvVetrupE7g/3lxz31NEiFsu0eLUud
6o+N2BqF7T4HxrBX6+y7GyPjqmlNuq1dSEBJnTrLX1qm4nP9sbPirqxRMszQTqNwoYal5jH4Qlwp
LygBUfpPfvHf0ydTk3MZKgqpAsWlDbSYnM82PkIBdo+hj8twTqMpPHCObeIGR8jx6Dgy9Ddx3wEE
0XKyNGUVE7LpDcNV/UlKZgS0q8inLVVtN58GwwBMAYFRsEZkQ92Dysi80eDeoOXG2WVk8ITp72x8
Q8b3xjR39/wKn3DDtU03dQKkhpU/QTP1tHK2IVSlTULoyRlUH9JstN1uUgb8Xz4aiSiFLsgtiE3v
p+n/YMwKvjMFGVZRI8P6zRCJ0O1WOILTVRtH+Y7Uo5vUuPfvizNSivcEvP4OA5ADVXXZh9Sc4rqr
jyAmWdebYfjpaEdDQZlXxXBAGzW8x4Or3dMjX7lmn14cRz62adc9BkbYPcZED8FffvBcozrkOash
QigSZqCGXj9WKlc+zcKgEgYtGsnpZ0S7XKMjBrxJ1JMwXBy6XBIFWGI0aOuUoUJF3us7rXr5fWNG
awRb3I02ai9XbktkLtvERfAXxZg28sRytmKaulMNKUkAT8W5IcAHuV1uxWe131U2VFSQf+ZOT0zl
pZWYpli67Idyoh+3CSCY/3dnnLsfxqg6lxkjWzH9OJcohmfAZdJTRUWRdLK7plrmYL1AIiVoOQc1
IY/A16/zNx2BYG3UOKDpVunDMcjL/qBFLE5l2P/Mv5zMoMcURdm+9h33XIrIgUDjxAiy2tcmzZUd
kVt4zT3l2oIGeEsYlHDVBu4VD5a+FYpxLdpgXBnTMr9Uifp0PdrA+kTQLim6zlB5JrGQV+ahC5Ip
iQa2e6gVKsauNPFCZe1Y7imPZ3U7MRmoWHT9hBPhiB/fgtTmjMVYvlJsMRyl7+M8jHGdU5AfPxwq
VYt2RLWuOAnG40ZXjqIpxrXj6uUVqCVfIX6LEEsOQOI81xgPnfjn7414HXg6nca4eI282F8XYsQ4
7qrfMguHdYRMYE/9vmSIS9sdJaL6fl69R1Oo0qjXEIha6mgQLZFrAVlfJBg0PnU/3LhGL/5wjh1c
K8m3FpC8temmwxnflb+otcT5YLJN5A2+o2PgFGLHjCKnG+3SYuSKpwl0mW7Tbn/HH1CABBuk/8fY
me1Gjm3b9VcO6tk8d7MnjVvnQdH3jbpUvhBSpop93/OP/B3+MY9N5alyXdiGgUKADEUppRBjc+21
5hzTbF9skj0jEU/fPYtIBGOI6ap6g8fQXuDHN0ydJqBLXESmYXDS3cemwjzRy0YC/dcWNeW4K2Rz
hISMZVWCgYirCfCkxnVsh+ltXuzL0L/ltWqeCe2SluAq/RENn0KI+r1AR76EC73oBm+EWEgl1atc
vwXxMCCS6uX82QJI1tz7hJRU1Q5bhDfo8CTomO2Gtkz6aCLvUCE4kiB0wwzpJowiYLgOH8s21fW8
UthyLeunCYM78tuvsJhpGP4QrIs3Qww/ygT2N1DAfuEF4wbMP/WOkievrfvSpc60hZcB+VPzhn2u
YWtrslE7ATzAfaj0z6k1qa+IjdSl4fjlGcJmC82qPLVolvCNgM/DsV5WwK98bzH01oS9LX+yQMT/
Uakf9OvMNTzTfDWAwD3RVF+aMnVpKMb0pHdoTHtSi+aHerTdA51fMn3NBYiC8FKb6Y+vdzkotdNc
D9Q6+tW+ARBBB+gndbmyyNtBssg79ThaCel5PoEjcNH3ocY9SNaYHXP3U40sXggAMkWhiGtHnsI+
7oyDNXZ0r/Mi7B/h4JsoVdPqlGIvfSBCZ7zaAhRgSuB2bif2TyfQEWcVA2T01INg4RePHimHuKNA
So5oqVB0weRVq26B+9oncgfSjYatZjNkmFynPiHYMMMh7GCYb8dG7JtggNELqgmr3cCKWTabeVWN
fEhhmjmd3LBWwePYiL99Hc6OM7mPE4EraNL7R8Vyw818FVVGO+xju0cOyQT4/HVfzVkpT0PMEAKw
lHuelOKnS11OsdyDi8xq2vepubcJ0HqMc+1xzv4xc7yOiRvfKje5RTrDmsCu3evXN6xCuiN+WK1V
okmXoUX3jOaGvjKtiqZsEzHAKb5HoX9wfLXdZbbhn+hc6ah0KVYwiT3EVlRfWscaHprWwyREHpB9
cdxpoln6UrQliQRTbtlLEB7M0WQx5fSsX1QwpAJaKVASLyhUurg2tuCyfA26nACbMByXoE7EG3vV
H5HBLDVPIEVh9bs7Xu2yaYNEnLThflDNHrEXXru8DFu8axxFevfrKPjzaEJsMojceP6/v7YHRY93
DJdWxYI0TDm0ABluwBRJwRpMv3kONaCVDBPReawzfTO0qbbDy5+vNUPEbyEhYvh4u4+s1RDXd4Zy
Kh2d/JEaBBt9Gd1T4+9NEu+igZ0puvFbpif+N8tGzxvgDzyRh+etaRSePIzrO8RzzE7TdjqbDfTx
uI6aJyPIpRAEnNWoEHVKA2GdSa3UXPfPD4AXGZfQHYXG8sMrc/6yCUk/ZgT7wVBADqNbYXNb43cZ
DUGql9ThBCLpV/RUq1Usg32oNtVjORX9zip1p9wEkVkCd4bTnso9ZtrCh2qqCdd9WsCDDWmwjBpN
IubA2kPAXhJIKq4hFWTtPkkzHF1YUV66EfUz1hV/M5/CgELIxN89ZPdKiJYHMdpmbCz0MfyIfcpf
R/n5FVuACara2rnW0/bHQzhiVDqYveMdCk8O/dGoz3wz4ej5aT6aHzyapISbkxkWlEa40nSgePpk
iL2GJXb+FeeHMX1hbJZ/i9TpYMv7lo6gOYNj/GGAkRp9QA7rTOuNpeh07qBeshMEl+Gt97VDJx/m
5+v0V4pcFujWmojiiYYrg1uuoIHNB5fVHNA2l+9e0X4baoKfTTgaZmwkV9xbJjjjFvda7ONA0OBG
BEzRcs9Fn5Nb+TajWXwcSnTksYLVAMwWuQvyRjMvFkPgvnz9pHpFzBM5gQ7EBsS5bRUdRjPlfjnQ
Ba8SDUIXD7jr1ENdFGKVgNEHuhubNwULHvN15SXwCQcF3g2BXJ7ipfSWjLPN1eBpAwauUMcWN6FM
235NfYDk70J05QBWalhA9jyzIrgqJC45BZjUwPrM6Q78peAwuCXwg36fhQga+GwMJUCzgqFIb4MR
I6MYKTvJzo5iO31SHDNYBmOCQr0h4S10jXqZ1c5N6ZPhx98PfEqnSQm8o0GmBQNfjJdzc0rTcB9I
RffZtpgE+CI9dJUlFfwqLDNT4CxR5rl6G9ThRver8VuFt+DwtUiWWvJ1WdlCR/8VCa6PzAuGr6su
m/ph0VTYs4Y0OQxlkT5nvFHseA2b6ALnRoSH7F8wrbbLMtr6BZaJIDDYfBAV+hDiwVxnzlBc5h6l
kofqWc0Z2sX1zkDTsZqFJRR5K71ylBePLfQuAuy+AJ2XQ6pSabPTD/R24JXYR5WZtYxs+1WdqOnn
KY5OMX4NawvWm9sPK1OexoHYizo398mk1yvnR2ZDE9Zl+WS7inaPiMMrM303KTw9Bmr1yLhwO0SF
/urW2bgP6CyinvpBaIl30GoZ0EfWEYf4DcExh3Q1SJKkg5TkZEq0qP1mpUcpzRJ8vImld0ASZcLx
11YWNievoE9d00/yZZ0E+rDdKSWjRDYhQEo0iVbVAlz/ILX2TP/yswjxbzDh7WnnhhoxuMq4psdI
gz5zVkrPiBbTKa2yr/wzPWQZVJjnFFOmXzQ8SdRbch2Rc+evfXlQpDbujSh78tt4WDetYAtU6ikR
O5m/RF3P36ipGeuPQg+2g+UezbKmHiEUspBJKSbX1olF45DVUQ6hWQ89/Mfwa3TwXRApunFN6K32
PJ9Wga2tEjAGXlUW3gKwxzFjLr9FWVhusroWJ7qDv464yH8dZadBh0bpKjFzXYHqBKvEm2Eq+Bbl
Q+aWEKYSKdEKy+xIrElxScr4SYhYotmaEfd74PWrXt4xseWCjROk4369QyUvWtgq+gigK8rScIPg
mPW+wW4kDyt+zig+GbLIm2/3SUDvvSiw97YAUmJDbR9xAOdSuRXxsbibqrOhxxbLd+frLcoC42h0
/aErkm9jNCqXxFHql9jczeMe1GPtWTtMXv1TbUMP2wBCIib4ubrAq7okyRLCh5ILGBNp+O6k8aPV
re1CDT7Mis0/4vH00A+xfsORvEE/zjSKol3oxrkA28v2I5x0mltx/KRoTNfMtMH/1tpdvrFV3diR
p+3hzQytRSN3CmWbOdvaS/FczhUf4/4TFIpy05gaxUUXKc9t0SywW9LdnSoGTq7FO8190RoCY48y
ArnYQGcFNllf4kaNxYckWwX+yrc18RG12dus4mj0Xn8kWsExldPXZjB3exryXqYcXWyxLk7ZGtKR
2wX63XWtZkstHm3Z12U0fhgAdQrBll47LNVsMU+tSXZMr/NRBiHPUVfNZFFvx9xXiootNu0/8+yH
xTOOevNFEwb4otRAn+XSFQdp0LKMrzuypp59R/1Ep7rzde4FSXWFKEoPT8+4uuZdbeuEzd5PonrV
UHXsMMaU2A3jzSwVUem6Luhjb6gvkrtK5MAitJLxLZrie2P79IKjkZoibleM3t0dKoZ4M2gYcSOX
Gafby/0ATZ71/DmZPzbzqePQXB+NbG0OmXLBtxlc2j5AigK1CEop7Ui5tavkyNvJvWTzNR+vRsyC
vnHxslLbzq333h6MNSameDWfOkFp7xsgHMSbc29ox5/kNxGRLXVzbhSh6PZD4xJ5Wn0Twn0rEoS6
aaW8cwc49BVDTXkwTs54JWQhXkzC8OQMnHATuemfH+IlSNxthA77w6+cZysb1ZehsrQV+X3WIdaL
/tRkk4b1FDK6XjCqUlTbXSqaEp48s8+OwJzuqcAdHtOFflJIBqSpkZEd7BW7oQ5kdx0VRIXmh7CJ
Co1XTyMzjm2SzaKuvmlah1BDo1kJvosOLN9lAyI43TeNcZtvwnGOUqfWG5UNKnbMLM87IPp8oGul
PqDNTi4GIzbo26a71GRueEicyxklJvz6qQxWfDKznRFUSLwEH1sB3/qi1uSRiUE0r2NGR1MTx7JT
nJ1p5DYpiFJ2iv6DppBoSZUygoOjl8F5vk9OKdIozCqv9QCVdf5AmSWExxp7w4tv66QMYXUNJmCa
8fzxlB/USrZTvhZA2v/h3dRadcN2cljMfwNn0NxlJiV9E1DAFdGAGSIjS3tGxG4eKcgvakNa8+AM
+qk3KZGxLYgXRpouV5hrIM6WpxN7X19FeMWvFRLk3LRLMuUmOoc2XWq5a9dY9jeV3uL0ln22xtBf
R2EEu0Rq/NSqSveO3tbLWGPJLG1lupDGmlwiwfU3f3jmLwDVhgk6QpDUGJ6cGgVaxGS4tHy4GLo+
sp8bhRtGmsIXcSp+WNs36PZLDQYBcQe1hWgYOC3GfRsZnS4tFgVixRaD5amlLGY4lu5cckkfHLUq
idtmYIDsb7yaLQyayU5IttDA2CE14KtSJeNNPIwZI/K8ffPdWEAG75VrY5tSw4F4dVBeVCW/z+9B
llvmYwtgPvKicjdaHnRwPK47Txju0bdR1jaRWt/bgvZISE/1Wx2Zr4QnSJ1Wa4MJt2gmG2PpnJD1
WFUJikQuqtWAuYAyNbliDtS3XTjqW6FWwXkI8lUfteLBDCiRdOL3NrIfCE2p8F913a2X3LbDnYg6
Y0mGTLSqyLE+Kz6+Mdfpd18VKzxLTGJJ/HNs9QY7OI5bXe2Dy18PbsFEe1Tan389hclqXYZdeXQS
0KlzqZb3jDFFAgXVp5xZZk7YbcLZyyuP/PlozJikRBFeNi6PPq9ASrQ15Ly+vRV0pDFMG92TSjvd
VTX7Xjt1vAs7p1oqFj7e3kE+TQD4yTahC8szMsgI8Ogw27XVCXDe9F6bmLJtUHP7LK7Ins+UV5N4
3JOHtWhh9nbBbzpoS+QUWBZwWh76loII77r6ZPSuA1mgIsZMcR4Kdr+LgSDHh6/6xabxD03rjy+d
1dir4SpW/x0D22uDs+v0eqvL6VJG4b8Fbp3Ds+dUNZkclrR92EgVI7smHsY/jyZjYuVvxTZqXBRG
tvqNCpBsHqJCwLbqUbSJkEB/GxMLm4UIPmq6Kyj0nKXeuO2raqkvDXy8T8RYiyEZyTFVM/TaDrMx
HX/0iR5N8erQfJxofj1bNo1103RL7BHK5kvE0/jaza/8bcrVekoa1h6privlgzfqFrko3WZeumJT
E0vNIygnCirkGxWGEceV7QEfzzPDPbRf6ByZvRjnTp6FBFxeEw3kA/lbjHLk6fwFP3IfyPvtV0FM
7Nj8YziMqtfzqSq7yJLoQZc0uqSVhGTI3RDkquSUNtr3+cxkfWUDjX4po329Vvypu/x1pESyr042
7rKoIwiBhe3hmZq+5fQD734XvI5NEy343JVI8Tii98xtXB6F8jmlH359Nez41bK++Hrt/Pz8ivm1
WQilOh7sz5rWxdZ0pniluonxqkcGPcQEymyfW9dZ2RD1JuLP8aXXwdKrRH+v58KpJK92LZhGJLEz
yYwoQLmywem546VVCHy07TDfzS9t6rakad7GfKYILPS0LjiEYxEfbA38RaKwGxrZADx3Ta4sU7zC
ZyAe3PdSuDKBqD/MsK5fB50FWOr1x04GhRdGvCNANCQVeHp0G4CXaRck16Aau6NTZsT5CDt9qXJ1
r6A7NkVT3gsjql8YUdmJqzwnoe4/OrRD5mf9DhSvM7bPlqpVL0kfT0ckL93DSBb482ScfVoQ63yS
6myrs++qwwpKnJzzAfPhuY7C5Bl4jbKB6qRs5tOhiZ7nFzSulFSZtk0mD//7/I36sp8Q2UsYW+d8
DA5+M9+p/LXrBMgFVdU7KkOBLIW8lffQda/DFDZPWZDX+6FBRlkAL31HWwDAxQ++uVgQt7aC25JM
v/LFDOhGRWiWmv5Nh26/I7aUsbA8VeLmiSiV5p41Q3tuyZSEeMnzgVeP0BrK9DjSX31WU5pkSHdp
vPqnUk5/20lTdntct1TEBVMvDbXGrs3CdlsBJDsaVrpJco33BiXecl4eh5Z6sFJITDSQF7G3a+5j
YgIZUkX8syMiRBPNJ++tJAF0zZMVDqQNBXmzGCIBqqqhv5G0rrd29wg/Gau0ftU8AiQUxyylVPs6
V3w8Dx4c8aIdnpWyoJVP9X8VwWiz01CqYxZ7yo5f1tySBGCdxolirBz8w1xbJHkVXX0aL/MZDjLc
X01nH8gvRTdCkd5reBWsfKzutV2pW658Z9NPrGAF+8YN5Zi9qZ3O2WmGkZ2HHOZV0ivqS6YPP1qI
HH9ERLqwef8c0bQ8wCAJkj547o0OkX3JzUfj73yo7IGojCwhkTnnXjQZrfh03wZhTKsuLpUjVQC1
bCuqW8tyfMxIz1pWul69p6q664kAeQkxoG3po8KIhnKBJNVnc89loZIWLAVCoWMiy9EKbqJNErwx
nCcZi8ejCCNGZSY5YjUGEMSM0RM+RhlKZQQ/4bLCWw9r0kj0Z9+k4WmWWErAmw4PRsOEL2Su0aAX
a+HEHJjs17BHOKUVMCw9RG47kroatBsE27YefDdMPcPWkrWWatLjKi1kO3PZMT9Xji+OC9EhyM1k
rQonuveDmHYG3lOihxkiz89VZfm9CBN0fhl++I5BSrCCvqEy9OIczqiUtEnNfpsV32ZXUas1wc7p
la0SqHifqlTKwTSZmEMR0wJyyxdNkRzK0hrPBBEpTKfccg+2B8Ndm74UnYCEHpX62oYk/6YDDcrr
YrjkkStFyxRncekYm1kRDAduBbbGe7Ysmb1gM931AdfndXZL7Vi5WaXWHpGW3CsJxZkfWqPCO554
5wHs1AsX0CljOPyROWxZQz8psNka9iEwFVAkmZselXQk8qXP3QcNYZTMIhV3PYhyXJaw88pYvTNE
Vu9xjOoIUS8ePLf8Hj/OFSr1M5nVp+Q+Ff601tJYf810SIxe7AgSsppm0wwBsw+smuOGcMhARYZT
OEcyilEApRnRyVEoFYNb0hHLI5cS85CmUuo9Yu1nahDkimMxnuOGms8fHHtr4KW4RrEG+tDn1trn
WrInqz4/+4X+LehC76HTY/tl/h/QH9ov7MS8B0ZwzoNeDMYlkBQhP0p/6PSwFnanNxcnbuix1sG6
mnzrCKRZrJibpQvLdZ9bOxpORDt3T43yWEGrfI6o/PZ5mHXHxDdueuFUB34cHDAwkrplhapimc7R
3UxGF1Sj/a3U3lPdg3c1+Mp+rn8MYB2NiTI51LghxeSfLe0kMOBvOBut19GG2qLeqL53Dyuqc80h
KTHKEQxNnczi1nsQlCgcl+oQlm9tAUjB67T0ksg7qR+rpyJFZnErw0TqT5Kux82FttLsi/c4tPSj
WZP3QRBjsO16C+pmbj/H1NLbvCaVbD4K6YHgZrDLTYerbRPgevmOoCVv+4U7GQH0TfHrS63CalEh
8KNKnNc3gHkxpC+9vXa5H+wVTdXAhY3xE0S4IN6b2T3VpvGSKEmGqmIA2zyJ7zZ64pOBRHI7uead
4Mx066AffkBGoz7nVvnpl3H7aWpMqMxa/5gyxpcEsxe3GD7j1qYaqYnU2vCZLm4iR3EtSN/+qU3L
PNetn4OCrE3zRweBLXr0GMJWDo95JcCXvlefQKKKdyIF/bU29f1OayV6ufOyfajDxbSLNHtvDSjK
ciCQR8YaNeZ3hszjPTU6otbA0RAG447fAlSSed0rT5qJmNIapxf0tfUxqlWE97KFUFTUztyq2pML
KY00L5O9oI3m0sY2uA57cMYLImeeHbXf0mcTZ6G5zqkYQTZgQAo/ygT1ai5ujdbqj1nZhivsfsa2
laMprWvOBovX3XBQgqepdeO2GSywPub7efeeKPQqMZPFBgVvp+Mnis0+xhZCI1O6s1IkGLgAYGFl
hE0Dx51eFL/3yRisxEvmoyxU8nfec7TC1kQ6iY4KvFPxWBeuGd1VU3a1tJs1JSyreuXtk4FGQRlS
SGYOLdZEW9AXl9xCK/nGPs4/xF7x4orEPCIMoB6Wc8KsJmg5QkxBioj/XNJlO1UeSdZAH5aGsI9z
R8CFeEazsToXQ9Xci4llzZq0fkm1Tk0/uKy+dB/AR5gjzZxiEtss9ZC6Dqorb6Xe1/tV8VFXEAPe
Xd8qbmqhP+aKK25RH98trWb1JTRiHbYhTobE/hRD6l8rJzPvnued8EG++amsiktMXGw/3uKStkAc
m/q1Zc7/UGqISVKkRTj52HYWIWklEHld2LpyUwpHAld2phzq5Nb2lX5pWgftEX/VZyR1YO4dw/ho
E5t2ZZV9nzuFYCtvalCTvUHK08WrPH3ThWlwSBNk1/2Y1JvWG4OroQHcHzqSiUogamstGtIn6goa
kz4eyPmUlho/qg41xgLkN+/kNJ3X/nUq5KlR1SmUHcPdtFOjAJr3iIrF5LeaL6aQLjHtVRccVqPu
vt50VaPem/JR2cxGnXrCt+YT+Th7dyruJYWfQ6GXqV6FzHGxO0F0tGK2OEvkkwJXPKOEggxJeaop
VnShNXyq9ML71SmC4km2uraft2JG0cfHmgS3grCEq1JGz7yxygvpN9q+88jFK018RX5L4qSTdB90
u7CJTKJ6bIpanJspORpUocWi08gkqy2R7WkDV48+tdReq6BDCpLlNZTT55I+gQ1xKkxhrcfj9uuc
jDCEMURVLQqTWJ+oRY6uAfMw1lUGbwdIib73uMkauK+QchTJSskV41ErHOXsE6LlAhWdN4BfD7HC
VtBO3yzFloMtNobz/tHJB2+dujgdpwGOAqFLyTrEFha2Dayx1nVtFFc092KbQFk9DJ03BoNbOwyh
8EsVoWbzqXY7G+NjtwoypvisoHQObKJA66S2dkEiquW8hPg5XYYkCItDLVcUtROsv1F2R+JJr9cr
0TRFVrt1jNpbzs36wWao1pNEvetce7jajf4zD8ZFa9XmKxNbZxuh4F5/dUK4cwRl4By8espQLKAp
JgPI2M6S9zB9GrmklxBZzJfSIC0ks1x1N5/WTGLA+MnOjhZaL1VgrirRHgpzCPcqZfpJY1EcEKGu
ior7QdgQRGWELBUOFzhKWsXIsWdUWbKf+1/uiHoFWuhhPlNlN8yBb7z0cKkCUzT2c/kzPwC13XdF
UZ3nM4Ljmv3ErggMfdJw96RUilQ9p1ErxCVPvYFM+KrclbWq7KpKfzSEHHhK+V6f1Xy6HO819uoU
oUAJoErOZspIgfjMfPhmQVnbM5nAdyZP5wfkWQZxgADjjJHAYFdjzjd/lJJ6PEXkf5+/Pma9y79s
WdnXF+dXtAz0bWYj5/nMj9lcjC2JCuHETFZoGda6ISB2o2dTVDGbbFdI7A7ewJhCK39dfPMVmGNz
Yh47ZSgw/t29IAsXIwnBHbHA5GammbsIGse/J2SLHO0C+CQC3fv8lN/V7YbxFH96+Yr5C4aSCRRO
U76Zn5sfUEdcDYyzUG6LBPin1rjbFBjeUGpMMIGTLSe8mTpRaql3JhMsO3D57RWMU2zZHOJDOtJm
egY8z4DGMcoBd3vOBFaUeYDWjcZp7nVLhZk2RtXBhCeMY7B8N10NuK20kKC+SpZhFXn7bgja14z7
R1uSlxBmzn0W/qdZf/Aqhgd8lLontzIpI3W9WcFUfLQ7gMPUvEgCodPk0GZQXoNn3qeeNW1Lq0Iy
TxsbWqV8iLr211ENNG0HkB/jpLepPK1HLs6deDZLu0R27CezfwnrtNw6pIs8lHk/nL6mp9IsPx9p
ZXoXPlMqk4Lw66kwIWR2YrO2aoxSO8ufCiqud81mEpHZeFdRdKtGc8Pz/Pz8oChqyA6UCrZQPYAg
ISMIoYYuzX3tJYhzZcegUnwo+dBtCE9HZhgNydt8RFxF+nX09ZzGykuj5kFkVX0zQ7rcNcXeGudW
+A0r8q7U1WrLiEegdew2ypi1b1PoelIKPR4zrepOuu20y9ioxdKMS5QL3vRdz3BYzAt6F6GBgd3N
ni65hQUSzt7ep6rn7PvW1E+tfJiPMPGkJ6vYfJ0MkXECD0QQUYjETZvds6FRuIRx4LKcu3nVGH+3
qz4/mU7ebGBzdyvSABnPTKq5pPFXMK/XxctoufaDlzfmIRoc5ZgWlUprgRCJMWlfpqjXd3pYs0LI
plKQmfR3dFT2OY1+D1XitrOYbgV14OEi+Kg6h0Y+Fhr8NL67M8ILC3PxaiJ4d5mefNn0rcS6TVPi
3/uqXROHpx56SrVyrY3cFWrxzk6AqBCXDVIMPeBBbWzEw/LBYAN9mE+BmXKVDTbMCzmvHbL4ux8Z
8dp1S1TrGvZQsLOEFstvLpgWHtqu7XcdE56/ntJdQhnnjbAoLQx2suxDZq7v+pCO4Fz4zc/1sUNG
KuAKxDjkjWEYav1c36VhEZ27hMhUOkcCsJ9l7D0Ts/xAmvbD14BuPmfholMr+FNlQWBuVVefjqbt
RzRzmWnYCfecdOzrvZEn/dmElF2taq+JF76J+rBs+isMsOSE0PnqjIl+Mjpj8b8VuEwZo/V0rQaS
1oLQhaEiZ1Bzg3c+yhx9xCaB6kaTDyPJ1UtTuFL7VUj1T1r6bGK80H7EQ6s9O7Z0J5ruo5kJ/Xkq
fp3lcqRkiG44WvlPJleQF2zbP6v+lAEm4pQq5ZKOqn0XcguX5uYBN4D3qOelv48zhIWZJ4GRZeRs
0KVUi7jqtZWXTFhIOk0GoInQXKuJgpHCylUKvRRPmtFav84d6pa1WZjdQm1j5+qkbPhSxWuXAz3N
6/wcvM9+J2ilEAsmn8v9gZoeeKSIcjTr3DJ5S+/GVGJpNoS/jRX311HfK58OA4ot06B6SUvQfQsY
RqsZAQYUDt3Fj4pD0Rv5+5jaDvfLcHoMnQk+zNh2awWpLH2ITlwQvCIVKDXUqwa858S1rnEao8ZE
602IkhWZhAaVqLLbaI18EL5NV5CGhLzk4MqH+XR+mMIaOv7kXYHa9ke38Tq40hyRmgm5qdCHg5dh
V+XpQAz9UfFsRCUzO0MhBCOuCdIWJZr+3KvJRPnzoYl15RQCRjs2TJsIk4QWKfF3WTEAnkfODPBb
XX6tvFaQHyd6bV8FF9Yg7rECm9hccjXk525HKSikvlcXKMis/SyhKVUKApXdnEGw360mn25+Ou4y
dmvsMtx2fB9L9iWKnau3gutrkTsOJkJzELf5C5Yk5RllY+/+em6wpqvh+C2dSoLcEBhpi3ywq4sO
me4hjFRvjwKiXsQ5kYrky+mvgceEOU77J25GzdVKSbOVT1ekIePywRGOsHqtczd9hcC700AEfDQm
DaNRd/wrNZSN3Cezl6h/4o+6Rj3ELTSIUEANcGEcCRdx2N1uyrx19pUll3lHNihJf31U9JLV1Bqd
d6PxidTFFWYxrHRSopGCfmC4bRqMnmOCw4eSLaBv4ALXy/iq2nIQpGcKGB4q+xoH7M88fgqaRvtk
wIjGMw0q1MGFtbIamtCQc4pjyRZtRcJX/8x0U3oIXe1z6t6Ap/g/NdXBtlLU37yUXXfCJBObUzzd
dEKLV4HBdnZgurLhU+QevcnStg0kxj3T2WEPnEXZEiY6IFK2yk3kEfTAVsxh+DEkN7tjdxfUo7yb
qTem1wA+g1q8VbrGVDtuPt2I7EwQOcGDASgePZ32mSblC3EAzpsIPTpiTIKfQqfRlpnnBle6Z6gk
KF6PNgS9PYZrbWt3pyxXvIMSIQkcx8I4zkeU4frRJzRoMx/99Vz49+f82LT2NDPJwR2yXUcHa2tG
1nAeB5s4m0lNnwMm3IgBvPgH8HUGJQMUyAm4jB8P6geb3uFBU4b8UurWJcKPt0RT1l30iIG4buNm
4UPj7umX+1vwIg4Z0kDix8ANLiWG49HEEe/UzbCn1QVg2KZO7RG3cP0L3EI4jZrC9e+i5NKFzpB+
zf3Y9fRKqNx++8d//Os//+PH8N/9z/yaJyPbzPpf/8n5D2I6UDWzpf776b9OIalddf5HM/9vf77s
v7xq85mf39PP+v/5oqc85b//+hL50/z5bfnXf/10y/fm/W8nhLKGzXhrP6vx/lm3STP/CPwe8pX/
v1/8x+f8XZ7G4vP3395/piG5PXVThT+a3359affz998cXbUs057frK/3Sv4bv14gf8/ffzv9z/9B
8nj+f/y/PsHv/f6b4jr/NG3hqqamgReyXcv97R/95/wl3Ev/NHhGt1Vusq4l+FIG7Tz4/TdN/FMX
tq66Fm5SVdcc9bd/1Hkrv6Q6/9T5iBtC1V3bFmTL/Pbv9+Bvf8u//rb/yNr0SgO2qfmlTP6R4utv
Ln9JU7U03cG3jO0FYgGzFYev/3i/h7C9+cf+W47u3Kv9zN+ZgtQ90+7Wme3/pBsW4mxhqN58dwFw
rUoVfMCQ0j8NSMqDBn2B9nxD5sASHiGKaSWjY8ohYAMPWZYpoVl6Y28p9E1LvHnpz1ooh1GbAAXU
DDNNRfsMlGlrEqG0TGg6PxiWvWLUiYS+/gaccjfF55TY0ISp0lAUwWMlBmwHNrfnEuTnyEzuoSp6
HTAWYIsGL6ZLHG1VEBZSDik7edfZ1Fh91kmQqis0SftcAO2tY2vhp4628V145K3h7q1ScG9tmXoy
8wDxb/fezePTvxgoZLex0SVPuPrhmTuGezXNcGNjjsTEk74pTrElH7a908nKmT3mP2o0lscJC2eF
7uqmxGW9gQBgQ9NRtS0jWhrz8BGrVBBPTii27VxqwTLVV+o+93X33FcgxLsuIe3KLhO2o47sP+RH
p4i9rev26SaYFOciXH1XBuq3YMrTl6gEoeg7KN5Sr1ilOgYV1XU0eGwsoqF9RTfcvxK2tlYEK9dU
GP6utpKLWagprSsBWsNg78ks/anX7PoIWZXY6yx782DIwulTqPmZPyc5KG+rzh7SUCEgy0cQIQi+
iy0dUAQmkQcfLt1GRDTcOyWDGCIz2IOsyY9dErir0R/bLWMm8pWgVixrNjXn3o6LvYYMCX7awXSJ
lOqFe/NiMzrV5XjxnD64eblAjmjpzbYPa2IEp0hZafikLmTaXtU+bZgO2MbK0MkMU0YV7Uyl3+Ku
/1/MnceO5ECWZX+lf4AFKqORW7rTtQiVoTZERAoatZZf34dZ6O5qYDBAYTazcWREZmS4IM2evXfv
uTqtrAg1hGasdAArDmTFL8m94TBU+nI14mhfEdvJ81uOcAVRlRBDyJTdYyF3mwwuZdLdHav80CxX
IH+Oul2tzVunLfMrFtQsmJG5BlAy3L3lJOtkDEleFuL1pleY7oY5HwNeREeoEYw3K+JUJgEkBP0c
Pbk5w0UrJl/FW8aTdDzXb016MnM70C7nQMT4rLpqK7IjT7LnaBVnOw/OGE4v3Ae7khr3wU4OTdJ8
a6Tt3W0khUc7IoSxH5yQmjfNjlMf7luI5TZ3zVZ3JMx+kVp4sosfBEWRbtSX5ALxK1sLspt3ANGS
bxthEGlLr2/ktNdYxhu6yDLQyecjITYpIGMPARoVpKZ8hgGBNjrkAVqIvdcSrkmcA3KsPjBd99uY
BTJF4aotSS/GoW7I1IN1smvrB7JrGe1Mw04I92shcWfnGUS4NkQQtlMIJ3apnjWAukd7ic54cXjT
JVlucUogRhyO7l53xK8GBZ5wJ9BqGePLmeTzMVUTZwiVX5RPgLET/5lWd5RiXBSo1XmxEF/PeR5R
AULrCitBnQUOnTq87zI+pK4NThcpsk9Jc3UY/35grPKBxR4S2bWHIZIIqV3rUlA+6p05kRKS0+TD
RSsIcCRieBC/wIH5OPqtexiA1cF1wOGerETUTIwxp+47uUX8Y0+QwEtSaZ6/xC2GU7kxhnnfxQtE
dyheJ4IAhZE418QFZxd7R43GXV1M0RbSRbFtwkU7a3g0EpLMiNttmU9mJNmR2pAdOmcWh4WCUUXF
r1Ym2cUZGcggk4MuHpEQbRv1ariIrA0+Q7UbRMnKHRlkc4EEsV31xomlui6VJ0l2Qd+SpVQrzk0Q
xHp3GFXajYPtLD+nCSeIlWc01lN2GXvC6Tzs5IdmSfttrhPcCGCPwDjpNTt6Gh/IDrJnESWPTluX
X4NCnMyEr8xTFZj2VB/MHMOA0egHNK7z2ZLlNgQBRXic1p2T7EPjP7ugOaguaFALBdHGKozinw+T
wM9MjRRt1Gg9dGRun3RNOYQoxDTYF6Wx3v6gdxcjO0GxpREK7yX5K3uctzXGAVES2R3ntqu+ZWK5
+07qhKCMLNBFxVTANuQ5GyXWJRgBft1lJMfVpkk8Y/LVo4atmV+cczVIlKmnEBfylXpabgAhtwHR
Gr/AhgZhAVegqZuBvKNWnEVO/Bw9tVcbruNzJGZ2rjg6mkn6ahshlxriBOjA7vAQa/2alrHKpnv9
olTywF1wsJJl4YsZs0JfXTy1n4YGZ6+Ks4uWAQRHpQEvXq9/DCAXmHDAhZFmqx+Msbn3dvfFPuu+
E8WX1MOeTiLXfjcGcd3B223yghC8ukHGo34AGc7Pev05KoZfbb4qnLHbTIYMyDrLgnbJ7v3UBB2l
ajBMy1foTvuhOaceQTTELbRkbxDOmeq/SyqZPfwfnJzzKa/mz8Y0i7uyiYDrWLniTtUbLaa3GMla
HZtBf+8zTR7c1s5vqBY2LtKKA08XplrvWlthZs21z8ULHGyC1ps8ObsZwc8Iw8wANz3ZyqnlPXJA
LU8o2PN7Y3TDCePnpV7vHaAzvyxPOIc8KXpk0PJAkBJxN0RGnFfM6aFijrhhUtWenXANrjfTbDN6
nXqKMcQ8mEySsqJ4dtLOY0BWiFMFnNC3GWaEa7oBIV72ptAR8iGtzM+aBku2LcRrbEYaRp8KPcMa
P9CO4MH0ZaNb+rLTQxKYZvybO0/X9qoxm3tS/DaoKg9Gbzgni1QZKDT2E4Guwi9E0t5yzmJjrbWB
B2KTpHFl4CoJiwMbYex3mI85H+bHzKvNXU30cfRhssA+FmN+IVyEaKqkA4bgFjPrCU/SKoKJQEXm
c+fBcANbmNXZUJcR89oB6sK7TfTGPtLGD96qG0BMd4+dtUVro8cPxuyyDg3Q48N62ZvStXbgIvBT
eCj1I0xeQ2nxDDPl3Kqk6QOIEOR1xUVLVoaXHF0ZFScTsYdfaphdND4iYtJzA92PNrwrTljeCnZV
cclKomvjwSWI9z1Ss8/0Yzl1YY+aZe2C/H2oQlUfQKkS5pPlIGFKDUQ0OLfqRAijRwz995iiPql5
P4suR9FrTzrevZo4N4XdtE3r5AEpzYJ9RnyWs6reeDp9Wpb0bNrxyeiFPEwzwVZAepqNw0D5jHKh
e7MGpnq6g80U5uRGmeU3M2eINnPvbBdn1I6JlM274d06R6m7qBPzIKpZ3+lzphMwYZq3KtPTbZJJ
h87rSERb0hGONVQpKLkCcxmdmo2Vqek9kt1nneXm7wnrySAHDXX70jMcKKIgRU12HENCmmcvJlgl
dNSnmr5Cy4mf1ew8TbFBKhrqmksY8xoTg0oPTFp57TJIVnZJvLuHNUAbW8bzPYKorivMi0GM5GBM
9E2tXVMp2zdD5ra1HbJqm+SjL8uHzOVbBa9nK+QSPou16UcG3mvlKXAzUfyVzIt3mUd4BF1Z1hiM
4Qk2XfWj7ZbkJSnZyJhuk0RJeCRUCCd5T3TKYHsA7+Llpx75wnax8u5sTMOMNoa5myQeYQ/wwtqM
KTQWHSvpNgsJBbc6i1irHLwsDf+7GRVX/I0/F0eqpxYMIaXp1hpjhSs8pIeoTWmA0EeeVnfkBt64
YMWS9bnOw3g7dbXYLYAHDL3v/dwS9nOfhoiBdTtQKpSB7VTpvqxZwcOqqy4K4LPtNE9SCXlTpQS+
OsT2rsMNviFXwvaHTIMwXhNf7Til3IlmqW6O1wQSUyVp2joRXBMcWUIS1rmPcV4wgaJ5ocQqGF9u
pKw2edi4j4b1SJC7E+ACzP1eKUhQ5buwmCtoNeCxBL0V+B6UMyrM+6Cqx73ObkrMmmkRDhj/oC1/
NZXUjlrabNPKw+gyqz+N8IJJJ/oxnsULlkTKmtF+lSTJslTuqtibriUAacIUu3MzfMbQNq5RmDwN
GgSbysBf1nb1XUTVN2fdQxKN3mM26e3GaGl5NoKrmKWi9LOhwzQQqY/JWkY/XQxAnqbQj2NSQ2/E
vpVU5FmEU3oFm4OXeR6DCK4HxQl4M/zF8ZrjwkWAybYXFARRWlw0krpKFoErIy9rE0YqBHCwFt/J
SJoYrATfML0kKBwM0G3qmbup8RCn2ZWJMIIoM+IqSl8LK1CgvQPz30aJVla968cNBVgXuc9F1Z6E
0V4yw/b2g9luHF1j6iCN31Ua8Qy1yb10/OxBl8vJ8bppxyuPZkYiw2BOjyl8Qr9m6yFJFBrRv9+f
+T83Vf61p/L/2ML5/7A/wxzW/r81Zzbll+rj7Os/fv3+j8+v5isql69/7dT88+f/q03j/QP5LxA1
g6Oi8Cwp/qVNY/3D4y91x+Ietz3T/J82DT+FOoR/7xpEc9FM+e82jWn/Q9iWx6ybgo//1/q32jSm
ZfJf/a8+DWYGOgwmrR/L4Qyl89r/tU+TajInNQUxs5UQpCPE5Dxxmnl1E+tFWip7dlucTqa9yOuY
qBkuakjf2Sxg4KkyP1KdlVujH9RWZJwG9R6CY9xmgLLsxYUF9fePBubts2Kydv77TWt2xj3X6weC
rfhFrQ/tnpSHZmOSiLgbpPyNG0ajfu3EVixodzS9+7MyKvKVqwlxa4ZQGVSZld77PqYybUz23irc
DxO2Zgmqdjtm+sM8ze41wbzg6cNxLhh/htlo7VyzG/d/v7QI6CLNEViY22VXXDDarvScDxL4BOG5
c/aw4lbqVM54wCqrxI1pngvd6XZmLL29R5IOh8jyqtpe0BwoJ58DNqQKfnzHm708d91Jl8a9hev6
OigX4m9/YOHvEYGG/V5LvFvYmDpKywHhULV4arMASQ8M9KAo1/Nk736mo56e9bkj/dX1tgvxNkcm
/PySukXylVg2rs+FkZ3dEAptOWjQ/koRnArqYxh200Gv80D2SCHSrrqaY9RhL7XXFLo4yOyVtopz
ZCEZyzfE9zzxHdG7btB6Fc9jjSqOOCPex9l5Ry4TBxrAPWxMzMhRuFU+Kt+NclG517gZMzMoFBO0
Tu/eUaGVPqr/bB9V9r4V03Kapl1cMxztbFLtKjNAaDVvDRawY9uhRXCmjPz6knwvWV1mhqqILMvy
uPThYfSKR0tvsSEZzfSIi9Uf+2uEqWXvtCQqL1rrBqUcUj/XRsfPDbkAp/cwfhEQs4WcVOzrgo2f
DPNdhioUjHNfn1JPP5PWTHo5bTdgxatGSDA5C4snuapDEy4GFMYahLXmCOrlmz4JRUTV7bPZRja3
UKgRJWUE4Sh3dSnrB3BgxVHv4ICT2AXX/VCZeNBT9E1avIzIWqtHFXPMaQcaDDApnxB90/6psEo6
4Yyfpar3VR8RM1i58baMR6YXPSqLOic4rITcE0U59PQemiMsi/hcE5+MlsRRZ+be5AhR7O7AFcR8
QpY2voRm/pkWxF/GyYMLEOqRRejQZF3zo2s1ZzNZKE56kjYZt5nmczRXBwgBzsUqEKaMgty/pGL4
IK0fEnBhZ3Sc1tH+23H2KTAf/TDT6aMeeoRkeJ84YLjmi2tmRwtdO4EI88vSJCR2d2VNPnc6fNQT
UaWdwEaYIwN8DqcxSFyCF2xrSxKHdQs7r31ckAM8YobfuJif7n+/NZoAvLPKerCZN/mum5JmTU4D
+mhoMpkMD5FBfM4CzO7IDYSWpFnaIDbBQnGme8ijLnkcddkHU0lws05rqmVJ3emT1wdzm9WnOtWr
k1vPmMEIAjL18mlQznibGx0N9lzNxywmSGBxpz9aqeybjiYhsCfb3gjXk1Q97k8uxCxw4X28wBIA
RJYk/a7PKsTDc3s1Z2t6tJ3kz1DF82dUMPfpHTD3zRDlHNJmpjI5/nKrGO0H0CrCD3u0TOGQfOsF
YtaCdvSDAS8fh4CRH1poLbvKieoHd/gSdcM0o6/hNyeLA0U2RvzWD925T0RzbfXW3hYqoO05vkWO
+4zafvhZV7+s0jxai1O+ucjC9zJPtJ3X19s6LfInaNHBzFjHjwm3+aXSyxxp1e+kJiDFi/LwmXQr
Zxdyq55GRx9OZFhc0N0S9Qud/iMcNU7DU/E7jLrHmqX3rTbQULv1VF8Xj5V1WMrTZFokTpr1fE2b
jI9MJyFpntSPan3ICf52Pa94FgwxT1Gcvi5tRxu4gaUTw6DftjF8SGEwi89p8p7WxJKdlka3SgH+
tWJpHEOpMPO63suQNfHqwiGAVNORRXlWi9vDLrjuQUWYfL+elx4noto4+WJdUDZbl04RcmImJSgY
GP30au8pKEufGJvmOYqXTWV1rB7rKfbvn8IcL6yxZOO28/I2GHtaqgTuRWeEB/m2Hda0LQ1XJ7Qg
+nUTqWla308P1jIpOPzbeszKe4uXUSJA2ZgqJ+DcAxIeNspb/x8eqoXY0sYJeDrwGwoc9VVrXRW8
g409cjKb5uSbzOSrRv+Sdk24c7tW+YVb12xFo+LzMNa7LvuK7fHeLN5P5uHhlYEBxzmq96jzCGi0
n5ooP09VHNicYgkGAF2woDyENs9pR8edMshnBgy9z+V4GBMz2TtVMTF/QYCLcvu16OithekNnQrn
nPJVS4txI/lpfVLdpnObP/lCA7dfsAhG3AGJWyO7KFgC5viA8joJ3Iz0mL98FLdRVMwpjeeM1133
6W+jcdQlyScDhFJaBlERqAyWBBLt/Ge74iemevjdEHaF2drYekbePSWOoQVjmXm7vlrHOXmB2t8u
8gc0diOnvIaO2mtnJmjgzYe+y7ynjEHEJgxtvBM5ZxsO3zA1UA/fsmVabn//1ExNs/cqp8Gohl2g
HghByElcr1d6OciXLWlU9carR5D1dhdknkeoYzWrrXQ68xBP9gBKVDYXTCA7DJp8eqYhtFtLQ2se
5C7h+Ou7tB8fcAiTpCKNcxmyMIqcwIyxvWW125+W0bha/Wzxle1da5qb6ZLsJWPqb0hf86ZSWXwT
plfcxokgV+O9IQ7sG6rero/d5j1t+re5bNrNQNLhsZ/L6Qkyo29M7pPrVdwJq7g6MdJhh3bKfUzc
BAizF1bYQpOvGYw53pV4q1X2+6RIEIFUdZh4vcRzcoqfo5rrRekP2OrkJ/YHsl/xcPoiHZ21fbUG
fVr5Q72O1Ot0RLXWokQZyQjHtHCy3azYx1m3HXXnCBwyRUqU1Nh1KPRMl6GGZRnY1bLEZcieNfvE
7FvGWjXroTS1+4yKOgBTbTz2QEvNamaoxASjbTI6/Cvaj75C4BBcawgZ+qp89Ah4OespXl7E9IF0
h7cOaOjMSrlF50HCosjcDYUbF/30SgECejhFi58vhnPoHSLfCbJ4U3gwqewtHPCorrMZc1VOhAyD
pfCO0YhsWevojFWyaVAhkc+3KaY2JJVxyLl83deYuTOTSElo72SbZ6H4lVXfDUFvMzCcJKfoweAS
kw25M4KNi6Z2OZ9ck19ROot1yOPy1aGhtaG+FatOriQhww+h60xj+653FmoHLS7Q+KOWsiYNDhGJ
470k5nYi3ukCu7XZtNYAw905oxLOT3nJK9agRJ1A9PqcfBycjRP7W/RDFow30nR6zdyyOkwKs3uE
rEVfFeaxaStfor3Xa/Tb41zSterrXVjZ1r60cfgtMZxxUx4KmY9+D+Kp6WP9GvOpAC9d9ukAPVPq
NYYr4pBYsTDpyTa+jBNnAiO7OmN57kRbEt/MBThTQj+mMx7nltFsaEUp0W7Y9hOqZ3+oQ0xZw+ge
3Zm8bNGp9uipteFqa8Q/PwwM4/ZliShCcyiZaXX1j+vRQscK5Tbrgm5ekOx2h1kJfVP34Sf6tckU
30ae86+6qXlYljLa02oZqELMD4WgyEduqo4lHk59nbj1VCEbqyu+Wn2ZAsjE1CU53QK4J2YmvGM+
E9/ekh5zyJIa5V71a83KKCukT2rSAqD9XLHL8JI5jhEwCeay0Mg+QpZe+Z2GS5BbALvHSn4dGXvp
OW4F1/my5djthsimu0EDWzQpkmDnZlVkslorjsbkpwYSrnlGSHZFS66YxB8HvDptqcWSnnAek2Aj
IyfKZDSi96i1422Xu1kg9fyNEf+LHOyb6BeiYuLznMdi76RTCxF6FcoxB0pj3Xgj0nZvS4Gw0lv1
0CXzJ8ahm6oBkhMx0QFFp/uYPgglGF87lFh17JKPDFXBaNb9rgURGUZ/ktUErvR31XkoiQgPxyWI
5lJg2lI0Q/u020/x0l5ZVP64UzLsaR1TOyXDeyqquzVHTeBhQAJqzMyEO7L3m5SWlr12zIxDqHPB
lIP9W4+s49wIONozBuiIW3gYvGI76N2p5LYnht0yfaFHI1SN5hyChmPNJet7EdmjoBIDNSR9WlG/
MhMCTSTvLctj7rrHMvKILq/mZ29ijIc9ubBdjhbZRZQLRKHi4NkS7ZTnvk7q03aA8iVrSHVjcVXS
DbqGeLjZVHvPpFRb0w0WChqO6elcM9Fu0Up4JmNV+TOWLh+ido7lep5z61PrFDcPsgL9e4ubKULh
R3arDZuOFnj4LQXq6QLtvxxpM62/LhpoaoGy+kh1qPd6S24RTCsSQTPjy5XI4d3wjzAGj+tpPCZO
GPtMWxlbgT7J4u55bOY9fOfaH0fYI1kDvbV1XtvcyJms2NwTBvKHFLw3XJuDaRMAIIl3hwz2CRQk
3dAzYw48zRszt/qdZ8cUONM7e+52knlJ678jgaCozCtVAq3kNgu3afgn0vLDbFj509+HRKbkOy6t
zuiS77UzZFJHg3m4wAU+FqGxz134kYq8iJWdEu2inJDlhed4qme220TAcZpZSSsHcHEiJ86XmTqp
PL3XoPWP3aDumF+8w9IPL5Be1tfzM05mK0jYIzYNRuY8TA6kUzL47SZvRzkJVjb3EGr2csfmTMqo
pTNJrojrI1ZsiPXoos8WmaY6WC6PgfAwizRoDfbcyLMDFAbNJWYq7vfa3KMQlh9Odenr7N0uFsrq
KvcnF3Z9LdMX5oM/J618H7rpmXZSdVC62QQEtSgivuNnEg7pgXhLsCANrDqMS8XENKtX5kdu58+Z
VZ8FMy6zd1ibOaL6JZYFQnBupKK/D3LleiQ3xl64xxtD31lubvppUe66lGmcttTvcVY+DASY2eQe
2noBt03u2eyVP0s2h9rynlynOWVtPW1oMCO98WJfynYgglq2W0NtvHQAZNdLa9MgG1xc8rCbHl56
stxcrdigI4QLz4dft4nah0V5jYYt1AmJtSd7c0b7moSWC/FrIpy+/KzM9EtrxFlDy79rMdv7CHFk
PG6iCjxsBWIlWdZz5yjPHSbUDbK5ggkCBxazdvAFy+hQSjRL2gDbK3/OU6NCDCsvfcLlXYwBjXzZ
LAwFeFG9zMXObMGKGUQEmszfmfN8N6L6CXApayinxvh9KjqmeAZihgRg7sSbI2GweMXVqL0TSwvR
ptpHmKB/mkvxVGTROWuLSyhIYOw09RlZZsAScErQNG2IPFBb+sJ7vSfFTDcBJ3RVZ29ko7KNh/2C
chHCoWcPnwMn0bTiQBAZeJTC6KtIYngn/TUt+1s7Foh+G8IX6Hb4TALfXJV99qFBxHaR/orGhtmx
iJ6HCPSdPf9EElRxZDFvEZspS+lgblDGS/PDGNzoZR3S6IX2kgt2Ew1+Fqz8pwTLqWMovwmZHuBI
v1hlduNGKpz23MaCdNfiMe2s75R4S9IwBexPXOVp2pxmw/ziqq+4aodTW2fHjH0GLHB1YwgVkdqF
a45MYGpakhY681eNSCUW6cmQ2p4sKzSHS0clYDGBGKLfc6Ih8YEaxUJHqlBOd80GMLnBmXq2m/4Z
iQ7mBNBIpT08gm/5hi560nVb94ei9A5mI8i2aq+GvtpVIW3Dr+V00LMM16P3aqTjLhrbn5BQFhr7
9YXrB/daBNcRaUnbGR9qCfGgkk7rcqU2/c0w8bguseXPTDT9BrXA+jc7fYyPkcvOPHTiW6/m99qd
DqOVQRJu3vL5xIAy871l3pP9dA1ZWRzlPBPE8tohmHL79jVywq/q1zxbz1PobCmnLnbotKQbZ9y9
yKRTOVwWFT/MJEHsMq1DhJzf4qZlIlPP7wXvpZMt5BrgJ/ANDvH2Ylx63qzaDurfoYoevYHjUsl6
UGDaBloXr+NLf2rYnRCqjTj4twprra/NziES9kvJYPmidS7M0vUCSTybutN4T2RIsEFvPAJclQAB
myc46hpvhPWKqvDT/mgaTB6Tqvcj5ZtvlsOHqJ1tnnrCN85dyP7jVSSJD4Dw3BwGBSFvL/FovE3p
W69+oV16FGYa+g9JQ+8Ros5WedOPLFHHgvRViC6MzqN5PZw5QcV6QGpwEvq8Ia9CZxdT8fythqjf
CQfBCfFgl2Um/30WhrlXMnsse6qjxv6qrOauA6TfIPBduL8BAaXitXLqgA7P1fMQ/fRNcQu19k88
eLtkTr8cc77NXv/pPrTKg2Y63XUdexpZrZshUvwOF1W8W6JqmvuvYY5/lf0gaFoievRI5lsmZ+Ma
2iGy5s+JhXa/8B6bVVBMyy89qiTniBLpsEU6imUypm5RG6a5a+BxyJAs/cJamhKToANRDgl7iu0g
KZ1oYwLmCEwY8tt5DjWfLBJ/aZCi1Fw2HfbezKIAzej+hqRz+q01lru5GH+0Rv3TqKhUFeuMmr1D
Ni7fShvO2L/iHbYotOXFrQ65HUbxc6rck1GUnN5NeuRoLDYln+7Gay13B9sI6dgc/8AMfWvlnhit
1BuHzeDa46adAZd6cCU9d4m2+rS+HLt/F5Ba4CoFTZuyE0o0OOawtzUXuVX2pi39fAyH3mLHqIHe
t0ire+1Nz9UvAkOMjWd577KEVKu3KOtKEmAjwnw3oQOrWxyrDao/q+vvawQnwamt5AgWoZ0M6to8
GjS8bFH/jFyTemrISJSrvV1YsiKrgvBGI+EwO71nJuqyqQGSMQXVWLEKoub0WUuVadGvdPPAG9FX
4b0nCLtSVoCCmuWcUg7D2IkPNpmzayvVvm963MyxP+NyJbZ2G2suDVLj79qSnNkSCEEyc56io4HG
oZUxLO/9kKxwGs+vRvHo6foAxXF40vuy2PW59yO0x9XA9zCWxbitLXW2THGn7RNvSWYKKF06PxX2
xagymAUhwVAkklWE0/ohhJV9Hj/Vmv5iWXQMYDR+RANFykjy3pLk15guuy9j8ch89xk+Rdu2BWOb
VOxkRBdxbklJUJ69ZaX51GyOBk7Dxdr9pGXyYbYcxRQB3wa8pS2sx59e+YvZCTKh5cZRmO+F2s5u
aUdGA7JOvcRg1vTV1lNgGpjg0D770ZQNR4XMu1s1MbR5hdirAaWOrKSkRNoMouFYno0H9HUz+2Wy
t0z7kMSEwrgCkWaTCr8SOrMDMW9iZD50K42nfob0Z5rjYexQEiZhidgNYUuhf4We5lD+l5lvsEQ5
8L2oBJbH2NDNDaXu2ltBkCma37bDrVSl1h/0dYxv0HuplKK7QXJXabMXoMfC6NiADJhlBEgfMM/G
mMMgn7tnbqh5Nyrr21btB71L64yT9lYsNcFK2q61BxYul+w60DCjbTHCKTk6CO1Z6mtxb+4QqZRx
914mTUgsQbjpUvEm6v7aAEP355pRDZ6OqxjtWxHb7i4Zi3415Nkfdd08qNKun9miC8Zf3B/J+n0L
GIJKs7eiYEuGhZI+4Z54JfPD/EDMROuwbt0jKRQoLqYvOF0n7lZkapYtTwN8tuOMRQdJcam9Gyk3
wdRVkpXQjp48zX1Oo+wYzvLOLcfypXLQqLCZd06JKrdP5voDv8NOlUb3Qxco1SZJCTd64y/DqfEY
Y5PlJTfzFY+Q+4x97Ey5SnLZ4uo7mc7jXmuSSwLIj3BHuAMOtZWJ0XdX1UispYGCB35Xzb8HxQwK
Zrm2sL2fi5hOT9f3B7UIJ8hr1FXVEk17hxHQx7xMOyMZ6h8dWFq8STQtsrhCgwkFLJAKZafmpck1
Miz9xUz1gzWNBRqeGKBLyOGg0oYOAsaIXt0YziVBis8CX8uVcIpT2DevGAyIkC3RCQrTzG7I8DT6
7+N3rk9fS5xrH7apldsc8N2ZwQui0Wy+mc5o7UMTNc6gNfADGcvFuKLuynTk3XRbtructeXvl38f
8A+AA8DFtR2du8UJ9W5PcfYwsDI/qD6RoAJsSe3K9xAk9QewteiE/v5txsg2tbh+0HGfHGE9mUbM
KWsWUJyGkrc/RtNdc2znSMfGaW1jQUxzKTjbZVmY3isULZ4hzXPZNgdqg+I6Y7GD7IS0cjEr2yfF
Sd2VzwF9Fy6ZRR2ot1vWTX3XhdJh/jeLB+aN/XbhfWUnAIs/uvbD3wcpmubm1OU2UW5KZ4Z70BLD
A+CMK4SN/EKjyH6IqsleGW0cdOHsBNqckF6oZYSQuFUg4MPfsbqsxeCAcNANgSXwEFeu2M2MLAQg
cCqo5iC0ecZD7lLMFqF4sGnHldXdzOmfaR6Tsk4P2ztVMjIfuUYdjO3OBpu01ZNu2jozT8/yInKf
Brd/RDDzc+lls2McswSMKGJy5yBDcGjDRD65yV0NYYNDAafpKn8jSbraGgKLV8SUaC8cOPicwObd
Ei2/jRIfcafhpF4Y7HGfiO2QUZ60Bp1OtxrcDQhhuqX5nyRpq+3Q6yghG/3auLrzPVvxe5Lelops
I5amHRwrWqwefT6EYMsPEAwwniXI+1nWvzTAsst73RXayQxJ1emrAkgZW9Ned6oHqTFurMcUL6OS
77VWCxqGi3mdYOltoszeVZ3RHivNjOkCAWKLSZDJ4bnNQnxw8NJ9K6+nbV9qzSs5jefCrnv6vXxV
g2PTuu5ezIK4KJHuyazEmi2W1BccXG+1k/+eJwPJ1WCTgMLbBVTk0mZj9c+HaZ7tTdtX7gYHcgUY
urZpB5B3ZUbWQQP98aCQjXGQIWPsoFdx97jU7aMWHaFxbelwzc9SY/oN13KvaO37pj78dDp0xc0m
qafwSTftIxF5YWANyc8iiZCNh5oMIiOf6JRau6IQ0YMYivgE9QDwDIp0TJ2eUDcmosOF0zGefG/8
43TlTKHk7Eh4/GmGnS+V2udzSpacp3dbaQmutGrT9yezOw9RwzsmrVsbo5YapXusRHwGQHchNfeY
pktNKmGZ7fSuOghBs91FPTWL7uqlDL1sJOPToF7oNmYF2bQWUggvbuYgM6KtM6xnKGRVW0ZgI+YC
kmPd6Dbw2T4X03o+1NS9/U/2zmw5biTbsr9yfwBl7hgcwGvMMyOCDJLiC4ySUpjnGV/fC8pqK6Vu
3azufu4XmkKZIsFAwN3POXuvbXcUg4H/QyoNFV6OlwbJU3sPJA2dbpCPMIZvZXU++m+JIy2QGDpq
TMeJ05OOGnpiOX+USz97TOQNehHp0Vr2h+N3Z2/mHXq1s82Mek9168zRS+nS4xFdApkFUpQxM3Lp
qVH1wVZ1L1CfyBz1sTCjrny1Gu3g+O5HQBi1axtwIubGfJYYr8KO0Fwk3a6ndzD53j5T0WdDfNk+
afScPuRzmRj9BkLvZgThiX2JorBvxJlZ9IEUZMoVUQSfOffbrwibbYOd3QfFLuuHcRHphNHE7Aig
9OMXOALjQgP6sE98J956Dn0kc+G0SATcQgs3umfusgxmOJH3aOpIzEv7sjgxCW44y8yuBXEpXce9
BFp+EkIDh+JTT+lOgf4zrN+zUvzQq1wtjIBm7CDByjPlecBtRMnck+Oiy3KTZqDWPdeWsBmPYSw9
ugkEkQV4apZAK124YKIigIdQ8CewfpgK4N4exqplLBjUf+hawj9wn7RJIVkgQnelk3/ESnJxgvRT
r8LXxKBjyuJLzeYwWxjJ8KpCUkgEg60whaEpyWUHftWrne3Lo5zyPVlpX/seRI/dXDWGWwvSnNst
trBlzWEAHecpJVtpRUkkVmTY3nMdukqp+a+VObzdYFr1G0uYH5Pr7JRM/KsyO+0JZcrBDdEiBjpA
R7zpXLidbbvI8JcyyL4UKsq/INRaiILJGUPObpVkCQrSiG5fJ+x3ZMV7U+M8yX1ZBMrmTSqtM4rs
hbKbe+oUr4PfnYph/MxzDKZOBIukATQfjl8QcUXrsseRqYf7oPW+pBLYbdeU6wYw+F7XkRLIDDso
MJYSnzyta126p9YhtTUafrg6cSRxwyQTkfEDXx0axb4M3nqT0Vvr0KaYT0VSU/wPomqPXptc01rg
Jh6dlV1kF1UjlqWBo3E4GNAEB03xJIsU0jw08asKOZvpDj25wlL9LcP6cqo8m7UQwNdn0rgXvLYW
4JgyPgAjXIwDMxxrhE2ucNFwBoA5GDjof2AQnvDyfEtpom6JTzeRrtbmKW4671hn13/9TTLJbGWX
jqCstIwT0DyDmI2KFr1IfXODzSxYpHUX7iLhPZc0bU+u2RBfPv8JFCWdONkd4CaSIjU48JZ9uvO1
meUrtjKLc2WnXX9+YY8zNgh2gVEiS72GZRxtFB6EVal73V5lZoqVrAO9BTX0iBCjANOW3y3Lim9N
O3SYAeHEOoMWXyuCPERtAJ0yjKvtuZtxjO1jDzgT0Bb3IX43g2g6ZhKCWFfF8p3AzWEJ8MZAnMM5
H7qqf2n1NbudeEdt3++16FuXw4UiOaNYxbi7gOLA8IEUg6dKEzCE/aSjAycW0M7ogsfwwlTUtOe+
Gj7wfg4QJ+FbxjagA0YC6qSyvl8Z5tkahbz6sfhRdWG2j7vmXHp9dG8ZHFHEpQbd5fyqNQFl97gq
/Ew/Q+/UMb2gHdN7d9t0KsPvAGrTn5AsxMwQoC0TleuNiCmMaSKeiRJcGPWTdCpq3HB0loZERhZX
5reihVrihy9eoBoO4+netDlMBdners1+z1NjEFE6RXts3e/1EEbnaqWb8liqWG4lAqRl0oXN0q4F
Xm9yjIiZrD+BdtGjScgpmZgyA9DoqZsZkC9r+G2vZD+RimeLcV350fAaluMtmmbuV0wzsDVgKQaW
xF2HqGrRtfW3gkH70SL18JS17BmBTihzlqZIwfPZYZOH18quGg4mMnxIZkE7HUrY8ufLccqLw/8X
2f6fmKB1pWMYxi7+PzigF5/R538tGR/9gLwWfv7Xc1v9qrH985//U2OLCvYfGKYYIwnbUo4xW5H/
txVaWv/QdYH0VpqmMFlI/6Wxtf+BMVmZrsXu9k8D9T+t0Lr+D4cIbyEMaaIrEJb1f2OFlkh8f1XY
Crwptm2bDO0M16XG5Rp+VdiCnxxUlYbiZEQ57Aq3fRS5ax+iyDJYsXIOg1PjkIZABpUZRePKhXug
p5FxZOUAOJ4Od9ijqP4Z9m5+eU+vf7qxf3Vp/35pdCEUXiVpI8tTAgzYb+Jfxp1OSByUf8L4xAAF
lwOUJvhQWQPJfeqycdOoYVqji9BISW5+jMmtao1nNyYMe5Qm3oqI6RHjbm/x91emY0T/9U2br0zp
JkwvabuMLczZXv6LfVwaJUymSPdPxViuKpIqtm6QTKvU1R9d2sqD8AgZIYjm6OaAahVeM30EmQh1
1F+VbhHuynYwt1MLUgKKRrpMU4npoUNEC5wPSpRyk51ItNPfX7b875ft6raypWk7fDFsNN2/XjaZ
pa0oKXKPzlS3m0lviFWtNcb2ZFk8aWlHXqZRjpvONZ9tz8Sr6DkInVt5/vvr+PlzfnXfI5tyGPUh
IdL50Dn2rPr+5e1LRWJbRt7JIwGI+dJRU3eq60lAuce0DCjspchnz1tKN79RhNHaEVgqDX+mb5rR
eVLyG7kFyT5rZbBRWnKE2hw9V07+YUCm3HtNVGzSQP0xlOIeNYiSR0dRaxF/vHetLFm5noK+YnN7
kJ6eChN1RFJ0c9ycRQNRR4IUxXF6TOsCOaBiCIiw04RAG1UXCcAHN4aLa/oP34TU7HU1oTFlE5+c
LLvADkm3jQVhh2pDbovKwzCWEDvj68kfBYEtOD4YrRal8aVGURfosf7NHehE4tsySKrbJZTGFJvR
DKSivuShpU1IhUeE/FiPF366vQ+YNmsqIdqixrIBNbZYhlYZrP7+Jsn5wf/LTcIT4Ngmi4LOZVvW
bzcJ+5JtJL0JgLkueT/ztt2Ydg77KBgx4Vv7ERcRzNmj5pekq1ezW0b3j0aFGihNsjXaCUTcWkSx
pjR9m898rb+/Qv3fXCGtFwNvgmvyWfr94xzw1mNEITSAYPpx0UohtvbU7Ils1i4qHAmjGsWqMZNo
McCiQZo+nFUNUFEaLUovBEGR5n4tYSfDwXPqT6P3vvOYrsA4csYexq+RbyHHciYEarUoNkas5evU
zUcO4MXObWEC/v0v9N+fC8Mh88C1WJKVLnT9NyoFXgy0VfbUk4rkEOo37cwwtfYZ5km07bPkF3Fy
02L+ntyR7G+6oXYn85MBulRFZCAbTl4/etZFY7T/AISY3bWKgTpD2T1cOW/Vxbl1y7NPaK/TOh/H
4FUxO5fyNU5CWptC8znY2axXRrqO9GRASO5Py04P6mUJ2/BglJspBjPmKd/d5AJAj9SsuRtWYazj
qV7ZdjMuex0FEnks3iZCnrxkB2tv+GuzDceXeN20HQn1SGgrir611ah42RSgp/2WYINsjvJwYGcs
QzKHPoum2RgIxCndvhlN+AdxCt21YTqm50ZyHms+eCYx83vaLMMyZas4uo5/VrMSSZ/FyU4SP//9
LZLznvPXp4IqggXUVKag4NF/25OMyS8kEqseemBerKe89a9UsOfqJe99h7G3Hy3QIKcPIynlqsjk
doYL7uuhGlc6Y19XNtWfTqg/jx7/Zpuc4Sy/X5LNcWB+EBzTcn7/1BRVQ+hG0+MU7HqS/vDbbjzy
ETnWh+NtStxw2ZVasnN4MrswT25ek60sDbFn0HjJninap24P2Z1IMwb4JlmnqZLdomDwtrGCMqXZ
FibLcWx/6OGI8tFovbuT0cvNw9xFntDae0I9/5CR/Z7QRF4bY1RzUi2qE2khAT5fOgKV3UH6bpz6
1GrOZlBOv/IbXKCI7yF+yepY6UNwYHYx7mxJky+R6BKZoILzNOjH5I1Xne2x7jdmWH2GrkZKSwjV
PKj8q2BigNTyDM5cbEpBMHJve9r672/777gYYQCJ4cSFKU+3HP701w2LDlDgOrzRxwFnxg6CxdGp
GfmbQDc7UXGja+s6Gp11sgyQU3//s615V/7rR861LOniuDKh5QBN+esPb0SnAxvIy6PGYrgPNfFR
FenS73t1zHQEFFXVTU/xqLbYt7dVNozwWepwgyNVbeLQGJfNWF5Rf6yqmULsKW3nROMb6evNKo+c
as3MBG02yY0z/GU8dTGD4+FVKdSmaB2RGYZQnxOdwXJDURsnMV4F6epLqzI2vaEsKklFt64tbxFR
XktmsfEbujcCzyvtnKI6Y/5emsdklq7LpD1UZJUwFTf1pTuoS+OEzWYMDD4MosA+2E87OxX6/8Ob
6HD/OGnrDqfm33ezLuocnfE/Tq8eSatuV+6hKwFqC9rFdmznTN/pPAWVmSxzS067wSWNqdOGCB9H
06zAlaY3EfoHutiwNkZwPeVwbtxhPLA7vSu6ufgwJ+S/vjwTa5qDmajVLArhF+cuNOFrUFSc6cSW
+E/5hDLyEONvfUnSNxQg9kVDWrXI427YBX7lLmtdm7Zax7Sgndz4eQp0bYm8Ef2bZkEwAfXx5oiS
4WUnztgqJlgd5K37ZvlZx+Z4S6H2ZFNg/6czgWvNn/S/fBhN3bR1yE5IHm3LduYj5i9HN4O1WgNA
5B+VNUTHUm6TUhgPY4KHPRbBFaX0iuYLEhTyEgLmmYhz/ewSeNFHAmwAO3foHsugL5Hrx96L7Jvn
IUblzT4FbNsvX/pCN84WIPRdQy5xbteQO113jogJ7mYBW6X3dW2V5J5co0rUVkNpucRXyGghGhRP
P19iguDW2ES1dipYt6qxP3FCl1BsPxKIuQuplV80cJXvpBKsbdk0Xwl0o2CvPY2RMiJ103hhuPKH
pzFn/vllIvF90TnK3cRMQe8avc0Y/1xnGt6hYAi8D3O0C4X9zW0an2YgEuFApwaguN/b6N6qbCIa
NjU+xqREWDVTZG3n1s4GqLwd1BcjVWA6A9Tb0u7Ro/T+McXGiBQx/W6kwVsIlPmuo/bEAdW96CzA
XRy9G83V07rgUHP0xK+tM6OtWGTXUc8qSPbzw6ly59K3dXZgBcP1IBlXuLly1s7InLIOTu38hcpL
W4Qh7PmoTc+lDBgVW6G2sC22X7qkAxqbyCDgpA4X8LHFCtJlujbKIH0NYPJDw4l+WNpxcDtYkHqr
7+l2vYLYE/fBzKM5K4neqF9k55SeLnGJY3ZSdpvBkBAbs8+7q5HULwwP6ELaRXubUv174xvew+iI
MTMC87XqeIcJpSDVevDcp6TwzEM9Vfe4K7wny30jA5sQw3Q8xYPpHt2ufQ3CYDqgGypRV2s2XVkQ
0Cg/U1akE/vjcP75N5ag6+QKWAmtpk8bzN7Y6P0+2lsB0CiEVZrZAgEeHedcBB768jpo3wpzGNDt
AKeHlcp8FynSpNDkWmF59RrSzd0w1OmcEy87JOyNPu7s7eA4P0QKJvarNzmHorCaQ6XVJMr5tGt7
/COrBOW0rWcmKaKG2hVdFlNm6PvAnt0FEIIPrdVu6XvG+6RLFpz+BQ9dIZeTJyJi2v0dmCp3TbxV
tUPNNGNFCuccm49AxhRM+LZsO2gZL6JaUtXJnjCaFPMwfMC3jsiVPhjHJ+PoSUFCCemRZmyAVee3
W+okga4mDCn70u2MG0RIhcKW5RDm4TdGz+GahNkGGf+ATJx228WtxFK2vTx4rv8BO7K8QcPATxb1
6CZbsZY90jdK3GJNPlZ5teOYPvRQnFTl9weJkyofMudC98zcF/G0q4Fu9vYozzZF5dltYwIQasoi
M8+2fEL1Fd3Uk26M4x2TIelUNipFQmKqTeUAJEpE9lEZbvPUojNd6E00fgLi/mJ5SfksIsYBUTIg
d1c+SdBhmL6aSf4AScUmRBLaKTMatUyHdXo3hgnWhJ1Z+04nf2yq0Pu7tvKu+D30nZtMzc6f7Ldo
dIp9H2c0qXt3PNX9U9nmPZLBNiU0U35xMj04GL1I77qF2kQnrYiWZrCTfRg+Jde8aQmvj1kNXJvh
LRSm7oQy3sCPkhZ3fZCk0o/TUeN9XGYRuCsnGmg2R4LJAwkn6w6/ya7xGmcBt7g9hlH4PWlUeKqi
NNjOzImV7hCVAxQNUWHtAXeukIgNZVKtbLNEMvE89Em0bATZj6NLGFcWzxQIf6g3IUFiaOXTmSzF
G4C/GH1MhZnCybWUc5mdzaiHHt4ZTkgv5OHXMkhJ+HzBXkbYIy5m0pOIYyBwa8Fx7NthuBd5U+2N
0uBYCYhgWermO0dL7UEpDA26mhuzkgmLSC+2kZI+3Rb50R9sXI6YdpeeNcoTs853McM0Qf0yQBwI
IDVDaHC5Hl2ngttX+IWDixkjIx7h6qgMMjfMoiTvbnL9lR5X+dqyh3bLPBdlkQqLXeETbMkY4tvg
R2JvQQ7upTHsSyIsj3Rr3KUdKQOCM0iUAtrMAX9xgwJmVzp+9DzWzm2gPbH2pgybsBebIFM5ZDUM
WKOsiBK6tWBfGns7JPhueOqqc0InX6lFsPKC1v6wgdUsdc/a66RI7EKZh49WqmGpl9lCqKq/pxkw
MytFj6+VysDj67qYUIinnWqjXWA6z7YaagakbNodiS1sGYJ8yGziE87JrWRlHcMDLpIahXE+beKM
2jKU8fDEdszwWWe+zjxxEUwOfMSY/B3TX+QMdU8g6Zqt01iYnQmb2LawL8hIKt7ZKXZYW5wzfk9D
pOOLqUePNPWaC46FTBfq6qZNcMkGAiXyLrr9/EIAaT0p4ih61jMrS5/LqtnlKWMq3SmrVclZ8ajM
N8ghRBIh4ztBEMY54g2fQ5diEW77+FzX9bdk9NxvJBihph9WWdpwP5SJP1BvodoqRS6CdUXj+9r4
Wf3mxckNEmKzBRpCLqAwYf20+O9FMZyKmFyLehYugw7zD6mZMVRmaWTkC+UflFG68RsSkF14Xrta
psXJzzAaYcF3YHoPASnw/c6OA+2MzAuxCL1IJr9sJw4V4lPdxi8AtN6cNOq+RFnCEi1x8NL8/ANc
nnPIoobUnSTQb6NE/huBfn0OO/+eIjNv3cFb1fkUXexiWllBFH4lq4/cIo6AtxYZ+K6SOfZm9p8n
N9YVkJ6eIX7p7FVqQYURBYG36D0OkzO/2QiSV6ZeYxObAUWDLaw9aIRnm9CNJ+ReyWqII3vV+W61
0COLGUMUNTeZM7knHKcQQ7RWvnMK26x/xu2M+s58M402v4ImRA+aot1Ie30mAmnaHRDkW2UGOy3P
A6p1HT5JCHBr6hrGbp2GQT9BdiWL4ZI5/q3G9qjDJvvSagx7Y9UEmJCCNw64PaYZVIW+LYpjXIPp
6UcZXrM+oYvWHJn2G2cuCq8VOXCpRmy5Ut6LcqYr5LTgSffCvTJpXvVmjYXJqcOlO5LxVwiyF1ov
87lRWYpNLSyPfQ8PEapPJPgmNpIrZUcEpfr5sHJaekGOg53OyNGl6/yg46TlDkO2txomNMXFNWNx
21tu8RWFATStkuC4kY7ZkkAvgew5Cl66Hu4+NDpzGMWtqcuHnzECZ91wzzGNvHhhuoVEft1VNy2y
j1qP6g/Tibz0srhLs432XZyttBKbytgzd6XkAUSVZdFKM3Q23DpaN2UJt32WhMugMPZwGj8TDAKb
2pjTGZB3esJyTjV2wKXLs/fc2/2jIyNcCqe7/VF2XfkKgTwB+/1AFOPwCdnEIm/ffx4DDDI13NLa
JTUxrQw8X5w2WWaV7Z2VbR+9CY+cpwbrmuOYsHODAkXTN5zsTvxG3VsxH/9Gl/DIWA1vlZUynw0u
UuONySB+HpOJAO20YranQbv0jPoRmoNGsWT6Jz1gNhcaEzZQh7mkDGj+t6wVomqmd6f/kiXd3enr
qxoN7+aI4WUc4AWDoWoWzGzwH5WNf8ro1qClfWLjx+YvNQ7+k3Uu8HFus6wuSdnGM4l0BZsl+HTE
YUN8Jz+o3hV5RrYKqLc1xQrIVyutD40IP2icD7uKmBq/6WOMfWOBR1R8TFqVbnINOPQYJ4vc1YiJ
GQv5pBDMdTZVHEFD7UPT+nPYWMwzYSbufK3zD7hF/AUiu+js0H6HE3oftUxbTfE47jVHwtaDaSLz
5zTtrxoa72ol/eE7tS2yoIiBs1uIXVoMD9F3fEwMMlZq2zw0efpwnW7riYzVL/TSgwsJ4s8vSJjS
Q87W9h/+LmhbB13q/O88J7Tjxf/4LX75P//9H3/+yJ///OfP/fnSiwv69P96/a/v/sv3+A//+bff
7PfL/Pktleu7q2Hg5ke0zkcSwIYGJ0hoQS409R9V7d4c6140A+6LYjoEqo0vrGcI0sTRYqVfRcVg
7yuhB8s06VZxbfmzQTXYmMMEYi+IX9G+4p3rDnkBwqxokSKBxEu3PIfGBU2fTSyxRWQFGQyCk5AA
ZmtmRfGIWpyKRfu9FRKzgENJYiH+lk65LV2FpKZuziRwclDwEXYT9smzE6t0gV4HVW2Z41S3il2k
eCKgRywMzRR3J27OpgTSFlWghnGnxGf4nzhygrrZSKOWJwcN3cI3OMKzkyUg6GAzeEbn4jt+clEo
bklChGbaeFArauUtgIBg0x2s9F2AtzFtZB6hN7qbKhwJckLExc61REtf4GPxkDI3q2A+wgDDzDeZ
FLCwEGSNbXwCfuLv6pY48VS+CaUPJ9/ASywG39londo1icJFnTkUogYY9BmoW+enJOieZSGyXVc9
phIhIcz5YA9g9wL6lRFbhys0LubwvDAst3UGqjmh8H2xYLXkmuw/yFHkiohftbq2etRsjZnAqlaH
ZAzUYVtcdE6wrKJ3xx79Fcxfkq0irYCl0JAWTEBhfApNWAxl5XjrpLIvnu96Dyv01rlIINkVgdw3
YA3WAQY8mlE5cdm1A2dWARu1zqprm9toX3WySqCPjNFWd8fyJuu3ZELQOZai3OrojCI99c9VUZj7
cGpXqqyJfoos71olVMWiTSx80R6OQ6suNn6WX/uhBGANrnDU23dfs7vnAjcQMp4rULvh0n80jqqP
nV4DibeaZzr72raJHX/TZYB93aE5GzF5I31D3lfXJrshZg1m9hk81EJE1kk0In5P3IDsPacv7g35
R2sVQ2+ezGHdxKp9qVzaQkGvo3CdXxqVbRw4MMJniuFQZg1tIkC79KHb8RzgrZWYregz7MI+e+A0
oJlMBsg+IsPwSA2sPdX4nYAVaa6atgVzzS89XeLblF015EPnuPeMsx07OPYycnibND3LwtJWLeKo
TeQUBtGK3acC5731yTVaBJqRwFOysq2EBs8eK9yDIcb+W9QEBvkzpzysp2NAmgjSk/yeeUZPu3K0
QBnaNvjrjTU68lvn5JtJ+CQOFIr+S/ilzPk+lUlOTtHhfyCLDkGZiFCBmam2lnjvDN1LLno9Rnu6
9Ks2xdJNLOemV1RpcGpIzvNTaNNVgkLOs4ikdcQhwNLjC+975LoY+GSVLkiaHA8DorCF0Plv8Ug/
ySMtEQk6bSIrZmIlQqxaZeE8HAtzPgU7M8uhr5aGx/krMxm0VKDpCMhyiITKwi/U9SFcgHZ4Q0x6
w1yAglE155AcuFXmEk9TD5yOyFD7CLFqIwlDg5NG+fTUVN6jLYrwAPyCHKCYqcB8Wn/BqbRiwjXc
0GAlC8shEqGesPuNJRG0g239aDkue7pI7mJ08HeJgTDlMV3w2ZbbZtZV4k4zT8AwPrrW+jDTod+N
pQRma5g+UXzdd2kk9DYqkuYIHZimVVxhoGXcwpqDBn9NBm9/JM7YZnkLnWNbson7PhziccizoyV2
Vr8saQAWHqlkhqK0nGAC7IfZaOsWxT0QkMPa0pkD6fJF3n1XUiEyzUNxacFStU4AgzCsTi3giu00
BdAY4nQ1jFW2jeZEEQGpZ3TqC4Kp6KkJ1UShCbO290n2EfbQrF0rKV4qzHWOiTpriLJu7xvgyOJ8
cj5j3bw0tKAcEQdvbdfDL0npMqgSnFJjklhoyqRb5ojWOjtzTp3Uk12ZwKvSCMsrDEhhaS7FigBz
C7hBhIhLxDfa9k8Rk4UD6cP+E29msjTUmO2mIn6ZRtVdgFCaL7HNp97pn109am+ZlsSHFMfBprc0
dxmKjuQty82fiFVduUWvLTgsh6eky5u3nlyNoDQSzMVUtg4p3wj49WM6hndHevYlFYHJio/RT0RG
hbfffI1FW3yxE4oABLQ1aCMySCStrDWR3s0GbYe+Dkt4bomVv3hQQxHGGvG2VkPLeoNnTE5BulPM
QPXBWzcGVpbSYj2qgm7TIh7f2GC+945T/sC40SyInmkIjBTvkauifYRd7IQrQawr1vAIgx7k8bgh
3a4VJurKlrW16Kdyayi/e0TbNq+edMbkt9hMshU0OeukadkHIcPxzuwrSMVG9awojZdlEYmjO3aE
zOryypoxewuy8jCFa0ZHBjwCsomsuHjvU7jxahrqbTykAZO0wni0ekcjmu7Bwi1xyybCFUs+YnPe
ooUrCI7mXnbZF8Gp+1b6YwHTaDNNkAPgOZm7PHbjRQBX6UnYwUlxMMOqldkw0xN37xLMJgavOU8y
QRiJh2upiITeKjFsPQZCgMjdK5pnfYeT7JP412E/TSgKWLnowY3REcRasYrq7Hs7uI/Kr7o1w8L0
in0N6sek7TqzMoDmxD/8ChYVp3S8w0IcRAcGqDcTbdn1/UMLg/4QzaF2DIi8wERsKluYyqbwtn0G
AxR/7YMX01Vl7mc1B06HPOCnbldWdo2l0E5WqdkSa2S38M8dbGm+KOkM5YnYp1r43HRFsdEJx8kS
sMIhMvMqoZY0Ml/s4jYJd4UW3UjfDRZTZ5Enr+knS6XZ1jSQ+VtEpRpV5b2UfnrjxMeBphPZJ9G0
X37kIe0MrXPFvmqQOxYD8r7JwpjeVuqmynKrOPVfq97otjKiJfbzS+eV2na+p71mJXPUWLmvShM5
R25GW5Agr2w+YIyMQP8INPIksBNuma83a8MjRYA4GvT2YTduhF9TuEeKDs5kx28Dm5AProCYJHE2
+sFErpvSwp3hgUqj4hxHkjjp7e0N34/2ad2TFIAI4iVLs++h+qiJW/qmiHbP5w4C4sN6Oakh2o4E
C+PAqNRLjxfc111xax1Sc0MJliyams8xcQIgvP6c0Xqa6Iu8jchoN0m8qvqBYIG0vUTQXVChG+Vp
rNNVKSvSJ02XxmblaqDtix+oLrAQWlHCpFZjYUSUeSx0VW9JUA9YQ93q1NHprTRxZNFdGJD4nvpO
t5aZXX2y1lGNPWcyYsab9/FT5KDToNF8wlSK+4zfqyhpwo1F2Z8F7OWVkr214kkHVKTBsyC4OBb4
t/EgzdgZGpFyHOw7sYELKefcBRh5K779Mqud5qBHwarg9Ln0ZiSWAkkAYexeuu09KqbxS1kvZzoV
90FkX6tSHkkhMdbQX/rVT29NEcQ6MDH3/eerP/+Kb63pJRKarvY3OTFW71JAKkLnbhQkEeTS28s+
ekC+sM9gXARkIgGwvkvmjxRYS6j08XA0mQ97ywLPEmKt6ZAkk3c0e8c7qvnLz5fO6IJYcI3Tz1cS
3tFW1sltEDOLXfc98m7rzF8AY/L3nesOy6rIYM5VqBm8FuSWztnyiHzswmFWnCqtJ7FXRCAfwkwt
EkglZ2Yz2LXNn6TJPrwq5dPxssjsCO3wCtoSD6NoBn1lGQoQdEyOup+2FFxe4NxGZgXrBFfFyix1
+1aPDSQnAwf6kHGh8TQjMTMD+5LomYURYRMzjH1EMxUcebm3pPfM89+NwwGq1TJSeYv4K3FuBqu3
U3P8y9yg2jZAxpaSiI2ljMHYqwIjhiP0s96VdI9UJq7Mf/F91VNBdgatGARL8RcgdvdWDu6eiHsd
7Hi6AImf3hntfjfdbJlwnbNg/d0ycQZ1bXEovY44cSN4B9XPcYHW48YKrWwzC3khKoMNtRi94V2J
N+RTW68MbVZhZJAOknI019oKL5YNlrEGEobAqmt2msxpvsFECij88VZ9FgPIpNhHY2PrKNtGMvKY
yJk7cD/b0E6Da5I3y9EyrmGBF87z9wHp4le06A7yDGM8mYKBLF0+b22ZQIXtUd0i9HFLqwdtyfnK
2JTaHKlYuGKN9PBp7ONXDhAwlep0X0RYdpgaVMfAJqfRZBPc5lUfXH1J6TnACV0EmG23fccbXxWA
WeCym2srMpLtUMjZWGZLVPl0NzwCMbcsvdgwS6wmJqIF+hHWOM7AJRIeytj/qmU6uG3tAHrUeKpG
/a0nKJOCK8hfeQrMoMxWQsrs6BXyB8kVw7HFhmLp4lBOBmGTnLJl6OUnF8PhrrM6A9Orh3mPxt0j
Tsuv/hiPlyrIH3SMKpCL4Mjr0bfPjvjKcAFWiuuFF42nZucqG6q0ICYCClm5pMh0X/zAeJq4klqf
wiPmDbyTZtpu+7Z84Bj2l83gkYXa+UDW0FWuIIvEQR+da7Na5Hl0rGNOOUwm0WBZmMSiIF9qkwc1
swq1NTkNFPjD42eRYNOK2JqqvSPA0ejBe5wCHPU1jNv/xdyZ7batrVv6VQp1zwV2kw1Q51xIovrO
veMbwnEc9u1k//T1UcneK1m1zt4HKKBQN4xESbbkULP5/zG+USFL7G3E5SkhEc3cUlP8o5b53Yly
75qQApSDMWaMMrJWigywzie2+uCwrs9VonBjfXC29bAs/fg7fTX3UTSY49qKUpYponkZl+BZVKa3
ZpDNnaQ3IQzHvEP4fxqc/lmamnFEg1PAiBPpoo30V/Rxxv24HRSkB6T7BQdCAYKFRaAhIgbXPjd1
tVenKD3gGgX2OKRASWuZHvUeaIMSIDdNgEYfJIJU30jsU4v2EZFA6rXYWj2+XW8TiLGLlQT5JcHb
6ikG7CczK/rT7aBX0yEZG5znc8NwjsaUBahNplOqGkrm4cjIHmncjgsDkO6e5kjGihJ5HPZPtIk+
fNQ8ypy1q+CR7cTErax2XvyOz2d0unYuE5E8xyHLsvm8Atn82HQYFX3Iti+Ms7lnsf/U6SBvsrxN
Xm5WRm0wphNs0+SljshcnUT36FRGdM9CgahQpnEuep30BvNxdKoX3DjmM5HYLJvkAC6wsF7zJtlK
PDyf6E0uSgwNoGPJtorNIb5QX5l2s4p7owufAUroMC8bRDXUmD6AtSoYwSvi6CppHPNgxoGmE9k7
k3UQ7MIwAVbaNZm/pEpZjhd2jHIdmHANdAKfN37A7OkWsdgkce5pGWg8ZSQ0KBtxdLZjanpl6wIe
iNFhh0S0q5raP5MQmi4Gp/E/opwIDsjMVKRFgZVF7vSBtp8zOdYDqY469fI+3cd1bz34GMe3/SSn
5VT149XV8EyXIjsnRfJRj5pDzRevUWKC4cr6yH1C8dUeTQc+cBYneCQLg2ksnr2QnfuhdPETrCax
jkVo7vgLPuGkqu6yXA539M0eQ7eQp07AhzedpL9aadUS3BR126GRoGt0+QYJlCVmd3QaCM094ugF
0ePDva2wITH74ZWx3F+UXWld0w6ZJbPRN59Ex8Pt0CXKHhsuxb7EeVMJK6JnVvlnmI8D0Ak6dT27
yjtRAnrvjGvgtl9ylq47kqT7yzSCYM9J8K5LfCJj2Q/3ShG8pRUavii3YQrUJLtWFVDCrqq45Ejw
U6hYtSENSFmb8c5Ky/gUmiDCKrpd17prPpHXkYczOofbwYny6IeY6mf63E/J4V/C8P5y9z8f/zbQ
DtHixz/S9P5r9vr/h1h1VpuzbvK/tnw8FJjMfyOp/3zJP20ezh+mrhoupmjEoazDfrN5qPBXqOuy
8zFcFSX1z8Q7Q/9jtnjg/NAcvAToqf5EqVt/6LwnAzWwaQhVONb/nc1DCMO0NFT3OEoIvvuLbiux
tdFwIqU6vuoRaRwpEqx16yv0tIgLOBu92JGqiDEAUBTvNDnb8NNXRpnmT1hQhkM1mZt/I9/W1L/Y
EVSKV0KoruZoKMwdzZqtKb9oydAkMAHLsDoWDcG0odJ2q7DFnuUqYbbEGfCsqXSNkVZFnqUnVzWg
XRhOb9DXjZcevgbm57ryMn3gLgwT0LX63rd0ihWdc5qQe+GzisxdLySSY+QDrJUSQknAiDqAVpb4
fbVtnzJCRBpl2MzOSDfxxSZmofNKby5coou3jrYatVR8CEy2oqQ4tWWf06fLwTmZxboHIPCgGBtq
AMahFqFxaIGchF10wkOMw8tBGc1HKh4UuDlzHYh2uABcJOMEkKNMtor0JT0ZrGoEqFRQyV0ih3EL
7Z1y5mW4iNNHktA9vxRyqTtdtB5Ywy/Y6FgrN9arFf7adaAk4jS1IBqpBVjb3C9OMSXYr8JVnpI5
KEUztYeuIjOuGMycAGwt3FPa0SgRWDQNWvztet6/jcQ0gwJujGszMRiPIg5+PCArjGpqmddXE+iH
ofcSt9Aoz75KGF5mRXtrqr9rKV61xpgEKdUoD6ueyldMA+uXb93PoedXU9Asgf9FfzhfMzalLHeW
XtuW9VfrSAxBodTKqDiK2o53vhJBAywaWvmyOacBzJ5sQDU10eL817/378xIunW7YHFy6eacaPnr
xeoYcWvApQ+PdhO95zSPLzDA1n6gW96gOQhnhBotQSEvh95F4AFqfSOystykAYYlI2q/22XzqE7a
7l+/L/0v/i1kfXwf0WPigQWnBgvn9/cVl4obtMkg0MVkD1ON4AVyPiHQpk7JNu00r4yxr/s2SIRU
q7QjQajasY/FZxRDAozDNl2MTVMtWO7m59uBJiFyve5bxI6ZBi5gRlPU2kFKF012BBfUTCldO8H0
9K8/ivF/aEt19LnA2O05jMK2/zoe2IZu53lUaIeRiOJVR0SLTSDJY2S3B1fHke0DRQI8At9SaYfv
uKWMTRrVWx/k/1FiwNcbJydSymF1gvheQMZmpZYyNpjNqcwcfP0tbhQ9BcumiBLTekB7dwTdP0BZ
glg5l0t6shxVRLVRo3z864+nOfpsmfnl4mXwJUkDiT5DHiOfdVN6/zLgNWmXZ62Q7QF8IvEx+eyV
FuG0bZqRAkwQEqjWnzVpVlsflgpLt8cROf8iSx4Hi0hKaRNp1yfZi+Yr8SIpG41uByQ9TShXs/3e
p9k1JGUMgjTUZ0Uh3qi1Sx1ydAt4CIJchatsjOfeAzaNnejZInVNmFyiRrIFVCcVjsFkvEWlBfsn
NMMrXfAOgXZKSmEZmW9mJ5IFG+fgLgHCcqrNEeXc/ADx6x+AsCDkDJZxHIeIysV8nphH8raJMbWV
0D30hSSHSO3Nt8CFMRZn8WMQUWGUvo9C7PabWbS4sMafIqOs9xVSXI+0wg1qbnDGAf780iQ8vifZ
om+nb1M89a+5rRfLUuOjxOgNjqWffx/6pp2ZO/k+qGJUWQMJQLzGw3xXvIRSfapoTbDi6vllQJRB
GYxkWBNkGnfgeFMz+9p1kSIJN7Q60uZxS7g8wQ7zJyvUL/iitfOoIKEF6lgGo351exX6htO/RBps
+6Jxe1qbCI8FG/WNnk1YF930u5zC4NA5a2QUO1fP9J1PlXsxZME2CzR3bxfupTXmTm+eIjHqxOgF
VvalYeW7BOaHQlqqckNtw2+kuuOL8jz5cXWa9O6rTrFyNqNvG9QGLGitfo3csNggsM4A8UIJYCPH
SO6T0ZlRhyp0tg8pBdyVnyOly3Rn5RTtTOxOw61euVTJBiYfdjQNrhzWxkx+qtcqyYsR5U+Agspd
ZJ/Tnsi8skjeVARbmfUEQr5dIR6CpBSU8QXqVXB24y8Tno5rHgVfw4Jlt9kIc6n3IlxDtaUn14/E
KSWGthik0gJaNh4tLVqPijFtSAG9T3K8A1gwcQgR50bviQy3flrXU/vk8uFeWoljibY2fp2ayzxS
HxvJdrbNa7T71Lo8p8gQw+RiYWgIhQg6xWDZpm/a4AdLIwMu0QZZuRda9VUJxBeNJI5FDJ2GmoSC
hpV3dldWCLWm4cO1QBlADFIORZAZe78XlKucsbv0EspPL+wDZp/sSQ00pN82weStD0o2c/qAKyd2
0elSdGiwBIDGbnYsF0ePxgs5omm8GVjCeBS2LBLyShM1VK1hL0vSk+Oyq1GnxrqoE7s3cprM3ZTD
TWosW182+DJ25B8wRlJjENM6a0wSIwkxO45VApjDQpLWRslh6A41rA9UqP16osnPr5+IvLK8BD3P
cbIScUxHpFZaMTwiNS6rVUuY5DEfiRwGm0FMCqR9YI736ZgRoFDX34d6NaR8m5yMAmpk1OolmA9N
6V/jFAWe0yPV1tWLnrdoRuvwSGoZGQjZlnqcegiKGkZTpWTEB0C0IyL+S6LxbVu47WitAqCGKzbR
+sWVanO2/a9jaNtnjSI0WjXiX6k5L92qcyntON+YUZ2tik7hrDSZdVabVDloTbEu5zCXsqD+g5V6
VTd1ebwdAty2gdFhXUAgfbwd5D9vFU0l0WQHJOrGKNyEoPzepSo0PCnpY1rsR5cJet4Ve2bcUDGV
51nqW8JKGvCK9oGWb4XZT0cRJuqxm0bEs0wE0a5Qi0PWWNPxdnAaLYfOrZIw3ErafAkJtuvAou9g
ljI6a3gscNGgVwjZMF/IelmVTs5XscyO7KPlaQpSMqoJm99bAfWy3oKRRg5L4ulgl/jJ88nbQTOV
bj8asP/m81CajJ6Yo3pQeugQcoTGZOgs1IiCux0AvYOB4xIm8fjHbRodnGnk8PMZjj2dpsyxNkgA
ngN4cJskrNGsCLNeN60msQ03XkJxdD/xHUtXRjtUR8wVFcBT6CixCXtLhGW1bEHLAACVT+40EdmW
Cut4OzRxo9GrkQ9VHDtwOcYDizLlAvWFgygCJji0ymUKtYotOuZT1zxXTs2cD+uE/2ajOzl49K75
/NyWIt9isu03Nt7pCmThk4y6U2EUyREAPK3hBHoKPip4+GOEOCZsB2hvCCSULEtPWQ0iu51B10jy
6UyHOIZ8kZ7UqE9P6WQaa2HxVx2ZCE6PkyiMkymKHK5lFG0kDKAZPUl1RbWojlPCOseCQZj8aZMq
DKNzNAAbvj2A6Ck43w7BiPo4r9Ovel/qB0t3vXbSJnPVAMsF9c+vpPM7nuyDPlRUs2+HPKTE2kYV
7K72ZKDFfnBDOoc0O6wTWS3UlXo12NtaP12szp74qMAiVQOWTNYE1rF0cc+Gb6Nsij1SKH6jZr7F
ctTW+UH5NAPAfAOIdkt7GJMiWFG43mQQJ+BUflPV+jOYDOqXbGG9hp8yKa3cW46Tb4YqO9h6XKlL
f8aFJI6FawEdsefigNnezv14GNg7TF/hDiujatB0G25U7muM2D9v9kSepFzdvfT0zvq4Pdx3E0bH
2832djMAdMdkz6HP2P/BvUMTEYDbXEQ2YRILqVT5vpNs2oQ+2V7cJC+6lGgslKLDh5LZ/s+bt/u3
g59kyCXt8UhCk1+9wmLKaKHPBJUi7B+1IY7Xc1s2gPa/aecf72Q9bVj4BPl+mA+3k7fD7dztFomy
4b6eE2zMdk93GOn+fKsISCNb1EC36bbBB61kvf9xUOEC3W7d/mKgddnt1ODsw6qh+yPscU8k5PTj
kAil8aJhUNluwPQXjWx2FI0iKrgccJIT8NoQAmACsQuWo4l/u8pBr1NFDu/cETJBplcxVHdpb6KK
tQlqNvsahC5VpQRrI94OVDaGsWzdEL1pWdjX+nZA7sVwZ57/fD5CnHT2WoC/ml9+e0DHSL2q8pB4
oflVtwfKMWq25BCOCy2iHSgM9+qrgXutbD08KVBSs5xTBMCpuJH6GF5Y1l1uzwj92r0iOn4LKQzz
p/zHKzNcBcugTE7GqKerEgbrnSDcnU5tT4PDYUK7neu1IbhT6L1v7QrExe3u7VD5wXCAhPFwe9Xt
uYSqyssYNgt6Q8HdL08t6AuWtD7DLLo68CQPcdWa1wxJyYIMAxfzdmxew/ncCBXGywLiayeTlG+Q
SLxpuJtfbk/583kWkVmw2y+3H4QMgRwSt568RDoXwxro8Qj9xy+5PUEizF+iCifIZxDm9fZjyLx0
NkoaWIsid/hNoGxpVhY+4FlK/KmqxMoiFQn8P6Wlb+LPq3VeG8+nFAnnJxs7CpHzudsBA4VYuxPh
wH+eo1iSHmnnnhDd+buhGr63mhbdlQAsr2XpDUEY3zlMWlZWRmc103VahONDnADFa5rQuN5OtSOI
bNttQMyHfMz5WbcH47GANKUX2Y9ztwdcwqr4z/71jFLx/AAUtKn7+u72rNsh79HwI34FaD8/5XYu
FrQIGqwEf/722/mhlYuktqPLn+fdkWsxBmm8vT2DJHT9mjVNjbJEYSNV2kS50yN2hM+UxKF2wCKa
kb7pJlLnnKAXV62wxVUFUbQsrLHa3M4Z87lkJnGWJjbb27nbwc2z4iD75ZT6d39eXjGqgTNsGOjT
h75ryNGpEEso08QY1wXKIlaCp8GK48MwJR3yN0j6wBihGGj9pknN/tpUD2Y4PdRNt2one1j1k/Eu
m4TG4HzI6yFcY08MZ46sf709oBZ9xq6CDAvqQvacSp8mp2Hodren/DhX+5QBKxCbt2fEinYn3eTQ
66a+IeQzZNpOoQUn0XSe6IpMRQePtWOl07ng14B8PYdhxZLPcr+ZYbiNmNdBPtlbU9G+GNPI+Pdo
DsFZ8QmFiqNzVLavtuyrOXvqAasL1JQ7HWhSkjV3jR9fOutURe0exmS+QhiYL4nSEQtdEiaTOycA
6HzLyInT4osu0MCIVFmLJHk2x0EnNQZZxmykFS1yiqK1Xpy4+S7j4BzRe1y4uCckAuyFJSPMlkni
Tblxmmz1OlMN/RB27cYhOyMYxwpomW6ixcWb2JF4pODDWaRl+Qxk0Vp2Y73K8+mx0ZoDGcjL0rbf
0bKnub8Zg2ucZwcnjDpsqinVy1jZ+zG9qjaQpIEQJOvrgEHJLjMGtl85K79l6jT3eGfWio49MJQl
Aw3t9kUmXDTeKkJAZTCOQe8Ue9jBNZJHILJVJp6FQsZOzQW2IG3BQWQE9EohKJusabm2tPprpwQn
Snf9CVeJwTJNsV/HBiujEutfjDi5q58IB1oqQQEAmCxJdqQCtaCREinUaKeRRBFwV83e9dUtuEUC
Dab+sxySq4M8zJDtLm6ba4J9SXTioyy6DzZIOC6cbZw92GrxrXbsxzKb9m6HGyzd+NkUblxcI7gQ
63dZ2866autt7aP9A1EGG4zQLVahKOjL974BbUZUz4UMgwey5OslVfZwVcgMujAO60VmZGzgI3a7
rkXWRbyCsw4vzH+q2Y0Hif/gJDTjXX1na3j3o1570Kz2RfdJq5i6V0qoz6NOqiGT6JMvCIRnq7Iu
Qq+I3M9Smnd6VRF4135x6MBdevdRdgNShADqQpHP3aTGOFPIFQ7G+A4UplK0/tKoiAeis1NhsWCi
tToFBoOY9ogMWR2opDI7KHG+OQUE1FjtgE0IC/ZmqtT7dhyRdynIjQSVV6+FoOupfVJ5gOS8rrfr
Q5BgPXX88tuQ0ckbjNr03DQT/CCj32bdNYDs/lCrHTqs/rM3R3UTVO10wHNPH5k8jdGcknWXNY9l
W7xUfZV9uEH+UdqEiCV6R8yKPzgbMBh7hZzAPWbcZMUyYkZA05lTCnci/XeH+Y89RIgiojNRJ+Yx
Yq46bh6hqp39sdavim8mz70beENoBA8Vffdnw/Y6apVPqJGyRw0tchxfE3ITUZ61X5p+7F9QeTYr
VaWLW+nETuezME8Ken7BhGpbv7PLPv0Sox8ltS6E0G7WV6k17SG2MINpaXLf0zCt19NMhssLZ2eH
ySwR7k6aRIvmWK8jwYB923y2RvvqwB99CjAO1eRvReQUbdmNDzg/QZPq0OR3IRtXtof5uDPC2rlY
ZTMPG5sysCIvIGYFSA/F0sg0xbL7gou2PyiNLJCQ4JpDljM95+Rbaz1pnmUQzSzSpe1SM6iLwLqv
WFS1mVOQtGlrnjlPm75HOI32qGPknro6f2m0qUbaH7XoK2NEWDYaFD5ot5sSiheGMalP4VMncGOh
mmouQw4FeWiokiI+PN0OtWXi2sYmR2t+7wZa/1BpbBJDRMTvSlHDYjRjdqLTHAolCM3OJyCCSVye
6rHcOvTGvdzulO2Eh2vp6t1MkEzdkwv0t5Sy3fd25+IabzVQJPMDcYIkBJO9XN7uhmMAUbYVJ3+o
s2uVF+ZRdaOt76T9xsQr/yEcUMCqwKBDv3Tc1iLXFgQYDmsBgOMU59gFm45xPiuwc41DbN5P4VDu
+5jypd0XI3mYw1uZAzZ03KG6JIMlPUHCHyFb9Z2qIem3yfoCnpMdutp1jmExwTRVnIspMOXkY5Tt
+tD+cS8JKDC0kU+hBer2IEoC4xwqFEQNUcLtwk/beMfzbH+vRnjkuu0c29DOd7oirAtT9VMc5fX+
di8vUlDVNgFCtl6Xp6AV/q50VKyNKhDolUmKIVSz+oi7CSxGBxkrcvGbUcVfY+GYwxfC0COvc4FX
K7435oOE8+tU2ngpZpaiiT/5SLLO3ZxY7xua/0yBA9FYoGknNqdMm4y8CHIi56vIvsrMT96Rxcae
ilPDV7vsHIZYKEhkCV8Bar9GZud+9+FAB2rxfeqNb1mKc1CZU3VkODTL0J0T9Ex3fOhc/F5RRNgl
21AUzpO5D8xhUxWdcqAHFhytarYtOy4+1wbDkSYFZhliDPUmAb7V6nB9MPkzh9fVe9OLe6uuq3On
I5MaDbDhFKFY2g/mdcpijEqN1tIktLt9rbBZpjs/LWvdxNLVFXOZO2R6KAq3Jc5AeDV5Z0erJRM4
hB9pU9wdKFww7KsBCDvaAJlqOesCUv5L05vNopdskRXnMETsjx1KO4yu1kPYi2WTK/5exfSwaBp1
wFWufFNCvzsQO8Z0lTvKQY5UBSJrUB8jp99LJnjSAQAHdIAIrBz5IexmrPmBVa8spyz3CBPs16Dc
JmCKCaD7mDATkEQiK5wt3be0LEy2/sb4PICn3I7yJcZnsyq1oHxvUp2qKAFvRtSb91FHStWg1Wf2
U8aRtBjQqOA6RekT7Tcr7gBd2XdpFtfbobbZW1SJc+78vtjmiB+vRZWjJJt0hz3kqGtABwSA4mks
Nxb+Nt4QA4nrVNneGPxq29oj+u2AaE4TVllToGyA3aY+VKU9LpU6JUJJI1fHUIr8aLTKAbl3ddS0
2cMnh9cJjQe2SsXeyaxMdhO0qy/A/TGdEOp9znEG2/Z4MgLqSJ2iWFdbPAxdqZEEEaOu66yaFRDb
10Tqw4pVm7HJ61FdZ0EBy3So7IdiFs8Do4j6jIBNarMog5fw6+17ouaAYWRynRiAmAN2aK9ORy01
bnGRWuO4IJCp2pttUJ8xYuEjgDbtVUOXfia5hLCUFAVCTzXxjAn5eN4p6qU3q6Mdy+kVF7e7YkOJ
vaJCzLIbC+N7XUMd0LRAvdds1TiPJinHDUvtSe0DKNeplyRO9hxl1n7omuqklgh7ZohXOSjGKm2L
ziti7agPk34ymzpe6JPZ31OmWaapdqEoJu7I5KuoocvXCK3OI6Sn6FEJzBUAjOzOiLm0wzxlucn6
/qLhI7DYXgZIich9RT8ckTJz6BTmMa32i/tRcw9x2tIoa8zhLibyQNCyOtejuc9GGTwAWiRbLhq/
heXUfpo4KVg7PftF0N9HsdNuKhGdMzDsXk1Z5I6R1VnEPQoXm7kbctK7EX0WZdndFz6vwLf9xv7v
IzN75Qrx/Fn4jv41l8iJEkW7oiEyHovY2ieR4b4ZkdybeJ9zqZP201rvvmZGzy1wZUT1KnWOrL6v
M3TrVpaGb1E0XUSUwZ7Jxns7YGWq5pG26mO+mfBcmJTZkJ9scqxwxKUZbTLrKU7G8l1Tkc1DQCsw
Ub8G7ghLOy7FFlXk8BSPezA+7J7G8k0BjbzM7BJjbo2UzKpxc4jIVr1QU91NqRnGwlRwnC1qZD1S
HXIMeT5zrKY+q2bypSOqeMUiXl7qfqswwC1dxF1zbNJuVOzwKdCV+wLrgwdOgyQ79HZneTuEaXre
5iH9bgQZYtnb7ZAuZDZCcp7Y62eUeMjsJTYJr8mk+PhPZytQNsbDRrEmrKUpWHGKhQsw0cYhjdgk
qHmtbF04xHRdR7JSU5QECDpPSk5nwjDm9WhdYIuRE6E8RuVPGIWnvZEQ87Mw3mumD5TCtTyrfrYB
tF2R9Efsh9XhQnfsXhx1AS1i5Cp9axrtXkSN/2CXEX7E3O1Wihl9ppiyHkwKdw/UIzdBbGAUaEeM
0SASdLUqtomFvNMOB2ufReYpgFR1ikpCCtEIP5Bw8spfBlOIyZhP+Soqw28yBvupuglJaAYjYIHA
AS4//1mR0uOykmp4Jg9ra9dpfV9VA6GKKarrJOzsJxA6UtRE5tmYHNnI1GIsY/SqGOMCn7nFyN3T
ELq7SSOlKtbQPBat+jUaSVBUSYeBk2JS4Aq74ASUw/YErc3F7e7tMNolJfG0O5uylHfZ9DUmqeI6
SJdtQnKrQqcrioGXWMmfiAMaKF4nDw4WLQ914vfGoC6vk+BwjEfTfzbI2wGnZgVUlooY2P+mMqvm
UIP98iqTqhZdxpbrIsO/WNnFogUivumj9FubadoajcIgoqOpZDh50uAuNAxjExRMSrh94DwGu4C0
aoxT/K+7RWmzmKY4xBtwCid7zKFKLKw+2WKz0pdqMspjkXwbeGijkmIRKiVAnAHRiLSckaX2tylp
VpUqX/0KHBgMV8NjRje2kQPqD08OWXE1k2LokF1eYU+BOzCHWAw9bLf8G7gK5xAjr99opnWLLyFj
G10wfEE7P05SfvFHAp1lWFAAblP/SulRPTrkYxlt7+W0iF6aEYWcmaTaLlZD6zTW4a60cMQlfgz2
jH74Xp/5cQPymFUjUN/SjuKgD19TqxaUv0uSFPrX0SSAMC1lcuDpSx2I9alSn7q0sYlGwatvdrp9
iCox4anwv3a1QemCbPqBNXsaD+m2ddnbR8FnG5odezEjAqfb0C7One+oRtyNQ3f8QDYvjQejiQ+w
0dgEtcA0zcnddG1Ue0RGf1NneUQFaglth38fowksARlsjNIoLqPK8M2gpe0VHdNMKnuvVgmlDGNY
1KTcA/iB6++SXFYmJB76KkkiqkIqiAs7P8VqtSF/+gW8VEdhBgAGC8xiJVTocQR6sN+9yMiJVqLC
HOEGyTpBE032jEoOtMna263lB7JUhQbyVQ60YkcbJ4QTiuVAF+hOZJVnt9V03wYO70LxH/2sN7+H
xAUFjr/rVQSN0gEO5KLFY52I1YaJfdOK/j2VRChbgM76Kg9wF7GxJ7McPzZCrQMa34uCyW12NBmH
JjPrlZL1BGRADfs3jM6/waKaQuU60xjEdUP9K42voEdYK4rSoImfqiPtBMhJCbIEdaLq4LvUVhSK
FgTmdMALSA5zKe11I4vfEBYFOXXLAnIRcGACD3yTuolKNO2/0Sr9DRiV92jpNmBi4gg06y+QSioe
XZSmSXsgNOJ1IqxPxnrihYQIrLtKa6ihaS1kCCAwkuwCM7EBqxtH3R63mN5LRnBMzQ0Om6ht32SF
j0E20YMXjumj0TbI/0MqbS5TATnp7desS2FbzsaSKHN/fJL/Z0rT3/Som8/i/J59yv/1m/70P3+/
i87157tbvTfvv93xbujwu/azHu8/JQicX/ng/90H/8fnfwtAboLz/EVeNL+Xn6+cP8J//M/L+/D+
8ZscVf/xkp9yVNf4A20iAErTsQ3VpOf2Tzmq6/zBxTGzJHUVJjniy3/KUTXnDyKQaLNYwkaVas/v
4Sd1HFS5JUgfcW3dcpDdIbz7x8f/TTAcfBZ/o+LTrJvg9FctlGVh8eI984+Ops+chX6/aKEGVgQ5
LsUE2mP/NaRrstSHNt7Spi/yeoV+DppqUkK4GsphJfpwFbG7p6eK3EPNKRHEinFXG/oHBopoJxHf
Lvu2173Upjan5uF9ahTf3danaUcjnZYFQ3Ji30NzNvbmVLcbw60fm77FjFGV6A060Mz8Ud7AjyWx
uLMsxT3pYTd5fV11HmvzEElGSLNMIRvQUbRNoIwhZlztOk4hsQWhnu9444RY5MNRq4BwigphgooS
k33xFb6ZstB8RgwaaB1LhXPtB9R6nWK4Vg7G7RaHE0DcejM0fFTihCgVhma9JRngszaVNTpASit5
/02OvXUs5rCJ0bKe8iT0N7dTaYXKJUNRojTudzKlllntH3UN1wQlzNBz/XpgfO9YpzLxHbOoq4+w
vG53CtRU2Fl62lOiURZDTmZz27F1KjNxxCYYH7BSEmMBmvfkphV/gKZ9JA/C9LoxaTucT6q5TUqS
E7GHkatLFhQzdXVF5ZRtKKZACEXVhxHA/OAvvtdtqTPVR/LRMeTeRXtYl6HqOR0FisG33wKYYxeb
AJ3tUD72QWxftTbFSimpJ1SYRrBShXfUzAYvnUa6kbGGSB+KXZ5rp9L8NHFNHqy2B5Vod17WJ0+6
MWGxS9xDYNnDoYyfECD29zoujJHt8z7qnlK+LRtjss1Z6oVLxXJMpFUVu2WtncMhcCaUynseBNPG
j11xjO3MOqp6ZWycPHnvW3PFrh8EeOsOhJ1yyJ18PE/u4LEFI8Gvs6a9k8ek5M63/PlW5or3Xtf1
PfFrxSJKK2cRYMxSEahRx2M1OKa6s8/6CdWUoE7lF36HVzZ7VgymPVAL6uF2689Dr9jKHn6fA9Hy
YAwJIUuoZDzWfUSXOLV6VhN9qeHwWU66xgUlOvJySHBWyXqLRE9shp1+mazgMxeUVkwqKhvYjYTm
WA2ecCVcOuoU3mlzr5WUucSNj5Ujsk2lj7BKlPA4gAQ4RlbId9OqWda7zb2f9GfTStUlJRvDa8JM
W/YOXypttJR1I9Mn2v8P/H+vCg1JEahEuTBSA920CdkQG+h6VNXubMVJdBBgq8hGxo7miSFT4APi
11U6vKZ4WPFWau1Dau2bGpc5TwVwMmopVH5y1zqiZzRNO/MdrvdIRLGpOQYytTZCcUTOyn2UaHwK
LlqdsvLGgmaEvmAX+K1/jhwSMnUt6zbm9KbFGfSLcqxOsKBcO52WEkjqUY0TBy5MdU01fdppdRIt
sKYrHkIvZVdk3b26IHyzoxgGdQ+V+cLwsSdTQwhq2PZTEpWrfJRbSYLbPmMnslKnglVx4AOOyqvt
/ybvPJJjR7YtO5Vv1Uca4A7ZqE4EQgsGNS87MF4FrZUDM/rjqInVAvO/ypv5lP1OWZlVI2mXKiMY
Abj7OWfvtTOHU2AcqWMp2+Fc2VzLQ9312xzpL8QGs9yUJfl2Cge9qo0eD6HPMXMdlkQZIveOd2O+
cwLDPglEYdOEp2zq863bqIqpyszYp3gIFhBOF+fZLTKKB2dQ26YL5E0psOpzl5o7mXgpBk4GUkuA
0UEgv01ZUtfoBFs8UIDwxFB1vKPeLjbqaDOhOcDgZn4F6STe0U4z7sNUMxT6t2DUaS5x3/YMreI6
Ix7BHtT96BbuWtl2hhESxUZpSTj7UBKWet3wkzjT6HWjQynSR7shq9RYzpxQkXPidpz83OUT/1o+
/f1fy9dcrXG3cW3ueoo9o8yB+IwjH0I3uX5+ShtPnVMLwaA1vmU6g+SM9xxmHx886Js7WRAeinD4
v75WMi2621tW/x4rezgjmG0ei7rq97NDCc+Uvn5EQiT3RYJmGi515rXDU82EmqHQjObXSHFmjtpT
4jDetuL4a4k9nkBEcRSDkxzn5mhr08WMDGQytm35rlUh+lsEBIn6ljXFUbioE9qkPOm6Tv9OAKOr
snj2ex11MElv8BI15FiJYEpD++F+BoMTMZs/lpNub8wBbQRJ4uLoKkU6ZnDw5lweQi+sVzP2DGaa
Srum0G9CO7R9kSWmD+Yy21qQiFCxoZUm8CwP4i2ENLFpArm2IyJ7inSIfcMhBBdQENnTEZlrkGfv
9Skd4RjyoLnoXdL2ylNHCt2lmE+tIfQtDw6wz9yreeS83uXDKsXGvyJKIAKhi8i7kvU+JH6hYjUY
3Aj9ZZ2jqYyltvWK+LXzhpzOBXMspz44jX6P/DrYZ3IiG8RVKzMAqKfZAePSWEAG9waKTCBf0QWK
AUIqMnlSMt6QvqXHotSZK6XhhjcD4a4t1a4kGr1eMPNLP4DbDyVZor1ggrQ3Y29f2NAJKo5gv7kt
GjBrS0SJe2BSBVbBiS7zZNr0ZgEUE3c4J8SRk/S8mscaokHY7qoG7JNLu4K9ymLjqe46Smg0fCjE
RJI89CeU/nfVMsQCZ/PoxF51U5lE99i3P52cOaVEBnREbbtxUjyRKiKPbtTM+pA1M8lHA3HGWX1o
6+HiCQ78CXpxI4ytUzTRpGI5RbgdQ7WCs3xswzreOhYZLllrlfde1B0i4V7LYsoOgw2j1oGtBD7z
e9NoxgWrCWl51hhg+X4OO2FcisWTTI7znZMk+V1DtEZcNf09xvFgm9P/BI1hMIthnQo6rwUAYUCX
MIeFzmx1SEaJVWIZgPNHkB+yg/DAFPJqSDO/6zP4CkVamP4weH7BHv/eNV7ie7M2XsPMpYS2021I
jbiLCQy9zmAAtyPzpYhL+tnT1QqT/yUYg+aDcIB9ZkpM+InS9wMn4H1EpPwKfQvd4d+pMss/HRcJ
MLBSY2vXYXhhlH6rDBMJpAs8qQ7ZU6ERAdo2kHIirDTDi4yy9CsIPnpj5bFzwhK1ntn6dCb1xwzn
c5sEdJuKYY9aJz+B/ChOSp+Y8wXYc/lILmmCD4fv/fGBOWd+gnrC9x0A7yKPk6NStYsa+vOX/vjJ
3z///Ud//7eyBL/2+0PYQ8BJjnv183/419/6/aF//d0/fsKOiDsdE2LjJsM6FwBEaCcl/aHAmdSX
E4ZxoiotpX7qThhtmlK/CHb+bde1T6mh2Q8l0vcMaWoStl+nCgSDOaSeH/YlEgDUX87Mtlhwbx5I
KJwZj9Ns6S2GWlXptmCoR2LDJU0iDFeIDUqyAYzRsbb0e9NnFABfQe3W30dlIt1WxtvsdenGGoz+
PFkh8FKyuBEQj8GX1hNcHkvyZ+wlq2LWaibR9pfJIU4uEvVFYeaCnALKAfEkM44Bqo/DA2rVg5mS
2lwP887AGLrIBC6pC4AGpB66v/aucAVRpAkppYN90IqZKUkExkSEIaf3Mcr8zttXptqK5GZx7Gfu
KJodOGX7UgGXARwtExatLAK65tVfUmJgFSGfQwL4t1PxBjjNOnSLj9lhfuXoV8VKjlapueYtnguL
9AwbvZE3x85qrOyjLi1oa1YL9qJI1iC4eeFYe5cECgGsIm/B1vBSDAmpDdWcXvAT3dldTa8fd0HU
EkQK6RF/BkA72Mrelv3wbkBQ1Me0B0YEGyujhzeQzyBDDfMn2goDST4tcDBm6meGT9XRqiOqdKA3
NvxUVdOgCpl6rRHTv2reEmDfOe9d0X1zkvlbY1cPjGae2d+xlaVF6mMuD9ZueramXqAUzkghBno8
mHoHB2O600LYE7lRH9LpMU5Nta7PKqyei4G/Bx35qR/7YWt4Ftr8+K6JxVtpJPfKwQlX1jrZkdN7
T+RowAnd017R8pDBrbW3CBcLtLnkvS8BXqekVri4cfZR9VKGyX1IK9wnCeuht8NHq8qz9RK0wzZS
IX3PfhiDF3IarT8WPneYrvMu6GlSGzmjcvs4FRYgRuG9T/oIlHmmvpuaqznJd9dhMU1AoVipwXQr
gaxHYPyKXAusfI9VgNGPvPYZ3rJUCN5q/SghHPttV/THcBGLGgkl1OenkW0ndEuT8ISRGj+PwxFr
ZFR+Py0fGqcUmwjhh//H1/Do4x1ukDJ8fu3zQ09sC2oYSib4rEMdUxBbi6NbH785lTopsyUVkiDD
vV2GAKESdwUY1750OYhl2FnL/ZLWluOPo25tUk0Em4Zc3S3cyeaZ3OlkN0jitD8/7WZyiMe626PJ
uOnVtNP1ur0ZSmt+/xCFqkflEjR73FyMx7T2W+tEHtMa/X1xO20FLeMBXsWBSuMpauDrki2U7Iqs
dNaoVeQ+i1FMqCa8lk7kuxGLLhIaqsbpQt3THVOAvyuztPRNaYQrryswMXX6G31rcWy88Q3UdnWq
ACoONCqJGEhXKCZNyNIm4c7uh6oJ7sIHsp6VWW3C4OJpLF515v5IU6pi2cvDZNOHqGPnrnPidVLS
r/W6/Yy1btPnXMxxETANax7s0e+IifKJI0Cvr3O3x4b1HNXR7bXWWlaVJFRHaDrwH7iJzZmdKFRf
Arfu91UM+L4ur9Ac5NrqQSzQ5j+MyjsPQA4O5Br06wo0vy4serw08vGPlkQ1cXiuGlKDkrwF0C2B
E9FRv5Zk6KzzK46Ap7zy2r3ZlvfoEvIznT2O52POQ9DGnzXnmfRKrESj9l2PvxlTNayCvjBXUM2+
llA7C1McSbeoTuWFPuHL1OnDd4uJLqDjPVzP/Nlmta5UHu/lTNRhXEK0OipbHR29U5vSGQvKokOQ
mR9pk3zYLf1x5qxPVAMp+vDS/jZqkhDcPPtaYshS5ThsmSQfyv49UCLcwMFN6QIBK1BBEG1rKb+T
6EmzPxBrXpsPhrftytTTy2AmHFCk4zxrtdKBdczrXtVXp0OeZ4F2kOhIDvUcrbWaqREoDBhfoAJa
D1ms66GA76mnN6bVzSs7YgUsEa37MQFg+2L6xujwS9nHZzQRFoc9Lo5PpH8wdExuO7AYecBkKkuc
S4Xmbxcy5+MAEN/r4Id81S/epC3gfn1HaFpzwjTRplANy1nfaxWnrNlEBjpasbGJA1ah/ovu5AmG
uTQ5j1ZTHggQfjCrPEIUPOg3NyIWD926AfVX8PaxmYPPUPdMbKYVaQvfxsCu94yLciZUTrWdCyKE
v0BVAEM9dY8ZQaA3WY4/DQ3SYzBZxSbLMQyoWnuPM4t5U5dc8B1/tzzDAKhJwi3q8gvngeagGowh
o07uQWRN+6lXPxJRu5s5nwroMKYNETt9DAjVOA2oQR0AhVukK7MP4035C4CIrnmEbJ9FkWLKq7aV
YLWNLbbZJBHlZUZiYITbKCrT15J6fgqoFoqyewpdMBET/APiSwTcbiWYu6AF8CbMYPVgkUIMc3CR
mFPFrQeQeCeirEJw6S1ozzmp4N71186om4eAAv+i6unweSiyA9zgQ/dc48642opaZdYn3HJpPq87
op7egtF4Ldwk2uRFZmzqrhuP4ehtowTtZqWl1V7I5qHILNqMufY4i9nb4rGNtzEGq73m0BPRO+e+
SHkvWxJRrsbsrO1sNjYuibw1rxmT7XTaaC1mJOZOPvlmzioyU2D9FNtk+TmkVYBNm1EpOBHiOaCY
V/Q5pAJZWnEIUgDiUQeDue4uRayXD1VD3o2oiK1m0PuGUQ79TqD/KK2Wk7YDITNbNKuN5fdaFyNO
aa9c5Eyaal/SqN01FVo4UKr1DkVW6GN3Th61PLmPAmEw8V57XtLvU2WCeELr0eVR7uu9YNFlNoT6
zXwJaW74JXPN08yIyCi/d8iSv6P78C2Y5WTiBtPBNH7OKkh3To0kZAiDM57y+iAnoIBxk2CzqezH
dqTPK8MC/11At8DgNQXlPTBqG+VaOt6eYaN56lSqrXsDglTuzc4dmE97nxfaJq7JkO4lvbQGTxqD
UDA4JjOwitzdGO7vW5tTpHlPFjXTt1FqH7KUX7sGumoc1fdejBYraAh6qS3rkY0aq4/KjUtbamgl
xievE/G73R37sNdWEz7TS4GLgdo2uxKPRsfb1nlAERdXGTJmq72g9mes9BUdERpc7XNpz28ynMWO
+oyjXuaCPXQhxHlVc8Ist4u8wj1O0F6P/Yhd2jDnHwrEuLUOJgf12swr0BHNMtvVDSQYL5iuiSMn
F44W2FG3WlN95KHr7idbviv+GtS9Hzrq+XNUkwlQR/Z8M3ISKRgJXHh34zO9ugPnPTK6Ha/A8NSV
KMzL/GQt/mwx8caTC81CFtXlrtAj6ec2ex0lEzHqenBSCfzJua7PmeVGpzmaw/XYXfKZdx2/Y8Ih
vkxIlYexV3Qa5MSoXSU2NOy0kSTi0kDx+0HRMyn7fIPAlzAH515JcC5K85iiVu/T3Ln7EQ3PnZv2
1V01diyWOGvWiWNWd/gqNUOWF1gNw3JGshAo2jU7g8L7eogIhAdmoF8x9eDH69zqbFBZ7KYAnXBQ
I3MayFZ2au2pSlldYtH+nBKqZ/qmaxPr06HTIWLJQFa7PlS0+iQBTdJwjK1jWNHJ7ZtN2IvmVBDW
vUeovDVs4g8KAc49aU9dbLw5XtAe6VZbK6DS3ewHgmE8GdBYgRN5j/TQb8LCPaRzTPAa1kZbWo9B
E+WYjcKNHaQEpZjjBT2Ed9bU4J0tA6QFdKnKxyraXKdVVE7mKXFztW/LfWe38gdmoIuhtTtilZzH
UAh7p40cSk1HlkcI7T/RhhkUzan+NDL1WE+5hwCscLfSCN/QvpIAKEMkd05yjmJtDdLZ9Ml3TwlL
nPrHKs4IZ68SLFL1F8TA7VEn0CdBA1ULTiKGvm16pz0aqWGePz+UfWOea95j5FA2FeFAe6bT7Ceo
3hc4TopwAM/ae2FyZziaeiJjazqa4J39OoYKGaUGm3JVXWMnyUlC81FAywNB7dG6UF791ErvJeWv
OIOHTLK5fkDTIB8MOaY7ENrPJFXdMqG6YzGeOw0KN1Z5xG/GMwMii/wT62WsZeT3kxcfisQ4BE0i
nogCTROPu6BT4YbMEYxk9At3dpuyYeFKlQ26/hoc1FkzQm9dO93GaYv8YcyGwI/rxBfSYs/qu4om
oBFsM9tgZGS4r7ENG6gI9OgJPwo9Y0dfpXP4XdXmSRZFSaifS5GWyvFcNFguED9wTjSDgn739MPy
o2aad7PKJn312ess+x4Wt8y/Lf9NMZkXKPKgYVpJdAkSWIncSvvGmbM1JTWcy6zPnhPcWqsefez5
81P8kfStI+EcOgL/DnmE+AoOIi19JwuPamyHlwyyIdpbYEfAXLl3h6F+kcH4EJHqfsLKd08OVnzv
jmRIqiYrPrIhYifFnXArlTFcZmspHpdv9Gb90Jiv8RxYVzwk6bkhV3udlesx6s0nYWavdh2FV6fV
xlXQDTPjDKM5upSAblgZd9Mk7vrWte4aNFZzzGzBARW6AsGzqnsi1oERL837Dg9qTAvPcQqU2AX4
Xrg+uFrwjylwSqt4FsXOLjFj4MhPXsupVSy0bnObgIKLopz2eMv0VSvB9UFwjDcszh7yFk7Yi21x
SxAY2LEyvk4Asg6zLJurcI17L6iCgxPsm1aU1wHxnWrQBqZOIK9Sm2mR6FBWWhDJIpzNxwGcy0Z2
5G4VBZMADhn9hQ1Frr3OwzjvVMwzvIS+aNoEvqaP8TklLzxLHfHi5tqFuR03qDYnQKNKzjddYZ7m
It2n4xjfkSE0bevpkwdf9HeT1t3aSs+feXCd9rvTbjsd1TUyvPk9njDMFAkWV/4YcezrlhDdOiRu
rJt+AC3IT3peARc31d4NrfGa6P14LSCpnkTabALjubKs4VmnvHlm7pgD+xsNoDr1oKU3OeArwheR
lxQJhXU1UN2sZi+S24JgoP3npPz/mqjgT/KB/zf0Ah5ilH8lF1jH/feP7//x/cd/XP7Xf6r4W/lr
XPnvv/w34YD7G0AqlzhRoQvDRHD1h3DA+03aTBZ0G5CJBXTjF+GA9xvfMUDQ6K7nmtKBQvM34YD3
m86PukATF7zL8lv/DeGA+Iza/JNuQKBtWWA3QIAWkNVfojjjwXaw2JvevvaIbkQKqT0my5CgY67e
t3JbCvFizqPadfFuAgi+6+0JnXlBLYoBYUmwg5RBgU+DrQ/9Npi1U2VCoJxSEfpNEeC3jb1D6t5s
I1m6df6MgufYx7Nat+JVDmyi/Y+ZnzXjZ9h6SeSuzZyhGuj/FpVCLtNd5eGvNd4IwgRUcyPDfJXv
2vpUkamniLpi2GTDFFRArGHxfZfYjzhxJQEa+OowTivUT9cC2XGCxDpHg+yyxmkFW6rMDvhM1xL4
ZJ9In8UBhhUciBDetR0Ct6yZH1e5eQbpdUidrt3PudgvOgOnbJMvU1xexggZd+aa6aZXhEs5yxAv
TmFLZIIOY+0ikdaziDiothUrTuTBxhgG40y270/A2ZjdovyMdF69zt4SnUYUse0qsLflsIfv9T0J
FjtLSlAPS6qzcVuP4zwiycSotENtNo/EJpUEfnEcjoZhLQFdb23L/XAzNWzHLvNb7a5BP7W1M+p7
U8NOhiIckqzuAeNyv3bB2G+6ONQpyuFhVZGgAZvr1zFOh42tp7qvOf1GI9Vn7VJ0g9TVik3RzK/G
WHY7veuPkv5jOfe5XzbuPpYF7Op2ZYv8wsIMV7+mUWGlcj3bDsLRaFAYUOJVl3q7siV7T8z0KUms
D7egE2baC5p3J4fyK0Hlpjebty4Lt1M4LcxB8zbSNiVF77EZxy2U7/JSABtXhMttGoFBwrY9d6Ww
siA9rEh6bBO/m8IHO2C9FmHV3MUwezgpkUrWT/nIOBl+SwpZZkM/jF6YTcbY5CTuTik4j2SeVztr
SJ+YkKfvWfySmLCSbaursOZYzkozvHSTz6FYkUAJ4KMbdQzk5Mhy/tX8sZtifygUF5lT2teGjgOw
HPHgyb49/X+/+pIdhHrpn7MDVx/Jx3+sP7L4J42++M+qrc9f/RtD0BC/ORakP2i6rG6mxZo+/mi7
//k/NMNwfpO6kJ6Lkso2Eff9H9EWDEHHYNFzWV91ARyNFfu/1l7h/EanCOKg4TkOsi7Ig/+Ntdf4
SwoykjST/7vJgzgEwyIq+7NkK6Vid2RfyUtVtH4AlwD3GuriDCLOyhAf4+S0l9AymXmF8tAYMcNP
S4XbQEFWRa3aX5wD/OczUhr3xZMobWkDviQcBh9+eXX/kbrsLyAxnqhtsSaYqNSgAyFZ+/MTlUMQ
O2Y6qgsit55KKZ7WjQX+OmjaecHQyIOpmnhrdBLPTa7nuyC7/OunYP7dUzAN9s4F+Gg7rgVj5s9P
wc5y1TVll12suI3JnBqftL5vnpvlVtekfm3aHJph3Q6+qaUJFVS/FfPo3jN6eMEXEm9dR8VwyjS/
lmGwV4jzfUvD0VXb5t1E28bticSzWnOnoZr158QcVqGpJ9+UeoLNMN/cmXEA0t95b1RId+Noutkk
tZ6svo+uI26nSA8aHCLk7oX6+GJ1F7hQ6iSM8e1fvxR/d9WgnTIsXRqWIS0unAWK9ovQbxqMVhWW
k1/ivAGzmzOEw1ao+0ln/yBeJtl5CRlsnk8iTbP71w/991es6fEOmJLTjCskat0/PzYJaEZNoWci
m4mJly07H0XHeD83S779IE/xjKxkzKa92TP7SppQ7PCVfeijG2G5I8LHifod7jjawYMOGyOfxG4/
u2X1757o310uFtYSg2sFafHydJeM919eJI5NWWcixD03aMdFH0a7UhFyUgFdWUODFaTmICKQtkbX
INWe4IXU/+4pcET7FU6nc2xi0QFxiCQTMaH5F8BhFJOq42RKnTtsLgfOVfdtkeEr1bSPGZ8jpBh8
t3Pme40gzkro2cEJgeF2oe6+BGSyTc1wV7u9+v20/k/j7Y2/5tsvT8yhUYef0pM6Zehf7uZZzaii
7Gqgw9BHh3ga4hMK0Hwj8KhunLpGTpb0xsaKsBdEun1ISRnATlh9MwKL4xtSzvOU6vUhsTofbIue
k0Cpo8NPJWc/D4jcxqqgXRuOPZzCnKy4gbp5Q/j8iK8cmQpB1IekiT5GA7Z79ppbNR2GPF/h3098
swqy79gTe6hlHdLRJjpGxcHMmEySzUqCiG5hIoELOmriceBNvYDnNn3huevelAWWZYIVE1lFW4+y
3GzfWvQftKGmp8TSCBAiZIoiPX9AZF1+uBzlPF0Ovjvl+T6uC+1uKj5GsycJEN7fOk5Ge2s204CB
KY5wMabWKZN4/PMBv/bkEUhlysoEwyKI8Aq6+gHdX4Vb13qLWMXPsxbaq14R9JpI5vDtmGfkDIr4
PIUDVV9aXvXw5GQGakqWr1URzXScJiFOqsdPIh172gd6wIgxrLW9Uql7DOnjcLYx6nUmLXVoYVxX
HqylxIO7DbEh3SJoMFeDbf7ovS7Y6Yw4wKzh5kMp6XDwCt8tHQuaF07f2njCCc/xJJcAHbFAf7Mi
i3dLs1EoeLg2o0jp3L/1sKMhZazVkmGEPxqxD8d9v7JRXY2cw44Ii0Ya1O3XnoJgPXCuurgcavGq
mSdbL73rTPD1jN2Ma6XvD6XsnxnfcpqKEnlGStBsajoLpqhe3Ci41c1E1z9haR41u9/B4fre0m6j
3JbFbozK6FDY/WMRsC/yRhmHJhiLu8Ks3tSc3dGgh67QZf/mZrb+/mZedNxSoKNyxAL+/fN6whVX
5WPYN2cepNvZxgTavILHYdJVBVAXkHtKy7MC5hX0W8X5kso+i7apWY8PqVHipLbzLyQpS19M6jVg
Rk0vSpYY9F19T8dX+Cu7UdPZcuEGeQMBlA3j9QUXqN9SpSXrqgYCqao22hhxTFZHj+yh02FSj8sb
H8D9iRe6d4P5+w5K9sngMlsVHsD2JEju6/qYOwZILoQhuyoOjVWNrHLN5IHswwlLZQPA+AjRIKQD
1Zwl4W1XO6phIs43HbPDv3k53cUw8UvRqTsuy47L+YqXUtBW/cseRr95ZGQKPRWqlrXqJo+EOLoh
uT16L4Pe0RxPHgwrQH/a5a9Fatn3BW0ZFNjeKaW3fJJvpSi928AZ3wHzhiLhlZ1leUmc8Q6CX3Yk
df0xbAymRghL6jSzCFxFGR0EaF+QnH4dTCs5VHPhrKZApSvekYzaKIhODujDWOJOnhwCPC5NAxQh
Zv6DUVpsM9ntAAdPxzAhqAqfVXZhmqBukZuT7Zd3hwFKEqFblg+0ccZOHTVXaphjJOSjE8qXup37
S24OzcVAB+4DIW2/Uh27TKbezc7byrJ/ZSBevQZVqg6xZoV+TGbpu+u2gAZ62ARmPL7XTezn8fSF
4YNDUxnbqNnaBcJ78xAIj9KKAC0OkFScyjWj7czcH/DzeCgHAPGVQ4HfDMm/4eayrS73wJ/fVIIP
XZOuhLcc1JZz85/2XLc3o8ZDyGlIhD35ojAzcpq/f/uA+oWIyz8+d4y8+P3bWV560/qP7wRLnGa4
IMI+v/bPvz1Jxaz8Lz/++elff/GX/8cv//x8jD9+/vOXfnmav/zk57f+0Y//o699/mUTQIWdqevt
A3Y06Nh2nPlTFZKZ+zHSQX0s+xSBZkqgDlpmsufEQajkmVxIxifhOF8qO8s2Q0k0c2KG6ibSaJ2F
7KvClvExNRpYKE5X3CR5BC5+Skxs47M2RkdoE/mHEHS02Sbd26B+Tp7ZX3TW97DUdpbWobuaeu55
jCR3cRLi1kBUt2b9qzdW14fMMxnC5J0QvhY65G0YhWC1SqEBFbHrG12SI8MP3rpszPbk2mM3iOOL
mMy3hHRGOozIB4sUR78umh9uooO0tOqxPbI0tsTR9s9GkDPSrh10QdU54biOOJAjddew7KFYStdt
P0YHQg+Peh7Kx4zkqRuKUbAzcVTdjwAliW8pSLugvr9NSXJMPLaVee7Qvff4vNlwxbaxg+w+HSd/
QCx8DfIYbFejwZa0dIgpi27OFAd2qY+WSXA+7XsjSfDqcfdXo41MUlb3eZzlGA8VEV+1qDcjs3+U
v1m7cWCGblrXfeesK3yl5YIeSTpugxFkdNQT24BdOy0tUH6NIVcI/JxdUCAQI9AM343dPmLmo/Nt
7+IRtG6+EHDmRG0qiIeHnMyTEq/RqarS7GDHOeUfdc9EKGZjPqcWsUyjB4SqABHqlznMoDF2jJ1b
71NJGiO+8w9Uf8SSLhKKKThamfUW5lV7SlsSa+Peeg2L+dHKzZckFfElns3oBOkWb77m6AzZ2enD
yiGcNCWBhSjzCWY50OCJ+mJjNtZHOWBviwScJM+IUJp57Z2YW9K+78D6yHsMAeRiQ1BZmSHAR8U0
dcvBFq5XDBXFINzzkIbhsTW0YRdZc3fM9WrVM2o5Z65I15Qyr51t4xF3w5snJFj3Sl+pUR2bsvX2
bazKdaF14lZpT9l0HpXqvzoCkrY2P3j4Xh5kYA20qCBT9xDvtugF9IOEH7T4MOv7obEIoNHb7yaz
GIwQjkKQs4BSG+uuk/UHvJZs13k5olXHxD4ArIzWI7TcDFUVWWeRfjH1/qcUDfdFl6pbKwkSFSoz
Oa1ELp5xTkuU7PIMN10R5lY366EDUlGi7D5yXZMn65rFNbSN1Zh3kI1YSc+wnV9Gh3vXydDQcnjD
ckqCsz9OZsr0FVn6gBSfErXpF2zg90wsE2Inwtgcq50I0VoGGczFqpP6e2hH31SAPHjKOa6S9nNN
CvgMUM2eO0zJ6+lH1MztxcEJs55i4fdGWu+IlWZlSQlFxCxEOW9x3ysa3du0J8C0Efg7Wtgy90uU
UTKEZJtYxONwknDWqEggKKVOjInGWQ2B7TcEi9yXGpm6iflVWFmwLoNgjb9y3gRhvOlKlHQitHrM
pjE82WZJGcBanYWcG6vGOlG4L9LUCj0lCQqyGW8OMNd1XgLO4eYcNnpOpG48gA1lIL1emnKr3tPT
2zyCIggS9mPMvti1b3bfECUjRlxUNbivMpm3anLmHcR1cRX5cHG0/jlB47/nhTdR7TsGmdElZFVs
nSsXLfEuM3njbcJwYGE3qPKaA+CL9DXj7fbxo2aXAVi+qsJFeftqG1r+UGbUMyHyR43UNzo03hqA
nvPgJVqNA8w+toKQcVmgB+0617xKxqiHSU0vpJyx+Bhxukc+luFF1sH1YMo9RrHxJZaIISyH9AKc
fY3mh1lZ36LsrtLM9Jpr0Qz0E9IYV0Juse6wsHkcfZhvmeiMzxQyZ7Pgfm4HE2hVA+zUgvCQyLlZ
a1W9dq1C7UcZWQBHtJNlJgRSa7TKO/17EmbMpeYuvmCrn6PIBlk0ooGlnXlfVeGlbybCAz054Xs1
rMOcVSSRe+4D89v2GKuwuA+oKJMs7s4TQBsvcoMLd0pw6Qbxxr3K5Dj2kG7NDGAXHcec988KcVM4
NvEDGYvRytGT6fqDO6u9d1MVr1UavBoqRVeTYi7APP4WcGkgxFPudoDeaAhz2FogbXcign2KSuVA
eERz1qoOJk0y3gyDQ3oRzM5T45koy1rbgzmxwFxTp5BXhBiyMAqAtU1xsdXke2Zcn/tgtK8lJ3Po
XC/oCXXfbWz9vtHGtUOp9a7V5c+8GzokxYoIVkImObulsGJs7qx2nO17gye3po+WHQsBqT4NTah7
7J0AKUR58JCeMBi0OswctblyG284BGRy5K1ZPTCJ0XaBh67RzSVSJPawAh3EpEHKMbzWoIQIn3nE
ZAEiY0pbeGbDQjbzFsYZRlTUzjrcM28hoEFy774j21hzLYCjkIDSwE51H/nCTmsXipq58NTCCrIa
NBzw5Z3Zrr8snPZqQbCR9h2vuwXLprwnb8G0EcT1RcJtq+G3lY72Iyw2monMO29dILjp87SwF9BN
vJLe+iYS/VHl6jUZjUdMZ9EqxCgEXGIVwY4rhId0LeCeHF+JB/FF6m7dT9jcDJbQhINT6mD6MjuK
l9RF7jHDeGyg1akFW5eM7UegFgBcgpsQsB3AXuJtYd0hMXK3sDs+ggWDpy1APJpOfPdAj4QhRvA0
NM33YnossYPZC00Pqp4JXS+BsseI9Wa2YOYXEgQUvv/N3nksR65k2fZfeo5rDsChBm/QoRXJIBlU
OYExk0xo6dBf/xYi763Myqrqspo8s2fWA4YFQwuEi3P2XnuCxlfoRML58PkaaCh2EPIjz8ybqCj5
AXYeMD81FbhYAfwVkP7Uk4T6R8qA8TbBAUxmIGAfggZsZ0hgDy1wLNuv7Cqtanxth+DAbgd2j7tQ
V8hgNtFBGhwC75xoE/pZTTB9WsK4J0Zalvmirfn9V51Zo68lIbk2Kxxfbb8Jte7B8UKmdmGDPJy6
N3+azXHafYuNd9HqMKsleoppBiYKHRJibufHsUbcRMqhQca99R7VAQtJdaQkdHE66tRK2Mtwqp9r
UBikXCYDX0kFWcWRy3AGOLqteITUlYcXH/mxZhtnM7BujNkt56jogkyXbRhqm3hGQyZeeIuT6DvF
8Re71VF5Nv1ChgQYIjtggGyzZ2o/GypF3tKFPdnCoDQCBmTUwj5sqwqy/wJpfb6MCaZbjVN3wEyk
4FmqtL5vB/zOcC6bbq1DvbQV+MsQDmbpxbex7i1M+JhVdDGgZZpQMwvombguQAqoaFePwWeaNETC
l8nz5GqkoM/wTZZGi6joTwEroTConxWYcNSjB4pT0bIXCjUkadApX9ig6eAoVP9kghScIv0SdwaB
MhU1HgJOnkrDZzUTPZPWcFZwexdWbS+wU28D5d30BuEMLuiMIfgoPSPCAuTA/Cxs1NG4vTJ0U1Ha
fNC928d6JhdYOQnXQxfAryz9RtupId56lRvDp12lYuu4+yA32WjbtFsDv3yXTO07M4j2SZvxkVTt
DbBk6zCJYQM3LLnJhulrQP2twUd+ZOU5VYvr2euJ3bhoEKLewS45n5XzyfUaC73KlnIa2bx3kyIi
c3G9gZfG/p+3vf5f6ql+vJ6r/3bOz6fxMGUfeegM1eZ65W+3/XHN9R5uzHE4ZGJfadr4661/PGnb
5R6Lk/mxeTfPadn4m+v9fnnw67U/Xhi5JhuHTc3++oRxbLOjGQ25Ajny18u+3vqXh/1xx9hsyhUD
ePzjc/j5eqnQ//Xefzzlz3fshXG9IZv928+Lfnljv39SKFfcnZTTVly/g5/3GWI7wlczqjWJxvUx
m9RLWefjjg6Mc1vb9m3Qd5fUHhG7qznRUjUe+h+W9lVbneOsxCVaGN59gVRtSZiru8KnAmNuQivt
QCZeu3ZE1I7dyWVZOm9B2csbRip/0VnZN3c0vVNthMc+ysI7EUdfogY+EqP0g2JtcOvaxFpHsiSz
svg0IGceWdPoR2Dsl169yMhRL3SPIB0n2brqKfwG1hTduamio2An0ZcaqN42UlZwINkPgHLK5sfo
UOn1O3yQ7iVD+yTCDDh3lWDznQicwUYVbQNDj+Eh0gJKtCBd2Br9eBBkF9O+hRnAg9fBuJyVSZrh
YayLj8jV/G3lu6sQodnzmFCK0yb9aYBRxKoIrz6V0oP0mYj1immQjiFO5Ni0F9aU0ttGUXYLJ8ta
qwSdKc7nCEdJjGI7yu6GQpyamkTzyKBMiPcVNi+N+WMbJzXu/fCohNUzEkP4UL33kGkfqD5tVnoT
dJAUu7WVk/gbg7ZESIbVupT1cpjngrJU95ozlCdq9LzwhKBNR2TTiljmyPHPkMEUFYLMXoUWADzL
sDUI9GGzdEdfY9MF3M6xNXvL2v4JZP9XbRxfoKhbawHW1CeBAR3SeAr0OTjF8MAak92L6TUKfHxQ
Akuy6EeQ5wVwGbpxG0OT+DSmiTLtSNStO7qnxJ5IPeu+egH49Zqu7BHkzA6jiLu1RwQZQceXSsBv
saYGGN/NKnOBlnZhdtpwmupOX1BYpVND+/+UdcAT0V2OoRdtgdppN2POzM1CObzVuj7YjhOgT48S
w4YlY3MI9BnMhdd3mU2GB1/XVIRUt4+jV50amWW3lKWKrT8AdBVBi2cs+mgSo3iSCslxPglzVY1Q
qdIcLwNJntYTRPTmrpSFt+oDDYOaRl4UnD/NWlUFhuTIcYo90jdop5W7bXqEJZDTPnvKPGytIHpn
KnzBM1JuYbvemkOTHxI0vsu2K10k3kRCG7ee3qe3TUiPoCc8Mte9kUSyuRWsad59356HCVVa4IY1
IOL8LgpVs1U2BnHyhap1Ehn6WSXghjDsk2lTx/W+jPI3F1A9q8zHmSu1jmUx7JFD614+bDJ22vfS
SutFjp14OxKEdVN4WFuHtjmlNYa00POQxzjDrRnpSHSG5hhocYvmGXFt2skXTPtqU/dzyIXQKNEU
dGRiFthMofFXr4yDs6WCnHApVz9kYUu2fAawx5vh0EqudT83VvhcvwS4HRdVFoLCC07DkGpflF+2
6zYfAGTp80oU6fGyZpewUy3BO44zEXXfdwR9FMW5EVO6rWebeAFU/pFo1wiDUbBmBovIvK/FGwaW
U9FBBIxNdvqVtqwA47+qRk+2vRecqtQGopS509Noj80aBy7ooGwIj1qU9ey06QwRbbqOwX6aLt0m
5oeNlaOvI5a4P4pqeOn4Pe7dnDUcy7qLpcsjy5v2UFtZfwN0aQXYg9587BxKFisH0+0CczHWjnOT
NirfFgxe37Wu7teMDQ9SxUcHvuFF8mNc4Koe31EkPvRj9FD1vXkwi0i/wVuSe0fhUAVyk6nZ131D
UF5SQqyTE2Ashme8K+5B8T3fSUoKqRzfo9HI3wCK+AtqKenay2pmYhuBZ2IoUqK9JlrWQZXCPGnf
GJDDN6s3d2Fl74Rt569uZn/gZvYqI30d/GHjjGEAsaMYGLM1sVd+c45pTMy2634lSaVYtTkWYcH+
kB7+romi6AA1eeWUTyJu8SRY1NJw2Tx2Qf6RYP5bFJPpP2Y63sDW15uNTmx4RkLhU5R4Izl+SLZ4
UU/K89pNqBfqQPP5vnK17Kar4GFavMjTaGZq4ffdmu7icCotuvClHA8NaQvYDAhQJy3K7kwBLJ49
t3SHbD1RnTgJP38s21zdSLoVuyIPjnmmo7ygEnfWFehDZDssONH70GoKCumd2pbhprMsY6sHE2kz
ZG0caKGQ/kgnM1NpeY5MrLOZ1w3nxASemebDqiya5j4ewUm0kZWsnNGAAVzxPLZoll2Ss35mA7NL
A6PBKDVdahXGMBzmCOsOQR59sZlMg3XOtuS5Hafd1FqbNG8ElTFr7TsuLvswaNZMNODDkgCpclzs
HAUm2NEhTCQEPa3YwPNkGVsB20qbtbCnGGR0epfmBheX7Z1h3dl5V7613ob4cmC19q3dTnKTFHBu
sHH6O79mv8aXt6WjdxDkq5xnF/OUl81tXsK1bS1rJ6mgLAtp34WCTIusDuul0dfTim6/tcD+nO9D
SQAzGjR3QS4szjoRi0tt5c/3PV1E/KXoq7OkoAtJOYNxYBxPNCLj0kyfaUt6+9Q0bnVXO9O+xl/8
zdtLzCnrsfeQAw/cowCqcbD6iWX9OGLpiD5Maliukd44bguAP7B3hV3e1tB7ySUQ9WrKC0jmfrm3
9JnZ65u038YquHOqNGdAsB4RAWk7XbfPWtI5DEV5fFPUzbDLSutl/iPzo7hnw9VTmQmybTnnVvux
8N7TNn92xOic8BEcpyTVyBZHmSvbVzV5kC0icR5a/0uWRcNTyZirG33BZ5eKQ5/yETVxeKu3XzrP
0Ympr/VtbzffjT4N752JTUzd3usunl5alePBL6ZqVTk9iwChwueJZf4SPwyixfnfvlAvqiuDyyx+
1ODJ3Ce5zk7Ct/N9W0xMuC2DG5athhgf/cI0Mx3bdDpbZupt2Mk0+yJGfe/qrTzRTe+eCWWXx7LX
kz3wTlTg+BjRhr/1MtCwFnnDPYLBzzByk3MRGgF1ZffshVl0fxWj/D+THf//yjKjyIdi41+r45bv
Wfn5Lfz8VZL84z5/yuJc74853nJOPZ1zE+UcvfmnLM4jP9dmtLN1i1USeHSu+jNa1zD+QDSHkIVE
SVQjcpbUqAI83f/5L7R0rm7S9vNI13UsjOH/iSzu91BH1DJo7FBKIzszZsnZ37cR66LP2SnjVORQ
24dOt28Aoyup7kwn+zdamH98KsNEFUoGqm7z0n+XUrURIlFIZ8XOdoY3lvfvjZ9dTGd44oOxF798
Cf9MRDfrfX5pj6IynPUDpoEoSXeF9TugTRuC0Zkp/TsXlW3W0/vHPRxS4Z7aCJ4Zugl/Txkd1H/5
ZuTpa/IFo+FjIh6h7447qCr3qSbvQMM+de2fXMB/KQriu/vH12aiCDIsxOjO7x9EEmUYaXQ92dme
s3aQxPbwgUPipURc3PVJ+O+axeIfPnmOEt3hCBRILTmuftMgEVPchaDWKPwKk6gme9qVOdG8oeu8
eiWKF6t2T73eIX+pKFzZDU4fCIJIH1MyC4X+bcAQjexXB+VcvmOyZwOLcHmtSANG7gLEJrZh7OLn
ByqU7OumXI8471dRtCG5r94XY0jok2Eec+zfa82UYh/NIZaxEzMbg2S0nV5ftJ1BJLn1AGyLVzQh
cOpT6i0N/J/Wf4AcykreGuIN0R54zpoAiDSqt74U1Kzpjth1cqxEho0wz5KFHhH8CCJr1WXRgZUb
KZZNtpMo/LcBuT9gkZLvNqsxPKoKNI7Ee5J78KDL77lGO0r2AeiqZPrw6Bm1gYG/i8pXhZ1kGdY1
WhkQpA8kBrPCteqT3T/C1863win6dav50TIJI2MJ4mppB0629Hp9PA81IRrUrz0KWE8KOd2ikTYt
61EUNE1H8yzdu6bTnvpEDHuANS77nVis6OiFW/ZXn6RQmytKHT3SvjpddU35FEyai8DfpY4XZvkS
h+Hwb35G1yHo749Vi8+ErpjtSQMd7u+GhdxrCALCOQY0xhn2s0f+AOzsz5MydlLg29f/J0rti5/X
+7PfPQ+H3fUi6UXloXVKbv3zJtcLr3f+83F+PgSVJVJkVAo6oguKA53u/GBGZQFRbjTJ9oy15fWK
wmlegBpHGzJF9MP1JC5MfyHL2FpedQFXwcBPOUEa2aj758Kp59kkcBKq1sz5Z9dzLPfyg4bYDJLW
FwEMJYVzxZNen2rMO2JKXOMjlT6mpzod+kXdseJjB+Ili+sD5EYX4cifH/V64lrxNwx8zToMKhqG
EDiaVHp7EBb5YbIIEbje6nruelmlu2g2/Cnw93G6VH97nJ+3vV4Ws6AGQTZffb0mVjG9B5E8qoSv
p+n5enw5f9ZNXQKbH/sHrdM8pGbSpBqCzkPMwXFWnoIqu/6PMoe3cD2rzzIRcz65nvtnl/WN8dcd
fzzG9eEaw/FHuv488s87/Xy0X2758+rruR8P9/PZfvn/l2f6/SVe7/rz2X55+F/e1/V6PbxNDHI+
p3S4BfVMjyFu3kNW27Pbsr9zpO3fOLWLDskS6n1ArVjJuLlUKggPASguGGbcwZaPsjWDL/ivoWV1
oCwQHs3yKbm9Xt/m+FSRWkQnaVX6PXXgGL/J0Lz7vIhFagpFW5X+pWTh/eOZsDXfTJ3TPDWVqveZ
jXbo+kjpY1g46bsGx2mTTzLa+33sPDVtT3gaL2QgC3qJM9ahN51KlBqzF3W+ApYqqk63K+8bGM+n
Mgdsc71CL5I9sWbds3IjFv2yGDGn2N0XgTB0vmNmauYarLgETGLbF6+P2GZyeSjLnt2rEjf2ZDl3
zL7ix1uapux7ESJ8b2RObdp0+x9PJEYPTG8wvGhaHO8SgFNblNP1m21VP14iSupiLdy5dpSg+XIc
2sHzM8VdTguiG1sSUIvgzpg319dvw06Ht0ET6aM2BVh3k1hD0Tkx83RNjiqGMgjVcPcOKYu6yYKQ
oUFG6dG35xQnjJNyPQYmcBXZsQMCEY3GAWtlWsWkHBZwBeBIdLdGYgMhrdF4xKM7kaA6ho+tKI2t
5UbpqW+t5MdJkA7lnkoeQlXEtYe0GvrD9VxfyXA+vrhQCGKE1vnfrgp9vAYBxCDcr555rKOBWCeB
QylENd/Mo1hsJUSmJuUyCap+TQk0WFluUz+/AysY2vA8DeyYAdFwiOrEBdbbwqHn5CWjcVv5W0K7
4nNHtScuvbMZ5jUmmlM5yZx0BRxbxGEwIrUrWqsLLyNJNUoRDvOZbKQSGfxWpR2KokVal1d7w63X
qjS+EqZ6AK1EDa8p95U7FbcF3J2hMuMDmrP2EKv3QifJqPUKdYy6iT5QmI23WgzoB/dOtaoJgFuH
CVt4uuSRvdMiO9nViDQE/IOj+STq5tgRIrrRRUozuTc2sdvQKwviFfk6AWaH5skMs3qr5SrcQF1E
Dz3Zz+lEmCnJnziJdYPfSosJTcX13fTed8MuHGxnU9mEwBR4ePHoEj3RQo1GMbwdJoJVUrq7Vi2+
uDGFiknysx32pQdsKlHyEgGXXvpq2njWzIUajGhjGebFRz56GFJ90+tnd+5y5Ho97MYkfCzc2N2T
AVAuOsd9CVCSnEya5Ch0rYvWdfIWpI5P+90f9l1jHfPCv8E3RhXAdnxGZJLIJ43YmB714T0YZPpP
ULd8ftFfSXIAekNgjJNVw9nBvL60TPfQudUwr8WI/ZgzRnS4A2X0nnsmv+HKwZlBl062yca1qowi
jkFQ9kgYStoG29bJRqx7ziaKwucYeSuZzrhrQ1Qi3nBDWl1LWLl1m+AyvI2Y1fT8UWNZc5a63Hqd
ZDadpwOmvmDT2bcNEu6VZnvtigbb2knzYt8Hc25XkG+hsQC/l4E1R+E0+AIDtQaB8QH0ZmZH7tu6
HtZOk9xrvgCS6Nr0/nLUPgI1gnaw8FNcJLa/NlLbIararWMqsfBtZe864rfWZH2ON1YQP1ao0qi+
dPmOXvh4Z8VVtypJ9nimtP0SK7Dlvas+XfkRTV6PkB56cazJclX0VUXSXd/dBBlKr0R3CQDX6Qam
Wivu/Di2KNTR/4PHQHm3c4svRjMcmtpG0AK96ZAZDWXy1jcXpTkejTSzL/pUI41ozLesKCjVx/UH
xeP0VrjVN5uODuSjGfpIqsieXV67NrOqexsr68JX3ZIiQT55IcLiUdMbbTlC3NySnEiEL4ERSycz
yn3ITmcZyMB44gN+91Po0gAUvdUQJeKlNKA7Btqhy7LhWDvda9V32nZKLcW+xtDIOQ7XUWvXJ6MB
hKnCHm+5R3oYHsXXjGLUlipMtZJB8Rok+YPhTeStAGASUIDIQ30qwUqQ7EADwWy/di2yBM+knqwI
alRIdLaoV7a5rF+9IYlJbCXsQ+VDSzdgTdUvIkiWBGHR0jqLu2WVReWaSqua8wk/xoouLRkAB93m
DQFjDmZNMGoge1yFoXtfae4TFfuvcAYchqkvpWEsGWPRmZ105U23mjHIZQLsUO+rXYMZZqNPYAZG
1W0Im+EQ1ryj6Q3fDEbNhWAwX+ZzKasaKISNdwF+QapNGDbjzCCvBZ/tUosIzwYI8hLAp9uwM2q4
qNx1GXsM4hmaFa1E+lEh67M2kcGuJLY8/eSTwmmeWsHGZGG5Jh/1ZGgcbDYQVNQXjCIBolvPfmgs
lVKgvdeKzFmRYhQtvU67RUhebw2i6UKkb4vKEuW6ocSTW5JVtVY/Ekj/Hf/sC9RaVHlor1fGGH23
hHNryglvf9/uNE2S+WlkGzEG5FTln+CBqLM1Me0FrCZy6CJos11FiRiQhN6kD1oBlGsyRYfSkTXQ
ZMJB8DHq5KW/cpvIuHHj+BLVSh6hUj5bZjas4WASFwQcwGxqkpGVdUedMtp6ahKL0HYq+lneUy3a
jBvY21DL66cSxADz1woFKgBVZLVV3j7qRm2SXeUOW1P2SNOUDulX65Jj1l564VoHyAbU0izq+YVt
Z3exnb7046RtqBSujDywEQjZ3opSccKKo5Vn3e2BTDoQrDMdAByjSbuKJB0iXzCfS4Wd1mpo38Ta
EG5Thgu/JXAktDZ5Oyei28NXp6cTi9YsXOUYXGBCmPNXDLOW+XybW8a46g2xRuhOTDHmYxwYAq8Q
/X84py6qNRufjXI9Z1E3DSLDpP2AwBMdRugBw2Cs20nvzwIh+DSS9kQydb7sHDJiu7kGj+7sOROq
2PaFtoAoJ3ehj4GEiJvoxvWfp+6c51b0TH/qq2sC3OGxiCMyh/skNatTlcTfzTSQm6mraBHRgVxo
iT+uBIzbZdvXRHHMJ5l7J+FkHAnT9o4MLt9TM2k2aVknp1HV2lHc8XESLzaf+L7cTgXzUhSxvx4c
o6NDJenjAhvUyHpwrJvAz5CXOENGQnjMhSodPqduooTs53LZZh5ZbWp6H60e7mlCxlkU9ZBMXFxP
+lCuSBsjyMjU33xFa4iG6jrDKYCLuXiqlAa5WYBECdV27Dr0db5sdokWxUco+eSJoN9HhjyftXwa
ypwZlxT+u+X1sutJfb1N1WOfL7B3bqJ5q5XPO6XruWT+93ru5xXxvOv7ZzexjBwoNDAg1D0002Mz
pvFIl26IP5Ezs6z0wm+Wn31Ny/iZECEmnhYx2IB1CYs34R9ueee3MliVafA6jD5aJBpTBiAQjEmf
lgbistY9OF/EjDP4aBuDDcqkEJBWSNoEeBCWhqIYbj/qIhFU3X1Eg6mxg12T7JOB8aclDB3EqmLi
0Lu1b/hzoHCzGg0CKBlPwtYPT5MZ7byo2PkqlDeGXm1SOrWnVM/GA2M0DGfZEJylf9rDNLxrvjMs
mKfys7CbHUlwEmuhIOI7ilu23m4AyVjWf/7/85rAC0nMDsT7vGXeOo1DT5rmKml6F7SJYKo6QgM7
xzJWjoEitW3p1WxoEK9TDdWi3lp48dJtO2mfbecNHGcMj7G2rWEkrJ3ej1Y2MXurBnMyTdrYZsiF
CuDRJq/uYnSkg9587wXakHmsNhRrCD7gRci06DT1OnMVTvlC28R+8Fm38QNC3ScKRcmWLsKmAYI6
JUBuy9qjlR9RoMQbgx8vbKHlJS5izlR496DP3K1qJ289uon+gDXk3NbTs8iK/IIUrtqXeaE2Pl/c
XaEgDgaaz0Hfed+w2UI6woz5EPVdvyPA0gP0dJHUBEx2pPcTbYV9JsW7lbb2wW/aTidizQJTAtbA
PgBlbGGVZpvGMe8FVa8DPlMbFrtp0XH765wtVgXEwwOsoh/u1/+t+l/GkhyS948syleRauroW/Nr
Bd/x/sei/38H7bv6hiWeOJRP9Q93/MsQL3RiTGZHPBbQKzzkb5V/XRh/uBb5CDb0Auruc4/hZ+Wf
LhIFcikkZi33FxiJof9h0y+wPErG9BEcknP+A0O8Yf5eh55LezQSXBcxuGPzMv6+9p/h6ptSDwF6
rDtITxKhr0ydVYJrj+5d1wYpqq5WbMCS8tMIXJtZaNwid6zWCHnNWzd5cUZFvbcAE6sTtXdvWMe2
LQrQhlEGx64cDpWLgsKOx6dkxEqgS6ZeUVUXqu/4QgAhAi95kAORp6KM4yUJBOQnV050P2b0zKQn
gLwHDu3+mE3o4K1pFOvsy5UHMSrc4gkZD7VPmBKN7PR+7MdLaGcxWgYre6XvCBAe2nZpXPqm3wQe
PsUqcUykLbDC23FndOwS8X9idkR8cSQOPNmwHYc7asKToFnvonR413twZTERwbuhkOMtG3bEm13z
Sfu+fhtE+dbETJVZEgqqPMO0UZ0PvX1mnOaOlt+GRdauTKS0O6OZSPYuq3ql69PRytxwze7aQDZq
PDhROyI0LMFddGN1B1djEQel+WrpCP4ZzISH9mOkKE/n3W6Pgw9ZLeztmKWknx45zAjI7kcYcCxM
gj6LbmzdI7yY6f4kAsniwhIamO6h3A1WfpcABz43ve6w+cueZGuzgNNQq2lfaylQX7gd0fKV4S/w
pkfHDNXaJkWAfLBl+mFZI4RfzSi2yFjRHKRRvqmtjdLj8J6R+S3OLPbXNHUKTMGTn9Q34C3Tc0nA
Co2H7qbNw/4EGh2ReiXZDIyROoVol66Bd5jgC1JOyV8kH1av1+1MoAoxDHZ2Vh5xJUSrqe7qxz6y
nhoo8SISxvPgq0PtjsG90ZBQ4TTgf3WLbYEXmBH02A7pZUWZQNn1GtdhUk3iJetZy48j0BupGnkM
p2Lasur1b1vazmtq3u3OLTjoq1aFe7PsQLIaPXhOr39AMrf3Q9e8kJ81naycRDe7RsYrVQpH1NOe
htIjP91jK952dXHoUFmwN765noRYPm+UnrN6tOCm+4GJX70b4N/qBhoMMGal3j93ffjRByV8f4BW
ne/DIa2mB/h5T4TBVVtPaxFD+NNIyKE4ZkYUJsuyjh+SoRkpCCXmwcvCCgPPyR/78jXWXKJPJzxN
Gqo7WnCnMCh64gYR7Jhmc+/mOz+d3AfM8cukIFJiLDSQpR4kr3ROSzZYn2xgPgN7L6LXoLGqLau1
8NQXLk9n+s91CgfMzIW1JEyiXrXofvF9/WhE/O9E9G8mIgZo639kYx2YhdTfE7H+vM8vs5Cl01cF
fCJoaoif/WdCcv6wUdzTlnUpI4hfsCz0nx0sypC0dH7y1FBpKf7Vf3ZhbFmwtKRuMBVhZ/jPZqHf
MRfQIUBFXl8ik5tuG7/BRlpf1lWr593eLqXa6414Di0/OYaCKBa60eY6kAm1q6wEvKsbqwIv0kvg
smeY2o0VjtYSsmZ076pc7GgH40RTDFFscJ1lVNbmqqsSExUVrW09PrV4nk91k5xKhZOnIT9npTzX
2XRFmEO1TFCJEky5LindLOnmQZ62gPpOfilfp85nt6uT5hEX9AFNEOceOlTaOml41nLdfJqsFhY/
W4RFP1j+Mq4y60D0uDxEKymopeOF8r/0JI3LKpGLIK1xGSsrQkMZug95iLKcVEOcou5oHfGE96ug
1/2b0ayh22dOv4aa4HSDg7doFHsrNj9jhnrKRLb4mtYkmUgXuGjfA7KcNGOvFeA+aGm9ipasUlMj
yzsDS0D4wTihnWf7mzYeynp2Ao7TbKBr9OfBJdFLTN7FDcNkoznJGZJidQi1pFoKb7gwfpUPM7k0
r0OsefBzwaR+FlrU3CSe0dxoJs7GAbPVLigo8JJbG6+0KXuZjNQ+Ba2Do1rg8mQYQ0W9VPDE0FPW
dOom0jwsmgO1E6e8bSJFCgIVNmFAgJQdmsXRkZQz2Rn3e+pW9rGVYinDwbpBWEFOrIBAHJMMujZl
ja638gkLz4ZiIZE4fcWP+Ize7FVPENtRJvIONKc/ya1u71NDPUqZ3gnKGQc/q0gVA/czr0OKWcVd
HOzJLw5WnGMS1Qa5p7Ycjl17bw06XedeQgMbmTz9tKYTLR80Ne7UGHc7gQtmr8ro1Nj19z7XfeLZ
yRvVMtqaSR3A3h+SaWPC7j5xfFUnLxczIVpnA1yHpLW2PZZgOiBLqxDxBUZ7c6aFuL3+Z4i7TB/u
cdAmq6rUG+osJqgNEnpXOZ/jvkwCSh8QXOUgnrNRB19gE+7gBPmrrWp7NVZopBsQHyvZwIcZ0KEt
rlfADf/mxV59dg3nsXSbYIEu442MUWttOuW9Ho3lRbGrb7GU6Cnu0dhzAM1EbKUyhBiLyLC/iqYL
KEDqK8tjJ8tvfe1p0HuNmpyJovoMWQOtoOGiFFDJuHP66FZYSYae2Nl6WY7NN6eBEGmhsyE9AEPs
7NvL+sZGj5fVK1UCNAcd5B+Lgfi5tpAwObSnMSedxplMdMMavXC/DramXX1ALOoAOk7tTkaoX/Ws
indegpPZJ4Jr0SvQzJLKeJ7AJQc5YWD5h4AtwUbvJmSVCZLVvvHG/WDW+bLkKDwUvcGyyzdvSB2w
BPpvawhOJmjVQhoOYG1gsoxTzrKP+Dky9vRby9Te+JS6x1JHIRFQCyWCRx5qhINGiyrQVI2xdqfU
JkYEun8dp+mWX9Nr4IgOlGxG3wUjoJmiYnS0YJFrOO5gEjlbsJfbicLSgREaoxwxE37tLkcDwpuT
MLBgl9P3XvFZzQTjFp36ElzysDDNeB8x3s+GvAaWk+Yi9SjuPD9MVohSu42I1KfeSLqk5Xe9PEUO
ij5boxWJu6/ZaDr+26KwCNeTQ0KCOBHUyNyCuL9x24ovweteBLSbRTgM9krg6QHCM/fbvygON8FK
lt23XIHSeDcc61g1GKz64ThN6HBZllzIa2rWubKwdOMFKouRwKNAfVphuIvUFO3NIf3AtMePs1Dp
OqhK9AXgsxc9hvGof2eZgnVmhLFsFdF9bnWXBMovjQrS7dPitXbIB/Rt7Knu6MArJFdmoVAQWCJG
71/p9XIqxJPphad61F7ofN5OI7nQWYYrzUGH0op6yZqtwMnkbsVLMOlnP8Wg4MkYc2nO4nMhmrHA
v2mfdMp9lBAIQKEXi7O9WjEDvpMHXywHBuPonjEGSWdpwgJvnvLGfkly77Erd9UAHguPwQGx6tmH
rXxqq+90UAH8mw49wVeXGK8YbPoiLdQJJcQ+9cjdspKnWNbAOQaSD5laQCDo9tdCojeBDPxisMur
bHkvNBxfgEhQvJM0OVUutueCbxfZo14O9BdYkzuyLllnv5plf+lTIo7rat5F17DIkvhhMtSLsstx
x09n7MN65ZYT9gM9XHNeJsVboDKIMoa48fEmxUHwpczLO+sDtwBNAktqa+LtsQnqEoMrupYJOM6y
NspmOcXEWmiBxZnxOgafa3gGSw5dwSFc6F9qnBzDyHhf+iNJWz2yRyMy6Emb+UI1KSulI4yGd89u
n6evKqNE2ZoEWMX/l70z6W2cybLoL4oCh+C0lUTNg+Upnd4QdmY6OM/zr+9DV3Wj6gO6Cr3vDWEr
M4GUREbEe+/ec18CkdxVmnxg1NFc7F34DaJAf9R1ZDkxltCitd8XxSoD0xfimS61Hj+3Wf0J2QPL
BJLY3JmydRlAhibHickriQioxQl20+VzPZIxYkak09Jvqz8u31fVTQFhmt2tknX9OHlYFKwqaB+b
QLwYKT3+yWNurUl6VKM6BZatTpMdnFUv1VPH4l418TspFyvVBDS4QPu/ZwvKloA7cdVwva/DKE02
iNzt3ZCDFDCtJaPXrK7OxFREc5p2zbOEUNu2L302jqeEymLD0IbRL/pheE4V6Q944l9xm037Gbsq
rfq5faW+wUlrqkPD8WXPQKV7ixjsaJwu34tvKMEs60NCFfo62EsGCq/bNqODReZ+bAq8vaKyu40C
pYZWH8KkbPUYSEr6bOayeugpaVkI5D5lnebIkoR3IehncrJYGa2WMZOfKtKac+vQJcz3kV7HN60a
6pPwkNZEkX7+viwsiL0RpldRxgQpxT1hBXn4htd43owkBxw4Pi4aGY2SN0IWq4Q9vCCQklD/mvbJ
IRyJRilrYDlRGDpjHjwRjipXWPA6n4lQfvRk/UuXRX/MMzOkbhTZ1pzOwvSMP5ZHl4Dxd/s69eYT
GnhSEkA74ejq2vsI54lpYXA0Gkl6OFp4jBfzrzQT8T3QM2MFKO8P8uHyqrH3bpHE2xS65k/DbQzi
MoKUsJW+Xad6F95IeIib0XhvTeeRwJWyk8EfMOKFerPidnweh/qmMbfd6+wlW5OqfD1HtXw0FHZZ
xD/u51CAHk2C5Kvw3CeoWhxq0fingXrsDeKqxWzWOzdZLKs1vXcSbL0o8DZo8ggnKax5oQewlRs2
BXCmP6meEM/Q/OzSsbvSg09erdy9Dlo7PKQok2DjuwYKBD2/1ThM4ikhm8Kh9YpaDwJTNHgflChr
xkMpjbWMQVaRHhSpPMAIcjjj1mzuCGEnWgRvbBl5+nMLMWkSl0bUGUBaFhCbNcmCuXwXSkWrJGFc
kBDGmdaRd2VAh27brDyfHfdqKc1+lt18iJpxyWHso7vF0GWnZYIOPGihFduneuywxJeadm2S4pkk
G2sbL42qyulfIhP2lNETZeNNDmLIIOQJH04hp8G7yIlmh7yeHDTzFUWOSbMnqUi7GHcZD8mnZaIF
aIMc/lqJ0FHDbX6rtRKqggmvxCR3/FjhXlpK5XopmtHRWIxSKKQHKupxKa2TpcgOl3JbUHfXSwFu
LqV4thTl1VKeowIrt+lSsgtqd7EU8V6+L5eifqa6j5Yyf14KfpXwlNMASJZWAHKw8q2hObA0CYal
XZAujYMUmAeYDbKgnHk6EdEwXcqBVh5zsmFTwG+7MX58h8E3HVoUB6uZXLNtRG1ydhxJAPc4PobF
iFZOz9z9bAFTSKedWyBuVWWQPCYkxlCx3ShG5zOG0XPTDt4hF01+Je37EorwkaAY6+TN3WccLlTO
jBqOWIh7ELkeA6/5nUSY+vT9G2ED3jlmjRoYnSL2cZ6HOYX2MFKqRJxN5nnmIUvjn+0cMxSs6srX
ezKFHQNhQYiBa1965g4sLtJRyybxfjENNs7PsZ6zm2Gv8zSo7iFOhTmSlwxC2arBZ7A3bDLzwt4F
c9/xTOdNfEAiVG4L1MJ+MLvssJp57EapH4A5ipO+XDRGqmvdgRDQFub41DivmAPe7VoOW2ssrzFf
fmwB1NKhw7sSMvn3BdvKP376/pXTto01evnjMQHzZyfuwWzTYA+D74eTde0uVV5/m8aQiaPZE3Vv
deJVxQWRs0nqnNzo11Rp8oGFY23H1XAtxXjvJTIouoMh7vlYPFd4mC+k1Xx+/5ZPXXfXIOVAshLP
UWCQ2EpptSmmbjPas/djjnTrKB38pI1DcG8I59O3eq/jOGM6G7fCXh1gyCFOPqLpFxkxm1VgP43F
r7IoWnyLY3vmqM3hKQtm8PNCnVwkuivD0Md9rRhBFaa7/kMmRXMLcDo/tHnqsESNL2adOEdpzrgv
rPghdUbm9kEszwwh89d0dH9Io439CC2J66QNeTRD69tR3lFQZSl1JNazwjYq+IAkA5nYxXaxNz1k
hkdqxljhZQm95GhN2YWeqHWelkvj5NWZHmGG2uMmDD+eU/f2faFumHaFZ0/ngGBoxqrhIq6zvNeu
MknsNMJdlY6hL1wXGLxCoGZoOR2DadDvYKd88pS7i+m4j9KOy1ch5i0IXsQd7mg8hBgzwbiYV00X
zt3p0PWwzanTN8QttkFn2ygG2tXAoVabOuvYm15zZptr0Ug0td/aHYKsRmuPtQQdFEX919hx8rfH
qN70RSw+t0MWe29jqO1RY+EJjcbwg67QtQuROK20dYYgiUBsPbtJ4q3vM01GJFnixCnirUM8tqar
m/m2jK19KcTZMQb1NFrDWs3BBxJ39VaZhB67EiqU6uSLPRef8Jq8s4T9/WQZ/Tmcg+hQVeqrVHa9
dTFnGS6h1KXl8vm5FVQSgw5+VKGARouCwu/WiIg4p6T0bjNY896wn7D4TltZ0s9A9JDdkCSeci9M
H2qZkFbW1l95Y3J/xpD+koKecjnARrG84IuNICV9AXMN2QcrxCQJchN2KWttpGX5I7JQfAepABnK
AWJdO4K+FIYeMziZQfijsiTPOhRKTlH585yiH+palkUCBI9NoH25UugHOEJPQW4xE9V4uTSi+SYi
AqTg/71BuhYXY+SMZzADbFcMiqL1ZMMVJr2y2YvGdv1Sa8ufIHEewxnebiOxtobOEozuwvfWirx5
n2LyZYoBm6HZYhYba8SdFDDdog6ojnHo5HuycvBs1YODTt3qaG01wGOa1n2tJd+OpHw91alyX8N8
urWF9kH0hQ/NpL5Ib3Q2piIAvZRZjSj4TUzQ0qMoQd7seSPZzjxGWVetrFELj0VCtk+BaIADQxiT
ZFqkPo0/CCuLq9VaU4TvmTw016zWjr2aox8N9uNBGy9Mls0TBpXomlkJqE3p3vGjs39yeEuA3YNT
4jJ1pDKXuV6QSGe/SyK9IYJnCkkV1afWx1tVdHIddBMZPWnnrsuWo++SIp3Hr7nH7KdqtJMj+n1T
uY84v+gd1h95FBSrQqnfUYK6o7SOte5uu2Uoq/gInp0Os+9QjwV+en7VYsfwYdjbsz8gL9igB6se
cq25hZ1t71vYoMeWyJ2OW/IQuAgHEiY5hL2HOIFjM9lg05wenZ6KQ6hWEB4Hgr8P2/QKUuOU6pa+
q/VO4aRmrrGyaYd5efMxBUH8zEziwPgEYXerps2ISvHSCe89xTWydc00xrYzDBdielFPMmwn3QTU
13IJwzzbhhQ1yDVwCqopI9WoK6N9bGFPSIe43rPNj+e88dYlyLUriAfTWH3/GE12utGHGrnQwHEp
idK70Pv0qR2sD2ZCQJmbg3K1EOPKxHkq4SHY2YqRN6KEOL958aCR4mnMCGINnWwBjONKCfdqTAvA
lcy21qivddpY16HWDlkW5wchMBJ7y4WgLT2Q8ckoky/Eujq8TCmeXQObcpWofoOh9m3U6aPmbA+H
WeTDiiIZeEmK6ky5EVQmu/rpLkLARVelOZtMyBAFB+a/0pJkoDl69SKLDgpuNk/3cHb/lGQGvI8D
2i/lRDddBeHBTTOd3YDzzFA17spdkgpGQWKsGqgfC+IRe3VW+TRc9BJ2C7sIKWZDkaC4tMDVEwLN
JFRG4lIGjbh0aGIp6Yrz90utwwHXalbCS4qTLdriZAgXcfD373//8fvV79/baRhXtRfbh6An+i9v
B3XhhFnfW5HHq4k9bF+jcSWinakjqQxks6TYW9MsPXy/9H3hPs3oOHZ/klmnFNAIANbhvBiYWG/V
UNibSsUolNqBJ3S5TJmlHZOWJjqn3oOBzWjlDqdCL9BGYV17YRhn0mcMo63h9hsqokWuByUbkEKX
cnw2c+5d0bI6eHXjgF/r3FPU9rTzJ6Q7bYhL05HVU0wcEq0/hoLfv5YEuLD9yXW+/OH3Szg22rWm
me0S5ImevrEqpM3uvPdqgyiKvo7uZiMIXqNj8MnUDhGSUf2Rufk1G3b9YgUBgXux0Hah9B7LoS+O
nFDkoUp6Wgoh/EPZSueEQmeRE1rGue5dfdfiALrEQ3LhyDT6ocEfFk2jnqoO17wZtuIXJ8XtnBbD
a0aAh8Oe8BaYZ0oBe6cSh1Zl35QPgIISZBvZu2jD8uH7UrZdBa9zIuPJmuqzzNzfZimTY1Pq4rHq
4SkS0Oorb272w2TPbB/2/NJ74ZNUGFYVwpgN4zoapSgPDijs3R8IDY4VGpbHMQ7ex3ZhPDUyuwJR
2U4w5k5qiWlLReatk8ntt30t9zBpx72Z+x7cbo6QDil5I2ENcjiI0eb2jZNgPyDsTtr4oWCNOJtZ
zt7OeXGWzAajYnyEFfanr3HkyDo/WHaDDM0LHzo9ILNjJrIuRGi58qqS2GxR4FTqqfqJ3hRB7O0N
E4ARbdhuLp9cZfwSY7SXZXVtHR1h99wfHM18EVN5bCtpkW2b7ZNpeQityxQ7K1IxmPr3oL+C/iYG
QtSqsT+3I9auyXXfWk77o52xl+ykBKK3/DMChGjTJVWwZl5+dYXHPduewrF+Yjq6m7tg71TzDqzw
NqMGmNz4rbFMymgDww534TIs1sF8jixIx3Aodpw+AC6W6BucXnHiNU8qpsyd4HqtY0c/AkrGKwww
ZhV1MVurTVhzB7VljNue6En9ltRAB0JOWIRCTicTHO+5b9vx3BOtsLKDrPGtbDbZtUvuKVEh8A7C
9mAmSLziFnW0bK1zaWfjM5vahbZk+eIy4j+0svKJKUNhivz3rjvTPh0VSSdGmjARlsn5+yca4fKQ
VBMJ7D3JxcuFEBwsStYWkPfgu3RQV9rgbFV68rTW9PWJwC0g54+glDhNlu8NTIzF2BLxrDVvVR4D
O9Lbj4bx3G6YCha6Uu20EnbLVGKBAUpDCmKvBYfyqbMoVAQqCwx/Rul3IMs5OtOi71yMKPazgQ9x
RQZc6YsIgERkjHeXXL7EGV4sIchizLJsZxIPJcraH2B3rFmcYQJ4HcBi/h8GT9o61Nipq75l4vKC
j4RkmkbfQQAr133tQKOHL4jzG7IGBFSrfM9Hx0aBH6/rAgqeiKNHjY0FksuorZz+N5E+T5XZZedZ
rTRIUv7MN7Lu2qImJqXYoFF3dpMqn4H+blJGBV1KonIcEGCi1cXJNGbIe9rRTVF6GspB22LSQyxL
/SNPniFCGRtZ2vrW/OZF6E/Qx7e9Edw0O9VWUzcezBmrX6e9MV5YB05skcNbHDDMa0cdbbKd5K7f
R+zboplPUTKCC9MCH1EDUVuHuQjuMfeq1sZvc8mjrRk0NUw57RoCOeEwaT13pv2om5H64aTHyLGf
wjhsN4I+KNp1V9KOb06TVQ6nTAY/WuH9VomHppAPk4C/JRhIoMlYCNd659Pwhh4WqseILlyspy3a
a3iW5GimlTqZWOTp5l3gfjyzjWSUIzUEkHH8jdPhqcuI1ADusaoK8xdNr7Pl3GHuFbC2Z7vdMoSx
Nr171ZmjHXVZPgw5gQKgtmpvKM5Ll8aEllYrdIbl+OXGLxkC+HkO4ifUJGcaDpPs57XR5juzkaSl
T926UKnzlA+f2lT/ogS+h41Rrpgg3LAQoasQtCWn5mKIcAISmp9MaWZ8o/1jCeggL75ai+kZ2vGv
cFIjYWsrpsIMLJGXqMiZXrhRDrWefLCBwIc1qr0MqtMkJ+V7E2C3JH5PJ7tYa4w18IcmKEPpx4f1
Y8TmRAngAJbmVMhQMN15mted08Q8NFV2gXairalNJAoqAfo3U9k29wAUOBiLVlk2DMdinhcsNT3y
tC13+ujdZ3PUd8jFf2WW7M6WeBiC/tV0uw9GMPY9Dp7CBA5+miwdwlmSrGbxzbdBWm5AKICmL/ER
DIqQnRJhTdOMIcfrRcKjFu6E3a4raZtrQbHmBXZzTm3xLKdwuA0qf7BKBoCwOWtUngb4HLduLsvQ
+XveLNISR5MFPKg3IYzzdYzsDyWrIqMLXLkWCiZy9SrMGdh3Z2O61Rxqmc25h2CmXRpSGKzgeGtr
lTIra8cHbD1qlyTjKRc4/+YwBdlYh69J5uSHQop4y7ee+myJxkHyLGxhMZe+12uNnw+xS3rl6F08
bCK0RyJt02XdgxVV9smOxYXU8P5SRMwUm3IDGWkRSY3J2aFNxIEyfnWVKQ5Jw3MLAjeBxZphE53A
lwT9/DjLrFvplT4QGsrJlri7e+9OH4BbaGxWyUsrjOuQw0Riv0QIl8XGM26b32iWuD/s4Bgpo3uz
DM4+pU34C2p5dweK9TfVT7twYM2fhXT2WqS7v3HEvTEWLx4GJS96O9p7U2dKlJfeKkXDumsKWdJn
UX6rJR33G8NFKwDFivXJ2SzDglWkDelO78mdIUiQXoP9mUawJwTB4w+F96zZTfm7KRHj8uW6D2Y/
vpr0gRtm/3MZewciixtSKH7U8xvZUxhLAiX2Iikm340tcLcx+BBpUDsaaBgIutHZ1BTRVXrdPWS3
iDblOnTM37KyBONY70KzfNhGOi1pOJK7sG3DFcnUM50McL8GXDBDOuamjGBeNd5pSC+h0uu3WhUp
ll5XMasxfVPJGeQeRnfS3/06xn6gzRG+SOZ/tpjuciQPUcVAV0bnXeRTfzMqKDuTGcx+51ZQOsGi
oUxgY+nJDLOaTvtt/Qyj8dBIWkCNyTqFDy547vajBKJmcw+uvaYiMlxj4Uaky3ZVmj5N1WRX0Mld
i7H+5KDA5FHUs69cNJGuGpkuxaDi9FIPD6W+hxxB9hD9w/XUxve4RvGeFx7Mw3ipNZwNYWJ+YM9i
n5sCl1TrlAQWpp2Peo+JemD89JgAbRrY9qtEaqehcrs1XBpj/f23AgN2UBO5zPn6yT5rWycbdrWc
1j2Brqek1Q9dTkuZs6lxLV1vY7WkGBsY/WGqCrkl40Ct3ZTYpNDJNi0JcjzeIEkpF0G36cBKBjdn
7GvAx9cgJGqLmTBSjH4QGMatg/+msT6cbrhVYZKvjMastrXb/9IGwelp5Ivhjin9ObDHtV7BGvBC
A6l3HrK4YdWaE/tqxPYRib/a5Flxr+boTeq+bXwEEXBJS4zVejJvFT6YNNQfU0aOwfDBVGVfMyLy
Uxv9iVpq+aY5Oj3qURet48oS4ZHZyd2Js5/hAMetlkC2VLrNtez3ZLjhBtu/meIqHaGa8szuGeKv
in7eVxCF1VT/DiaPw2mG8TK0bsLS9oQih6RfrmTGnh7q+icTimxF67dv9l6ovRimt4ud/A+SZcy7
6ZM3tF8V4xu0SOOqMHXN152i3kTkNyzTU79GCtC23lWasbvCspF1j450X3rdoME4m6/srnyc/Yb1
6VUt/xujwt1aqvi5ZH5oeOWIahyiFGAZs4v+NIDokBWFGqDWsvhsJDeFBhpbjwiUVv2755Jumuf2
cxmSQ915PFHOcMiqptpljnWfkvSOQ5PB7kSUq0dDWzdDPrXaj0rckOwp6UAwss62o6yLXQRvJrOz
VV80H0aAdauzKBW6cMhXVZvdhuXMP0lyvMvOQ6LBRzyplyRO74Y9vmTFhEvUre51YHWb8HdmG4Hf
GQLer8javSS7y6erubbGnONcNXAgrMtPS7fqPaG4zzFFD0SzxyAAuVuroIM2Ud/iGo8UIH2/z7oR
0O3wxx3DcuHr0xuuxC7lZES6nbyXTSpJgiUgg0KEgkcBj8VY+BQ1bvXkihHCI7kBNcaegxFqxksw
tMxZ4OwzVJq3iqbbY6qKeQ1AWa7tztkHJQfduhhPNDmX5OYSQDjWVVvkM406R38uFPuelSan1DA+
pwIxUoZde2PARz7pKjNObLoYBzX1NU2F/iwHQePYIaQEo+CRhLDmZXYo3EcYXwpX3EmLMFlNbkMb
ariLzA4J4XOSs64Q9QZO9Rkz/Z2dSxKNAOrN7EjIbEMb908Qdv2K+MRhpcYOlPFSsbgqi9eWUr0v
M2KcU6A2KxmTlJUmfj3eQZmF2zTFrcFMpreI+ZLEhG/JO1I6RwoGSytHa05Qx6motbLb0UNIVww6
tqGRsNnHjLXR7/m2p1H/NN25TTvasoWKrirPfSxnP9LY2JSZoE8HPBPSQnhAqZLus0Hz7UG6G5Jk
kDOrLPWtKLTg1J+AJh7x3xwzO9naufuzbhAOZp1PF8fY4Ew8GaOPjbZe67l9jQbXW4eiiY6hyvzB
FI+JWaBK6MytjkuRHY2C9rddZzc+iUPcAYjr6uHqiPo2iiUoUy198pB6lr4qaktzX3autU6Q0627
0pr3bkVENlkoFc3+SF3COrWvbK7rqKh6snxIfhp+aM26qPvs3Szo3fbXGjHXnansK/OXDn0+U5O4
uRsudEm2S9+LrO4UR4BFM1PfUheUr1b4p6NJu/5/KFROQNj0H1S5JkHK/9Yg8hSR/lx8/LMz5B//
5n9Uudbfvq0Xjs406C+qXO9vUsIsQgFiEDxnkI70394Q52+8bOJ7sDXNWpJf/keVi2CXl3VSEjXc
IYtJ5P+kynX/gijS8K3okBgs6doSetVfNLn6IGCZEQR1MiddbiuU/j1DnIl1jXY37Rm6/yoiVima
FBuLIZFDwPezautzRK+8HoeJdo0G9c1OiX+tIwnSU76Gof3SK2drG/ne6GJ4qD1xSpQ0Qzr7tef9
Ue34zjZV/IcEJIlk+l8oNsvbMR1TGoCuQLj9lbiEcQGoqdfldPiaL4wpZDvO9uswsIo3pv1cuKK6
DPkjtA/7gR39MNv8hwpN0NCFEfmQxvfUpiGdFE590sHHjkXB9hjIw4h95GRUxm6kp32wM4hSzkCN
b/Ht7sLJ+9NG9DaEDSveCVgfB8Y+a1iEut/onPWMpKc2Q6SzLGnF3elMTPJpuWvq/P1bvY/YeTEp
kG7LW8OjO/bi78r6/xVGpS8un38mZf39s7GBCboGH9Nyu/1zkFBekPQ7u3V+GvIw3+bu/JiP7jvR
EM2mnlxoxjmYxsji9I1ZT0DROI9u91vlmucHddf7gxVd/z28y/grr0qTcnnCYFYZC+rMWOBe/5Qn
aAWmB0YJ06qWt9a6R/O8dRdfddAmDwFV5J7DSAxBYaTkDlS5RzZ1mpA1PRZVxH4h8Yar4kvnJO4D
6yEIrWr10whWcR3p+Ua4Y+HrmQpWg+UojrnnIs3JOdNM85HievPv3wyZZX/9gOXyVixmXYQF0ar9
S5pZm/VGWJRFeLKavvZN71eUD/JY9627oYBwAZyn0QHOguvTJ6nVC/IutCFOLUGzpmgd6RObfpyI
/uagZEFiFF4ZnFL0Y3KsjO7nTK/DkA8uiRdUrfaWNmTyAChe0PvaCUaKB4+vySSzSuh2wQZHVkMa
zdXd1onac5L5wAr1ppUc3jLig2F3OcUz2RPxoZLj2ems91gvUzLgEibQQWzss7mm4A47AoCt6Tly
A4faX8h15DFAjZoGWWSn3YNmfFQt1FajqKxXz85onoj01FR0v7BTMTj23PZaxNNnQPOM0Jk2exi8
QTtV0POJubZwpDv5G3SEi2NMzltmpjcn0HeRJRYM8dRth979bFQqnrURjrs8jkDOXpURurjaISIl
aFLmfPpKMHeFdnlnNmNs83a8JRm8WRuvzzHNSfMrKWb23xRbDQ7zSFtvyrQIqQaYA1fPotWXNxJa
XTRTcm5qDM56xEGkqKR2TWpspHJ81+GqvYWtQ1eYsBWiCRm5DfNPveoBYIqSAao2nlyjxmCm1iDh
CsAarvvEoXDU4mrdzcQz/YfbDprcX+47EjG55zzMhzxFNiy8f32KZGTNMzrX8tiTs7QBSQZpwQzV
MR6AYXdUfaxSZXDKarUwvJJ27xUSX6t5ioVFHQVg9R4GqFfnnA4pzD6aS4U8IRL7yjWUckgC9M1k
dcYuoiQ7Omi/jhRfCHkzNLH1GNdkDEX9KbeP5QhQVp8BDjMaNs8KUelqaFDr9CCIVVi868o5EXQh
wUCIHxlbw5fLAkyoA4wBaXyVoR+4RYPqWHcfExgflrSoFxPIwmPTPEeYyrswgtRmZ7/gGabr1CvA
25mi9G14vXlQPppeOz16prgRY3rqcd1AiSEybKvLdNwA+dE5iBZ2e/SWC/M9gYVe17d8xkurlMv3
T4pW2VEbwsUyMXek4uDmTqkyrq4c46tIkmSD3KDd/P01lRNUXmB6YNqcr+tRgf1xNt2MIbqmM11S
O+ufUdD8UtlY8Q4F0ykmGXbLGTqvNbGCJx9bn6iTkSmyBrTU0Unip7LYBGF0aSOyQCTsWe+kNz11
iyKf27g3CWbqrIueejv945aQf/WKEf6UvtgQQ6MU50Vp4RBgcwdGxfQx2g4uxFGqtzcF0MFpPdMX
iP8QyCX5KYjVHZr5V4X7GMjR/DYWub0xu+pznq3+O89v3YvpRQvC36FX/1EhsS9ZtTdruU0rE84t
/0XZ/BjL5JTUgbHD8t5EyzucratnifswgpgR4x/CcBPKf0Iv6/Sjm9OfqDuPExMV1+WZavHCo0Zd
x+P8ivKKlM64eqfQ0FfjiJC0NJy7oWjW0ux+hcLdjX1Mpy2/9bnRIbL1fhqatdNS3q9D/rnjulsQ
R9T5kzT8YZ5/zbDvfGwt28LpF5iR2g0esOmxeweMLde4ar7SGkG5R7bkLTbBWLh8VZpC3WimmoK3
VP7jQlzfn0HFR74i69alPeGVUbs4bhwCNCoAXatImMG5GslHG9zBOTnmJ2BXZ+sIZlpZ5tr9ikbg
4i0KuZOnyj6jnBQ+CIge94AGJ8fVkUO51UuioewLHL8djPGQufUTEQTsIkb74NWj8KumfebAswBM
eE+BcIubiXWSzyVIPnqW25xhRegp94GexEkF2gBqCtVugvsI7We8kI9SuvIxUqX1UFhbsq+8hbK7
6hUzSgSZ7m6aW1TpZjfRZ98kmGLXQNAsElhbZliTWWxa25ou7B1YjabksXX51wwY6hfgkf2qMJzc
t9K+OgvjwzCEQomkuPuAR53SsKFBhNTtFZfyzdEIz1pG58Ay+yOMYcnWHj2HKskwNHIJigsM9HyD
2FVsCAhu6RY37RbD1x+9VMdReT9QYBs7fVI/NC3XntCJGMP0LgD4HHXR6Q9Yf5tdntHms71iPiIm
ECxjjvBF2c88kHF8SAda3wblFUCi/F2EVQbUKhKIdV/aAJ9L477EQZM9iL4jIzDrCvoakcJjM9g0
Bqf3OoFmYCLOkthEVxysctLlcibnHIOeizLZLJ3rtZsgNK7np9QNrA1aEhdfSLdPQt27epPwrmMT
BuwyGEqaDlxVJErnycjazK+J6byOHWbjSuQXlcTZRW+oc9/B1HvyNUsxQwTEXG+DPPqNpsE9zMpV
l5rvOGFb9UF9xw8VCXFhTOBTQuH46ORQEMF2fmSoNi+QKHYhUQ9+0tRErZLTu+klXSWa6sW2Cunf
jgaucWmY+K2nYtuUW4wQRIK2oecXRQhivmye8JjzcRozW2ffrtSM5bwVdH4Goq5W8ewyN9AZJef6
xhBzfNEt60lSIry4VWvfyZP2da3fBAlzZ3TbN1lkCtXuq21H7TYPk1sNeZ2P7kImAE0kSKCMLaod
Sqtso8Zae00DgQ5/tJ9STfvlSL6plBxClNA0Wdq6gfhZBtVNefZzb+Xq2NIU76P0gbLB2KAJDjYc
8gI8u/nPpA5bH0ybsckk+B90u8oPqsy7NYu/eM7GK7KfHyQ9D/sEcYXbkT8oNSZP9Ty91U3e7Jw6
oRfxr5ciabn7XIqUBrXTimpFnYQoo0MeRPcOnih9Wu5Rp54fcLoleOGiJ5Re8gZTtBJm9PB9meuB
xQRSqNa65lX30EflboeTl4S01F3YkED55ic5BRsLqfVPpgdQ0jsNoQFWCX8UubpiUMO8D2a6G/Am
u3ry4HYE4IZGQZasyuELFgRk0aVuGKHoOlI1EwyIIA0OhL4fSGg8XpukZ202u0uGwxK+CK1UI6EA
z5Fa13iBAjj2NLZ81uj4qOWkxRdRdKuFEfuW2aqPlL7g4PIQ6SE7iLO495L7MFnhTnputYZpWdDQ
gW4ZISocYjrQ2i/0f3jj2PeX0HR0qJy9yUkMT0ErdtMAMCl3o02YiuA89GHBG0hWpmdexq5obzlz
YZDo8jYu5mztV23Zw4nizt4jS7l3WmU8Mmr3DY/qd5B9xMpVRBu8tf6o1fq1yj5Q2uDhI5mLqwNm
SPZahqflv9g7k+TImezqbkUbQBkABxzANBB9z2DPCYxJZqLvHD32pFX8G/tPsL5SlclMkmmuSViS
mSSTCMD9+Xv3nstojzZdeCpU+NlXFbtRI5tTj9Pp1NRdexoYxOyyMDygy12a7VCiScFVSQpKogGi
IWeA6zSG1caL4huEE3uR9QEqGNrmNEPdadsHS0fPn8LAm68GGn9CPgwTzIggogtbJZSnaVzWnCro
nGE3awOb0VnnDEgnZmvX2+m+0rFpknDvGvT06EevI3v4PVPz8wzy8vOnmoYpzNMQadeMHVKa0ZOm
usbHc2ktK1u3fHC9CmGJdWnqm5Az+j5ZjafOATb386cwyEjgdK+dNtyCO7SyAwvJ6DMe9t2dPTQ2
z3pBJQe7futmZHg6Xv1ZqliuyS3c6XA2Kbvv+B2VrxEV89uF8OBLOnmrIHedTRrGB0IP/VGUBe8i
LyXQ04sd1dXWmaE7/XwO6akfJAP688kMV4nDpAYiAgT+jiRg59r0qXVCv/6FqNzYtvNYnJqOAQqK
O2JhXHLs+NWss5Nqay/J01tdYdTpzAYOnUO3Gn3+c+82xlJ3SAtFx0HJ4djPYdhCNaz90SiHj9IF
OdMQ9LPPImINqyZhHsBdY+z5H9V+6OX12guL3WBH3Au2mHcmyS/ES0Kj64cdo6nxy8qcr95WzYoK
WmxMKFirUM4DGg9SjzFavY7x2NN1z82rDv1sVdsrxy6M85TqDCXSZ+AgC/BAxXKuzd6fhz5ATZ2m
vwpMLbspzb/yqEcvN81yLbi4h0m3Ur+F5xHZU/Fakk8HDlosQ+mE26Eucc3EVed7afaHw7k4ZoFi
kaYr7YsmG94G0G9csQmJa5ecvQZGEVEfryQsbyTvGt8rUnvCArLn2pMH6GfiAy/0tCwh2xzoecVP
SK2vZEBZHww30qWmW+5hbL3wUeudlzSYxUeNUMO3nUEc2Y7Cm1dbXz+fL7qO4EWUSScybcIHi9yt
xc9fQHEiLdUwu3MV31HUKAzxSPCT63DQF5K17aJsM7kwPRCYvrJpJzP7aHltAgd0zLnLcm3NKMh3
HQ+PYzdwdlewX5Vu+tYI9dKhbb3QbEXe2IgdxZqO0qGfwyESIXrdkjWXIkioGYuBeO43rouBS0FR
WbR54BLKcUbVGic4zpVrrMgf71ZeTRrOLMUq69JfDLX5sY7rt0V76DogzGNMnChVF8cLFCToAYTe
tduo5c1C8rfII+LzwqBk+aK9sHBDjnFpIS/gpoFzRx3noiZe3b++DHOUVjygw/Du0MOm+oQh3jDY
WTZum5wD5vV+W9f1MSkqbJ5loU4VU4W6iNYcOT9VpxhQOgGrtHJuWs5amBbJ81TVOyLC03Ud6xCD
6+KOZJE3Lib6jG5L6BxkClwDZntIEvOesKE5q75uOQTpNk5creIX7q3ugg1/VaoG3Eo/TqvY7dDT
Tax49sxCajeX2Wnlup2cr1DY2rmRJvtVlu2JijgzQi2NRF046Sd+qjBwaE7/hjP5zdOS/kIjodiT
2UqtGubdY1w2pKs2ZJRjsqGmU1nwC1jkNeeO2WthRztfVPOKUGbtWDupt6+gnyyiwmLmmNv9A3k3
ztXJ9hAWThMwq1uGr2cv6Z5hoQxLwuTdk907LaLh5IKPKOiT6c1omTUxJkErbFv+lEhioTNSjSkm
/VpM+Ta3ite8s7wTESCkSltzu9RhgF3LwjhiBCdEfYr1jeCAvXUM4OwxculD3CDHh5ZFNIt568Pm
oQI4vmY7chat+KVlsXXWA9fPXT3ec9dZB9fuuFm7R2sz1H3z5M4qg16i00lxDSCZiRauJwtRld0b
t9rJN1S2iKsKUslEGeU779ssoxkk9Pw+XzOgNHWLYFaGaKD12Fp4bTDs4jb1jZy40qlJ+mUkhhWh
ruj5iV0aRHVyj+SUrOaJ0UlMG4WAJ0wQCvYDDw+2p/iE+geBAtsvUxmijPt6l4dzvdBKXN8dMrqa
hym6i93drHC2ZFNiCZRA5fRWnntmVgCzt/M4/lKt0layA+aXT1ZwKocxPmR6vGuVyB9FP5sLD2cK
gcpckDmMHwJsuquYkpzeNeZM7Fy/qEII8I3cXQSBe+EVsIq1WKMXodm/vFYDMt20zpKzJgej0iaS
KYuXRjnNKwD+SJdM7S0jBQhRF/Dmoi+3BU2opDf0Yz5UBN/13ls25q8FveGVaaMCKyu5HY05W8fF
mG71ForCPZ5M9XLl5gp5Y7rU0/CSBIE42EXkcT97EDL0oOLQFhAlRIA1au3sjZbAtABlhAyE6KCl
g3ndzx0wCF7XxqtYg9Way1B/iDO5AtNTgTIb6vXAKS+SQ77F+XOsGwXh3rbuYzmArFZW351jKfxa
W6ASyQHQNt5wLOIeeag9kSRZDl+Zk5JxChyII2R0cvTqDRl/vGFcj8ZUQzNWQYCIjYbaxu3eWGas
nQhfUxNivxd2v+1ELposPIW9htNsiN01w7ls6cC1W/WmDqWGNCEv7WnnSMMnLTJY6hqa/tlBn0M/
i/EcgTk5MuqKXLVVH/FdKPbJv7LTS5qqg5XjJ0wUKvFCZmBCZdKt0wRkFtJdhy4+aP5F2usvvVvp
y8lF/ty1PcAQ+0+BUnmZIZX3ehYDjOjHboD6nE8Zj7RgDcbUQRJyOW9b2ykeaS2topzsd8E2CoPX
YNV06uyXEcZLG0zWo5GEI45HF92LrluP5LsvFEdUHwvZoYhz/VQLe+1kxlc3lRMHFc4IpU0F3rpK
W1g1fdukbk+UetESjopaYT6kixUQshqivzJKW/CGYzDUkZ8UaOl8jjrAPKPyN3Ru4sSIem9sqq1p
SIiCujdYNZgUxOOGp4Ehsx9IrBlmySlCK+mmNSEhYBj1UPmyG7JdsOPVhBRgwqO2RMwXGxfYF/BB
mpSLbjVHWn1qnUCRuDZRFu4HeX80tfJIQGtYE+yOupST8GhlrERdsi7MZIvJJ9+3AVqN+0SKVsiN
+slbKYn+t0B38vc3G0TSupZ2v4Hz9RFzLwxubTwB0cAN4LJ8Fs2fiTFVH+r2ORKPtd1aJzvSiCkl
FnsTdu4L4v0Nh56AHm60CUoRnouAFNSwbrDjD/pTS0EN+ApOV5Pv0xTXeTu3ZLKPPMt9xVtpx/le
TemJFA6N9xXDbY2mJsd178ripuLLpBcebmqrhDU2Ok8N2W+Uk+S2NuR0sY+KE3KyAUA4P4VImObY
aqBMK5v8I7NPm5XqxhTGp3WPaaMhI9niRnc+kD2+HDNNHm03T1dMGz2/09vx5spqPVZOeXHaklgn
3UO52Hfj9Tu00+laNuZiCKbmWtD5PGty3DYDKX7x/QpUKpBncZ9suxWombaV+dmRJQ62NH8dSepa
TVHgHkhgAvwWJUeMVTbSx+Ia9UVPkBmOqdrh2oyFzlbNarZRifdRpWm2zYyRo5CxmbvJ2Jad9k3A
OhJSgmPu6pZ3jXgjahmSJKAp1GnrbeMOxboRqLeh0HASSjakHCZrnAiwyhMKJXIc5z5mrpC3BD3r
66lxnZXhwt3wqnrVJ+auQ2W5s/h3ExLrVRjxtKVqaxJmsUzp9Sg4GIsp1M1NNk2fRmrc2rb9JMfx
zbNgdvzUfAMSuo1ZO6cqyu9xIcH0Zqf6wxS3+aaT87zXuepeR9qrAFkN58RGVuLVRAQCEd/kZPau
MNtzChB0dESECE8y/1rUpDUvUzqEeyXVGZl4DxaFd1wkaw1rZFjWtNMzWkxVVJSriH9M6zrf0o0p
RDRupkYHtYAFlCPy8KGreG/wBlCkx+ef/Rr3+nTnyFd+mSrIpkV57W0CeuvJebIc7SYSeeyixruh
sgLV0yABmQsLA0BHf20gcoLOYXLBaPU8jyZHHFyWUZyy5hTmtz73d6uM6azN4Gmk/j+6QV8vf65W
4K7Z/uiAedQVHr3+XTAyk02JfsuaMV7Sy3voS3pqRlt826bzNDsolbpe/YqlaLbCq0NaoVxQcN0E
V7/QVoPF73I84+yywjKcrd23PhO4dy10QxAKX4YZEoUL8Gddz+EhHRx9CZE7X6MywhGgQ2idSFSt
BkxSCWThlmvxMXE9ncRCD2t76jTm2tFmOHWKgvoTW2x090hEW+2LZRYVd4fmdbThQdhNRdjE3Ypk
IvrTYgHxeRTfKrGiU1z0jHsoOpa4MBHgBXa+qgIiqzG8msWo/wlVu5rNPPnOOP8tUoX/xBEfSVh8
0dalZtQlW2lDVw3u8tvoNP0TQZDBknpGZ5ydvit6zR93p0rpZc/9HAlQT+Kj0ILHpLbNRYJoZmXf
N60gKH63wXszV+YtBAIr9ekzKsL4di/Ici99ag/y/nOqoJDojjGgZOJzmEv3GHuQCds6u5+RCZhN
rGbyPcX4DCnxZ9l3JkLYRtsxxj82dwsfuqj+Vc6Gvmhs92mgH3H22n6T2XdDQKNsePOI3TXYX136
gASbbxR2iIjJFaqCnullUHeLAbwEmZxAAt3GPXvgeigUI4zAAyPcuw5TL/lCW9HUEkY2rgMPGTBb
CzwGYP/bicISXrJ7ohOwcth/tqXeBbsiLV6B0pQ0Aw5qALNqiPmhMVgExIx1EnmSexsT531ONxXh
DU/mjIZfE225mairZEdHVg/afUKjYFOU3S+ptMvE4KsUTvwMpl/PpurUWG3x6M6jsXfl8N540VIE
TrCJdbgvreIB1M0Rdng7v0CagHRkIxqLNLRQWmnhhQ6lt7fxHQdjQSFmhh7ib3da804eXMr2VSUc
7ASkFp9Gz77CTWcYmlyLhLJUUwMDVMshlCShWCSiTOwMI7aw49sBEtzsN+L7+NPTyj2GFsYfNR5A
LaxeZfrgJkP/RhPX3ddN7/o/HxZJ1PsyS8Shwxh7RJLAcST8HfeV9WEbdH9hsAncWJV4ne/+kPvn
24IYxhQk867vrfZlKrpNbeTVZUYZs5CSjPkkTaMT87OZ4A9mDFiODIAQQ3U3g70kkanezHJbe067
wAblvSbIS/E1e5KE1yh41dzhfXSz+priBoIBYKx//lU3px3h1ndxnxjUig5Xsx8btFR27r0qj4AK
DrNLwD/hESKCe9KgzyzDyvQ+VEXFcE/OZPyCVNLrndvs6vlWdOCQjVhh+TO7g5mhCx6T4dsaXlzN
SP6YeKkt2Y0vhSXwGxQOU6SalBZ0ASgJtXn8KMriC6KWt9LJJdt4FkWj68i3RMEkN8tq8t3CCjeF
a8Yb1abbCE/9akIveIxH5JRTUtywemNM6lnIKrJMl3T/wwfZAmfKETXvZ3JuV8RKFH7egtAnTaE/
GZppLbQ6zT76vnn2zBphHkfGszbCu+oNGqiliSZH2QRjWvHFyXtULnjN12gSd0XUKc4UntwliNYR
LLJYQ5X7NA2EcJ1wo2cjLrZIVfWDpL2z7O8jzUivFGflGn5e66aXPsdvV9p2sUvHcpsoSg5lTvJj
tl/bVJqbRuQGfR/ayHXZX8qE1FhP5FyiZPAxfplL13XRCZPVpg8e2WQeIbt0AP1Y5Vcjg6MamdQ8
epxI+mmsjYZQYi+rhOCJxDCQ2AdbopnBEDk1M7bVsPhTo9uBQUYDuDVF+Gh2iFfTbg52rJr5xSvL
w1wjeI/qWMMsoDFRnieU97BxDMsSN51JlQ9zz++CHgmCYQX7KjLtr2ko3thOxUeD7xLzEfk5ZSye
o7nfgOLS/5BLussL8NU55Y6PJji9jaP15rbg5jU3TvDrawwp27TY4ukKF04cJqfIfnRUdUG6jTYV
FMdpwKSwkFjUEvzzz4HUC7yxK/KKbVb/3nnOI9rYg85vKIYnvcUvZIelvBbmQUb3BO2CjaYqTjy5
aqNpdLPTq2lp6tWqPTbrUlcY/MmoD6PU3BAWgLM7NIdNrXVMICr3hgqzXTsVkpokY3kbW2jlVp0l
MHZcA5OaOKeRh7eKxOEnq6GJMTgj4coUs3AdUR+zCLpHXSko+03IbYFB7Sev854FzEwJ+w5jJZs8
me/cCj9BPc3PWccYKDRQAcx2ggLcI0Qc18ffBTr/hxb9H0SMHPII7IUJ/V+HW5Kt+huK2L/KGP/j
q/4SMnru36jjPDIkbVMnecJF3fSPeEvvbxiCXZOyTgpXOnfw519CRoNQTL4KhrVluKZhuvzVP/Gi
wnTlPfdSmJ7teu7/RsiIh/w/qWAgbJu6Y1oG84q7DusOwf4XLVljNkmou7qksqCNKMsaPlRnmgcR
l/ayAZro8HQgRwZ0nQsCr1Vvww5W3Rb9bLcuxuLJdnZmMsRLFXUk6tK1o09iIj8W5ckdErrjgcPw
U5n9gx7Bl4Jp/6n1mcZQFNCJCkLONcrZ8huTAo4t+JQ6BDaHwTeBSTbdhu+IrAsEDKgfKJ6S5Sxj
mioRAQPDHCCbqfR6rc/WBkCFxqqLiTW0FCM5Mg895mUrCh+xxHvvbPQf7Xm5k0n8WLhQ3eqJxxVO
pHoghN4eIvQaDYEuxz6j6+wG2hGch7lFp0/z7bG6Z/gKyPgrTNtvcCWAlQTWNzT/bFN53yz109oE
+LF0ptcK52RY5XtrMJpzoJDCWDlFUxGZV+E8xHWevGodQiqbeHpcRQzvGoUbV3PNS2iAauhqVhbS
jReOFw1PheiInpo7DYDUcLGdrtyVSRFTiHcNHADHpaliyC3bybDUCWjbtgZLsnTa8RS62sfQecWD
5UeWyxxY5CW6f7K9TNMbFmZS19thIKoc9dFSdcFn7DkwvcPogQ5T9uhE7bushFoz8QclhJ9/1Sut
XY6V220Rw4DSc4sMpwfOGa8dDxP1GGDFoxMZC0Sl+cU557CJNnIaQVpWnrOhbqtOthu9GuA9EO67
/mDjEW0NdPBIaYRvG/UIQcVjJAI9ZOMMdCBbxnPwmgqMXNqfmTiaDS0wex7GjaX0F8fIxJpclMI2
miVNFO0xjnK6QKJrDugczRsxLFsL9RLeMXyjI6brpVMztubGZq9C67CvshjD+QyQIOQ+IyqCLoJj
0z5NrYT7Pn5JSe76kH361CVVtZlJUVvJIchOMB44R9lM40McGXGVv7tgu5nscVyHpc7YNvGsNaiP
idMSLuO2Tb5GIq4SnrMT6pmt4GSP6nYECxeMoV9iWV81MidOuzYekqzP1oPduNugxtGCIqbZVNV4
DdD9X9zKC6BL5vweKe5J1Ck0LicSmZt2uOCZSE7W5Dy0DLwZ5/JDOhzRhVvuU6asZ3SM/XKI88i3
JGp+HnuYXXrmC8GcvhyugZFgwkZncgakUJyn7oACf9XUBDSUAmt4qSLSF/BQVQFmdsRv1or5nce0
R721VRdvyRYnVuAC+cf5Au5zsgiRYDqG1qFoURXPabVXykGqj5GqNRn0AmD6xnTlHQX0K6Pv8UPq
Q3gOgyvBPhdmEdPVGIgCwY/k7koCJhEaPWcCFzoPIKA2SQuR7Jk+4U7rB/tmt/FRZ41a7p0GnyxU
sAWW4nenmU+GN/8WRvklk2QlSU9jgX5VKQ4J6UYG1u1x3DmZvUovLT0lTnyxWjOP+wyrEimiTXCL
pVs7AtBPnKReO3kfEdZ0ecrJeh+lgbFIs86jnj7NSbvx3ZKsMYtaaBuQWpS03PF9Z2RLmVD9ePFH
lzj1+mcT+r8d+3/YsU0PffZ/t18/fhb/Bv6w+bdr2ZbN//v3f924//rif27bguBpzALsffddG3Ho
X9v2PZuCjdchZsm6GxMEO+o//AfW32ybf44FwQa/YNy14n9t22RTYO2hc2OTXmGxfvyvtm1ka3fZ
+b/K0hGseg5zJIQjdIrs/6xeDXXDbOsWtIsxTLVfaNF4Gp3+loRT9UiKGn4rx0BQN2TOXrMQ19Ax
z1ZJPiAVE0a11MDp0EuiIdXfWS91ZcudK71fsCGb42DjmJQ4ezZZ0OqHkBQuz2QnrCUDlYVLhODh
54Vj5bhDW+suig7BqIjMBuxXCO/HKbJTLXsCRQUtzvvLD7nmnx8KNipOwUwfDEY7B6/q3oEfZDfS
NbtFMhniaHZMr+zCQjGmQQQrRtpQkcS9hQzHM69mYJgL1Tg2sqKw8pMYJesELKCLQXXVOHGZLu2q
+l3q5XsydSx7xogrOzg3WgvzY4r81CyvAdt1BmiLXDpNk/ai0Yi9j1obAyeq36KtsKXJ8BjM6GSc
ABcjj7wv+xhko0e3REKURaLo60LuTJFsVKzekfHNK8QcfySCzghBjc7CC/2CAcHnrBAD0OYN5opi
JyoaxtTZ49jSpbxTFWa9oPCI0KbPv4dB/8qBVjNKeJ0M46Ou4u+iCBColcZDGHobFuaIPp2+9LR8
Yd/7pVmKwsn0nb75lMW0blNx0xpi/TJhXGuB8A0GGeF5bv6HMwPfuA29tUM/NxIO9Crj1bHVykuU
5fcZ7X8s09IBRhin0RJlrEeK0juHMfpbmXwvhgiPY3rzCJP2cf8f0llgiwd/xU+4BAyFma7Kz8rC
ygxVUi16YPSpXyZBfw8++RNJICHxpK3rvF8WifeCUx6NUkLWQkPcF8EknQt4zyBkAv/mh4ijG5Gm
lybEKDOh6UtR3/dCQyRfINoRWydm2gef4TA79MFhIAWqPHtVinfdiF/65B2AXLkUlb4VM28B+nU/
gYe3AFSjJ96hQ+/s2zVvA9Kv0EcGnabVLzqotKF6mlY8LO2CTtNtiOJLOnUf1PqL2CTqQQvevd7y
/EHdmhKInqUnxkInKtOPM2dTTLSsI4nvAAvmodYBsljSt6fxTzgBV+4kci9yOE/xAL8wgfFW5NGD
CIl6aT0FISTDzxGoq1cZOSJsqrvMRvs0onc2nB54RPPEcHGR0lrsD9JuQoQjbDJVWO0BKeeItooT
A97HwS1fqpwep50NgLWj+XuKO4BUDuFJw6wAIEF/s5+SvHV8t+eOETycNDRXMg+8g+sF5GwReNzj
sHfNimvLUDTTy50KXMQF9EmZXkKz7IuLg3+W+cIrTTUy50wQOZyXeTe8cadqA0poaVznzj5qjfk2
9wBQutF4Lox0HyA4JGG0/+14d840A+JcXZF/QIJqvysXn03qmAnTc6zIdD1bv9LnPyg+bLZ2r7v2
mfeBFGzi/Q8iH2mlOCZ5/t0FIBoDAER+X8fzURnN7wwd1jmB/1shFXxPTEV6BzgU5NY8UyagTF/q
P578FtXaBA0dne24jEunfEnv0s88VPHp58PIq5+8s0r17nnKs3xtkGF4GMk6PZOBDsC4iOhlKPfV
q20gljFq3darOz9smuJtyO21GoZsb8mi8uO+gNQDg+I2puBlk8ZkVnrH64fm/OCy7lB24HmB5hZe
+9H6htZKmKEKqqUbxvlFxPjFJ6O/wpGMDrAO/vECNvTvHzZ9QSu4uP+3RPE80xnGeuKGN9BzdI0x
ghB4yOd+XkzJvY3SyNoqgX7Otex86Q4TSl4kPQ3f/ZhBFzg2GvrvObo/SJDKR7dyD0zV430d1kge
yQMDwdUYzGU4kI3MRGjZtu7TJNxsGddltjUJXnoaIpD+wplozt3/1nWDZ82kKahgTWyNUJueNDt+
q5spW0aWTXKBGuSqkPh20gBZcIB7kENct3UYfP+ZAEyOgWje7LbTFy0mnHMYA3ZwG4WFZ6oVeIfB
RBPM+bHPaG0NYgrfvFL/6k0hLzKcwnVstsmeXIdkI+MKhzSoiDVZChpCjC4heKD1OEowuT+UdRk9
4HQQlHWTD8oXlw65S4upHdU1nyMMM4MLNY5nbja6a5hm4W28v4+yu+VZ0sG8NrJtYcu7YKfrbj9/
0SYuEiC0JbuM8KltM6Kh1IpcfwiV7QOpry5ROKa4mxxEDVG7h6cQMApPoU2AOT4nEJCzjuNrXJ+K
UWa72ibPGigf7Fia/33kPf3oM1n3kqSOHrPSI6xx0vbGxBnWS1Lz4gadedEsbrYyMa5gjMfLMMcp
ozhPvqGBvnruboxVdsL6bi9HJmMbcImNwlO1cCTv4NDab+bkCt+EDfJQwzPEUhFTgzQp+oY6jVdR
1BNQ1yL1tcMUEQmSHdQYuCteB2PpxEnCkjXvBisIrgWHuasbxdjqlLuwo6o821U5bCrTzTeFDAvk
KwZoOhHOD+TnRmjfVUnLoB732AW3ZsK4eIoi49B5t1QnP7OIRubLej+yQHlEv1vK2qMe4hthJLT2
JENaexHW2tJuOPM2mrlndij2kTWjEyC00Be4Gw8/L2ZbqUPvPIjcsTa2zfhucAyI2iZGLuwEZKda
zuDzkJINFiTGOaDVc+4FDwKoBBSBTWVy7Ey5H4mnXNrYBQs2H2tTBSO0l1Kf9wzwxwVefnvPaWTe
Ez97BxdwDZII7H9my2POdDuGh48yN90QoI0WIDBHmy4nVFirs4lXTRWHKQ3HJMxrpm4BO31OdoPT
Iq2FIk3dOLygEuA4Nbto6nnJUM/Q5knHk7T1VVCW5W2oumEzlVG08to2W2Rt5+6NOx9Op6rbmpm3
1cE4b/IBc0k4W4egcpijN+SwBvRxaQQYLwVUWGlFO1Xkvc/4FhEhmr01zE9rT9SB+JeX//JzDKk+
rKykZUNgnPAFWvRNSgI6mxQXuXRIQI/r794xtJ0h8gpxqBW/gV7cRrMRfTFKEmzks7zK1pA7NHtN
hGmI4K3ifTCmFYjm5Eukacg2VCfXJGqqg6uVUMbuK1Jzj6AwzfbNG+dTMcnh0UCEe8o7AmmSLIWk
SPDVMIffbRpXFzuFN5OwMCAE9h45hkLOKckyZrXGKtN4j939JagQWU6hFId69rRFKKKZZGOjpSAa
V+FoNbRY4vLNMpPzgGqjSELjZoo63XBWLXZ6KpvrbNBHk1A5ggn0BON5UAU2KbmoxrfaPMg37IbL
Ctfvcx870Uq4PEf07AYfwGn+3DTl3pEe0SrElZC1mCZnM89D+vfpRrZm+hqG6r1Qg3osamvYByJm
phThnDTr6TPs3vBzpmdY6gHDmGjtoFG7jnVUPCVpm/k9XRtfxUO0mSkulx65FJ/4FJfKqILXIhsd
7A1BvRFoTZYqGyr4pBIGbRxq1w4D05q3WB5U13r7gjIgDiFTDcgXXxDbzmSK2cX+58NQsvR0ma3O
Px+WtblScVc+Tk4yP3kN8lqVmS+S/8iFCv2NeZiOJnMG9TlrF9CMiB4EeSxOU4xP1hosnwF0Eqiu
rtOx0bzTzwulEnJ/vCLAMHUvZ61/qwrP/jJtLaENWVfXGgnFnu+EPgVx18Kia7ppi6F8SxrxJG2j
euhJnth0HRGtRVmS61Ga6UHLjeGsN1WyDEM9/HSteSkKe/wO64jqrcz7zRigKUAAHp89jwZp4xKj
YcR9vhrnjDyEe9bGYB8BtCC5GknW7E2IMYhvOpRhtYbbonpo85wUtZDOjyuKvaKY9MO2eVI1zjU9
IU6C//CjxnDzcY79qJniu+GrXjZmUhyV3WBBdbLHOUsemV8tmc8V5F33kPStCfxiQJKrgxcxjYhY
GSb1+cM8B7FaabLZGFYhr2HV8hNVjrNSwyOH7cC+qlp78vDbHBqhyyuAD3mdalKnAlCtBl1edHL3
qzU7FtQtchralMAA4HDOytLmas0oT1sVehkzJIPTFOMPWFJFAqGsMTW4+H8ewW04x7RWn47ZBo8z
XGbfmJ1mgzFgOQ2xiaoavFXflwuG4AQeVzAvK+E2F02ADYvaSn7WlJnmWO+zqh1+5dhtagUIxkTU
ZGWm8Y7+hDDU5k4UbqDVq1KYR4QxComL4Dmkt+tr8MB2kWDhQbk/b7yqj7alNWrPblif06CvfpFs
QtIKY+QLwq32WIf8JpEIql+p9WkEQ7qrk67bFZ7JMJvTFWJJyLY2YiMrBEmlpagZ89TjjB0yEEfo
f4+Xnq5hI9W7hqFonaaI6FQQuFgH6ddjFR8OJmNDuwC7N4gRmWmEvDzCELBRXtagpWppcI1WjkTL
4nI3yNHLOLOO7Ev1WpbexTLz8hywny9KPfeWIfJjCgpAa5A37390jexDzwrB7pC6Dwaejl2Bv9ww
2KSmKDGWw91ADZAI5OA4hLxngjLH6a0Xl/HixrVhJffRH1k3FZRO2nU0DbnlKfARxBul1awn1Xd3
mzqZL6HbPCBzyONoXHlNUK2DwdBORRRpULqyEGbJGD2T7HNJeYcvrfbSVXN5gbhXXJvSWLi69WQ0
idrUgzfdx28VeUX3uYFJrMxoHrPQMY8/Hway2EepHOAgkLsuzfSY30lCgafZ3znCKjft7HduhnPf
dU/AsPMX0yUvqE90UrLCqrjSUaXFn7JFcLv1yHi+OgU4GxF0dJlSIhLb1rFWAwybQ4XJBteHgfed
EgjQemWf9aR/IgZ9Iao+O9O7n0llga0p0nLtak33nL90heNtsDFnF6Y2ogn7c2ONzCuH4RZymkCH
49Xbzs7UBa6RbymyreA5vBNB/BIOubfJmzrYp+BtCa5YZNROv6XcKxHl/5+9M1lyW8uy7K+E5Rxh
aC46s8wcEARBgo2T9F4TmFxyoe97/FZ9Qv1YLfjLynjvpUVG5KRGNaE5XZKLTgL33nPO3mv/bAP7
qlZ6sY9B2vigsyXC0erB/TJSlaulSqdm2oiiTndVF4TY6ZrVNG8SNATZdZ8Fy80M7OZmbstR/lkH
tnJOdAIEbEIy0JExCUlKzX4jN+ONwkP6XOVzxJ0h6iJGeC9a1g5m2aDsKvj6GeN1dDTCvi7Lmj1j
JNb3IJI+MLvFj4tkbqMYYaaZIygzqgHOf5lfKubPP77S6XMDNx/IBIE6zuy9uNOyU9sj9O8hFZUo
uVesQh+nx6+vWq29ctDDnBcazTURKQI2y05o1lvYPfPh+4I6ctvk8bCzJ62/T0rLHdgM6JMWEmRy
JoP3SFOIc+aIfGyNm1ygxiWLAn151s17/WqYM5PlSfg2dnTP6pfIQ37BbUl1ckGjlqF6Nmwnz4af
ijnaT6R697e6mbayDXZaUS4lmNQ1NIUv5bWvkVaYLdJJehtrSb99PWhDNzql3gBOihF70BLDcAWy
gnuoHG+4nQJoWaj+TcjSe80kwC4esQXXM+QzWUKHEoRKQO5UWB9tQzhq1ItzqzeUlAnsCwOFM0DK
FNUA1ho3U4W6ybL4I63TyuVYor9hlwRjBo3ew4iAO2csTb/G3C2cry/bRnSOZjzLQ0W0xvoAerza
j5l4wsfVv0gx8vKyiK5hpEMmAf3u4KSzPdvEbJcsmFSH6hT3ZMEESoTTqCcmxJqgqebq+wj4+rns
RjIeUEWOaGWbYM0QrAJ/yrIBfLf8kkqZNwfqE3B6lB9gR6KOtDNEJhM2P7304hZKYjaz7EBqU00R
ukCCt7pEF0TUYFnbjPgsOohJ3PPhc1LaiNRgaMgFtolM5RyqDbzgBh/MhGK1SZCCEHn2jXrzu7rM
82a0uCDL08IZmiZCUW3HrHpSg/nJKHJjjZJb3DrDNwqYMyBnimxVPiakALup7mivlcPNghW9UxAf
TzLGaOwefFvUh6guK0i9pKrhNk8ZTyEyRk/ryhjO3LlTFceuGHXiVHhK59E3iuFpaHBQqN1jHAeu
3SgFQgZS6s2SgaRCHgCXSenkTeIjU4ZmP/MLhh3cv7jWnLQmqCRYaGTNr/VAdohY4gcGMwDvR1h3
NlfHlvTWyPyhqYjPclW8jyTBP+hK+Z3EquY1W4BTJbY1b9s6bF+jWG7h68ukh69/Gk7tWy+Lbivo
mG3zWDIeu4iDBvlm0b7RZ+PRtprFFya2dTXsFi+t8D9mQx8/2FV0ExOH3WJ9Nkjxsa6W1inmNYpE
IgInbKyniJJzJ8LJ2qLAD590EESOwaF5h9DXjbqwOEEQyJyeftAuzAuchSNe7Qxt5BYTc+p21izR
lMm/L0HQXSTwiCiLWzfLjeExwZJTTap6JXlneKSHVpBeC5pepKa8///Dn3+GOfUlX/jvhj+X/nMo
/3L6/N//q/jD3GeVPfCN7233b/8iIdcQmN8BRnIm14wvTcZ/zn2Uv6rkddlCoF1GkoGS4//Ofcy/
WrIi27LK5I8Rj/K3NFhV++sq1VCYFJk6i5LQ/ydyDXBnf2b/KJoiEzerq2QEAZS3Vj3H7/UaKZK1
Mh6UQ7w2JeK1PWGujQqDjkVDqb8Nfmtq0NkYe4oxSOMy6BcF6v9C3yP/6oAkazOks+/T2hxR1jZJ
jX0UIaN1qRjnXHCgfxgprPU18QuFxUNAu46Dsgw1Mu1eg74Qj2WnmgfugNC0Wz8DqHGNwVo7Esnj
PxvE1vk4/EAOwQJWoSpGRG3cu0a3ISiyQHaxZtwhrxl3mfCMjRCA7TYLmupn2ofg9Ps3slM2jJ4j
vEPtdMP8PN/yEoImkypm4p2Ybl8PJfQENs3uzjEWdVsyEM1H9KadWOWjKIfJ043KYM8om2eku6hd
l9p2vp6KiDnNqM9rt2LcdxpQvm6asffl+uSkigivES6ZjdwQp6MMpuELbfhmgudxifUbfIxPOWG4
DwuHAmp6JXv4ehjEXDBSAMlhNeno27I58OYvWNLkAWRoPPbbVqo5WJaDeaFEow+tNeZHj1uTzB75
nZgFaH6Yqfwl6SGDMAxPcXvQjyOoNc3e+zxgDzDN/JKuDxmMoqPSAd0m+Y6OVVc962oUPUnKM1DB
nipzuqAcsbBWky7B4Eo/QN01rngfgHAtwLYWMeQXpcjPnZmKnRGO1h7HBklylT8SCnbKqkFsa6aH
mwi+RZr4mmFLbCpbScSKsRmLCtu6DBR6QcH2EAzZrw6U1jYpAJ1OUf+r0JRhP6Npow0Ryyj5B+FX
kn4BsWCStUdOLMYC5ZD2IX1pePQSIb2oCidw3OEMYeBXh//GkcoeZiKIji3k7dGZrOGViVJ+H8mC
nJvlLojqdGxziD2NeslLgPa72Ou6m0ExuZFysD6YVbIboTFG37Ue17/11CH39BKKzK3elNBUI0vs
aA25WtEMt2lUvaE3ratSoII3iW44ySIXT3kKP5tNutl/PWUIZuzIOQE8lUp00h6NDvZingNTgPnA
QaFHdEhYMKYkVCJ9rHyTgX0QBNwRU2VF2A8tbUtqBtkV+AD8OjGf7DKusV4fyiak2S235PtNtuIQ
z7Q6/Rk6hSMk9qJQODKmpzTVu4O2hqOWVrHstbKFhab0n4bl9P2U0UDP3vl7HpwV/KrJKSgSagtJ
GwgNazwczcZrQsZCh9onD8GQjqJlBCL0n2JG/8KYSdtlERNOIFUHChTSMQeYCYM1wtJC4DN2nS+6
qkI8Hb1aepU/J4Uh+YaF3fvrqdVEzVlqpQ9Sd3EOnC01wKQXc/QaCqu6QLusXUQRuiO7pY/b9GVZ
HemEM0qwjQwQHg1TKpsMKGDXki939CgstVF3tQ1oHLwQnAays6CouFk8cnW0W7tIQWpiHMgkQSoF
HAAmLnRe6HNFNJvhn8iuTmgciBzMEMGseLU0Yn2V9jR71a2iD/eKSFSnjhIqKSnFyINJz2Aqq4YW
/4sx7yphYymCABfiHN8w7P+pT9gRaOI1avuhpLCvcffhRdS5cZt2Rzbw3phe8sgGadpZF6uWIYMs
2j5v8nNN8gw/w2sJp6eJ3CBlN7tvXZYzVhN3ox2OWhJoboM8CAwKxfE4PmJTe0b45uQIZR11Tndt
anu1Hi+PUxwwaNI09VuN9gwbGiItiziWinAZbMSvbCvzVo8wgZqNtYcRnNP0r0qnD0P9A5+aiwrA
fhsHHGQTpyVfa9v0PqrvzTR9YkTVwBoZjy1hEc/1IsX7Br66l7Wl/jzb4c20Jpg+DAGdvDZAl9T9
eEO6pPipKJDjy0r+bRLGxtQ05aMb1mhyLCZsFUm9LdPWPnPFIhCEsffBUu/kg6Sw/RSFB31gpDQT
iUOH4xdWAEIgiDagG/ITi0WNlIhiJGxMzTGqBsJokuZMHknMoXfDzk1NZCCcHiCBGooy+mJ9WAIM
fgn+Wh+WGxaqr+cQ0HsiQEIyjHpFAgM7hnBZoaTztjhaFn3nzlZ2fVpMsBh4GP/zq6+ngrPftgmt
b0tsEIwrpj3C9danmlrOC/BsQD8O4XgZNVM+rW4bBUQauZlTYG3leXo1zdQ140k9w8Nt8CHbeetb
uvyuGaq4N8x4XE2VTBTOnORNq8IorLFx4KwrX62iexoNyjnahIz5sDJ13TxD5x8Iw9EwLRUWrvpO
WY7oB6tPZYivlZbmb4kCu0TXMD0oWWpQ7mVEAs4z4MfBJB+1tCio8s+8LZMdhfe6ty2/pKDBJcO2
xC0e+GP7LclCL7Cxr33VBBQSwgewK+0SnW4x1qYNASpvvUpes2XTKq9tDgUzNdfw2hbzmzzlN/zs
tFq4pwz8fxqXVXeB8cG0s7L3xqqijPrHWUzdWaxPlqxpYYptsDxFlzRHXsJtgwM1ai6oWLt9rI3B
VglkqAhBkxzh7BPZqLzXTYCLQwZAVFeqsulLXfouVdZzk5fFExbd4VCo8dkaACQWsRwg07Cys8hp
shpHE2XepcNfu8lTtWGQIA6zOT0Rk23v0tB8mtNiOXE5MGVeW0mslMup1+Rd09qfumRcE8uadolR
pfg0GduERl156HwvX387GdjU5qExnFAeEJQDr/HklzYCO8UJkJ2aefF2ybXeHbt2b8IMovY3o02l
Lk/kgrF1YToMguEap3LxhBIezAxhC+UIkYMq2XYZL9oOQvRmI0/0KuEV7kTwC/9Uuisr7UNvssqh
w1PtxkZYm1RNGr+LzPq3B9IJGz8BKKBMa0hO+ENh5yTTgg+gHk3of/NwzfDiAAsmgntVPU79uDhF
HkQgYLiejCHPd7VETK4g6b2eg1OsYElPaQYwYsXOUPbFI+rK3I2KZQbl/K2QmSvEu361eS+YPnR7
ZmDfPORR9s0slvusEDfLiBLgagoVzLZdRsHTnvwKr0YL4iiAvWGUPsJRuI+wxzaZzVhtlIufmans
6BK/DUp9j2g4HbkJDj3Tyo0ei1NYQ9HMp7s9T290kD4skY/7fAp/FNh0uJKdOCiOUVRf5bLj5wzt
Y4EzwqROcAIcZf5S54eq/SgwQ7HZRC/6ZLTHKuqJRAjOtR5cJKtXQAoaqKVrhdADSN0gT+UTerXX
BOXrhBn/JhYlf7EpvpfFZkQnIfVN62qHjnW+kHAybuZG7475TA7OkEGBI2nGoI+bbBolXg5KD5lG
UyI/IffdGUjy2OIil24pkLZbOoQhrY2y3sfr0wo7vYc8XKan3xyXMZHPzbiTVG0g63I+pJzEDmFt
p6cGBNqpMdu3YNLBY4qgPRRh4fH2ZKfAyAmW4wxz1DKbmV/+Pc6s4SjG5jIPc3z9erDTkFQXyXpb
wpEsawWENTspZj/2yF2ctpdMRNIpWR/CpYs8A3QNfphFZru3h9fEaAvXmotiH9rR/MIdP1XNh04i
PWe6MbvW6+koxz31nki5QGOVBwfZSpL3mHWCnlWhYevoAg689WAOz2KMTyN9igIyumKI7t719feK
0fQ2GM7E3BbIhLHccz7kQpNcfQILR6ra3pCZ8GgqyZhqiBhE1KDi8WMAD0+VW2xS79OEYK5EiuiO
Qq29hDCIvKHTTYJx+n6fqxLdkr7qXMOSyOiOCPQLM/0w00UMTcLUR8K9fT6fxLcgelNCbBo7Tz0h
afk1IIJwa6QjOoh5FSXFhgJW2DK/9ZF8VeewZiBADk09kuDeExEyRxR17LAgCe14u0jMH5vk+2wH
1VtKLeeMxmTdUiUddmbNwUS26GNFvXEHBbPpNWu8J2w5B8PKW4eE4deg7Zs3fWXgYlD+qF5CdCD4
mxfWBMOILrMSzY4m+vwDM603d5g8094+N1KhXTRtOdPe7Gm+Ze1FiR3Rz9plbmblOCXCk0mQvxaa
scYtljCGUNkkg3QhpIf8QjKEeH0cUeGVDRtNItdaNF20rWQIaYlGbyarUNhJ8OnLnsDbnpgaV8xE
mMPgPfSNdYe7htquwzGaL9NyqbJiuXx9NSbx6KSk0LuMeGevaiPOQb1u3YtAvupNvJcCEb0wvzac
ETCclV0lwfab9/R3WfitnTQMksupqr1PmsxFB4IT+zfxcSGYylTOfsDYjRyS5LtQKlxNEBWoB2N0
mtXoU8saA6speFnZDBkY8l7IC2LqRaW/TNhXXkwj0BZMTRJx9N0yA0NYxt5treZXGhAbJHHdNTLp
QJryEk2l7pgivxDacKTh/AJvDW5/RWSoSAaEiUW252DN1jKYj9VkmfuMfz200nbuyKgpMzQPdpW4
wwLRMjbvpCYh5g5GL6+nA0e24IxY62ckxodWhz6ZM5rIEFz4uUW2TFuT0snutQbEWrgsmrOd5R9h
3qHcr0mM6jL9TNKMtslXSI7Kr037Dc1p29kQQ4BupE2X7fqubh2DcYlDh3ZXjVn5kImtukwRuFys
99aESM0ifofzWAbbYVgIwpgKOgJtFx6HnoMacPvWrQATbTFOkyeiddURX051/PpKihjI9aJ+lKUI
w20ePQQGifUtDryznuZbyZDU39LEsA9A7+p6JAspY8MhfUYkTEKDGFtPGsbRMRW+34goRlJm4gkg
2ZNpv3JQRApdoeHd0np+o2BOfcJ+wC13GFEY8oTbsWHYK7V54o3rpWUB9WKwWzzC10XkyqyqXB9q
qDtZk0mHQgnnM4a8aEtfs/QHNUB5WtRnNPwBYYSZ9Yoe7WbKUfHZB7Zva2r7HndFA5o6PwnMt35u
T8BZgebvIqDoj1o01pu6HzgBGseaWIOfLGHhhqM2yRlmdid0GZkkGc7tMOYestfyddHlQ2z8qEFd
/Rhl47EnjeCVotkiIm3LXKI5KzX8AC21il0/5gaBhmT4kk7VfbbR90wo1bVZTToF5laEImWwz+d8
vi6F0vFRD8mHvQKCelZYnOHiSlo4G582Rw+8sNyhsqtdKZ9bh1TO+ZtmJL+UWaP7o5E71RG+VCcg
R4IEVKcJTP1JCuvM7Trrh7Bs4lknznLLbMDiLiNxma0J3PG07PS5mg8TkeNkahjjRZHL+xBM/Ih6
3lepXGGIBb+7wOV1GyTgtM6GzVj26m6Qzd7NQnJmwAZeGc0YVKBL65YL+p0ZxvRBkgHOpWaw12E3
7+RUXeOHoxZnSYWGtFKuJU5Xp+emvqVwVB8KvPxSZ7e3376VsDAOurod6JzZrAAcrKrHVje1czXp
1mbBuPFudTgRZjLPT2WJRk5VlIOpZgcLgvlTzZxlV1G5bZmHvwvgts9anH2DKJ7+bJXuYojp11KZ
2rOVVO6gIxgu6trXuCtP0gTnp1XVR9Z0Tm6aPbptKxlOnXXNMzzkPR6a9BahjSl601Hz9Fui90+Z
SNvNgPYhRspHChBSlCk6xlMSH1cIwBHWC0VwR95IqWrbekCeHfcY/Mm7hzhUQRos+1A4WCc9PQA6
ih5Hgqg5dLtc9PdmYOodxorptlJF2PkyPiUVxGDVKPYtyX05J+EOlWYrBHLv0qyvNqF8lVEqLqO0
hlpOUDrnVefx+e61tPvIVsGrmiNIXIIdWkLLS6zsHgNMzcVqaQU7R9oWWcWJLaPk0mp/AvF0LLtm
VxVE+tmWXXhyspp6AySQJHosW5q1BlaoGTmP1FouQlBSfsJ67SCdU87vgULWhyqvEme8WDNZiilu
2sPUme1DmJgMnYPSX4wp27IS0pwq04OqpHiGcpJAxsSLwWpjMtl1+rT4USW8uskyz5Jg2ERF80Zf
gd8UicBEKqYVAq+d0C72qFrzQgcEr/MJGaUKgXM23jj8Tg/qkE/4XhJkT7lquXOuwLWrP4YBoCZq
hHZPDDIfUwQRbRo9tKEdqq8KNmNRkz+dMf/spr1ZxeHG0ProUWAMYJHhiB0sIcAwTVieVrdMQHsL
GhT9UPnQko3ESH45WDAdj+1bPEqxNyFt4dBCzmI3EZ5VguHHITz18r4p6Y+SKOgVgdQ5CvjtZtHf
iOvWXtpgQWHll+DiHtFo60BsmWJZpCFBo4j1m5EUZxJP5i20TttjR+x2oywfUxS1ZwOdCmBDqJGg
dbMrvSpxxsb9XvamtOusLjsXBpRONeDNKor+HfXI6NnZqO2+nlrycFgRT9MEVGDI5Ksx0+nrJ9hx
Rh4HHihL1ek1JMhjmz6gYOhc4h7VsJnfwgzDvVn/QhdMH5KOCd3jEJ27aX4q2RLvYnSVTgOoXYmf
4vVBadr3pVlGL1yW7EiqVHbUKUjJp1pUDpHrN+evL4kPA+S/qtTMVa8Wr8o1e9WwqauarV11bQMC
t2RVuhENp7nD+K7T6DykqxpuWXVx4aqQW5DKWV+auVU915vo6FQEdcqqrMtWjV2C2E5dVXfybwK8
VYunIsrj0hK+sqr4/vbwd78XrLo/dVUA1qsWMF5Vgbnq6qtK0EYu2K26QXtVEEozlONVU7hORj0F
meGy6g3lBuVhumoQrQ414rTqEodVocgtVd4x6Lg14sX0S8ZYr4rG3x4QOUK1Gl7W7YLKgNBChJBi
VUQ2qzZSXlWSYtVLaggnyeFsH8YvMSV8jPI0ol2JVqUl8nFk+WgvY0SYRkWWcABqgtPluPhBW+l+
vqo2sYsvfrkqOVMknfS+2ByaAZ2nMuAxJJ5J9bUqhp+96kFXE/BFWTWi+M246wS60WJVkHarlnRY
VaVCR1+qrkrT3rwpCBKO6ipE/XpoV13q/9sZ4upU+wGWoYnDqGv//V//w7m2/d59/8MT92uwd+s/
m/n+uYos/v1ff8vlWP/mP/uHf/n8p8aD1P8ke/x9L/etj4vue/H9L/ey/MN88Ld/+B/zQcv4q6nI
lvWVv6Hh3f6bndvCs61jo2YKaGnq6v7623xQ+Sui+XVmaJgMyhT9b/NBhdEhA8h1CKkbuq38j2xh
f85xYSZt0wpHWGOATbVt8adYGry5ZWvaxeQxItyXYeSp1ZhgOYnqzUTbIEwMtpJG3tiJsEloJcLK
EbATtvDKSaYYKjbFNH/hwl3r+U0dliZBePrombthsMVmqWwsGNZbbC7XRja8md7qRm5DjD2xzLUu
uIGHyE06HdwZrU47Uf1mFB9ZmL3gk0az0naHTA5WQixHRLvBxKzVYmZvT/amNnbn332C19/ccH8p
+vxa8tm1//Yv69z19yY5ncgfPiNDVmWbBpdp/8ncTjuuWBdihfKQZiXWdA3NdPss0/VYAWzqNkXe
ch2k/B53uMBkUu8UqQdqlxoPVtcOG0NUptNkjblRR7wD/+DlrTktv/PwrS+Pz8rmtcESR0b8p+QT
0ai5NZv64uWFSbdObXI/kDiTBobpzwV+tU4CSCvrxD30/XzrTF9FOLsNmhY9ihx6ZaD/gKraPCxY
/aKyQPDEQNhPG7P4bUX4+yk48vpa/vhaqZSwKSnQCMABMMf+w9yZ5gL4uKmcvMBkmJb0Evn12hsM
Go5uoZY/LL0nOwjXLGrZwECRahAeW5vKOsqh9LB+UnWeh6jOnis9Yc5IO03EfcDCpwo/6lAeToT3
4A83wd4sqGRrJfmYx7Z05ZleonwhD/yUDWb/TFjIeGjojzttaF/H0IzurYJqWpQzqS+0h8iII8hV
E/E+XgySehABF7VaPGsSAGOxin4CKCJqF26HEc24NhKSwKZKYJ1BP0pdhmfroTBkKtU0vlBksVZn
xtmcy4BTeVY7+G2Uk+TlQ/tQq9jmxmSB1RGoMHs4N4tiinyZE/a2oWsPSgS5cmwN5U6fFA3kjjn5
RZG9rlXihJX6YTITH6UMg7Uptc5FUR1xflb36qIOCJUKRMvnLAfy3U69r8+9etbtYNetXRWaH7EH
mb9AwTPFJ6IJ1DZdjiHIXqfBV+yO1YA1R0HAr0UeBfjoMlQu4J7U7j+4kv/rjYYfVtcNYWnEiApl
DZj6nSphBqUbSjIrRWSu/o3XFPfYDndM590XhC/MM6KNLMHdpSm2NST5RUloWdpSo59/DWMlndrK
/PwHr8kWf2JbcH/ZsmazKpq8Js7lf3pVgdlmlhmiKZUpMDIy5VkPuBZTQlGxzBocigNjb0ivLQYf
GoRbnajONHoiRAWssQfQf0sR5EbTsM3PzGNBhnO8w6Wh4prJcObsY+kuRtZFIk3i/GesvxnZL42o
exUKLmAaDErbNi12RldxolD3lUbXJkO1UWXOqkJTKnrKee3KY+7GcLZqOLXpolKF3so+24QQGlCH
ktaD/JHZ1wRPfGEoQwN9Y0EDkvt0i/f1iFL+QPSRWyMGltJ+i6vIHYML3NUIBSaCjWsR1O/QiryW
/wwLJlBWlL2pjnpRZ4vQKBood7iAzQAeKoi3OEXXq5DWs3yvZTc0ZayuMDoxG2h4K8sGsX7yZNKZ
irCP2qEjUQanJJ1JI7AD1KeITLehDV1W0PGQdKfBpUgQAiO8bh1ZctgiISYyP6qaKZ8hQXeuXkyi
hqgWfH3Am1qpd/zKjt2t0yA8Tiq0TxQAQdc7Ejym2oRVHBL+4CU/5yRyzOb8NZslh5Zm+56hqhXR
kpH5sPC0dir4bsIS8xIbASPWQN2SMIs5094tRnDNMtnVumj9z91p5JdITlos7y2wHJGtb7NSuGhk
WYvTbT/80Pihc4NqebZOWtX4mm37Ec3U1ModE2UBahUC79GYg59ES7iFNQzV1KQfbDfqfp145KCZ
9JGrbVmDpMuN1HduO+q7cQ6cYebizGuk6p9y/5ErPQMzazPwtvXZIRd+CAFQmRM31uVttiBXIN0r
TlLHTPv9EneHpjLAZ2IyDH7NzardkV22RmTEfKYZ08BGWh4W2Mhl2jmBYNiorbD16ATo0G0RdQg9
PFh5hCrCR53/qycZiPM1GYwAskuVjlbrD+1hsDQoXxV5bpil88zHC3EJzTdtQvYj0AYHFazRFz2H
U2ZSjIvgEMWTlw0DcmCi3MbQoezaWTpyYJMZgimha2c154RRmUCEpcFNu/wQjBq6RyTNyeKHc0nd
+SNH9txpNryTFgcsHbPj3NfocWYGEUdOHU+RzDBTlf26tnaC0KAewafCoaOyH4JEvymmca1q+ikG
atW+bqmlNLo2mtseczn34Nh5IZ7HdHGqOH4pZX1HnLNbJWDM7XAf2OleAZM+VCVt9asgfLeiNw5A
k1JldhSs4QizXQmhD8nShP7angGdF+EnuHDrOBuD05B/qnAAM3ucCAbxuhG6ycXyqP35kCIP1zdp
NCT1mg+9Gjh1yNQ5TjC3gWM2ojMpxNtBtS51orn2Ym9VIX6YXbXPSCy2W6ipCLCMhRBPkOq5Gh5g
6d6kWPeiXqXZEPyKwOfNj0jIF6c15yc0HX4faS+61rk5Mn3BOx1nk8uWyT8/kxd0UFhBJKpXmB7P
U1dcNVFCII6+aR0jQbM4FKn11gb0dnJWRDk196Pe7oHV37C8e0OubCjKY6FeSrJiS4AsRqcfh/j7
SB9smfBpFZif80cmPOcknh8je3gnPubn0kzHAU1BE06OXsUy4iL9FKnynXbUmdRgJxaYRA9KqzG/
yC6iTx5ZZ30Ebqvl3tHnwKtKhLd2/Bgo+gOQofdSkp4shbTyon9qiwRMhLlXYzqHXAiBvlsp8WbX
7zm/OMwtyLTu1gCNR1qFgXpdSdd1uWwDYn/KAiM5feOgnlyzYy6APLdsLJifkWcFJ0rVbSGkbVPO
fqnYxzmR/fVtUGeUb6ZvjPwxHz4zVU8dcEM2N2vRDoN5CPvSa5Cypnp1imY2CwguaBGx6WXrbb/L
I4z5M0Z+GTJOgT9s3ku9+aCX4yGMU3pn5KqrnV+Xtt8a52QJnhtVPRW2eQQz6I+EC9OnxjsYHBka
IIBOCNMJvHr5NtE4nsvkEMMatazyIIfsdprlNjgtRqa3abKa+U4JJCFN3kxMVjLGL4GByQDPdk9v
qRA/JIPUI40uZ/Wjtx7n8moqL/nEvCGjN+fKBNuazZuhPCnLNUcojlEeacICsgBj2DEwb+XwaxHX
ei9F177/zA2g1kToClKquv5JI2lO3dsq1/2tMF80aSfF+DdQrbDFM99heBZxA9Z11T5KYdZz+8Gj
siwsKm0PYBrJ2/OSBN2mqZdfGHtjToGl6iu6jmytYDmMU0puHclJ0bbZpaoq7tBIK/AUVY+2ohGj
Tbz1pGGQjUf9TUFi57HWEaAEJgO6nbccK12u0EOnpTcZ84XWvb6LpplxWmCfjKi60Is/ZFi73An5
H/2T4HvNuXNnZNw2U1bt+z4O/ZyR+k6GDd0t2SlER88Ytz6GFskKaA6JqrXSJ0UadlDu7AP5Rgfo
C90uaixyS/KAbUpFlABxbLeOQLMYCV81J/pjD0iHnKHuZNECO3fyAtmHnQXUEaP+ZfzMweAByp+2
A0t+2jzlRU6KA8qV7ep1QfAaHYhzONVNucs7wpnSGFo1BB95p0ICcBJNLQ5DMYfeUkO+a9KyRlFd
hwdMu/QO4ZTSLvy1REpyii3sUYNtFUeTaX1TpPsOQsLOYj/fZan1I15iG3ACjZgkQQW+sE5phky8
3jpbjBoz8xix3kocK5CXY4e2U7yj79y48EEQlQ7WDwMA6Dpk2Ocyp6jEVJ4abHNzx5Gg1QrJUbWP
Oi6eNMrBPsknJyKnZk8fQ/NCvHCuImRtk64rcZRKNI4JJHdjSmjJaJQddT2Ud0u+5ERsbFSNlJvR
Cg+93RbbGf+Tm5WlDF4B0P5sYL02ITbolvUgVWQVRUO2Bl70BFhMhFEoYXoPQsoRVZwF3fodk0JK
mHFgblzk2EeAoW9j8pARK4CZMupnfizMjEYoe61bWO4TjmxVgcvV1B+Tnuhsaf5Gfoe9pak/4ghe
LmEXfwNSJSH11+tt2Gk6rC+ToCDjZEfVqZkpk1JTXA3ckfDOhnUWKtqDIbHW14MVu0RHR17elMlz
lJeR1+UxE0IFfitC++igv5ZoJzgGommhHVp4GSEvmCSUtzwhWx4PJe9Zgs9oA85lOLH4fmYwGbj1
ckJkFXYrJbmEYEMBwF2jatHuE9siDoU5f7S1+Kmeh28TQdr7IYqaTSBoYSKe0A8M/viJC2Zn6SPB
IlmPdb4PJvkTBVLnM21ATxLX97Gb75ZmQb8aa33DnOqNwLxob8TnLphx7saa2IPBIvo56y7a+pDZ
YNfDRHkL8uyWzEuB2SozjqFs/kLkHINojGo0ENZnWrKRqDY22iiR3iFSwantM1+OWPwKnTtfGleY
lNmh8u/v2JDZ7MPhc5DH1JkzYA2JDYU0+T/Mndlu48yWpd+l71ngPFx0XWigZslz2r4hnJk2ZzJI
Bskgn74/+j918q+Dg0KjrxpICJYsO2WJDMbee61vZTSa+yrWl/lGsnIWFk1kYa9I4FX0TdqhFBYP
WGqgV5hBcUh1NDMofdgGqOllpoVtG5Xz2MwJbNs8wiU+jM8C3/IBOPsBSSR/eiHe0cd4J7DJYhvk
zMiJqF+4doxlg8X3alvQUXOOWFoR9lZUxYYSMTnSYg0LREmkEeSvvZ7MLOzZTy9SV9j1XFhhamya
HgyPmrDqTvmQnEnPGI+GVOU+MIi4j7SAE5Jgr7il2FHmBKf2DFk5XbdZdI8GpHq1TCPENpTtCAI3
GanMmDm05LcRm8bWDmqOVr+4T9ruzgS9t04KXawDN/a41BHoYyabuEGaZeMHOlhL4qJRXzIBDE94
hCdCrTnEuhTHoHicRngus6FeDNs/ad+60aJ4Ypp3yDvLPxv+jxwF5EkSuNcQNaNFQXMqeoZHsG92
Erwun0ZchZJ2xT71yBNMgoNaqujmoZpoB2ulONq2u6lryMRzN9ubBHbjbkhQIraJwYdZSvNEi50p
mYcRbxxq+O5kh+GBG++0BPGrO3bX0RuxdmeRelIFJ1phBp90A2LM0UVxsMriS7mRf4ia2t+4LCaH
vszeil7VCBqGMxMaROtV9oTqmdxbLKGLVXdba6N59Z0RwZqJsLoRjKztKnZWGboCznbvB3OElZKu
ebFmzG0E4IgtIe0I9ljeIlMfQiJJ18pTjNiXG73HykT+24qlIeGS4L40S9xBPw77pvfTU5bfaBQg
6c3nZFEo/EACCI2GUXIg6m1lVwO4FdxAzJdAS/qIbdrksyETZET9ofSGmjqvNr7dJDsor0sISlqH
aPOHTT8xMatRIgB+oNs10c/PHPclcur6DLOf9DeAUJHDnN7vzLM2TmxKO/2AOOnNK8x2O/jsG2PD
1PmQSXVo80mGes1OzMCyVGnZiNXb+TC9pAxTmMZemeGU5dWtDGuh4owvd47VwGiwiw82T/uRnvxd
xnR6PdgJontSIezZ1ChvEXdFzTBt9Bo6B7/3K7HzMMnbd5yKtLUiXn0a9axoeBqAYMJ+RbHS4vDr
jphyiXg1NObqxiCo4vxrotFE6I1oLbNi+jll6oxMrwL0+urU2AVUCgULZs421vNQNihedBtLRzch
fyAlaGU7itkWnWC7nW9TMT32k8b+yJ83vIZ8C15yXunGXeun6Kr78osEy3FdIFrpQWlufFohWD8I
gVbRNenoDGSNfarniq0RO699LCKs3UZfgCTwviyHpCRtlvdNWS4pEPaJPIE3bH6PbBhRqPYY45eY
q0k10Q53bPYDKAKtN+3GCX3RgBiF9jSQexIso07tHSvor+w7h7oeOMEt7a0A5zNMikFXArRsrrV7
pePJcmtGwn2G+gbd10+jnu+yDE2Na/hAkixoWlE8nyeB1d5OiSvwrZ2LKJm5M69+0sUXHF1ENCB2
GWHuDKsi6zN/HmOT+lPJYwVLlN2rwYfZl59pTUQCGrnSa6PTQDQHu+o2DMzq2NPTPqZYN+dRUflF
9ZNTG3A5oJQhxqf3I042Y78QeP/r4NJJL+XwKQcbTMyELUOvF22ktC6R8o9VyiS8sqro0Lpd8ITJ
gGQUKhtVtxAUpFmdK5b0FU2jMuxcTGpmO0NIcSd3mw3Mo9Qs+mNfUCJW5XwvDL/E2K0FMKq6Q0cV
vU0Vbf90FtCADJYgdCUW3fywa4nWDEpyp5ZKmgtvAPDc0na9zefiJQXjb6IO7rUcdBnRTf1Wn4cx
pDfIFsxOOrZ1eoCDPr8ReHY/2qCkqPKcg2NLdg6edkGAV+1penSH9hzZc3wgdr6+d7VEQ15nT7+T
pxaNtRjGX+ZX23EVHcuIMYUlPlqST9YYvPP7KiUteFAuihbiIlwHau23lcF16OyKGGW2TF4NEh9X
Cd7JTYOed4VhL5yr8aF3M0pdwdwhlguYk+YAWiiYG/besc5DEOv7znybUdQfC5ixG4Ti+XbINQ5e
D29T0dNL9GSBlryG00npmYMCDZdCbkx5Qhvo9jaVab02O+tF5ibw/UHdKzLltppufbICXHvXSM+x
kzyYsK/u2fZ1u77o6ZJIHbvIgFSVhT/33hzShzdGR6lnBdFiuyi7sC6kt+JcBPsdFNN2OdLBZ9RP
tSw8spKKr44Ny77JcVdOsY+PveEY8Qu1pyausQN5kthIPRjfkumzcycB2ab7NGLk2h1VvwIFBPGX
jNgOOk+jureA5MGjNdgFzRmd0FDniVjkfDVEjlgn2mDA466ROLd9sDH8lNwBrFORopOKPuLgMdI/
xIgqj6hrREMGZifSTRVLeegUIR2+aFemA+gVE+TPQrePwMlGDijbAExYbC2vKENV0F4j+LXctDkn
cpZjz8TWi1xjButNeo9v9cPZar4ch7B2K7KtXW4inNWmiHwA/MGHDifTGirYvTnE5Iqwm111ruNQ
K5PhGE/BKQO+XgjHOtgjWYr+dEzL+B3SIAL6Xu8ozkiPUTaaRZz+S35rS5uSXXBL7tVEVeL64JQQ
bRFO3WVqjd3+Z9E5eHgnWvpxs8SMEXlGiew9ZIupeir1u8aLAERw2WbS00I605NwttUWhAgZBxjS
GewYFyIGCZYw1atp9WqlAmAGZF9MhIC/6E638QWbnraJ22tG76strHkTl/Z4cI0Ivl3xU58RLrgi
Ad1vm8NdZ2l3E+f5HgXkdop061bbG9TJPoU4CiWvQLiG3iOM46gicCx7GBQq/cRKA94un4hy3nRH
EcgzgNYlSjfuPNQTKJpUlmjHxRIkPO8kxzP5QlA94FzouoBQpYr9iGx470jkv/UAxCbwqDzM55rj
a5sP9BmHYTwq2QIZ9Ott7yGbCKQe0uymDdgqZwMMLFtleqFoB6M4bUCxrWVMSJaGLmk7aQ7eGj/Y
O+g285IAcayIJHCS8NLKS+R577VK5K6btd8uGU6b1puRCzg/LTXMeyNIjqjD4jCoqq96iNKTyica
VLl/IJGJss+Y8Lo1URsaPtF1laGdDLe5ypirvu+kj7mBuYTAcqxt9G4zJQ91Yj3EhQcalgKnQIVF
sxymV97RzFMxtvmx2XAtTamPNFsuKB3BuR/prDKlX4Qqxq9UxpgM88owUBPRaJodmW2u0qC359md
R0etMjHTRZfvAw6TFZkKWnrrXL3f10ohxazsB8OSvy0kqpuMAJgQLWp8zgodARoqqRS3srZlmCsP
/uw9JilabGq+VWfMGMjM6KcsLI8CWpJsiJSFxE6fsQTi29n38e7hf1aO+OUXcJvjonv2jdmnwBjE
bRo69+zLeBfk/nOOpiyUBVGIB51Ai91YVsOa8XOK60m4+yArom0had7nuCqOCq+bWS5F0ZEuxgva
nmjrxn1Duxkh3vfNv9z9v3jM/ucvcDGmga7Lwn/368jp/tGVKFqbTD9lM+bT8Tx6AeyepPJPdcu1
7vtRksLijaHndNNE0L96ze+6td0Xv6KI0Ezy8/56Fjq+DQ0agDzLr0JjSGsw7Z/1JNbwlnSsYsvj
iW0yochzkuDNew9x4B2pvObWG2A+Cm12tmVhBLdiOS/nyLNuRVTHBFw4062w8GbNXSpvSqZVaNkJ
fjlvSZuLZcJh4BCIhf/1iqRdsTYr8+oEKc2jEdZQ7tNRGOahvTqVz1TfbBbzp41Tp5viaz322Q51
t3vhJK52YFuZ3DVWs6NiwO+Xkszs9UULVXwC98hzyJWrzJ3XieQSp4FD7AhC9yJmezcTmHq2hUj3
OcCxs52nRC8lVndGQC32uTCqc1eX/X6sWkS0MbLL1mmDk0wqk9Qy0z6NYB72jEVmOrp+tEdD05/y
2k9B9oAoyIegPNhKFac6GdsDIZxEvngZrVDk/Ue/qfVDpRoL85S0D3FuTMe4KIKDn9vs52q8EWBS
xLEKguKo6V5+1MuxOdZ2Ex9tMl2O+TR5B7uwceGi9DjYcWETW1bNh8H2/CP+7/7Afis5dYkmDpA3
lgW4KA+jXbanLqNflpftiIygQ7KkV8YJjrezn+nUYIrgqknydXQieRR7mJ3l55irMEYxrz6z+65R
WQbyTMBhsfcck92YlUETtHL7nLSBv4PCEZwpYhFheWVKOBuBYNnQVxdDp6LEDiIvDpfY3ZAm0yUn
gn1HLpZ1QQVNklhJkGan57hk8X9dld2z7SNn5tqZlRf6CIuOLSc90ra5Hgj4JBb4aFeFj3Jquf/X
l9+P/vk+nr5/PJOyYGH0Lz80SJMf+v7WX19+P/pv7//5dX/9ejRNFYlg/3Xz59ud6UXT+l9fyN/+
pz8/+ed/+5fH/vYS//Z3fT+9JymbFGr4PQLI+tSE/SRCz8ooguVulBbFJvbbL6lFh3JqtgHDLK13
djEZLXbXbEvSqjJD7XoU+gTILd4mGljBT01cImNrDP4qvrWsxKObbsrhy0A8jFY7HARhnszbdBr8
Wj5dpy8ZGQAeMQUwLCmRqsWp3GAO9fyc1EtK5iHbTsI5YWs7zCVisHaRyVc765CW3gXd4KGIqrt6
Nk9CT05OXV2KVgdfQVvDWqM/GLrx0E/uIekXZ1G9j3vSAztCS+hVanl+BQolSGTQ1H7RrAn6mb1n
nqJM4TdvnqbJ/3K0cIzq04B0c9W39WNq5sdeiLXsRZjSYmx3RYZhaUAGmlJGYGfTeD+KlOlGnp7a
dj7XCzigzPZmFxxt7S0a3HsLh/Q4/F7ehpni3C2ZkiDLMIpiE88EvjLCBeAYZo2/G/3+YY4+O73d
MRXD4rLP7Dm0Gga4/XnBpKKH25BdTi+ACYURMwzgGt6V52WEJxxtLQCW5HQPBFIEOZdrxnC/Da0J
87lAs7249nKiARjoxNVmmHwymUitNBA+yXyb95iYAmu16DkEgXnSm7BjkxjZPkVzxKiEPTrt4oT/
YqDugb1yyyznQYgHdB9P5KHuWQmfJDY1gz3TNFu7LjHusyY9V5W35brLm8RbPmAZ6Cp6zLp8iIkc
NhBaejCCDAD48ZyQKAucmeaazSVYBgVxUHRyoe2Izuf/dqjSkYChRtZRCcz/JQb6h0rvH7oqZHv/
ouL7+93/fKpL/n0r+/6p9PvvP/Gfl/RXC/7sS/6Pz9p91teP8rP71yf9f6ghDBzCVv4HCeGmbz+q
+L+pB//6kX+IBxdyvE3j3yNxznMNFHp/g8p7/wHk3fRQq7BnRCv4Rzzo/odvOoQn+EReBeDe+VZX
U8P+7/9lmv9hmZ6JpPD/CSrvuosg5m8iL/SLaHhIqcEn4kAt8VFM/l3GkzYE2GFvzTCYeT/rIWbe
0o36HSI1/S6182Rvuz0yJ+Leo5WXV+atA4KrEW7cT8lV0We6E2lWhvGguxgKdfDmVil3k8iIe1xu
gmJAvkKMxOH7riesMcRGCLuAaM5j4diQSrIEaMmf+0YKWnqAlfjnoSTuXTLrlmcXCK7R2yO2ygNH
389uy7R1KCaMxr15gk4+nJJMaQh+O3VIA7BK5Tiy25/LR6rde5f+IK/zZCa0tzeOEcQHQVZeWczR
yRn96IQbA5kBXimPhBQKve8HNaL+Vh1pMbRTDEb7Kn2Jyqg82YIFevJT+w3WGa23Mhgg8U3urSwF
eiC7tN4c9nLrTJePsZmnd0qjE+qk4xvSvXFtcNqfCMWJeTnzFp4cK6SZxyTZUpQa1HurKMnsV4Pg
MxqIzN+duHsAl4W+fsyNczrhwiKHoiQMIzlQokPgpyuLa849yCiYQ/UDBq12sQnfgpLBjLiVxBwn
brCL+sF5MOP7756cNJjYEE44hmylTMiA2ALqqb5pRRevQcRrH4Ye3fokbZ97f/rwkDNQr87xRVg9
AXtWe6tKbT91NNG7sQ5AMmA2NitL2wwCUviER+xOSucJG0L81gxAUnXMKfexcgMYiuXPsWAv7MH7
W/N+lak3PsOBUGBmpuEDn+vFySgwyp5hQ+K1e1QRUKxgJu9mQAWnxCh/YtryD4HR3ay5nk/QyT8y
1Ub7XkNt1dbFGxOHXzUBgohmcidUeMb1iST5aSyuUu/xHQd34OJuneGPfApxiJJ9vr1E40zUJqG2
eL9cPquqY3/DJjnytafSYXwI34JQvYsXscMf8TnSfuw/MoCWDIeIO8zpbzslqn8ykZ5xcE8cSwbx
JgT1JMQi13kfQmEW58mnjamXln1IsAnZZoEHXtPA4047mZMnnAtwzMyJBR6ZJA39UWA2gJd49cfh
0bPi29RotKYimV41p6sPlikv/rJ7U7MerfNxslbBsrtySKOhIYC8EuLQSgtSSPNQbMBVSHksSYpG
y5IvVnA6oGX2isfWPbqD6Z3QnuYywFNWv3fCGqife2g4UbpSHQGd9MrAVvSkx2oN7PvYF4KtwqsG
pvj8fVPP7j+++vMYw05e47ZTUb53srw5/7mxUrQpYkmRttieXFKvzy99XDQbmeCKxAJtgAdAI5ST
9GhFjF4w1njEHHCuWloc7yfTYjs05JwaTt1Ai0vWvodsEhLt0mpSx++boU2mo0+Pap1F6EphLdIn
9hMkee4/bxqhPWQama2i8qOlnNCOntPdHOXHO1NjzEATZTKPHpgZhseIF0ZYlY+OCchAOfabmaEd
YbcVH3L6nvdIPH9V0BQWAqOrmWqfFbO2NZzMfRPBDKo10J9GkWVnfDC7Rh/JQWB09OYnn4MD4Eyx
JB1bp0APWI+PcN42bioCMo/0llghrT3rOXQEmeawGHrnSSnvqhVu9lHlRONSK85nSZP1vsQBuUp1
jxMjcaE4qtReFS0A46arTHbC6SLmUskHzJdriuWvLIR1Z47ZnT6kPeHpiDi+4cdRpfNRMytRVcDI
R3iE6hjBs6+wFvomo+hUfUn6i6+EfZxtO24JyDCaiwmKmAMUn14fp+JgDrLZ4grcFJH3xll3aEdE
V5afbdHkvpVyEZR3oahNPkw1fRB/cgYh85I67YPRmKu0cRiUe3Q7yOVaOVRmaRoc2tJ5JZF7XGHq
TNaDjPpFsciZZUG5ZyDzZibwnzOonz1aNNryCOHNGaBy6tARC9qjZw/azTOK+E4PfAzg9jv8+jF8
6Gz1o9XiF2F27iHTmwfAwHiA+awBUWRnSTBTxwwR036/i/1FV+jJOzVaz8TO/DTn+uDHxomZn7s3
MePsspKujKc75bptUx28w1fko4Kh+MXXbpGnURr5S5CUH05Xki+NvtKIe5TSwAEwzN1KRbPG6T8b
YXr74ezQ5URUvs689ob3jOwuJVCGvaZ2RoaRWEJScwYaxXAy28TclDl8JpP8iWIJL58FB08QiOfJ
cMUaNzzd57amfdfoeC/T7tXygRHErrcydHR8KRnkVKYB/Hn9KiDKioaQaabu4hxX5roWUjvUFXBe
2rP7SGhpGPSLnw/oK7K1MsbbE3vNfKhLxTysy58K4Mkb0llMaKE85I+JQI3ZJ2RJoLizD5Yukg/p
cE6XHhhHCbPAoDhzNU1tddbR1A3GsJ0fRc2ionzU4jWH/jBqSyEf6pUc9n5bvnuD81JLoPyQHJsd
fhoUkNq7jJOTm8Y/nIC+b2XnM7jm2xBN494qnIYTNj2zQ2ISPZA5W5VMk+tB87lWdcBq/V3gz3yM
8XBxtOozpW5aw0gEw/iswxnqzRSOE8fCRo7lhqE/ObyGVKyrsUFvO2jeR2U8p4ZEwRdT5ghZ8qlo
Medo/CW9IYlXnZbcaoVHYGzGnGCP+CqceBkGUUfmJpIRJN+rBHGSogLduiYCqtFq57W5lQbDYVs7
KpuhG5uFS0csipGwSDNt3Y8pUWNdv8hB/enQJ+W54HLqRFlwyMnjo4i5jjHCRbhVpYVjCj2u626Z
NnC2TlDsK5ESw0ulEpu/vMkNG0SDtI/nL7+EbgRhgmNyzq5pXwmu4h0WlBWJtukxK/PkrvDscAx6
dYAT4m89O4NnCh+XbDnoDGia8kZFDx3y2ginpD78SjWdLWKAusjXzO1cq+nRYQmEHqk33b0hUnmP
RrWRWyNgafvewpbLhAfT77rteg68ImvOed37axY0yAcGmrvvm9HsmnOtw/0MbEZXJIY2E1bptBbX
AebvauLFbcBDsjEuvVNs2fLmxq9R03UvbWX29z7y/e97TKyxu8DeWzXCfyvj/sXHqssAELEzvUJm
0AZazMIOpzolmhUf36VdzB5W4r22Y05/X8NLwPl353gIpAesp1zfmoDhXwWqbJpf0YRPtCAbwhXR
M7IbiVxiTzNvVYquJkvIi0Nd6O4vivrZSl87TB0/h1a/jD3XCApVQchBCUkgAY85LIqkqlix9xpW
ptswW8EZ3GtOtjbrnqM+nj9jO2FpddlB4i/Ud6bDNjSpsIvnbb9lMQCjCTl4Vyg/uw2J2W9rK8pD
r5xpeEzE3us9ub86EKDQsshWUoG/CQq8tg2s5FXU9NOF+UvEKIUVXIOWekc8EEJh+SYaADbMHrTr
qHnRXzdDrtSuISOy038TexVcXPTgc4vlP55wyAfuFRynezWdalcqds6xmttNE4kUSSXWztFcssb7
uL4wv6ovhsOlJQnK05+Hsrb2j4TG0Mxpp3NC6IIHUcCc2NiQ14bHCkVMgOZ+IlLiosC27e3euFbN
0GxVkWlby5VYc2TxRXid2Y4gW/QMNlPPvMAxco+WbGee0Ea1W4up2BuCnF2WxjOCS9TSbpTKVSSg
EKAfhD8VK2NlTdPiJm/vDVfhRJYyePNwfjTSDj4kGwg4IfUlEGQSCGl7x05MZmiCNnnUDLYcg39h
osUbAkxwDQ71Hemsc+da+lGNLpeJpn6z/WgFVT+jGsDtbcTNIrK9xkqzLl2H8YipuCzrbe2i+4ot
BKfCefV9t94Kxx3XZbaRyq9uSZRC3lbFTo1oeF3LZvDe9YQ/WOhzvVFzVz37NpFpvzRSJ4sskx8O
87ci6n45nfWFeYBzjxQ+B6bqxq1JsFT5vJuCQK6ZPIaNNzrbwGOuoXqbrGHZbcAhOCxEZEwZ6YgK
jsTQnrjgwiXgI2uFsYoyypEkcc59qXbdxO7dcuuI0B0CWNjGI9mRA5qG2btVDdWtPznXrCbAyVB1
uiXGCLZLimhdEh7dtD8pZHazEWR7OWuMJjEeSJOOXFVs84KFdTLF3shwcBat/0yaj9p3ccsCoxMl
4uLKtr2gQWtlsgNtgRUTt8CwsrSoHdB7aXre7WlusUl174oJlbhGMoGYL+Ab9Gd0leYh7hAtUsiy
N2mR5OWjN4T58lWU6C4CzjHdmyW8kppS1A4wbGQtlEY5SufBQiqStQRAaG46HA29gYs2Z5Cgaew5
c49C3hB719bLSz8ZzzPBXhHdxXuSJV4cYybVerAO6APrJyaLxY7uGJRHLy43QjV6OBoqvvc1lQPl
679IcBEHUeICMZoo/xDWhGpP5i+NqcpDVmrAipfHadVjrtWxb6TqDIsqCoF/wnWuwPyMziAecqOm
oakllwbbS6erk2k1GwhI4qrJur936uQht12O1DRhIN264TBK/aFO56uREVNOCPjroBvus1aqeoVQ
21wxzNL3edQNL5GsD3OqyQ+D5h4Cn3Jt1chJNRgOFFkGXD7PJVvbVxHucWzHPWs82CPUjJ457oUZ
KEIu4QkR0KHaz87p7FPykIAzxc3iowqLScNVkEuIPvPND715UkPDGIO/ua67n6SezmugT1+TFhgM
rmMH11o8HH0moaCyp2Vu38mQCKZ65+Qd1WRG00FbLjSQYt5VYhDdUewDC8G+aM+DkneFBjZJ0xip
MlVDs2Uwmo90zqcoiY9ejmwPT/hTKwh4ILOLwy5g3+hqfnRzIWqnDcnllc6VPtc5b8t9TnVDB6UN
QYUGuzqorHXSTSvWybu5bLWnJGG50jLsbGkNctBxkQQ63d2UwRo3GuJV67KhCWIDGkBMH6G8jV4Y
fJ+6bsC8UyBJ6xWwdmPhq+qJP20RPCQrzYoB2ASwEeZ5YJ8xEWnU9bfCh8OgB3a9YltR9XH7OttI
nWTySfKQRyN1wEzNw2A+MG+4wEDGpDm4Xh69epGOAkimMR4RhnyDmemAwIAWpvZH0EQ9e3vRbWbk
YxvW0rNtWey1UePsovhdE6CvEBBQzWYIg2sPYUzd0dIaxu7CNbfKsuzmZOZ0sYPojShuxEuTavmR
rvxRa3jGbWeLZbO5iEUnX8rKBwuuIYhvb46wulObLlrWEoG9J0q2imySyVPkDWvo4LAhggJJw0Aa
zMnm7hhQuh615cb3mnY3Rs2l7hHUd8raNVbbrsd0BPOm6zSyNe/Y21Z01NPil8s1YzvElTFvh4qd
yGhp24ytUApSwCtovc9t8VTURflYlk7xaJo2+CLiq0h2MUPPdbqHLGiau4pAF4v1Z1sPdr/1kkUV
akGncJKmvEQRlmKm8tXKFhbjCffFLC2oUwTHNVi+sIYG4CX035aL1rXocEgZ/XgckL1c4EHICwVt
FyZkEwbx2adeOzLJ/op0F88SFKo1yv3lgB93hRNojKe0bIt/an7uAtR7RTIYbzFiJ618TND0Ow3n
S12QyjcbPcPqNGQhtq5lURYbyKdUCl16931DBkVVjPat1+NHQxj5qTFjDMGCJACTpTGL4vtIE+mh
FFp8aquFjuEj5q5yCWkc9NzfbtzlLnVzt7PQuNk9Um8E4D3JBu7G0OpxX2TWD8Xo74qUCZhHGdzG
GstZAappy7ybk6JNaKCo6s3ETXowCxltikqYm5Eo5jtQTb1TxXz8LpLrqLnZEhIDR0pLCJLXgmzt
0Rno+i8Yh+5jHmkP2tjqL+MAn8IYm50y0uisUgPUjg+KDoFNmeQ3x01lmE4v6Mji0FXVLSCic6Xr
wyZvXHY6ktFMNxbPuuM8GtqcXdBAbKyJ3Pl09p+GnL5Ep40VJxRhHE0+S4QawbzjxGTfCxyvTlC+
Seoc3WSniG9Q86c6rDHEhyNEe5GQ+Mz4uQ57e4YvUefpJutaAitc0u7JFMA0VgXA81oSLRO4nqkl
HuKM7bGgBBK+BosmJQoGDeojgqf4ojBaH4Iq/U1UrAcFFjFTnQb2y75417v8qGVZeQHawCa4SPeN
WQdXo0TNwhjXe2xpQqwNbBWrkQCZLTh3StrECHCd9PusnXwY/oSeVdUjZ+R0Fj3sPkBA+EwMC3ok
eXTw55jHKxoxJjaJJo/STZRN72M1cgl2WIFoEHIdGvik0qgraQ77z0ja7nIutwkYoIgT6dy31buR
Ov1e9TRnvI5Bn+dP88rCdx2KRIMGGdTzsSybeiVpVO6S0kXAKXQ2aYnxTsVOIrL+yMz/B6na1q6Q
2g9TxMfBHT8hBMvQHElA1WkTbmrNJdthugS9LM/fN3ZePAGvtrcDWwQNd8fW1VNzY83FLaWt+pIn
xBhGCIdPfhlbFGdcGCPzA1N1QxHqVVuqoIHQA7d9puBAoqPyhzLKgzOyhOniTBaiQwyyFCulsyaw
iDVv3tRWP5FnJD0O5Mzf9TEEI5cfpsERvCC0C1MV403gM05VYYRtSidN5lBx3Y0W6OMFbfQpDmKf
hXDe8Kfc6cvmwhwhSgWaX99UPTBZlR1Slk4++a3S4L3JO2cy/C0ujkenYqU1PXerN+mLGIbmWSLN
u0vK+ejXmPbcgvUy8WIXC1qAGUUjY6EofXdZSIBPNlPhha71cyAJ9iRUq50TPKtn0WT+sIIXRScx
lVzsCxDMQZI6tyGG7md7n94k4tv3jYmb/zbHNaNVBG3IOpkwkm99y1tneKJx8TVJ315L1b8PIIc8
8FyVx99EiE84kTm8pY38S/aTuYUOr3AegPqm/KOdjJ1Cd4CGBG895ekRffUNlBZp7VSagfdiYPFb
nnFPSkELlE8aK5k17zCzNYLl5hfygYe1IfOrB9AcIS+ywvJYpvWb3hYfRqeHuF9BW6vPQdnRKrGD
e8+yrjnc0xWZknqMCt4w05Nvdz+w+OzzxqIYssPYq/c1+s0gF59zlLBfn55VxN5xmh3qz775OdaV
yxB2fhVDjsYs0r4C0qomPQdPVzucDLVlbbVJx7/UvWKLQjWNE0jj77XS+sQoVm2Soj05MUSBqXjO
jAY8nqh+927xiSrr0c9AYo+ded+XAGW6YYvKlpe579L8htj/IqAQqDxnsIoqyMY2T+TqOJg/nXXZ
YhafHP7C2OajMrEagiJutgkVjFHOP6emDifaI5h6Y8RoiL7Q/iFYlbUHWz6umCGrKruWHZ7xKM/z
DU6o7Pr9WJDCs65yp0c63kxYCmhPGyOd6Xm5+f6qrH0D7Q8T7WSmMa9N3MQZngz8BAwg4qB8H6gq
j1UR9Mfvr1xYW3999e8eSwr1JDK8jtCXHum2zRLGNH0AK7MffMJsnpoZo4Ag4OA0o0QAmU6LNiu4
aHx/t8w1OEweCehp5taXCjTBxiJLR3dH+cQ6KJ/0qrkH8aNfv+8FcjKoNzJzLxPXPItFaO5jIg9R
8yYPkzXihpVj88Pt/w9757EcO5Jm6XeZPcogHGobCqEYEdRiAyOvgJYOh3r6/sDMysrqnra22YzN
YjZMkknyUgAO9/Of850QwPHs1j84nQYgRMAHUELW95G/jnwz3imZk5Nr/Ko7VssLA1vpsXHadm/w
5CWbYxVv9kxzozMWj1o49jcniT++393pThmgHkLlRll4i9oOK4Aw6fWtIpuCUqIly2fnFfDrOCUd
gRy6T4SUq3Yo5REZgF6EIe4CLc5P1uTQI4KF8SuZEDYm0Jqgm+/Qp37ii1iglj3jhwzTfCzau4m2
19v3+0c1MW3KJ6Kha8624iUfEyK/nvEGzKl4lW5GM4leZ5uxb8tXfjnZ1i4IatgDggwYNY4g0eP3
iyUSzawzv/9+azJ6Y2e3Wc8y60WPTWcmEIkKdXTrAUtmYnzhP3DvCp0ixE0/1NPxe+D9/60B/0P1
PEsqrJ3/ni60jpPP+lP+HSz0x6f8s3dE/4fFIJ/kKCXxdIX4TN7/7B3xxT+gsLumwxSUbhI+7S9r
APAgPljYvF8YPieTv3GFqKK3TJ0jvkvHBAyj/yOwkPWfSDWG4zHcEC6l9vgXbG/xIPzdGIBO5S2o
Gjeo03LVhTQZYX9bGfIWyyJfexWNYYqQgzE6n2yOfmGU9NaRy16E3kT9MS01gJ7JvJu8sAyAJau1
IR9BZKbk6KF+AyKo8RNh/bGqlS6Qv6OCDJLbkMlJbBxpxYzC3ukZMeBCPjf2Bz777+B+drArZVGn
2bkH32odcpPNsazD5H8gCUEz/K+/Ag/2DUqNh5PAMq3/xBKC0TZS87zARELtKadEPLX9ZzZ2VTve
zMnYY7yjdtJL6l2TGPvWpdWSQ3aYtCs2VRfKrzBVjMfGSHadjlbd1XeoJ3ugsvhBu8eWuBXl7zyS
TnzquTNxgY3qksC1r6X6wFb8fI0N+ZmJ5mpGABUY61LXclcYEVueM/GPFeQ8532oEV4z50KhJ6Jq
tEtL760TxrpLEnafUdD1YRCHK7MLzzgHIXcywLTBQlhHFt5dDQQv6aqtiSU7dp+Jd66nJcNh9E+z
CaO/LQ5ODrlpwtfpciXMVDpBtLmySw8ynshLN8aQ/fLT9xTRe3rmAOiGK2Wd8vBg1/to3Dbjenx0
s3X6A3tSQTNLQZUg0fHmmt8qflgg1on+1Nq/B6qQKfxdxSHJ3Gwby3u4yqN4QYswgPr5X7r2iAlu
pbwTQ+iUSYmkWxEMCcQOnuPOOq03rh14AxvukSEAXfeW120kMuK0x6l9p+L5VI4mV7L22jcZual0
o2f6oRb8C/IUI/IUs45FpAnqJN/alfUQOtVTb1t3xlQENUXr/uItdfcs/Vssvmz2lLdPoO3qrryX
OZW9szxliThUiUtwIkYJCpenybrOB47AjDJ7HKTd2nY/Ik0DJloil7/VoXXH6kwfM3YKctx1KsBo
DDklp94jUgZ3yp5bf08gYs3KgNNFMy8qsXZL9Cik1qo28BZUbz7dX+MhF1gn0Iu4nWYquTQSmzP0
/aigJf4m25fMLFcxaL+OUS6hKraqw1s0ZVtvvub4TnGInuHvRhG9vhZGVebDQzb8zpUOttb5opX1
EIGB1yKfdAhtmVt829pKVC7/2rxx2pAwkTpNE5dLdApfZPTqEU+0bKZQz3Z9HSGCpDvzWUSQoz/R
BXlsQZOZfhL24+pwqfDFq0cuO0vydWW8KeKjs3rsGVMxO8Aev7VasJ1PXfuejc+pv6+jD+nc+u4J
Pch7GRj3IaLZxX2C5Dglx67b8sVi/0ih9LqLL3QtRs2zYDZgkb4d/C7A4NDQ/8nYCzooOwDoe+wA
N2X47rxXuIOtW2682ymImVX1wRBBVmwjd2jQK+zaa1u2e0EzOLE7OLLRR1h0m86N17R2HqycmRX3
R8Jws858vnix6W1IDCQu9RYWUSdvWmIG9fCiZ+EFo8Pa+2UuW7MMxdJmYku60KJEZgp9EGs+2gvm
6s4+8l9+REWfSrmNVbrh1zCZVVAK4sfS2sqZj0o46OhrprWgeagT7bkNctTjXtBaUm44vR8sLv+M
816W3lcAYZlkBAKxIKUubpScgeDPkyA6aMBymLdstAiVlGoFFzVtMu7yfj7ItL54pXEDqnRoTLWi
BvEsO/PYR/pOdOIxGqtgKmh6Mijiw/MKd2e93NqgsTeAcNcOA6h5OGNQJ+W9At7iZWi/IP/vlwFT
va6rIygasCKgxubmkMqA6VobnYE1RPERC4U9n2P/g7nDOp9ezOxHYhhHp4NB0ZJ9jvPAXjxI8IDJ
otyNU7OJQ4onWyPbTEXvMkKgG2PMPX7ZbfpSkE3dSCMM30u7ICPKMNoaJnlHK86vfBy1J2U6xm5p
Ihxsa2s2xWObxc59keicCTiyREWUBX7RE9+or6kX4sTPgXANWi4OTW8QUJnbr4yzyQ1/1vAI6ffQ
pFV6ThcifN0zBDJ8Rvu6VxzxdIiHOpucFaCVw4gP40BFSrXFF67vSbNset1Pnpmhqmvj+gfOdZhL
9eYNNve4k2GaBW3lZxjbpLextP4d051xRfrFAKh2lPjW4MlIL0FIMnu/feuAamKfShg10rLxpjsM
lLGcFXd6UZov+UJOWz6s9lCyJy3FJ7S8GY2FTkWRpMy9o+iBrDAPmOlESrh7xeNvnouK3DsO/Reg
IcV9NTb9hk5DgtSm6N8E9LVBDs7z6M0znfDCWOWZPrwNPnmv0VTVYZjcy6gb44OU0W6KiQvNqgc4
nHBVyKXc+PuFlfbebizSu+/3V7NPe48eRShHM/bxgNHOrsIJGOhTfRBUyBzTCB000eyEHop/fqXW
ZuqL844ih+wj1CcqcTTE4dCDutqqVCeXkn1W5vjnv/n9id8vvt/3rze/v6N/vW9yvKCIuME7UUG4
ot2woR6cLVKkhdq8tXKvpIs+q0iI0TMIbTpjQuC21GgVTunRNMT/Sv56EZcF38n322W3zFMryRRu
VCpdp0vNc6hRoGQm1sXRyqBR+i7nQArBbFsJgintvcMXL2IEWPpWOHytDJtYlzHCoxjZaUVkTjoG
u6jGQOEddLsq6i6DafFglXR7cbw1pzXdczsBfoa23INmviudPZFxN7BLZG51QfZZhYrWOBWgTDCf
+khNbxV25E9yDIGYp+1G7BgqgyGyDkPBn4CSsZnizzrycVYCUJVx0IDisICfDr5JQ04b4A8hp9Ht
lQkqNzH3smEvIAmt9As6cNvomFlIKjlgG9MkuzNbbGVQZGmMncxk1+Pnr5CNbHCDWicCV0sDiREb
vANa/nyna8MegXWTDz31YU4guH/zaaCHQQGKsQP47kGRAhcMRVAzgyOPIDIyjs5HvRRyDIu1pdnU
PcDiNL2bZ4wvDeE6yojxqd9qkV6dUVwnp2X8PUIym66UtJGWaI4FoiTskcd+bj+b4ma01GEqnlPh
/BK585edPyu3IwXgnV0Jmg7PTGEa11jrEEfrW0IgJaouY5MHQNy//3iqp6KNhY+05F5LtfMgeWpI
Hjemz5zB3ZmUq435riBK6MMvtwsizcsksze3RkT3p2lD4kaS7LN96yE3YvYF9sqYPHsjt/5Yld3e
QOvW9SCO7IDENgCqazwUu/xXpndHSoYO2SgIRfZBEuo7NCE6eswdpUGBDnbF647mUMFSro+c8w82
5vXJa9hMUqogqXaPba7UlWb7ARL4tqCyq4PAURZn2gy30qJ903yvSLfiqkPQdDZCtRu0kZVu6VvV
94GqtFU0HcEkwgOj5QC2GQxqv1JHkzC8E/YYOPSd31n4GFmb3wbDuzUO/en8hSOGPxr3Qm6NO31I
H+kNPww6t1AndynVuSj7JkEFLc1OLhQ4Q8t3bjzRn8DSADRvNp3V8mMrkpal96KzwzCqdOuT5HUF
ImNrbIuC4Xanrfplt+oNO8ODjGWNp8pZZgvUernQcdRtxmdFYHLT+awP7L9tqTZmnkF4BgQC/a1m
Oj1opJ7DcuNHGnUyXNYpVTQtUZ9o68KOZrd+cLINf9JAZ//iNzogSEJFIyaGQn9oUOfapjozYdgs
7T1mwqiPzT071IP4yJpw78z13RxNq4aF0rWNZ90w4L51p1A3dgAftqzT23nQYeWPO8e8BwpMOm6E
uddvGvXhu3TS1tVmcuKdH7qXSY+pcarfqM+51lX8DEAOaMbV4ViIWsXdXj1XcbspyIPpoiJexrfc
kzAbHqsm2SuQTE5OsZamBaRCtxG1aqao2MIbu6m76rgm0FcX9+067d11j3jTR/cEr3dC2gfKxg/U
IAZVnh/t1lw3atj2BL09K3qouvpsd6/aLM7pQByK5DFYLzG7O8KY7J1sNj7e0VDpce4nNj0O2Woa
pLH2Tel0luXw1Ig5KOf62FcvzFEOfTo/RPP4Iyfg66vkVPjNjb9Q7xLED+1NRT16bYcHaxoD/pon
2Eb3bbwNA5zcwFxwlGYjf9Y2EBamV9PZFDM4QWMJbzPRKL+Wfb6J1cBl78S0LqDUbg9n1NATLBJu
EPkgsjxWmLqnJE1sCyPHB7O3KR3DSbRtPWBULIGpe0/nzNZotM/GD/c+RHGHfJMJ+MvJuf8r/o6s
zVMu10Rd1LzKwYGZZOEg04bNZzvU7w09oxXeHRWahykEkuXgvGACW83bsViTMT95lOvVvQxc3GNL
bkDL3ywuEHwPUrqbYUh3rQsqbbCu5XSNZ/vXMDyKMmXIDP9Llg9TbB8S7zA6ZGXmWyOycz3ph1YM
OyqsN67+pbcOdvPx4LsVo4RiO+jW1u7sgPHRFt8/ZumetekBRZwSePLG9YDYT+ejox5sxPnJpHWI
Q8F+qQDIRXE2QVjOu7Ad2BPvWtHva9LaUcEFPJdXjNcfFJ0AI0AbxuXhQP3KjN1CU2hD6pg0rBuQ
BJc0j7VUsoTdXeOPuLNobFOQnPwxPne6Ds/TIpAUr0UGlcWrXvs+fs5G6zEWbFZCq94LlL70MrHx
EIuXHA9LU6RP7Ach6wlcD/PVoQWl8h/o27raiKEMFqPwiCeu9Xdm94H4vsVp7Qxbn6qScDdmV48O
1K9wuIcNx/M+aNOn0DxVeeDp8k6nKihzkrOeVM+aW0DUrdelC9Ivn08syMCHvKPokEUN92fvRu9i
5MGqExRpY8Zs1Xl5/o0N1gO0hryirMvv9q7DNxML7FXuQ6mG0ygfa1YObUvkY1tXNKvM+brvc84i
9l4+CkA+uIs2swbOce4O9pA/uOjuTkNkLXa3mhc/OfIdcuwGxOLBxL+h6xMKCBNMmW1mcEuh3R/t
ujsUtP1R1mXHcj2FyZVU6ctk9hfP1KnsmTeN6QVtSOi4uI9kT7/Xe2X5Z5BSFP4wOjejvaEDLWYi
lOX5vmGz6Vov+VM782y3s41nnkqceyJOC2we1fMsnOs4pDDgkjsaQ1YFaedsyPbkye9Sw7uAgbi0
84gnJVonRbLtbTCDNHzEPD5zFBIir8g0l6SMHnpKZNqYAkptvDE3pQQq3rs4gtaiRFUGvbxqLB1f
X7hl4IVdgw3blHDl+QFa9p2TkaLLtCdNIxyuGft67gD6l3ub3r4hDGmF9V4Qt29u7z50o3NNmuwi
rHSTk2rrk3Kbat19Ufh3hRXvZwtpnepc7GN7erSCXDNu9XJebnGV2PMtN7t9404AvMrnKZzvoXSe
LUbxWndzU/EU1vKc2+zhcusgBk5BDTcYQpVHCarvHAY3elDDBNCyOpN+Oszt2eud46h5AZafvR42
1PV2L174Y+m+jcBBF5G8GjicxiEoMALlZbSX7nhquAqGxVfVU/rWZzz3p1drpl+DKURYlO91ar9i
7r8v9PBZQkKmPQk4Citlot8VnBknIDqslC8+uzq7CTcFlFdnoOc+lO/OHN6w8RyMrtpz1Dcrecya
6l7vjJMX/87L4TOZMFfW6iZLWuJ79hVxfWeA2KibvT6QHozUUlf2iPPxvqmIEEeEQWpxNBr3ATsm
X6V96dzqYipGTBRu5OmhE85+wE+lGHchuW4y5gSAW44yMe7bVELXsLdpNZ29KgUBXj5EZfxRxnAl
2eovl7ieRh+509Onq7bG4D4oRg+jddAgozkzhjx/ODEVv3muc5IcCsfxWefRqIDwlXwFVMIfMyYD
khA3Df4otFJbdVBIwDRSV2e54S4xsbek5sEev3KF+d09eCJ6WKifKnRPDKYk1Wo8ApY0NUWDtpmu
Ks3a+O5761m7bqrPuUATEOaJEQiVNSQlMTuRW37tZfImMuvRjdxAI0Q5i+lau09QR6isJOnsmQdp
5WfAhHc9MXNdhMfQ1/YhRZIkzdxRo2xE3+hG0Fv05tLj65OCdH+McGsnULKd64BoSLfYNK4q0ilk
5GLmLp2tZw3JLYonVMol8loHuSMPQiIr63h8S3tn45jIcBon5bSLnNfKcY91PAZ+xxH/1RDzKRxh
OrKDN72cYuj5CNXh0vrjveIgyxmPij/0Oic9USt4sTxWbSpdsOsJvOJRMp/opnuhEfg4LCHcJuK+
YguomexzuoPT5WfDp0H1DAB959rOHg2nzNcWj9DE3hlDuJ067OtVjOV5p7nGDSgpdd4AXDx1Z0gG
vhmXsIxOE9kTxqY/+7IjU989ZMgUEkSmFWLST/QbiJcr49vnPDdYpwdmusR0df9cO/gkmT+NL0Ba
DnkxX4VOCCfp0eHCetXEzd4vcugl1b02e8+u6z5EXXUzBsBwRvaQa+uhh/mQX0ZmoX23uDAGDu6o
zYWx76duUTKBkg3brBa0b7PXltSH2hBgi/kBp+WVs/glj+Izk72D3n6OSXzuQ/E+FdOTrbCbd+be
EdN+6MNzBs3RwgFXIcsuEZVhso+p8aqpfu3RubX8ALXVBgqOz5RKVqrudKj9+uTCUHFx9aPgblwA
nUIt7pESZgbPBD3aDeOb7dv3OFzf51J7g016W/yraKtToIEUQu4aMTkRQKh/K3vc1NPVRXSzdHvb
sJloWPaSiT2QSIPOdDi7qQus/Y3joCs02h5eyq6yfmnFbymaTajrV2q32WDYoD6zXcI5CKmD5rkx
wsgTMrk01R4XwDbUvUCyCTY085TdN6L6bGIAzpTx5LofeESJq+SFe/DEAnUzldwnlfGQDBx+Mo/U
W8nh8QI2HT1S2wHF37qlsSfItjdHNKSSRxEJlGruz6lv7G3jE27X1c3wenXynA1sVibsD1jawhYB
pbTUrqDxaa1FuGdCYjAqunp5yJGzYDGyU8KKetuTUc6sLaNeF8srJIJSH1YUpDNF18yCLhQoM9VZ
WA5eEPOcWM1j2qiYp5motp637eDDMOLH8jnZ8L9BSGTHznI/kkIipHk/G5F/zQ1S1IUsZyAKwmgt
jC5wrFow9RYeB4djvpjf0lacx5CcaJnATc6SXq10n/o/3SCyQliPoArjGNj6vyLG10fTb5x7Zc32
vaLGaIjH+DqSs7ufMt24GnQCfP+/Ou2oKWMW5DZoEKzwrENdhG8ogz2bfDoKpAzdZbihlt2WitFL
nOS3MDIwivgwWqJnOJxOet7xqMYMXfUbV8VU2PHLnAftDcq0yba2ujjJ2qpDxE2HbWcH0mhO6g81
+2Q5zOwJ3ugH4yrcGvwsaeF8sSGpN11KdsgH7zl0uwyr1KD6Ve2gY3cGSX/XVleN+1ClLKvjCGXL
wHhjFI6+cnxGIbZOSmvGecmZNY8fDZdYEYeMIvlV9vOzgV5iVUZ/oHpWYHWHh4VlrY5ld/Jk9VIi
m62RK5NtN/+2QkRXDRpPjZU7csv7qiMik9jll1uE0S2JYYnE+1RBqe9AQNo/taQftkOTYFCDIEsA
e5NZKe2xWbZzanaQkxclO70tf+PGjNatwkjm5rQqt8ZwGxL8O1lhXiSGKsExG6C+CewSDZ2YUvql
fYzDuY7kx9IXjtu04JgO15m/Jm7POHdvIkrYPq1KgDdlYnyGNhMI1/bgMlD9M0ZEbufCLpnh96TI
NP+lrWT9u8k/CPekjAGM5uA72a6tx0Nfdw1WJdqJZQjAy5ijZ1JVaFBGJKlFo7t6Dk2Qg4nzZEZu
cugGzN9dRsEkJSRBUefqNrZf9ARlNxuyxKYA80G1XbjLG4U7O0yeHO62Uw3G6CQtdUts0zk1xjBt
o9i4yzC/84wUw+t2NNP3ZnTSF4VKv2f0ELAnbJlHVCFafSYvY5fViOOZ9o4ssG8lOQtdi94B+BQE
nVHZijzUTxZmWHBGg7lJXOG+8dmnzHf8n56sH+GRla/FAOGps015jiLDhpDTZNtZxs6rn3a37w81
dHmhY7l6G+w03GBIz9g/U5dYdFSTd+rTMAm32gnmB63TmQ1VTeDo1bimUiK5UkfR4zoGCo/48tvQ
sbV7UDqIFl+tJUnD5tdYx0RFAVhhZWobhoWgd33MGRCaEuOPJuk4ZDKkqyeTCPG50nBUukA0NqMX
M1iJafIru4bJUNPku8ogG8hxhYsot4xgzvtkHZtQzyDvRTW/QL/YRxkDUKqte6tgIqT1r8k8/Upa
86npWQvJlyIO9Wvcq2urdb+mjk8t5nWqTDi/ZQGNWBoPNMTWxBQ2Y8zh3vB2BPl0yhknTkIxuYW6
fZ9qPGpxZLLz18uTpxSRkZiFFu7QGG5AfflHgburk+aN6yUnTxn9jMZYsOHYk415DK3GZ25Hrqfp
cuQG8xfBFnNXdn29nkzqVua4sI8zDR0NAHafYD+LAMkh14Y+Z3Y/oLBa69BEHnaLrZgogRjsxNt5
CYbJ6qgJnoYDVYCbkL6VkZjXStbPouRbg/jK6NfWmduEOo2bKvmYeg0qFTtWKJbRya6lj1WK5FbU
7PoGxSTVWkCiY/alL33jGNMhx0Xui57ov82K4ROhsL1T9NxUMrrIatI3XkwRioKBFw0RsK1CuatW
eDtXKczybDfdMrym0R2AynVfxW8YN2k8L5uS3GDS7yy7KVY2hJTSrV+UHH9olkWhh+beua6PAoJi
g/P4ENc0LUwVxxbN/CV89pWDM78MKK6HEfRoMOgMDl2HZ6fqMAo2HNtwMoucLXeiimupvHQNH7Tf
AtcKKZKow7Nh5nQ8utbKKUuDSsiuPFdwFfOuVuCp+ls9zHdeZ2Z3eYpubFlHKpZSzkbc2GLiRZhR
baPXET6+ZmW3RnlIFxV3GkhyReIjNfRHuhq91exRQ8LEvydyyEWTRDimY53EwDQWJdP3mHF8Fr24
WvbppQXzBEI5K2OJyDWxQC9oPIRIjhCF91aXQ/Q7cohVRGP/wzE7on5omA82VEU4l7OHHpFKYklL
wYkZt3DmoY/aXvWltSp51H2TFjiYi1nJeqFIOAWtWYeBW2FJzgftGCs3/soNwL8yq6cLj5/wzsXN
uWbIKvd9SlOCZB+2yJk4j0d8+o0cJe7GbthKe/R3WQ79hIQv4bn2w3cMqLjO0nL5TLZMbM3MzDdD
vlhN4U7tNIfwWG5UktIrOijoZdO2bfVpKrWUDC8T9sEyNnXc89yyaBK0NqU19eshbOtH/LtrFSGi
G4k2XY2aOg9Dc9bOlOIa3aLw50FpRmKllCsORU9Bid3hPXdy7aZpteA5jyUzkaRzS6XFDy7hVMAA
rdgiwlh3lNzcDNHYB54h9lbT3Pzqx7gPLUfH010lN8yd6bM/E4lNJf9sX8bxRk6VT6VD3K/UMLQY
Tb9yweMeSWHTTaSYTMHcR1SscU5K5XA6UrZeOMX7HHoz+t9Uc2xBKCzgFK18/Plw1GPu362/OOaq
zJ+2Zqv6jR3a9imu2nWZZ1/5NzmjN3/bBiqG1x6Y8aDDFv5uyrUfHFaxMWinIqThdy5xY5Qo2ElI
P3tak+qG0GZth3mCZTUDBpFuEyhitluqwG/hoHvrFCVnpzRmMlag6fPZc2YvqKOsO0nPkafKEOUq
CotbM5rauTNA5nNaXIC/jkurElW1q2p5NfL4PlJSEVRY1vp+1Od0rRjqF9HQfpKTu4tjSg7gTT8L
pE8rJU6caEN8iYAGB6GR7qpO7/dxCVBtbJmbt2nvEyfm6KCzyELpYJe+3OWNZ1/kyBmV59W8big5
q8MRq76luitYZMbiYBH+qILVrXLruM10ASTFA0HvOWk7yDFlxFKgRA4idzSYhVMXI03jrrGfS3sI
kYQwfTStZkDfKH/GbtLAF81XZcnZOqIoxIs7INc2iFUb07mup1gFbI+CiDS79I5PjFlRETNaQpxK
lXKGUV3QNv2dnjcH3es9usTma4UgcsgVpW4aSwEis9q2gmmkVaNHeUr+HpiUrB1SaTcj7R+B6Oqb
DsvYWiu5q9inBY0dYpF21E93CZxpFjWqWm0/NGRAQ9PKdlPBg744zTG9oZro7+vanghneZBTZ+Pa
jhBhvj9kzlDFqnwTR2l9sPMETwgUapHB6fSTCG6Gl6wHbxJHK6JIMcnmXVr39UYva2Kxo/UhO3wl
sljYwdEAcHAhww722uwmLKghFpiGVuL19wdkkwthQcNavRpm1rXe1WzM0am1srSQDHDB3GHulgws
BcRBZDN/srXqt8GEZXFWOXdhn7zBrZqfaqIL2Ft8J2DCciJ9Hb4wqIMkX7Ie1CjOD2HinNrSMTkX
AEfl4a6/pIxsyRHyLRsGto6hh8SRzAfDtfrbiN1mBR6y+mGXcss2q3+f5uLJGXjSsdY5x6yOq/tK
GsOqYYD8JewUaGBRXVtVvbaSWQteLW1f+CmnLd3lBJAq+WMqujuyUemrMXHyyXSseJIp2mlgCA8O
nQZUrvL2IfKsfN1SePIx5f5x9jTnN82KWw9c63Pay2fRj+PKaFAhTZ6/26aNxEV3CN1JjclR6afq
Lo+F2IZ+Jx+jGLY0uMCaKayFK9fywV2N8287+tVYsDqAQxe7ahLxT6qwaXcwR097CwdSw0PbRM92
QYo5Zst33y8pkDQE4aJ6kh3WmNSnMU5wsRWTte9wVxU+P7KY8hJlXx/u0aPjzex3xUvs09ED7EV9
euj7Ul1ko4+fleb9nmVnv038wtg3mpQeWBpblrYx7ufGZxWOnPGiKPBZpsL2SYttC9NCR/Nh7jdH
JeuaTXkEgMJeHtXArQ8q1fITlPzkYEyDfmozVKGolOmZ1hVSo1U+n2US09I16ihgaf5WeoAhJplR
Sru8pg1O9sdrw1/v40Zn60FCdV3OZb5n1+WclN7Uh7g3x6NHfuCoiIkfwhFMk9u59doLBcxomnV5
8pI61CLbPEPMUPSbDQNjLlmeOHKvAD1EtNSU3bWoJwqqhIEaT9/GZmQctQX+PWHXFKwpdIh/jbF1
0M2KmQfHhpWq5O7/rq34/0GYmGUKgV33v7cMP31+fcof/0YT+/Nz/uUZJvDnecI2sfcKy6WS8e+e
Yey6Hicv1nN7sRNjq12YYYb3Dwhf4GMsXKwCdzA+1j9xYtiJTeB1FILhEfKFb5r/65+FrP8GhYt+
VX++/W/lm4b3XyyztsAxzMPD8nQPYsDSGvi3VkBXoMJylDMDrbcwx/3lsPk2xfi07eWr73d+v/1t
l/l+8/vFt4PnX29yP+UbI4eY60L2+esrfX8SPfF/NwHRXRfWYb93dcyDg7ngTchzQaak5Zp5I4bQ
SiYl7hJe1GElKfIreji5zZ/v+36tLAaSLd8fk2QCO1qCo7k2ep7jGc0gR44mEC7Rhxhce+PRNOvm
2CVxc2wUtiJdtiAV65QNMhNHV9/E4GaOao4wAS+vDctrjCu6o3Kte1UXO6EsBXcfyBKLTlXCTFSA
QhnxOcdS6J+64c0Hkcz5vY2HkRqN+kmN5N9hADIszB9Mj1sRG5v/g76ADRIb3XzNyA6k5F5UKXY5
o6jKp76dX5BFMRZkxgMDXR9LkE0BOmrhfe6hrih21LWtjC2tY7h1Grw1K2sS/iUeOAOGatfqRYZ9
In4uZfzQF+FPx441HBjtfg5LDivmseo5JoeF9mhllN0NJL58Wq+5AlZx1Fx9kNt0Piud+oN729A+
ONROF4uM5qbsLWaKLkUgDFFB+IxrLOW/KDAPas06ZFokjxaDPQbohMF7aj+3yrXNpViHfobJZP3n
j/0kC9qPphl+LAmfWP+M/RhMElg62jMVUZjv14bvjAz0FGP9r//DDyD2XLB71xIlw3qXa22cx8/Z
MH7xmO4epiL5IuIHS/aOI++CyymGVtBtWe/pG2G8FcZns+hWs1k82Wa3YYLCiRVS6NaT1MRNXO75
SFOBoPznMOawuIeFD1DhoPhlVCM9HdnFay59BxBDl9XFysdL2khUNrCP0sAB5WgUVY1F/kuQblvr
Hfz6xHtv8uiNPWKEWxCvIfjLFfYUerukMtdG3r4WdfrihMVX48c/nF6AaU9/2T7JkzHFD1WrBDMj
DcGcM5csKBf39xX+/dof98JiTft+7ft9/7sP+X6fSK2lyKNLAqn1jOxyLUlPf7ywun4d0em0dvBs
//E+9f0x6V8fk4XYuuYe4y5j20Dq09Hh4b3LZPWMFgn+ISu2mqRQge+atG8SAucnUzoVtI64STJg
PFfr2R7EppHzZ1/44RpTggm+mnIB6bTk4tr/oO48dixHsiT6RWxQiy2fVhEvtNgQIamVUzjJr5/j
OT2N6ln0oDeDGaBR6MqsrMqMeHT6vWZ2LF72VZ7E69ZLKb2kogFOK+t06ufAByyUYhpz3iLHse+r
zfO0FBHq5IAoPlT7osl+ahb1a4GsljtITVpDfMhwHuiK+c7pm4CPtGddNK5dixoPp6l/SlYZK+H4
D23HttrOIgQah3Vsc+sslMOMhntugRuXpEixBl9GO0BBJdlNKZnYu41q6lDPAZfV4xxk5alWxvvB
sBiVpgk2ySKrOw/lcaATbIRlrmeU3rr4S4GcYXp20Y0sO81WBPqMO6K4FSJj5mTVXSbdnsLLoYBV
1fk3+GYaN+b2MVNg4voSXy4I8rYPqpxUr2oHFME9YOgYiyekhRmtcOv2xg05uxUGJUDpQXe2p0ge
9ZiVYZel2NfLy71mxj122MLdJC3BtSlOXjKPfrEUo4d9HtF2meTHVe9yeuWVeCSwf5CB/liOysqT
VO+ZvRMTUy3O5Yd2pk6LYtlQHyAIVMFUqjmAvp+mmo59t8CMyrUhbBKA9JZG0NapM3wADHYnSNbj
mqmod0NLbzE9TBxulh+JTWpl6U2u6f6Z8iYzEwO79QyDvl1sqsnl8yH75VZixpgqXGv2mv6KhNui
/cGW6V4b8/tU/9TK+mRhxO4otxl0XF5WfZHlfOmd8cMW9CUqvgADN3Ugm6LT3vPYuSefR38N55QG
NkHLgmeTf8FIBWBaQsJyhuak++7WzsW1oU91Tum8KouJ/4T3rbcTSRte7JvGq8sdlwYVCuOIYIua
7hpBQH8w6Rcdu6m+k2NGy2gXDbsea03U84mQrRPc4eEgM6n+Ni6S4GKM836WpXtb/UrnYFH9xsJz
mfEYZ2PYT/OXVtXfUIGfA0GKQFp+cpxbUnV4dXjzrOKyZnIdALNgdsytsKyJtgTeAlKmMhNIkr61
rBLXM6/YEazryOxC4sCBAdVD8Q3qnbksRtiZ1r2XpHgVwMcXBstAwCfxlyHJWUSeCgw7sK0oLsNB
l1jgIpeFsufEomzXiV/dtn+FkmmH3EOPSxGfB0rcpu6Lq/cjNa+nkgVW7ZBfKGZaHRLOC9MhxIC3
X3ovTgrQhxqrNxit/NvQ+dZLI/ANORWJCz5g21ZV8xCGtNa16z+VgWSjSPrB0x7msT6z6t6Z2B7L
wcTQQNJ4EdhGM6h2Ya3TRKIHmL5wGporP6XeKOPLUc88/FEFH2TGgYFwBDLoQ7YDy2S/2gZlNa07
CduCQsMtQfe7nnRmmJUjNrB0DVTmLvHoq6ML2s1mVLp+vNpeaqyrtt/xBP9EJiKzcGv3Mrn5c9Q5
ySFhHySSzF5j5H9LYdxVElt7QhhgsPVz3cONHLuOqKr1bOC970iTiyI9mYDilgVKRE/f9H0slqdl
ZnLlcIDnqrptpXjrG0qSosE6dLQl0AbXPPT+cNWmwEB/i6+unn9Z+BtTElqRNx9K6b5gwsi1taTT
2MzFS5NUaJbM42kFn0vd3BiR16S5EPAy55YIebx1THkTaPwzOl7dUKZQ5vKiZBuPZbmaclpqufb0
vr836ynM54rNn1rEidJdmIsTM8xtH1cTzm4AzFEYxAKe2hzxoorBV6K/xCaD7yy+Iby4qyqxkLII
70z6jU9GfzDvzQhPGo5pB3YbwRuLyA9I3WXtQW2TGfkOCYUy6kuk9sUKlyA6afCh1mMEQ1bKrgWx
jnW6qT40BEZNl+PWa+LXNKZAz2qpt4s8fJ69m6wNHA3rCl8bLzaF4bHiowy6q1467Eun4ibr/VsN
m+qGHNo+ya+yJEiyZBXWyCK5Z6nPqo57rtuBhsNDzrbJqXeZFj1FsjaOGZ7fmi0J3xqUt2Xi5WcS
siOUcnGrHtmt+PFKSKeWrD8sTsLQg/q/bU3vLipwEPvNcu3o4UB/2ONDfATHL4sJmkDm/LombAtO
710JJNJtbX1t4zBeLS335qRvMSo6bR4avaHvcQzArX2auLd0U95dBRNpbpNY6NicR6wlaEg5G3Qi
B/44rOx0tNj0cXppA2mOySnhcPePbtsKkMFmuenGvrtwafOPRZ35NHuV8UNKLJ3lRiy/Yq6fbAHi
X6iHr4WorkSPqVEz2FyWoOCsOEV7Vstua6o+UO6fKdOZQ9doyH8bBavxym/gziQMC3D4Qqsh7NTo
EHnY2jyYk/veFhBKdU+ZkIKKFhARdjG3WHUbiDMSKTVhjFVU8RRBbz82sX7bQQu+FA1UnmK6koYe
Xmy324iAbqfZE8SCsc2Q6q4uS7qgEOildq7zXAJuiQHGWXZ5O7p9DnQQfwK2CkQGtqHjmZDEzKvC
1HdgQBEjUCViAxO/bjs/c4QpKxkIrfjE3GicQfrQw9IJLpESOXrUjhLVo8du6fl8IlwgoeBvZYV7
cE5CYWSv6MO4SvmcRLcKcu4qUaVFXZFKZtFGBBdDSS8eGgwNuDrWNGQZB33GRafBBo0HFOXGE8Fz
m1PHsShRh+T/Z6pkHpL3oJpRfjoUIFtJQQRaWJmhDk1KJorQi1olHKVKQiJOm68sJSuJ5kkqmYkw
7Hb8IzwpCSqtj3oUYVBr/G094bgm2h1Z07SJlHzlCfk1eo4XuqZ5oVGQ8YbyohnNa1bi16RkMAq6
mpWhpLEYjWxRYpnmtWGg5DN2WA9xt7cT31ojy33pSmjrUNzixXnOXZNO3YlWJJa9uP3zuIwOVVKe
ioQC73lKQUwErzM9mTwVCHtCSXzw7aWS/NR+fY310kC3ve+xR4I8tLfmsEonagSEZX/GNR9UQBsr
T0mKzXiboDAmKI05iuMyZm04okGSqcI5Xu61GkoE/eUE9risiXSVo15KwytpJsfiUv2RNZXASbaf
BVeMICCV/OkqIbRSkqihxNFleIyVWEp6qLvRcgTUSL/3lKDKM5iFQomscYzcWivh1VQSLNtMjm4l
y/Ltguo5/9rotbYSbuc/Eq4ScwFM7yIl75KQJOdp9wky6McgFiRgrn2o91p+wZ8drbnkNK/NyIZO
SdJOOl4BiLovGYVnCDIRDdEi7s8Rr6kNXWLVSzeJhz//aBpoKOHoVTodgQqfMV9MkPknE8safc56
+Qxs+40FS/Qt+nLfp4v2xmxB8FUMKNSajI4DbMMtwYadmUTDvp2q/JnGj7fLqBXTSxfxcCODXVLL
nDcpRKpTZ8prsNjRqVV6/ABWxUmt5Wg5DMtF0a+KyAqQTob82rufEX1bGB/EbhoMbdNEOSuLNMsO
Bl6AWZkCGmUPqPyC7I3deOupU0nNadgsRvroY3DlYsRBi7VAKpNBh9ugIZSAln9wA4Dq4by8W6nf
/Mo2fon7tL6Ung5KOiBRRJUvn9a1ridXNy8AATk4AdMHh5imJLscm5hipPI5aFF1E5UIZppufhij
uR/Hbt9n6a0IKqxoxgcXrC+bazWOiRjM/BU1BYyJslO0yliR47CocVpIeV6+6Er/ZISNQlDuYhUn
jAl5IfddYt/ICefuqM/XprIepiBFqRm874IWr7IRD07enanXukkNUnC19ugu+qlZoKzJto/5d7S/
bV0hcihjCO06WyZcnP6tqiulVMWgQ0dkhiRO+ONipUtxmUCwSfCcuMp8kuBCqZQdBTDOnaMMKi1O
FRPHSrf8CpKcDEJYWTw8LbUytyTFdVJmF0nhcpgl/Xjgpb4pccQU6Y+uDDI6VAdlmJmVdYZyPHzn
yk6TkNoPs3F0towxd5CJgUl79hmVBu44dpzaRaljrAsznDoOjh0b506Hg8eECoH44H4WyqekTD6L
A8oW14/ZEgCnzPodv3INDJkSVtI0R7DjDY6hSFmHZjxEpjITVb525E+CQG/9LriNUlxHxPLmlcSH
ZOFHAp39q2serRs0UruDADcoMa/Or9CqOK4miOV+r7sbdl9jWJb6vlbWp14ZpJCOVkRWjVupDFKj
skr1eKbw5nBqaQlmKlCjP5AqSSRzDcoTvkHAoplSDA5h0UAtlsqYleLQspZXSxm2JmXdypWJi267
jRygpiHI7qDhMPa4ov5M8H4leMA6vGBA5PPjpOxheGnaVacsY4qRoyxk6R8zmXKV4S6LB2dX+OU5
kfe1D0aMUuFoV+NHQ/HDy1tQtWhUEVAdoxg3RdLeo0UOG6yzIvzfXW//UzPH/6NCDV6v/3IFvqqL
tPz4KzTjP3/FP/o0rL+xr2bApTfD8//sl/++ADd0+28uZEfbBSUGM1I1WfzXAjzgF9luENieb/D/
DH7qvxbg7MZ9LzADw2FpbVq+9e8swNV2+5/KNBw3oGIDCgcRDNtVf9S/br+jcRyHfHSNQ9o5JzPL
2cLgShjLvajN/wFP4bj8pv/5P+YalmfTxOdAOHMN47/RKdpGsggbdHkYHa50hKRImI7WCuDXEXaU
c5rxYuCA0U7TMr+WQ/Yt7P4195WnNBifY6v/gu72OsTasK6booIzysVP2GurSTA3UpAVZCtAilTt
5jhUaqY1q/Xb1ZLjQ+6EfQUvp29r7KgCaxI46mVjVOVH4DYA+egK0I2XGCdiODSsD0yydjEdf+EU
C6p1MopuZm5v5ux8SSqDohITlZMEMwzj3eSPbwzn6zxLX82OsAzbL3gVsXcFv2RzZ8IMNtAkjQvV
XywOTn26UjrREGMPcgoPmm00P3J2Zg4uYLNhJexYR9Fob71InnSvvte7ZTNUxXWp3JuEZoycdH09
mvesbN/sJL0xtOmBEvV1zVXJ8KhILmLMzvheOnzrcGhBf2Ath7jY9+mBOwNrM2zbYZmZ3ITLl4RQ
vlbHKUohWVivG86081FIP7bWhua2MzQgSqRIqDntSEoZDXfnzdRkjPVwIgXHxrj19R1w0LEAZ1v7
Y1ixXilYoguzSLbddCcJBDrZtJ0aDbClnycbfoe4V2KmGbt05RmOCMo4w1aopGIMOr/toikjZMzI
nbI6W7xLHh/0yGs/zZiMPooe5HY32cXTnUMfRQpZlyYnCx04mIIZvAX6a6l3T3Q98tpK+72D9REv
Ym08Irr8xiRYdmZcmieLr+Sp6rjcwYHE026an8GcnmqdeFbtDcZja8XLTpXDyiZtd2bnBttRH0/k
1pqNN3j7aoJ7VsaElRMqFu+FR8/9BGFppcn+aCW6+dTxGznUTM6w3lBEOr99mGvZPnRBPK6qOcOH
tIyrtitssm7Sviu94liZrbYr5/nqTQkfEEP+DCVyCrZGbm+iXQGEuG3jaAiDaIjgaS73fKI3iGaP
RcxiliaXT8uGWkIeMFsZ1bIC5BcRlda6fSTw7psSV37/oeGUWFtefWfy8qerYnzy0+wuFtEjdzti
DQyYbp2GNHA73O3z28gHNzY6M7uIiCiNMJuPBf0+nF3vNXEupoOKLWUaFnUF3cS+wVEJNJUHyp7k
y2jwkCyM5y0f/cpz7ip6djBRcyIEzAGFG61gqj0SPJKrLh7fyYbveoZC9nA2aeriMxD1Ls6WA2hD
e0h/xio7yFpch4UkYjENLGnjR6vFXMttkFLQYcQ/ypUcrUos1jO4jzx0bf+pxecNA9TTPNZo3s1I
K9g4Y/geB6iIXi3WjYXjpNchVqc9kprV/kKBfqjS6px71Y/i/zbO9OTlNGK89IFkLo+Xz3rhVOvJ
04RZdRO7+j5KnNs5pY+7bCJMTMM3W4t9Q6UnIUZaKKJ901Xi4FlQQtSAaiXrWi+/TZ8GyLhaxXKk
ktXI3rg03xmETDsDfYDQCaEaYNesZgBvwW0mLkojRSz3Q/rBJP1TMpGJkYZn69Yw+ha6T0C82/xw
jI1Y0teaCESnwfgATXjERH6T6HOKnYSVcYQMaVJsykIfqnDQbJj1I3AhK86bo1b2X6ZHg2MbxEh/
E5dAx/zASs2J4MwYUEAnODrEjcKn4UHOZthB6ubTCTaljShzz/BhToWeU+PhlcyOaENlizN68jCN
ggnwYpaC5vAFO5Z/d+/e1uM37qLxwOXbschdWs60R1bwNra+aFzaZyS1E9bNu0oW1CKnANY0UEvt
W+FP3w21GmZDQ289b7sCRgqPlNMOm64ZTkb6iq8EQ2O9EfTc5U2/8VsVvNBucc7uKiO6JZrEd5GN
BFut0X6wRPpZ/DhsOKtcccKHvREcaEl8nysYbmi7YW0sD53I6YozT0sdEBpzb30m9wBn1VBMRHQH
TJNT8as51qk0dxY4YrckyByPJ7fEkOuM58ApPogufMUB4OEse8r6gYjAcOYQGlZd43waHInQVIyw
zN271JI7B+sfMNBTkFuEf0AdB1QdLDTwoVJSDstVU+wnq99ikb3koj92RXTpCDgPqxjfvm5k0BZp
iLANNJ9i1brYHRNjM5t5toqn9kdHYeL+c3H9plrbDmN+6U/Ej5jdLPGrB92HlN5ONg1OjNtYnQkp
afeeVAcBw965wQi0H2m/8fnit4vNmjtGJulcpl799OcngvG+iy46acahSfajqa8J4Lw3vDIYy+/a
pSQS8Iv8sKIE753c+7s5Roc2bZ604NuNe5/kSseeoffje4eVvVXeTwXwGGuZZGiX0YS3Bszr1BEl
q337ZXDa4B47tbnijWDsfG/uj7ZXgoeZKt6MdGbg962Kh5q8O8VLmorsi0Ps+CY+mWhZzUZ7r/Na
Oekae8WuzG710eEYbz+GQPzC/Xoo/Ian2TYumQ+GVeMgi7mihLbWnACws1nq4ntNE9YZoAUMmJ2v
DYw2WXAcHToKe7bWa0k/xQttpnqo5/kBNpN3kq7mXY1qVJ4w/V0Ehfeo9lVp071OzWg+Ttlyk/PV
KNO+gWET7SO3aNC1P1ryu0zg7s3/7jDwf9Dr4nLf/ldWF+h4yfDB//561f/PX/SXq76l81Cjehk+
93rjH14XQ8d28ve7vWX8zfNhjvo2qSWPxjwK7v5+tzcdBgIIbmy5EJYCEHv/zt0eh41C3v31eq87
pq67tk4xXxAEuq1u5H8xt9RurLm4mCNSuJTEyCFiHcMGdbPM+WrUjPY6kuO5h8WNb7iOKI1RD65i
bDcYMx7YMz9qBXldDVPHqdMpQQ/oZJ7ks+ga0AMpRRYbA3b3qCDefESP+K2LfR3o3PwU6rtS0G/I
4FfbxGDtIRrHgdcdI5+/TH9g4fzkHjUNXIs1gW3rDsJyXPwI+HaTAYqFwo63TNK2ApFz4ykUmHxo
hB9io0Unzrz2UpCBjpEV0I/KlyXzxFkO3L9Z0r0HebxcQIfS9gFerR4ucup7ulAdwOLECAkUY8eO
WwDqWvxeKaA6RrghHGCs6wq27hvIopECsJeQ2CeI7BL7IXFJIO26wrX7zBtIDyDcJ1juHmxfTcHd
xwHMO3B4C2xV4a27Iv9hF3pYskG8akboZ0oOpKvm2AfmcIvVdN23/ngsBMgordFPhZmmIUbYZeNU
vXc0swIs0rCIUHeBxzQQ6g1I9ZzsEaZN4PWVwtjrCmg/ZSQr7e5aRJTNpBXlWJ6XzUeslQs8Xkt7
xApzLeIlBKpkrYIFVB2emG2hQPpuWu8r1pwkDVd4Onhpwo7yFHyfwnXt1lFAfvyg6Qba9qNWjiC1
2IYfTaPc9N2o8sAY9ONYwi9QmH8hR0Ciszg7McClPewxcheZ/b70Tvecch0NDWoQlb+82bkD0Ged
koMQjJzAP0zNAM4Uqu9U9UBHB8GoyghwCn3GOdUhgSsobX4UlbA+DIG2SB9PRa88X9xek4DzHztQ
CYDThh/73f5TgaDKECaPvZalChJ6SgpGEkP7QZUnNB6HcaYKFSIfrLCpShY82hbU72g1pxQwBGS4
M1XJUC/4RANV0xCpwoZBVTcEdDjoqsyhotUBziPhHXoeOFDo1Es1qDNtBp1+Ge7STjY3Bv0Qgnh4
OxAqMTMF9DEO8ew1942Hh6NR10tXFU24qnLCV+UTA/UDihedgp/bNiYFFXy98ufamg9/frwuqbHo
VaHFQrOFpyouRoOyCxBW+pabFRQ3VYUxq1KMyu7qx96iKMOmMSOgOSMwRH0306UB+faJy3p5CWjZ
sFXdBrbMx0z5oeFTQ8WdxHgcMblyuSRPMTjOvVXwvMrAAajnF2szInEiTKBv5eIATmzIm3c5MVrS
QGpbJZlblciUL7N5sOLKgL5oXCyfZTK3GudKSD9Z3dE039EJyZOnSkcMVT9iqCISQ1WScKS27LGJ
0y8GhSWCG7BUFSY5XSa6KjWZQI74NiCPluv2Bk/wpjZYTxIcq3D/U/Cd7PH1fgaqLMVTtSkTI7qq
UUlVoQqbuBsRc3utZeTRETSdyOGSPRkpYjFVJUvX8kccxnnX2q1zLqf4oOH4AaYDrLen0yWi20VX
JS8gXBDYVPFLKvtuLemC8VUpTOOxsk3oiZlUYYwmVXVMslyCHhK7VLUyAf0yNj0zuSqcset9nlFA
QxwPKpT21dNM40oqalJVVjNhn9qwJ1rOpCemU0anDTIxpW6q5qbAsOMA3KIBDzXS8l7tOMrJm/ov
WkdJDqDIU24ca8L+l3Thc6spqI/VP2k2Des1V2zNbt+CRsOL1ZjHiTwoEmD2zq0af33rujd6HV1E
lh4imr65ODomtOLEJxAzuZfRoE9C0omZZlX0YVUI2JMXvDWdLbiP93dLDS2Q7yDPK5SxsBRQltsW
Y5pkhjhUNseVJ4nG11b6hh1dbIICsAMHhneTsCfB8TNSDQg9iDn0trKC4jeT8MWZbzdLaahD3bop
agH4shYU9NDAshklAFJ4bDSJtqrDquTzfsN9dz57bbZBpPOPEw32lx7Y0KXJyurUGIDH/vFDMK7A
HapqpkaVNGkSJCNeOQt9vdrhNXaRvCl1qlS9EzVJTC1rmm8YBTr9u4m+B1UHNap2qD9/sSfKomoa
FuDAvCWqRorYRXmtZm9mGFXSfwuyhn0JKoqqoJLkEEwFUVsG6qmMrP2yR3+4swOCqN6ca6GR9dPa
8YMaZjJJbg+Fk4HI3gx61HGAD2iL5VTQhFTj7Dr1VeRcWZwwe5HYXZM83LtTgl2Fapes8dn5q3P/
z+Evq3q8AfyuXJDRrRP5ALs6jU8aiZRgYZmUO2wvkmaysdr49jWD13M2LXFpLWe8jpXqB+T35/FC
8h0hOCD5h/78xZ/9ia1P9VbS4LXWtdm5onZRNzuBbbeVv0BbCmvVznj+wPEvyW2wmLhnEmdJbwGO
cyGJqksD0JIUn3lqPdZHRZTfNpSY7jIHs8MkCEBhKjNaq8FHh7WMVuxTN1O8YBkpB4Bj3bua2x1l
bpWXtEhJ0Vs5rFxkJVd3hz11k8WVG7y3SofMw8XOz/75MZue9lv4JGyj5LrGGUd4zPVu//ylJO65
s3xM+X/+NlsK/zaD5ik14V00E2OI5UprJyjjvJEAoMy4KVCQSbRqpa69maX+IYfls+8i7dhrcXnD
IEBptpTQOu3+udM6lmKGfYGTHTzwhT+B4GHwM+z+yHQIkVRvaDIfo+qNutQ9UgM7Lx7qy5hb6Sqj
MQ2yzdQdLN+gq9CP5dnxvPap5Yl067p5M9xqYjfmLduCr80myIngZrY4+8RLHlo/WC7u6MFPzOb2
zcrJigZOzdLVo/yLzLJJI2G2reqAtoqkOGvCkbu2zQxybnn7xkL7pHF9fogtY77kuQjAYZl8cvTl
OyAXvMIdBX4jSYcnH9gvtUDiLR24tKmKjK1uCPCYVkMcRga3yP9YVLWHvM2T+75FxnJSIw0h+WlE
IhwYcynmA2fhTCIpgHtP+pjuPnyvgg/HTf6Q2W4E2sY13/Q+fqmCvLhHNmpu+rF6EaazH+Vsv3Fr
LlZ6PFYXaoDEQ9r0NGTy4wxuA3GOyN8OBh1WUdO2m9LjLKNb70mfjpk7vYMT240E83AAFkUu1ywW
fwuWmvgGG7kSWXljBvY5nuSjrBdqbAAbakoLBRH4IUqqKfp5r1EvTDxQd1Zt5e8WG4ZPzkZO6PHZ
7ysUoSZ6ahliKWBPnrgLzUQ4NSJsY/NOPobX9XI/i4zlSPsGSxVw6RhfFcpuMfHj1M28ziaK20vr
HJjHqOwAPHiP+eJcIpmt+txf6U4M7KwMeMiU26hqdHvV2rSO9HwjrUkVohyGyfnw0tAXnHYGSx03
b+nAIiS0ohDk0/SrJ7tzy7VLK8HC3pWiHLnyKJfJ4DuAP5afHiElN86u8TQ1B2/gDMlI+Ja855yC
LZxby405yafIAUjn1oYIaVw6iY1Waj8emCPH9z2wCQXrvZHrsCcW/baFfGWyfGvc9iVOMuzYjn0n
bdJgTfdh+tM6CHCz++N0s3DJpgB5+nJpRwoDl6Micqvn0kmec+Fc3AA3YRDf1FVz48qUq1R7irzq
UmJ+bKFmkBzGoJ94vISn6lPDqlpYT7VJ8wpraX4pznK4cbiuy12Pdx1PSO+tkza9NzBZ4ogabgll
7eosPdOfNa6rmW93n1/GsfluKmKtAOxYGL5Uy+gfhhJkk467ZDZjKsWSjK5Ii7C2Tn4vy9p159MA
l0CDC0gYSLyyqLTuia3W1pTD+zJraehwwpsBfyNHYue2eOz72tk7OKA6LR/O0Xe0SP+uxJjs9o9o
z24n0nv0K0VtgrBWCkxGDzKTrGYYbslas2kn6EUHFFFisI2YvglKSe6PVJvEmM0oIgrCsXuxtUhx
iqMy9LQiPQPAG2raA2w+NH43Xryy3Wq83LYj77F2iN7tjq4ttR9bEoNdjUXNqtSD+y7RUUoGQv/B
8GSaLU+VqfOBoDXDLuNHf6HeyR3gDpTZBDM6rm91FoJksFkLjy8wL92V7/KYJqBjQ62G7Z1RBj0v
BzH3O46Fc9NPG+ybMiSh+qIH0mXqYpy07TnsAQ9B48jZ2pcu42OSvWFprlZuWcUrxP13f5B3o48d
JuivLt/0pWhempz4Hq/Io8z8n3hG4+ihaJcD1NSirh9mqF4UsENI7zaZHxT70cM6MPNlnDw/fc9G
bQoTrR1WeSvYhGN06iFCMbPA2LZTe2fi1p/dmC22d84EsBssolDHtZMxF89Zk7eh0bywlR4OhS5f
dSlofflqvfwkGlBC2Dt2dW3v6ekCIVoMADrZYKYp8w8oqtCQebxqJgdrux8cygW/Iq7Ylj1rEGCI
5SZbxIrrNjR3A299UekVFFhoWBCywprNPSwd/iApNdI9hW7rqfd+ap+WCEogM0jQw11PfNcJ4o+q
W3aFYQ3rZklH0utav5NW8gBrEJNBqpVhO5TbUq/vl1pCZLPLR0wNBxlbuxyHAm3RP3YLIy0rnvoy
/xpS8633edj8QnuC/19ysZne7dh5D0zIb1jLt3hsSQJ0NTdIp9h/2UJjd0lncdFAJBCFQyPoghgP
10xQy8j8gXVr6YB4YPep6jf6N/bgf59nPhtew3MTF4/pIt7nD11IorXaOnN3eu0ZoWd3BypCvHVQ
I33Eab9KdB9zT2uvNQeuUZVuPPazVum2W0nxYz1zq/NfVEttPQ+Py9LjgHeKZxFkj4yt9zF0JrFO
yik7yk68zrp3s7TFm14EQAEwAmIkg2XaEAxe5MVO7B3vSXtHPeKO+e2RwiZv58zyZBMvoHsJRFRr
nDWL5DOv/bXFK4fnM+GcQH/gXcvjImppIH710HIE9zgfIi9q4zaJ+h6TKWYz0H771KcGzp7Ma582
G9G6H5XlHUDS/OJrufE7gipdmd6OwcEgcbiCa6Ly2W7D3glXJ+x/VtQH24uvVJEBDAWxr+vN7ay5
pPx6k868TvluTZxdWsd+g4BVUFo/ZrCcMaNDsm1vpplnidQ6fFC6iOf4NSgg/2RGwjEE53dVy4Gb
NZbNkTcaAwdTaO+lq8iyvxot/85dG0/tdFAajQSov+pf5OT4IUUwd71WPBuKNExtHbVYnEaxpJuk
ZHpcu/28LkZXORPLl170BFsC/IJTTG7BLYpXDXcaZLyBWZOSsyV4miJk6ixZyCuWTnRn8yXo6lNJ
UO4s7ERfD7sUJMuqpe0mjG3tMOr0g8p8NJRq9sGtEuB9atNQI+Qa0W4jRnRue7FXpKogGMDfwJG5
bJ1MWxv9DFEJd69vyfclrx/R05bPbKmSfZEkbmhWOPAW1hADJLyl4hz05gx5hW8JufGLY4p4JYvg
XOMfs3TrZtABzBc6fQnmb06UL5znwUOpW1Ek568N4h0fEQmKU81yfQuJvDoFbfLUm09GSsObXyRf
ukk4KF+4nhXfplViAQ7GD6Til0kiW3cJrw3fUJNucyRppK9LrL3wLU0vjDHIZPazbI17+n0pVfIS
cE+qljeuoxDqts5hRV0o/HEegy7DyBU51EFm/bM+d1tuPlTj9uONFzRvkR5sesEx0uft0ygeksXg
PdfadK/rH5WYD/T0dRvXWm6nXtIznET+ynWpEHfGium1GtZuVkablOw4DbvPGESbrd5OjDCBR/xM
y79UjL/RbH2LMRCbEISyBUqKloyPxHvXhKL8VZTpdzZ/gJWVWunBp+gyNLnNUD/ezhhHJ3qlJsyG
sWmC1gyS77TKOR6s5DQZ1mUyxvXga9pqGbVtoscfbVHhOW/9zwXHeRV30d3YattucC7jNIIu7RnR
vDZI14nfsoIrqZytsIZ7BPG1lPXLbPYvbmkK3pNzBVxKL1Y23M9dqZdbp+vw+ZNlaPIO+NvknR1C
PJQEkNSdZ9mFpmS9ahncwUTJFbZBxRvUoCvs97pz8DCbqEtlsvxwmvQXYEx4AqCxlss61X4HfpLv
M+sR6tF0QnOGFdp4z1ZRszUqh99wrR3nha8C4Bn9PNN3vy/8u6QK5j0hOHDPs2wYogvYpwajxpCI
bau5OT/u45Pk/bzxo/x9NGPMsmW0swgroMfM832d72B0khVewijCgOWn17Lvvpkk6lXkw61kFn8O
JpCrk40zn2mhA2VC+RsBdhotmn6vEchYHHiQOpewPOJPKcb/YO/MciPH0iy9lUK/M8B5ALoLKJtH
mSQzuUt6ISS5O8dL8pKX4456Hb2x/miRkZmRQBYqXwpooIFMhml0kw3kP5zznV9THX8XVsp1pUNU
kHKfTTZmW61I9UOKrDIeWa/pXXDStNRYBF3wprxaEE8w/CIQ+oI2cIFxs2F6xvYIfNkSqGh8c5W1
G5g50RMwnDQs/vCYH+dCS5c8y1OKOoOxFbcnVeyNuIRAFU8kOURMwirVnlyGnmaLDrAC6I8DTh7S
xn7LhaiWdVyfbTvfG/30oqUo3Ek+1DTFlM8gvQJnr7uMjfRSKQicJmlgEULq7VTDsUjVkhNStGEO
xTVbZcayJfubxw2dOBW23vsLlEDmzu9JKRl1RItStoC0VfhkRoC/DanmUhuzU0Ced2HE5KiN4iEp
LQrqkHNmygNTTlWM7UsvSbmX8SLOuFTyEpqMeRKjFw6SkQIQSkUqG1Gom5C4sMLQf5SmHm4NFruL
JGfCEQseu5YY9sWELh43+2pinzsc9cbrIJ/TATQodWe2lfYrY2jFCG6Uh9rGM3s/3D90qxpLXD48
+62JDx0eAO7gmdH/+01hNPWmL8tnD9cV2lRQIvmi7kaOUwT2gT048u1GIfpOmtOAVnCTRiY0/flT
90M+f9jZztFt7Xhrz6bGvx3imayfzgdwJLgEaSHb2RHczX7I32/NfuG/fVgKb+SKjmMkEIM4VLxD
s99vkpUpDuN8CEXI5r8fIrrUUJAmxkFL/rh1/9AnMpL955cizRRBK9ebSniYle837wdo0lBl7PLR
nl3P2Qz3T7m4LRgFoTSpNHm4HxSrht9vCT/ojPX9kz4ikJynjm/KDVNyh8Z3Mb/p6tjtgZkOfznY
gEgOaQ/ANdbWY21+Bbkg6Jx7SJthLL2gsSgQZrFlqOk1d8JluZDnA3EVBfodUWKiaRgvh+ztD7UL
SMPsJ8jD8yNz/4Pvtyh1eBBYGOk4aAK3xXIZMTRLD1g/2wPilQ0S/KOYn93OfqkbtcWryaxoZFNi
lRUQ4Mw6NFlk7/yOdCXwurh8edT1BHT2356Z+7N1PzTzM4geHNOwaTqnLKRtsgd8wS5vxwtr+QmZ
TwPmI+wimFeme/bjluKyrotrFvU4M5S8GEVsHIxBmuf7AbyCV0AdHmxr03S8o9VkTCA5zQDeamUe
RZ1/auAnyCLK6Gvng5wPCP8RqwQMz0pD2CQ3QL64f0GbXO0MM6bZ1IB3FklDUpM1W8BHIofO18Ef
rTOzFEZ9E//klPQ5p3cnP5se6itbWisVNvYmZ3HN1kTk5x7s106LWjZXYwI1mXryAqq+Z7hJLG5h
ldmpTrpzMuYvfWfhLfS8dzWAkxVOGT161hQ9SlYY50myDfPrBLxjYD/IPq1hPzHkjEz2IeX8vXiI
NJi8gXapifqgR/aPENSuTcriMWJ3cbofSPTwkWQ0L0pz5cmOqzlYnvFgK7QVmYISg2g7yNNoDKjs
AN8QXkiBUMmquQ7YYDcZA0eqUj/aZkXxTXN00JDpeJa65h6qHq+fEUE5pYckXRlxW/rX2/fvuB9s
LjSrqKrGhVWjpk97co8BElDVI7WWSD1iIqTcpNV+P5i/f555ABalidns/BUvsjTiGDSup4HbzKZv
cZJMBDJPQ4/d5xfhteFOV9W4tKomedCYjaHwdsPN1CLvx4yqlxsP6fMiV+50uh8KvTzihkjYOI2I
Yuw400+23U8nLtQkoFeIlhg3d1kxnYwkHTea5f5iFYYN1sYWhkIR1WSb6zDYnAaPcxrhYsWCAchN
NovKq6h658P91v2gmV16ZOxNP12D85oPPkupFVMW3DM49+Kq2PixHx4xQ8MuUgMHQ/m7oXJ+DIqB
IqUx8qWiAvnhgfNHo/KgdZ9+o6sHfYBETqZFv0I/5HJx7lhfRWn+ZtYghnVJn6lBgtzpmadzKRA7
0uDW/NL4ZFDC440EP9vDjSQNo6lC+MO1foktDp7wmcC5ODpI+WL+K39VbvozUM8ltplr2eg5IZ/Q
pICvuySnsXdGlzbcxKiIPHQz55RPyjx5a8OZGOPoMvP2VDObRmvjA2a9u0MYs1K8T9hVeEOenlqt
TfEzjxRTvi8YAjRJGe0b1zNxgjFiTlrX3k90hiyiUVN5LGk2Pjr/c8sybVf3lX2oZe8eeko2yM4p
mba2iZYLjx+plGrfsPwdw7peu3EaMCjrI4D6brmIPJk9TpExAKQzxEvneMcOfQ0ugLG7BD3VUBEJ
6+B2cHl8MvsWBIB+lZLddZRZOEQ1fZmgHaZYRQ7DiveNbufTbFgOe1WCqLZ3AU+2+TuT5GBlGsCt
YMyyvBcplmFSP1RRA+trbCZ1YaLfdJtgacdbq0aLDvdgSjm1L1nKBk7L05KXDTY1nMjLFNF+nubP
Lqf9LbuOTYYUlM64xYRkUUj1I2THGr+v0Ts4iJRjI5KS6CGS6BMV7fjop29YjgD4RVV6CcccM9uQ
tiv4oy+ZgBgdv2c9EofYeyj7jimmm70IPfnexi0pEG4brlq3Uku7FoDCEW5gkgyinZ7iaDRNhgOF
F6yzrmVfYXoeoxCMCFhXN61jcRYOuxjDQjhvpDk7e73LS6MkkSfRcax1ekGaVvc5hqk8Gx4LXdXo
+6hGEaE3WyXZZTQB4lfNEW8+2k0MIyWUN4qrrSW0S4t0hFcBZuiEKaxvCoQKZbtv/U09xRGpxfkv
QmN9ZG+wMm0v+GrbevxKwmHPDKuheMCpBdFhVnWXe7zTe81nlCexWS0LRxqHIGRgCZZtMlGFTP2h
8AF29EbZvyNdW7I9xQvsOS/zym8iJXLb+ni6umAiZoN38l6ZJGlXoY1qQmTPLhRg053sByRaDpsl
ouPqlslNMw0kZucSrm3pf9VdZsPj9ZgmtPuOjQjrsDlxy4zWQdoXRBbA4LLK4uJOXJvtWM50jFBc
7p+7HwqUb1ijj4HwvW1BuNHaibg+AffzQGNDbk3rDKpmUq0cQVhZDSzXRQbGRqcjp42gi8IVX1i7
XxT06k5AeVLwGvCJMqhHofBc+I88vR0blmo4Ky8Yzvdb/GnDuZbPtTThL4b1rnQYt1ehAbINnxcS
XO1aTfiRGXXqy4q13mp0QjQE8+F+i+kb5A0r2Hi8gkK5LvXcPbVOdqiGiSjAtmVJ1ik4yprATs6y
ZTGFI4tDL82X6G2hc3UGkC+WzwATgglbtLjx2pW+D8JZ4rvLOn5rJ3JSk+LkORuiaou7yj3SDatN
GrAGsNTZUATnWCly3wjxhw7du0bucG7rTJ0n8pnOLfi0raijD1CF0XnE1rqiXRJLl8tFwfyJ8MH7
sRIfvV5DcYA8Fpol03e7S05YcWYPfYVGV5rPZTM+Ab9yd5J1Nzqlr96i6iuVfRFhzeKdHBfosefS
yECjMh6Jcg2tkw8mqmemGyht6xECfwzmQ1UqyKYF0epxnq0Qbn916apNJvua0gCHtgVGIcBU0I0O
SWnZExrOgx5X2bHzkQNlaCBtS9GOs+Vb41G7MDAOd60XUECabNJ8Hqc6s1cD2GxpZsj+kSAs8rgg
GcVqQWdm+SlgWsTEBkWCNmnpMSNF1LYM4w2OHHvdUlgEOhTpik7BQBoqfLYfuKHclkkFQ5+tRsYI
/YhNGABbi0U/xL88SquDH50iX/xCDQBtZ34e2spWZ72lvG4AOZouE862038EnvZZCUDhY1kcDEE8
ZlC738rQPtoTlUEQ2sGad4xgkdmn2/9eXeH/qyYjw0J/8Z+pD3fJj488+hNo6y8/8wdoa47Z1XEa
YcHDLqS7SAH/AG0Fv/kW73isNzpfh8D1FyWiafzGZ2fOFhp6w0U69lclohH8xhLWdQOY2ezO+O+/
okQMbP6RPwkRXbJi/IBcWtcH2+UZ/+AzsgeapELzgp3h+XLLTGw34IpaGFb3nPbhG3BBQErkuTfZ
W8CcPzLXsUnaokDMQMtFwO42ygxYInAbwJSnSi50Z6EJpmj0jpiQd76JcFavl0K6WwW33WHN6FHb
NU5HfUeYbKJWTEA3kU3khbxZotohX4JnjgE+AfsEM6N3sg3u7zUepYXZQLBSCADjdKVssXa7Ydtr
E9wnfTlYtwZDfQ8SVtu6/Bv4Upknp2DqmhdZD2pOStkicEpmVFY295xzxA5lkL9sG7Z5qsV57UbV
N6yIu9Hq6yucLrhAwjirDBStrj7rThhrqknxmAeQ+n3vU5eRYgw2PDa99qziPoUDZMbHNHfRKPAm
xf5iE3j1ybmDLHeMOWX1hUhg3JZO9KKrtFrbSE72scWwzPeBbUWJw/r+O2Lz5i2/GMQ57ipBSRGI
yWS7UUDRD7unmnAs5qfdeVR2yMS+OxOJnK1z5mVsoFAYVEX3ZHieCWimMB8SsiBrt3gGazl8ysYh
iCSIUbh5t5KxyyMnaYiWXktIaDco1izF2Qmk3GWs5R4018lx8AwgAW0PQ6+mxGUK3tJAc9+TlHkD
hoI1UTD+kUmUd+yTtILHFfZrHU7pjmYSPqxHPaB8TO1o4eIdkMirV3TpwqUOPibESl0R15VbC9TT
Osts+60zX2IJcDqvzUUbm2TAZLp4HBimh6o8dqi34C+b/cbT8fgOmqiw6s+pSaZZrlppMTA3d2E3
uT/VrHCCwvXVwTNEl0ocZmnLfFWPcp+N0nut61XiVtWrGKvvZhrAm2i64hZ74VvkdQzubH141rzu
xRrJ8bNRUW6tDCVpaYXuN16NBDVn2YMXq2qRi1bseYqHs6bQmccm2xvxHMtAPhE81yE86XHNZo5x
ClxlL/PIfounLDnZI/g2ZQNUS23/Ww2Z4BeOYFAyzLkbCq8IaEB/gqaoPiOsXKiH5PTdblULXdks
rq2HLi0YrfoStH0Dw8fYBmmm7TwtGA/6RIQPOZXGg6YheGRpfwDxNF27GVuLeKB9M3UdMLs/PZel
+kWcWLxkGsXrt2ezFWvE0TKYdp6cFlpaqLppWQdwTGp23Vu9TqNNlIsA2mtTLcLcTpf8YYS5FnH9
DAt7PeLaFVpnXvGOzdHaKEgnve6WbSxHaFBiHVerjoD7d1VHl9phQh5ndbnnqjw+YXfyDphcWJN+
TyVKO0KTidGKVYMfIAaJH+OObBIExbrRuj/kN1srH8ihiE9AxPoHXWencD+YczxxqYiz8w39RiNP
YsxgkZioWpa7YU/RRMjWGurxcGC+FT4Hzg/Dt7djwcWZZcoP8ml79Ir0kX5lhfvGi71lic/oNFba
bMPK+1sh2QUbkhWsPhA0EXnWRg8TkxK3vnNI3cuYGUxpw7qggzBQHNpUeqJx+l2ey01F30pz0pv7
OGREh0snxflSM/T3/OFEludwapFCrqBHk3wSaPTa7Ike4D5PTG+rr44d+mrwrHY9IrNiVmXt8qZ9
0soGZFFMZmk7VME2mzMPA38gyUe5sBZ06M9oXabHMpY+2TxF92hqVY/eK8leyg4KjYsCFinKUKO4
AUThAdjl1/cNawT+zzoEDFwMDav3DU7Z0njTe8TLdldtfNJuZNtA7NEHItyAJ3Yt7233sWxaRrFd
tA007UGklVg7TvWNxB7chJsxC9ewza6ihGVlvZZMNzzidIai3IEK/FHlHbneQHMWYOy+WXASWEs2
rPpSAbGujxN0Rrp7YPuN6LY320fkGjdvCsDUE6WOZRL6sowMePcpKmXpX515uOlD7Nlag7zdFwF9
xYLAm0UfjWzTy9QImotW0A+CMEDjamyQVzWLuvA70k5ssYK7+GiBWD9olaWgebDbhiIcrcbCrL55
kte0R6zEh4LRN3TxIWhcl7Em7lJ6BHc7TEG7GTsSIdv0oY2BTiNebo8IjEG+RvpD4XpkQloacJwQ
Cr1ZfULYJu/VWHlT/gJeLXwavWm6QENkG2Xa6VsGzFBpAYlfnlFf0A82lwm9zSJzeKLklAx7Lyzl
8X6o2J1VdJYM/exMbmMr02FdlP52QHayHmmTTo3wPqXfu/tJQvOKM3YZkTAc6mCjWmXz7MosjJxY
KZJRJWUGSVEQues0rLh45tUV7duzF1r9eRAt5x/GN7ucUncTmGQJhl7cXeFtm48Zeich3O5KXuCa
XLRxBX5FPXS1+GiZFGJKSrI1MFkW4T3I9VgUvG1z6m5EZGyUAlOc2qFeQ8qPNyq3ESFbSXQr29pn
lhQ+GKU3MpZSDWeT+abosoltKEw04Lk1ls5FMlgxTTxOSdNle6bnP/Q6fMFKClE3WiuhGSxFhmvr
825tjZyrYLSbJKCTjCmE4exk8jG2Tb4nX/DUeOQtt6yVlghIkgUe2kVmya8pcf3NGHWbaTKqS2CZ
Z8cwazTO/Q/oDNqiTpz+HCTmc+0OFwEJMaqT4NzVjLQSMBExGYrzdcBrbiSEV1u76kiKo8ISrG/c
eZ5EmONxynWEsu1bObBxx68VbyZ/+GWn41EWBF+W7VsUV/nS8/VHcIrUanRJUbR1arkzIoQKZgFX
hr0X4rji0Z46Koax2LmZ8VLarL0APbBfqOVrlnZPOQOMwBzhS/jP+RR8dCHpxxnGZU3MfzF7FSwt
UCUAw+Tlh2/F0bKUwTEyJx622XM1MYlusZ45I4DoQF/4kmBQprhiJYnhjfTLCGrNsMoY2ESCKCSK
nzTLMCEEIeKC4fKTbSHywcR6d3LKSxnNinH3WJm5x5tQIoX3rIQdQOIuFDugpXLwIZTBpxvlpyls
mlWnYFZobkp8+QSrzScQ2668J1lPe95btKVWyAMuvhW5dSsIOln0lquo42gLm0cczKhDY/WR6y/a
WdpstXsdXFgcY6YcG/OnnQ9nRpPXakQtpjvC3+bDhxZHJ9cj7SZOB1yIuOAgRHDh0MDMFMGtcxc5
FcDGmLKR5yF+QHSwirqUiSOL7bGMtwZDfIaSHk6R2ZWNSRJH+4lA3Ksp7HwZWWWww8iDFNucjnKM
v88iD/YDbbESGmE1MrnkwfgzsqIPlsvJElfA09CBIZ+sd1BsqMhIV9TYnLcjIkLL3Xsix/Kmt1TC
sfOUYeYMxhT3LUNtrhoLYbXg1Vh0+orhGYoZY5PDncxL8aqi6aUfnQeblJy9KGNkal1IGoC7hT2E
JzdAJoH2nax0+WWEVr6QZqhtfNqGLKo/WwYtS3NyP13uQxxkVEzJrbZ1hrXI2ErpIH1T6gqwvN17
uhG/AHVA4ej3zzp1y0uqcynvFRGKLNVw4KF0meYgimiGdoU5h/uHkPEg/fqUMvfPSSB2wKI8J9nR
zKUrpi4ErQr13bGCgoF7jFp4RIrDqcLboSDqn1VWEkOn4RePq+9W5rw3xBmCR5Ppox5bbDlN2X2n
xifiXAnINAaEmgyFAE61kPnqUcD6bjbF1LY/TMDfaDdQJuRTRTIaQfO45jkgxS9XPRD3g0acrpcr
9RpiT9lFqOg3Pkyi98im/QKd+ipCQb5MQpheHznMc/wcnl1li0MeGVCBvLhZKa5vSDnqdk1J5T60
JQR+rRmWA1qHU2JAj6EbtDZlKKft0OH/Gf14qZSePJYjyDzk45hLi/pBC/s3izXyVlrNaycZ9Ojx
yXLM6tga/nqiJkVn8hOwK25QcSyoCVaVZ5OjmHEnPII/zcjUnvqPsYO0agzmhjBwQaQawSS8KJHV
iHJnBzgv/AR7PrqJZp1T6NQZYCViBefKz33mrNotCRcjAJIed2eZP/Mkbi4V52cyRKhEOpcZT4to
WiFPX+oWeLl6OEQtDAmp19oFjt23NBABcFOsBXVCKFFlIyaD/UiWtBTrHNLFgsmucxhbJ7gOdXUN
cTbJvDMey8mJaQ/KfOmEOtgBS5EkUSAKJFCo3sUszoG7KwhzhrfL04Lw5wB0UKYMnAeTdmRKdLLC
rDsMCZEPTmbAoja8J2FpwCYDLTfXXl5xp2vB6gWXAEoZ7xboXX3OQoCiXgobAL4jraamIAvZ4kHl
GuSDwHy1PZYS7EHZgZpMfFOr0Pd4dzl5x+WFaK73sZFgcgssiIa15Sd+Rlz4urbFvRcgfmrrI7Xi
Ns1wqJca8cIjgLkpv2R+l6+bgW7Lpd4RjXAPXRy9TvIdlZY4ghR4AYMAjgou2TKWCr82gSplkAGf
TUlaBw3oev6rstUHmseLazb6zkjhW9C2WUepy5eECyysqrGFzExiL5rz/BQTqUd5wc6aV3c4Yalt
M14TAp+drmOgb7zr/594FSpR422sfv6v//HxQ+DeTHj6ky/1985Z0zN0xk3/HC3/1P6s/8//Vh91
+W//UaufH9GfjLd/+fE/hl/Bb7plAlUh6tFj4mL+jTJv6PpvbJM8Vq6ewUnC4x/92/iL72T1YwY6
7S14+r8ff7H0MAzfn0dqxmzl/Rco867p/+P4C1hPgP3D8pDJEZqo8/W/8+HCkFSm1pRir7I6OZHT
x9rI8J9JOUivhvZhpRXQQBINtnbggHcZM9attYrWNoh4ul9KlxzNO0mMXOzr/t3z2wGObNIvA085
66nosnWDXoBxLaQA8oTcpYS0sMp903xABqwfXOrFjStTczeoJibW/MIcqHkl4ETbGykxn1mRDG9G
VX/iNDCYqsXpLlFM9BctQlVIK5J8SYtZATs1ebp/rp+/cP9QgFhGIw2atUps/0Gzoqt/v05qxfCc
cNItZJK8ZH1FfsPYXRmqWIuWS6umOYoFQcI0LoY+kB4ENZOar8b+pD6Rne8SPY+2cQxoEHPrV+/m
jMJwXcRhh3478bdxFT0Amscs1JUNyw2P5dz0UhnlqzOMS2zJxqbJAhPtcQLdwiCdDzEoSAYES6UP
Y5B44tRjakLN0bklAUxilthz5ZNyIyhPmrlOQab6nlvZNrSyp2muZGJKGkFpg+n2grrzHXIxRMR7
9UMZVFMO4XIm122ukKy5VgJSeu0s/4SVUJFBOiDQHMicL4vz2OOLzCgKyomkQJNLgpE+mHNNNqQ+
mXwhHWBwG7jeDTWxMBgX6fPnis6jtEut+ORoHxlBXdtAjwVBAvbVoRicKAoDuqyFXYTTAi09KMlL
pr9YFJHhXE2OoExT5B+ovLBee8RfNs6tzWkk2+jM1DJbSFff93XwpFw75sWBqcQt05VXMiUqgBOv
JJ1Q2XzFXWoi2cI84HKGxgnnJot+bHnEB+JsDIpkHMI2QlhKMcrnaKKWzL3hZ5cw3q0Z9qD3S59E
RrrAYKh4NRLEnoTGxaXyGaA/IOch0ncwFrkDXlJijemYGXpzVc9CkQzg4IjXXqNXLD8oGsSqphXI
aQkioMU5LcI0RyAImgawlc8OoVEOXoEsG56iRr6CfgKxMvcbXBJf4rkDsc3hOR+B7DGqCfHEs3UF
d5LD0Wg0EW2RG9udsyh887EUihctjU5Fw2PR+GBm+1XOnVAx90QNzRHvvLNBs+TMXZM3908pjZRF
QxUFTrU1aLHM/tTNHVdN69XSgiGmYB+sp9uOqVwl7GeQGgPJ51JDN4JFyvOQfg/2WasIKkDTsaHp
8DdNo76IYVywbk0Wau4I67k3BG56koOe793+QybUkTSRnCMPkUxg0DBtVbSZCFevQwIdppn5uDSi
Ew1pUpc/jLlDnWhV47ln1TqHUc4kdxXtLCec6WjOHa5+b3bvN8HWPiS9TfB8VPs3W5v2U4GzWQbs
LesxA4DvJJeS7LIDcURPzvwRY8N6aUVq2joeo63Qr6dDQ7Ad6X8U5y3hlqjjNfcKJb1ddbrN4GNo
XmU41t9t8O/7JMEjSD/WfM8Cn85+iuL9/auuUZLBS2dXmDahzigXp9r+Km9OjG47MOHRTIjNVrYV
XcZxiBdW9t1weyINxuisxRI1t1vN5TosApOJQI6BqsAWuqxa9LJxypCP0G1eG0OBRsKH9VtfU7s8
Mmy+5SPjPN+4VSlgbUQdxtJwq2Ft+m6xlpyHUlgMS9cxk2UeZxUlZbUvRUvLp6N3AHC18DIV0+io
J3B+Nc2L2nSGtk0w8Rm4NleuRn3G9Ghau4qGk5nHrcurm+4UjMPZBG48h7dmfw3jjgHGGEGB796b
tKuJTSR/oxbaps/KcZF4xrlIWvq7AlZ/Ime8PZqRLafGHzr1HmdbZumOV/KgeAxNpmg9EiOKpXIz
ljOJUIPXnHDWW3NpxRvOsFobe4/YXP3WcLqsBOJZ8CYrzfQPRVZgE49p6RIhV5Xqj4NW9C9oT96G
GSlTVzhPshCTN6Xmsa9O2dSP7wDV/Y2wrWAL+QYRajwTWYDbP8JpuzKba78NuY1/iVNZU0Xj8X7w
1EtD5ba8q6oSuhHsarMOy9MBhKYtM/5uvnJZ2J94RKgKmzj8TpjviE+c9wzuHe3YlN0cKtWe7c4o
r2CNWH3w0kpm7WU3izXhkMmtinLjELvdeEkG9xoYb7JQzUvfIDIZdKbVrVeuPeIHD/jYwlVnvCmQ
IM8g31jNxraxNdxbFnU8pJCnX03N/+EXYYHqaPxB5Hy11bzEXKGI0IBKqfqA4HnaCN9Ml3njqZNw
B0V8HGMy0FxAqEKAHlmNk4qX44S8Jif3+FvCPIn8K4EpkliGY9Z26brzmCuG9AHVwoVXz6ulQmMq
yxPqkfDQoTHBBxndgqT6rEKHZs2Kv7tlxAhGgf72cDmtc8eDtd2k/RPhOayeluFtkJjIglY3L53+
5ZiQlixTG2/AumCiGtqeXNSC5HWQvaM8x7LrjvDTnRWVUIAyHPQ9c6ez67bjKqsjlwk0NrEs8lG5
l+Z3dzSiU5+7ydFOEwS0OunoKOHXphaTY4H11pRmxAwCclCadAc/Lb0t+4AvEARZ1tQ3q7CyK+ev
9egyn81qe+IUGDA2E8hnpNY+jAGKUfEV9BIncC7PtnAJx7ZdqLSWii9RIIOXht2DV8c3o5LTWbO7
dFdAs+XqqjXHOWWOGAZHoEpuhlNcNm8j71PQEdIGoJ95zwSLvYxJXr0noYfNtzCqY2Tx4rOHrlu6
HQRV9S5V96yHOf7dmg5oEeh5uxZ1wVUjNYJrDYL9wenrfYnCLKn64EMqumTTHJpvpmNFqyhI/Ytd
46UZTQiFZknele34DIv6YJv31INGWze3bA4NN+jVvw+zLqOasKv1td2uCBQW65R8+n3hR/7Shsa7
DcKvvB/JVpsPylrwW40DUXX+uSOAhVdn5r3CbTsRU+KtHQ8IbEN076NTBP2qq1S8tiKRgZTPDMZj
01FJuyNIEwJ1UL+LbpALEny0m3Q1i/AQIFcYOpegANP9v95lnZOvumzKX+p//ok+dK/rv/C51kkU
q3+/lYL//aff8k9/0Z9+b/Pv919CDtXqQ3386QMCtWmQ5gZnfP7ZtLn6o7eYv/O/+sV/+/lfabMM
664E+Odt1pZ7Uf+s/0FZcP+hP5or/zfd8YwZ3IkGxKMn+quygBbuNz62/L82Xn9trojw8h3myoFp
G4FtWQ4ApD8Ipu5vc7NMa2U5HF04oX88AI+/w4t47FBy/JMIL0cHmPRncYEz3wULeQMqBwNs85+7
K5lFpd2SFQveJbvUrJKs0gVNWMXJLUEls7Bi7XtlaSWeOz8kz9KsDoItw0mKjKW/Hq6KbBLPSYCX
CrfTfJlsT1PV4DoxkY8WWD5532vbCj4q0inG9HkKZaEONlqdmreaTX+IfnJvlz6nI+l9k6nlbBxh
vKg0D8kZan+I/pSZg0KgyyZJFy8EbGXbyRisZy0I5XNFhs5QmZgcou+1VmHSC4aYTOPa2neU2r4U
W7eecB9jv8AGVqzI5uLSMBjjIW6a8cbQ8mK2KAHYrw878g7PY9R4t1DZaOon/7luu+FQtcCK+fm/
HACdNIfM0DeNxPVjE7mxM6AdcgJs7Te3pRc1KNNIGAnbK3NOfBVN6qyMgJmtn2Unh9OvpyniX4zo
1R4Kf0OA6oHoQ2MZZZl+K3E+LumcfjkeJvRoSOE8sfLYDpHpXemFIScV59ZtrJ8KwokvBkAdCBhI
D+FS8xCWCOtcQ4DdHjHKUKoGp8Huz7gOsBJr0ZrpEtYF13KulC34/AJcaIW/r8ppBaPEeiqJY0dI
TAvcqGm1IFcTKypprqixrde0bIBJhfsYs8vRSdWmjJNgF7cmo6i2XrNkjI+k0hmbwpLFsosGwOUk
mG1bvQ8XOFNpY5H+pU00n76aXzKDyeRLDbN0GOCKlMGK5dnGDBQkV+VXIN+B+RR4jh+SOFqMMs73
XEYbvOrBuddl8NRYR4Ikq3MR7LohlRc3EDpojclYZ55dXaKy5XOD4e9au363EUMyQgBP79CeCXn0
y1asu27QQJcb/MU1HubM9aMF88kFatP4kAW47jQPwDnKcyjm8zrNQjMiqqbct+FQrQmQAFNEtMXF
eYrS7Nj71njpGe/l4ZA8mzWKQBDWZ+nmeILTpl5NJAAcabaQpgHJTsH3vrQ/vRpJTUFu20I63MGq
LkDBwipct817ZdoPWT8ENMNcRzQRykWZPEAkZqOvvKuVtDcK3zN3zVyYHisOTMJZz4WqdWH0OF7z
LgzWLflYmg/2N15GaqFpExFWPEUZkTb8CU2yNEhMBllLtoc+fFLi8C9lCjd1/BUlRbeaOtRuvV2c
Ejmd2gTfgLSrVztxgjWut3padWUV7Zq+UzuEb5e2NZcROz8YiL1+YT67afQIXzCk0bhPvCVPuNxp
affVZxWgiwiCQ4CgSBkJ6Vx1vLcNXwDIl9qVcp78FM+oiPaBE8G7A9NUgQ8sbWRMwIwK1pDMU9DA
hKhOTvkQedFzkIfpNggqe4MYBd+AGO1dSjmY1TJv2R1g3a0Y91uVAcAwD6YVSLJ00arxhz3+X+7O
azdyJV3WrzIvkAN6c1veG5Vs3xAttRZN0iY9n/581MwCNmbj7I1ze26EVq/VMlVkMjP+iC8UqAim
dxtCNNUqTRw8vy5bhDjtSOVtyTe7G9J+zjzb306tK/aBkqsy1ZYdSLVN6sfotv3W7ZBcUJG9pYDz
aet4hPyCHehGS5rtqMlnoxDWZXT01xIiRlA5GY29QAGwtr5ljn3GvIotuLdWUVkQqWiT30EW00Kv
cPOklM3bFBAOTIo9xHfAyc0C89ibqyVEPXG5V+qrNIxvptBn5aXQkNmyUkN1uuoxtySnH6hH9lOf
DAlkpVFbpiVeLEsxHK2i987Q7Bc4GYQrPQLm/GZDIIZbEwxXa7yx/aXyI86dvZX7JydtWGQq7U9r
YE2trXFZQ/GFulL+Kzg5sTpT65UESNXmOXBG96tp0JTlqqWZbufL9t0zAn/puoPFDALMAfactUWO
62A5lr9pqmZYekG0ntojDhHosCGhaEERMYykG2ePeB3i0126RXVH3cSOH47trqf0ak0wrThJKm8X
vcjlWk/Y6EMu0Bmi+1iBHDMhfFheOt1iUy/xlQHIyRn1FSYCFgc1OsKFCKINj7GP0J+75hnsnlI9
e56sqdhCe8WD3HfZWjnpdSytcE+tDQHckYB8mfVvkXub2mCuINSNXdsRJpm4ZdakpXmuhuErRQTp
6wivu26NvY4B8ApAJdt6YGJ2SPMnK2FGF+VheiV6IrcYbmcOYe1fXCPWD56LL2640ns04jKFw9lT
nWBbHZvBxtiNUpEoDZN629VxegclfPU6qmcY2HxFtGISYU3bp9Av6ZfE2V54PvpevPU8y7+R2aEF
SCXpczpEoEsI41JqlAb3piQQ7uSzhIXXBomqw/xOyLh3NWPbSIfKHAx7huUfbF9o67oGeauRbd06
OB8EbQgcCbyKuUFB3F1szEkBKFIQYJ0ZFejQHISqyXC19MPHIC2Aei0cz4tG7nEaq3fk8jPDXcJ2
WrPQRdjAhBl3aa59K+G2i8mAu1UL/2iYX40aPwhMCTt1d2BN/rRRXazCKJ3ALXi4Rdg9mxMcHjMs
70gu15gG6DEbcYQ3ooSHwWydAcmv2OS80Hdb9iJfiB7dpiF/zr1f71Ta6AQ7CkmWzRju0djYR6bX
rt8MG92dDm3rJLtIDB6veNivB1f/djWhH1F+OdNZUOr0+lSU7BhC70Fpi78vS6rBfAJfG8m/JcZa
1hs5ISHYEdFz0yrJpih/3DSIspvCMbGfGdS686hkkJ/03kozaZqh3gXbisDigzJUnaeM5FTX5Cc7
iKvTAK5jU0UOC/mElb0gcI/SCYhrBBHTFkc7GORZlsFGDhKYRVJtfI/yhsAaD72rE3ySAkpvAOqM
gyWXgL1lyXgLTEGfOBh5RlLaKlbvBn2HCAIzSC9I5KqqvWJDnJ8Cr77IgZwHqOWDd6x690+SJNHe
zePoabJw9Y/63S22jvT/MiZ9E9vkPu040NaiKk8QzoulrZyTF5i489N6Z3NAI8dInQ27GiNxoGyX
1TEdmg/G4ts6s4JVbChG9IUKtgqsIpVdQlLwwIGcgPAtTY9epmt7AzPI0lSps2fTl6Jwkm73SkgL
YtxpbrSny+KkwD0g0SIu663xnCf6CxxSHiQOggforRiKLHsAnQmfFp/ahGltl17KuL9jRji3s0ei
Uu6NUeVx6Pl9NOcFbysBfCID2cUOJwliDY1zZB8Buk9nV4CSV4m7bNQ3prG3VlNA/qbomXqrSEfL
D3GyRS49bXFdfTbS/Ggz+Dy1zpF3Quhj20ajk9CbL8S495JOxJYRbAnTB5DVBwvuRvrRsvSgxrW+
eQX7/tlS9OcbOlUrtAUuUra2EDHxXhSh/cKQ8qMoDFKpgA8X5Oq380M5H9JskcRgLsx+WMtWa5Z0
yeokI/AgRla47XVFAaJJB14CKaFCzpVRBUoEaLhVp788m5kEPeQpux2qzCG4Oe03THdQvfR4CyYZ
ixCIEHaIG0OYT4rC3rQ4F5sgDGkBoz0y8fMVFMmXAEU8rMAO+PK9B2oBMsfI17oHpcbuAJhIysUY
KTcHgKwTOQuy8xxCCjxCjedygIi3BXfwSnPgEATN8NUbRUO5oHuKmhumFLKaMUtH7noFLQQCM13q
50tmAG3+OqBGH8QEUwYrJ/yFr4Q1cFGK6YaR62IqHdJTvWpH6yk2HdSsxXxIWQ9BRgkNRJgUbzVF
7731p+CqAYI1vOdJdle+vqeaRfDChR/FdLAMIKUuZBAZFevw24a9wyUKTlXXwk2lBYxxOXr0FuNX
swM4QJZ4V9EQByP16D37Kr7AlCZPHt6NMERPgH/Bs32zxtAGr2Qjc2hmyhs/QbQCFjDnfIzkZh7n
XWCpKQw+48LODLGDi1QvNDcFG1N33QGA+tEt2TmHJc1aDI/X/bzvBFCo0w/ZrgZWq59+uVXu58k5
0PWPKUgedSje4KbB88LwiuFj0feULnhjue71NFwm3FsvQm8nxHI3Wdoa59JQRcE2S/BeLThk4gXV
fLABPXhLO6dQVUvvrqF84Cigps1AoxM0/AJ3I575MjhuIw1ARRHc+6gZXuKYOnUbmajQm/iNssJy
4zqmucHU2a2CIe/2soPQkaoUrIdF1IdUm1qHkmYB8oCLaYlNXaWAjKjHW8QgrhKUe2R23tzOO+Z6
+5smv3QZ+2wLK2kzCAidJTHxnNIbqqYLQddiDQiqjA9BVb6npTh5k3dlqP7wC/OpzAjSYEaZcVuz
vXnlZOUrot0OFsOzG+ck4oqNMtkKuyxBdZ1+ZbH9GjEs9PR6lYbsbdwZDuN9Dp79batyU+lIKqMB
hSLh5icxOUn7y9dbc6kbKoPS+9J4x0iIbxWydHjK++XjKyFl0C89NdqUmCXXNC3PWhXtfMBbkQ5y
VCU+caD2wiK0rE2dPa6WHgOvoyuAMPNgtctcwy+kmhKKkQGwAwl7EDMyiF1W43VbuyPlmpFlQrni
iS0wHDKHSVT41o/9b1Xnf/BvcMNmxW1okpcuIWFdtgmNAU3zEozFimsZE49xoxyktEYd30T59fPV
h9kzVk6/KDP5wjGWLqfeoLQut27cqVT4waaxEFRxlPGvQOIDuBl+0aH4rHnBp8/+sjddrHP6X/rY
/eWyzV5YJJig5LGyCJZcwphscne1B861wJ/aOr1ctlp7IOP8VDgarN+o9KGDoAgHubn6+WaO8NSS
9fVQbhOyf+sU6xLdotXSsbSvyXmbv5DD04HO9PFl+EuULpYuPb7YePXb7N0PkmEtPOesg3PGX/JI
vfEw0Um+bLQrxSS0HpvjPilb7iY3pySSe0Yk/apBUJECEpfKjrqyQLI46cauKC6gk/w9AkA8CNa1
qu/FNh2DP41v3WIbr43k3ihouFmbipKK2vF2IU1g0IaNgzWV29LmeCPkw/QrkDcwflchsek++tVH
+blx4midUGZFq5kAlaJNh2CMcWc3w6cPCWYezfI+Dg2oO859S0+WdJgkw3emTdaaNgNNa+99Nobr
vkk/SEhqGwzh87Fc7PIG72htRfaa4lhnWQDLcM0Ifz37Dg7YPchfg9hib1prRhSEW6VJv2F9yTvj
XLm+tWoKKiIyGl1LnNyUlXtc4GZd4ztmWjY232PahqCsNrAQVw31MYRQtS2aLKgEnHSeXNlhfJZm
2u3G1H6zOvmutQBxvVETLPxk0qaaxIDHpdX3G7+nYdYbya5bXLmBRzO6VmrmXmBwXE62eiqJ+i2T
oTE35RQ8VAESnDRZB1DqrW3cF7vobhjRzUtXD86CHt5qPancOhitTGg9tfN9403uLcWcG7HoWU17
zFNuwKjWnL1qkvFh2bzuXOO9JvxHoKlt50vjhOyYzGP0fm/HsLrMEPuwbbpkZulKRc2xWrt7Zjcs
dw6dWzrEHQSCkFNIQravbOpm2bTy5ms1uKWRUbDn0jo6Oe60N+EsR4JKCeX1Kw7/jApR5GIrcPeW
YVdPuZG8FVn8TJLceR3j8Kr5WvDqDuUytSQ7WNsKH35Q7oTZ18d86nkKVUe2cLeQomotoIOILN3E
OVkTy7iQf6bubtlYAIAZMmqvrO8mykB3WALbBW3fQaL/ydsq2Rhh/+3WubGZmtBk9tAz6Al13tex
fU7Tfjk5p8RPNBwSCXDDTJNn9xGdDUJHQTGEV79w8PIlPTcH1DoWU3WrXKrnW6ZupAqnaW0pIN8c
LTBxAn1fWwMJJrjJgDjFVwd1edFV5h+NMfNLowfdplTynBphsuyUmT3wuzt3nEA/n8Bam4QUnJKj
CfO7/BTkfm8KeJBvKxTQCLifHWRnxxbRU4+SaCfmJw9x/U5TENROEliMVp0Vpn9/RbgIMhYrcQ1/
8GgJlJPWd/RdEA/v0p3oQ61A2idRqJ/75Fr7CU3XzO/wtmXjztBwqMH563QfuarBHAwetYraA6Rq
mH4RPF3PwY2IZBtzzHOJXdS5s6Xkjji0J4jFNOIe1La4g/mID5kliUHOf9c0TPJpxLkAOfXXru1y
FyvbvRtCene9t4olYC1rOzjqPoDGP6lBNU+ZxVaEXmeiGiaRKw6Ci8qL+luf76rAcK5q8I1V3BSQ
otGlrvB0RvyTzEXiuNSvJKll4nX3IeBBlTvq4+eznw+oVWBCNG6Jwk4AdWaTtosHw7kz3Uu2Q1Yg
zc6f/vzdoCnGUCnRtpj0RAKN4cmD9/yUVs7FZ7U++2HznNmxc4qmtji0grq+1PqoXH7CpFDnJMtI
Z3VlPTeW4y2uzX49YbQ9sgH64/cHdmfyWgSjv8YPjl221r85Q6YHMi7dPcAixO0VbOOeLaTWaPo9
sfN72iecwqCbLvJvx8vFDmiL82Ob3upkSHZZgMdH1vFmOI+jXu+cqEZkzBs4USylO9+j95Xdw9JM
nWbeKCFq4P7aOQy7Q1cx8YadsG2Bwfh1uYTpYO+SMesPEeVaQu6dsJMboCY4YlzKr2olWFrYPOQG
g8kw/pVp4Vx8nyV7zcm7UxXZK3Ix4Y774OACwhOd88rLwCNE6wEMWdG0Am3Tvfn5CMSXkX8ZRu9+
lFbbKudk8PMpVzswzkn/VnmvEF3S8irntj+tMNfUbFIwLwJg9nKadjKztGQDXibaGB5HIEOqaesK
NOghM+gJ5qlgXwZv2neK0B+2/kubzZiFMO2zq24jGA5+AmLRcbIrLiKXK9VHA4kj5+orch+Fmewn
0LjnwPWY6wHNGj/tsY1PjW2/pDV7YRcemzEp0jtKJ/Myf0jilpZD1GSZuPo6UOhHWGnGkhqn/L3y
OBc0IWNXkdsh1zxreDm4/ZYAgn+NPW+F81ecyyHfNklGPMXs+20/C41d69kHvGsmCa40olLZ3Ad6
Ci7YBHlUQ1EB8DafpeLxbUK2Yq4wnrsIilWloNi7nXf3W4vHw+B7l7GCOk7THPCJ/vdUca5pgZB9
ILCR8anj9m1scR0XoTvwmOIcnunhLmE2skxT72GJbu8CYTpXflk+OS61lJXGee3/fTr5/9nc0bTA
5P68Cv8a5M2TzX9PLC+/M4yhr9/q9xeBpH/8+f7HPsx/f8XF/Mf09z9O6e/u+79aRf/9tf4eR5r/
pM3EJENnGRYzRIfB4t9BZ6oRTYeWRbSnvzPQf3s9jX9aLpNIvJ5ozuZPQPnvcaT7T4yhGEQ11zH8
n//0H+PH/3kc+d+izqwptuUZJrlpn/nrf3g9u0zABSrceB+WBIlHUEUBpgWOEi+FI9/p0Hg1ZXaR
5wAHSRl6J6vLV2M87bwpX/A1kVa9rxHrQG+BjCjQ5KEN1/YvvWqOJihQjl/6EXvTRlD0UdrGgSaW
ZwmbEAi3XNgNwAJMiLi9Jqwbza4a5KWq4PkIODvDr0xOj9jD+EO7+cKyMfODyO3Ew4DlCmpZX4kq
vlelfqib7NGEhJ5fPLrCJNskrAz3mUFYOsG+7/33EnQpptdjkKKS34GPsqUJrk0p94rfigDpcezl
OZtAIoHMgNE6eqfEeCntZked65nd0YcZWueOdolF3MWHdGDhTo8tbDhZDSA63Cccuk9tmB9r09h6
sQ26SzvqoBQiXoKMh6ddezfGwc95ZqzEjfXj4NTRi685r2KiL5z1Uu9BrITJNifbLcvqnjJjVL66
KGdpRcHNpt2JnGOP2XAeWinxCe3pqMK9LIkVd92mkiSUveHN8WI8kfEG/+NJa9PvUnS3AToG2Eqi
D+4+ciuWoRLvZP0rJq2F44LV4jCV8lkZJccyrD6ts9YZa1qQDL08eklH3v7i3GUNWlC7TXiJtcjf
KAfkHm8vx5y7JdLfNZuvtJC72EdU1c0zJ5+XxEz/ZZD4v0/R//sQXWeuqZuObnPRuq7/H0P0Rowt
lYLo/wPhcSYXdDYHv+vBBaLOxZgXGOdhCwfDdK4j01tWLRNWRdWL1vc9LBWaW1LmyMqur6quIKgP
D09RT6/JfI5HcTIaw2HFAw4rczthqhU2gBX0PFFGj3ioqSf7Y4TabwPCX2YNzA5QNrRyW+S+t+6k
Hq5qFX75yb6oGXJE0LoxZRbTrkSPxmgLm8luh5Uc7Y66ufAlqxWBmXCfjOn7fLWMlnGuHUbzofOt
10jIpL+XZ1K0yCIZ+6X098g228y0R5W7bxl7LQrUdCDlwrpOxnEY1XmYwm07eSix/FalyUYfvi+c
wIkJdIIWiKbhyWplTSTze3NDKYBhPwfmeJIxu6I4XceSW4waPzeGKDrzWdK/ppqOlpyMcuvfK9Je
0m5gHKPc0vQ3X1Zxg5GpLnYDHHGEGFNT/8v7DicEA/x/uCc0g0cpzlF4D5C0Zu/6f/Gm+305NukY
hYS5XOczDOql37bx0mkwRuihE+5TjVmrEURzSTMiNSnS+4DYe/JjdnheWL/kZDGX7lQFZ2+YxssQ
WCU6chV/9nrMdDoeX4Ucgq3h2OPWG0BkjTWdcCUlzRQMxY+mV5+OkUAxN9Vz2RoZQfu2XJOgPZC9
M7fIMe3SGANqSE5CA+Db1Pq48BgjmAyZa62rb81czU6N00u2NljZdq2Dsuszp912wKaXIThX6KdA
xNqWNgcj2VYanrjed/8qHA7I3XRsnfaZAW5MRepSlvpNpLCaY8u/M11N0fuxoFs94cLM4KDbpN9u
3qwr0E0UXtGDqsplTb6HZN9okYCFyNkX+kGK4MWPqq2nmmtBbCY8xciZCtgA1avizsWTsS2Hwh/L
Gw6FXRhpxZoat2tlJpcpsxHQguomdGzqXozMVCgcHnMrhtU40UrgxrMQxdYJxjBUtvCdg2C3CbGB
VPlvn/T+cuhrkNIB29kQ5i90Wqrey46ZOESxgUHykFCR4Q36y9BME7BCMjQ6m6seK/+KqQf07Ep7
ogaEKfMFeFARMbCZOAEssRz8YVOHv5V+eDq3m3GexoUqpDqL6pKpYJPcchWYTPYWOUMtptUxEo5C
JjCL+dr2dn4lyQDmg9xlpPhSrGxDTIpZn9llAfwaRnMjZ7Yk2mA8udI0Rdw3rbgk0XnEYC0yjf/H
H4qDKdXbABIpFSQml4bnvWF12HMU5bA3HF1NfsFjvIUjov7ACTRtASdqGVMLoe/b0qRFslcfQSrh
i/n5HQcwBSNqeoFtBfce6gJk22BRp/GxxpKK4Z3x8qua+02tjMBfZ2mnuKtR3wpjRVXSovTbDwz/
8HELfy9qO9qnMn/tgtE5B9BTt/Czv4uqwfEc6yv84sxdmFfYMtymgbOWUXNv9RhcX7euyQwuXEon
VZpBvMtcpioguiMv3wwVgzbLaX5nVJoT41+NA9gItNSTn5gEuUSOVUc3qDOSDqZujBPkLMqFpvDf
+3W0zFujOJlacwidZlul1Smvn7uu3wM48njCey9aBRFFKVLmVZnTmWOjAGklTAWCBsWKEA6aruw+
nBgVo+jdt8CfR8v2gZn2ynIId1G5w067OGl4O2GEPrPGf7WgNxxQegARbY1pJW7A96Z9b3xOl+Pk
g13QAhTHxljHOIDxkggXhyqPZmtv9v6nL06Zfhyk9wJ5CvnVMHl/JrIBnKlsvd6aRP846aWfDG2b
vYJdBMxFTEsjgZCgZfmOHjXtBMYQYaAgp7MiJMNDiOa1m3uWkyihBvTglCOiv23dBacmtYNTGxX6
vghn0w+xxZ8P5OopObCndkswOjzW+tAsCvpND6PDgRHbqLbljDYbRBmw6uwN4BsD5fcRdCs/IfZX
N0dOHP3GswCZW1FDS4+D47eJszcDPmBYx0ijuvfca+ajK9lS4WKtiOGF1HG6rIY0AXjbQCJgdRS/
DLhwX/SWF0nX9+nUc0mp+OH60bhNmGss+gr3Fpn2Jemk9pTk6aeGo0lrnHuX8fL1YadvNU/bFqVL
sA+jCQm7Zao8cYkrYpkZd/HCKt1H7BjtsdFR5xT7uaWbK7pDc5ct6M8Hxulw9dyjzwP3Qs5YBzWh
wSuuc64uzz30cR1tR936jsxx3EuX8SvPu4VPVpOoiRDIN5QNmLlBf55rBDt0GZMYhPeKT/Yrr/Ax
aWlebRga3mS004I2enAPMa/HFc7Z3Fo2mY1KkvNW+SXwWcfqe9ItEd7ilHqGwjZ81n16foEw882M
zjwaXO9Ha/7w8+nPn4YqXrq6DA9+F5LkmT9oRjkdx/kDsHc5jt6RbU2xNA2jhcvilKdA8YvGsZlu
K4xUV6MIaOJzLbEiPXn3yglftpGJJ+E4DHkRVoMx4C2Bl/fqNPUrJ5q/sN6IvdBenCRQ97Dn3wcl
0DkAjIekMdFcAqcmwomuOWGVv/mWezKBue1x+bb41Hr9fR5f1jb4n7Gwiovrij9D/WAP1O2Z+aVr
xsL5OougQSNFdrupY9TMlXloAUFgnht7olN8mNIKS7Cydl0738njgPVjAs5WRNInvRlMgIaqZmUR
M1raieOtAz9uGVuZi+bYDlrxEkiS+zoDDa0CuBrVvrlINeWvkjabDmmO+47O7zCCtScAKQSu+DA7
zzo5INDMNg1hPAE4G52c5bAa62sYfccY9+785gVkRJgMojgQ2VNHlVpnvBPTPnExbJhWFR55cB8A
ZranOMX+ZrfNcAiGNNyUWvaU2kV8Iy/yi7AX0v044J004+65QEIlnTMBzzwkFQJhXNXnEH8EtXQx
PKlWkHzOKTZXep8R0bKmM8iNVSXovuiaEUxUFny32Dgvvk5TX2JX5le8ZslfU3RrLC3w7cukgxpN
YTPREzAfbj0idZXdiUovZrfhgG6q8x7M0QQvbMzVKKEJD4SIKTnLl3VZJxtAcNMmDkLwxaGu77gt
n+Ncm7aej0UfhwgyT1HdODoy2PZ7sfNGCrXsgupfE3MEexjEaWm/8Twvv2zdunT0uHxTcLMb4DCF
mME5fMXUwXPYszAn2Anf1vPPDdITO0GQ3qGLvyyA+L4g/hDQpeOJd9fV/oAOq78QgA+eU6UUFxlH
EMyKOa/RrGqc+nt2ZdpmMk0Hlkwd30XVe3teSZwRfhVfmmx4d4pohgGkAX8yOkb5Zfwez1Auo6BS
ECSP2Bs/nSKtV34QHaf7aDKz35WN64rWia9iKK+z9QyjmNpBuahewS8xF+AnKPpcIGyzISsYsTDU
g+A+5GwVPKN4V8xQ9ghv87EMY/4+5alVd254zd8E8a9XR+dnIG1OaUoHfLxvlfqVY/ZLitR5TNJ6
zXv5NVVl+p6EvEwZQM0nL6vzTcUD7WQko7VPYNLu3HKc3UOxy2LUIyhH8T2QlIdlrcyvsYzK09RX
L5xKOU5E8X5srOGeDIF39nRzVwCCjygbNY03Dj7OBt2L4goGMtsQsxWgtBbW7yifc5evndKdd8qH
cGGy6j0w8H9HWaKdy2y6FhgjcotnKKOyCgFUHtii0MQ67UXh3i32xzoHYQi2oFRs7xUqZ7ykiYOM
E7nVzaDaO9rJH5M0vh+iCbblk9VymGVfrNZNa2ubkDNbwEWKF5v9gR00azZCJfQGyJZUu4OZd3yN
WzRkyR/lAIijqv/KDX18KRoqvdWkrhV1RQ3UtYvjoM1Zuc2+3nrWyRmtNX189SIX2GhbA2nQPkm7
w0SKqxKJHQGhC8NPzln+ZqraoyuZxlUu4kZAgYLC/pSOuCAHyRkf0Fq1cJp0K+wRgONsL5ApM2Az
6tjCZ0/2lN3aMrzjDuJZAnWKhgXe3NQ2ELk5ItYFhBNIAGEkD3Xlb9vYeyus7thPsl7oY7CN+h5t
Fs9449WkdofDzyc4al5tjbQGWVOWm+lh4ccrk/xHSWHoRv6zYk4Qn21hveEHunlg77ox3jCOQx9f
VnZCukZ8M7mEOZOuepl9e/Zn2YDGNadSke/Jn6T5ZfVEcbLhFJQapZXhSU8UCaEkfkSK4gVYgKtE
9JvII8o+th9J2d451moAKP1nz9B+h7rz2hK+JwjwUUNwYuWA19YwuzblwZ9qjAjpdx6GV0yOxyn8
GGSCvys9edB9khFvL4mtLUUuDFcwHDTprzYYj5ahHkBc35mYZrJ7Z0/wqFFSF6SLLmWZv1AosbNu
lssaqSXs6WuzxBHePvJJfpHfOlj6ewiUG87wLH1VWQZUIfglBNG12Q04AOvhy4fLLubUrMC3oSAN
JelJ23xKYGQSntlE/KZcbJu6L5cGaAvEsyNC+TInJDXV0fdYRyQSzSuPcbt1bgz6AEcAkEujy/zz
Og59gQaVCTkOX2tTDcPT0MbbvqbthFcGINsGS/4tzphNCGaY+Qpk7F6LaO0iXFgb4hbF7W0W5orS
OQGX3jedfSo5eobSWPZ1vRvgPNsc2TDPr626oxcCqpLh0CQzK3EddQGFJmlabPDOBReI38f581Rg
GK3upiEfLb5ejCRD8Ugaxmu5vbOaEKqOuWnD4cYjGGQ5bWqjeGT0HDChzI+tHDmeI89TXD5b/+Wq
GdV1tPNPUmnMrgCK4FFD3aMPkx6VfRLZHziogdJbG+I0w/IXYdyLN7dhuGZKotQ6BXF0zvLk4BKC
xgazn3/VFN0NwyUvIBj8wWSuRnB7xshQ+wJAFTtqVfR3Ool1rF/G3IgR3xjrn0VTb425AyxFDmwt
dcnGLbvPQ+QRfc7slUudwKKqg1+d8J6J6O1IRx5bQLwtlfOmH1/ynD4LiQsD4dMO61OSFpufwYRW
fqDw/3L4IevA8OkvfIy4IhcG0J1kfnIazfRE5pYf3Z7Wntm+RF39lXn9WYKBqe69T50JAbW4x/hX
hXfRpsfENBEO5CNBMYAaF8bUkfhnTK3LkN9VcU1P6JCyyO55w7wW9B0WQXhKuCRJq0XxwGBdBtB1
X8dRcvwAWTTmG6jvX9hGkTsM1vfBWYZp94TJ9TlS/g1I/ycKyt5OeI6Y7hem5W1dCYD79tF+WB3l
XChp0u3B4fG9E8E+Xu/MT9oLPhLuxhwP0uIR8i0nrqepKHgz7MMsY9rOsi5Ag9vWtvSGZ5/0sVGp
de10z/gn8eS1V5oZRwB31gE0blqp/Yj422nJS5OL147ngR/Jz4mhCWG9J1Vrd1ngxmBhmxVUGeqX
CrQ+m4SToAw6Sgntebg6wdRzwA+eem5fW/m7WeydBWDN4xsiks7/uDfLc+qdau7yn+9Fu4XeF7eR
0fOsyPYBWkU8fRPmD/FMcAPLwHutjQZOtrEzqUHXk2Idoe9NffCik0KZRWCYvU8RS6ahz00q1AMB
XAHlC1SbTAdOxvAv6TW7kFVkfpkMloLYNF98dHlTYmYg4+a7043eqiHBp8CZMwvGJ11L7jj+yUix
KYJSzoq1rmIkXoCVeHDEQ/TdJeblR9+948uo0M07qNJaGJEQwLcFyh9p2iblUDYew+eTCunoBUZ4
HZNxKYAm9LX1Mf/sRWXce/zoIYarWUF3avknicN3vTglLYOEGrdQwK0gwv5Gf8aqL8l5d8nvQcUf
I1RQFW4Vq9T8SwW1f5xfZ5//VW8lLQnGLr62WJuiMP6iLCddNOb42xX9R6zcb7PRVg64zsAzCLTW
F9jJR4wCS4fXDo4UlDrJrI8JgAH52yGNWBePjHsIrvZ5CPVtqZPFmZgC8+40dgghQnDYt3Y2T401
Mck3qEhrMgebLgAdkQOqUsm9duSWMcaFhrcz55GTe5BNuMy65FfrPLFBflM9FdSV8eiG9KkVztEq
rTWa9F7nIUNdxNusDauOzu8gXwU5C1PQsdiQ/bC46WYZF2OAQQw7sOgTyfhvQ66d3Cje6WOyz8rw
SyDx+rjwOsb2vZ+bS0e7eEHFYY+XwdbgAmF2hLqO+NihjYWSpL1MnIfSLZJQGQIgoGyMgSPkQgSv
lr441THi8GJmQ9Z0WeF/Pg9UAqgsZaWrYIIG2PkcENm5jwKj8CkvJCBXmo6Fv+qEozECBsc5COus
Ze0f8tDdm2xJ+4yTufDjodrEpOEWueiSpYSxgL2LeE4/gFpgOo/GnsIcIVUOHqN5siYZrelxIQw8
TPt4fBlRnLaqGmk4CkS5HvHela3ci2na5hPFDrFlzh176QMA0BpaT7NUjTwJy++JlALALSDe5v5v
fLp/KDDC/+kqcBI6tFlXfrZxgOWhrPuNKulmq/XSudBfPy3/D3fn0eO4kmbt/zJ7XtCTsZiNJMpL
qfRmQ2RmVQW9D7pf/z2s2/3d7gZmgMZsBrMRqtIqJZqI95zzHC9jdxEaJ74QUdD4YYVsTAmMtVMh
vyvXCJZ8K+L29D6wqV3rrewCltugyjzAfRZEpFuO12cb9u/aKP3bXDP76qA3PDnS/dKnXV/F0wdX
SA7/0rd3Rep77xOCw/LhPtNM1hNMKaG8UjZGDdMbLwAZ/ZwYRyrkxtTI/9BQj02ss7Nz5TDtdLxC
0I88a4FlRO6TnbO0iRuF0Zue6izp7qGq1ndlAUaEdfPdwDB0MuIbmmYUgDgzacHWjXNaTyfTj8yd
8JJbMUkvyERzLlI4Aex2oSCnCCnUo99bxlM0VkQUIkAcGtPznYIEsFJNtZ+W4oui+bl0nrqt/iyM
4aaTGdzp3cJ8dd8q1zTeLcaCaIFZNyXxSove3aJpTlWRluvc8U8qsy6yFGIz4CWryviXEVJT4kwx
rl1n4Co2cTmosB8v++dVZWHo5kyaf0+xc1wKea76Le5BYPKfE9r+xhVGdpLyF/LuFV94son91mZV
f8HVFK9oD+X3ecXO4TQYXbPeWgOmH13/NUuORXB0+io2Sra7tfOUtIwvPfHQWPT8Vbb/LLMxiAX0
SJsGQCtNjAAEL6zX+HWI8h7fHekzajzMjfWlceunXNF57mrkNZOyz5Bok6HhJHMU2isAUDfUHkk1
c1nQ2oeQ5bnlNMbKdDp4Niz6UDgyNsNRiH1TYhLqqvCN4CMBUcKB2pSf5UCjpoYSkggC8j2OeXB4
R17ug4tAjVkmQlEEABjaBNUnvNeeM6F8uAxojPGnG2c7mk3WXaQ9d1y/PPs5n7sTk/hDJ9LX5W+n
pYMaeCxZTtS/lk60iaLXSrVHs5B32JkGqr7nL0RoSnVYzcnK+84r8eC3706Twqcc56fYbYq1M1Sb
3LKaLTGyS5F6ixGMPZplaNeqm7ltkMi7Exwt0fCBu3HdW+M9jugj6skNNz3jRZ0RCVPHfat3P8me
3+VQdEAP+lwUhqdk9q6Q5r6w78N7o35mtukmY4i81q16VeWOtaFMqt2Yrf22VO+xHX1uRlVceqfj
DKWYYSBYxV3bIumhC8CKPTqjO3Hpyj3GJyyWdFMuwUDjbZ4Az3rZZ5hhhxxCKKhKsfWXOLqFuIo8
+dHY0zvDlq/U9t6wj7y4Gf0uVWQ9KSgi/IyaXrzM7TfshV9YVq3BQFNt7pnjJiydh9JzsOm3WO9j
ur39Gv6ryBv/FaBdtJZwdAemz1fdabMTdIoc9VhXz/4VfMBTVHrlSyab+JIwg1n9/i94unFDXS2a
kN/FG8g08xulT6wtZyl2VcdYhOwHe0Pl5e8xw14AGfa1ENXPxrSnMzoWBWA1KrXVJz8iEeJ4cdxo
7Rg0VCW6+yEwudz6rHXOnTv8aiYuyhL676b1wDBS6NBhr2l+lHpDZVx1g9tmTSPuXr39KUKWmrmR
HjvEoamvJFUi5ptlWVTZzTd657NtjlrAdMVb4yYlPKu3nNvGS9GImAU8xRos1iVz0xU8ihGtpjxo
DffBxDfZgPXh0aBcgPby6+Tp4jRMyKiTjcQ7L7DXzluj6TPt3qhhbg7Z78sLdzKzHn4YNK1vRM+E
3p7ylz5vH21RXKSsKIiV1XHSdKz6TgsM3utO+ltNaMtS9ZMOLskYuYHOmQMAXtH/U1FZLMLmpqXp
rRWNIHNYUKecJ/cwnbbujLfX9npcwJhhZV3Z/MLxl7Xkw6D7QCMkDEhkl1IfUsCZtzPCdsblnxgk
C2jcsrV7UDNiXfT+e2TWhPSggk/qo4ceTHX8wxgJvBc9Z7BIEmulDyzlqRLyYZe6tSohgjqkChJx
mqrlD1hqubiLpq1F8pbeQ5dmG5W8d618iQyBQ7dZRr4A5ifv3YzlyY1RT8y9U7A5VpZG8DdKDv0k
Y/J01Lh2BXT35EGW+QfwnHalZqY9gu2oUt0uAVpst4IlinhZNkM0n2pb6aZMb6tfYFv7LebLWW31
FiGTjl8eJvdTSGCsrjDvEkDMyYwp2dCik0/8d80F6yEflgPTehcxq51ZvHuSQhrWKzi+Mw7lDN9t
OD35CUDE3mZFXc2vjGo8hE+CnpIN/FKil1o/+9HYD0o7V9Y1tYzbPIqK5Kj1wF+6JRH5SUBb0eYD
eBrrjIIzi7BJ5DKiLsPbmcV8n8NY2VRV/GNK548OvSVG2sWx/q3/RH9A5IJusaq4tU0dbwNui8fZ
iNu1WVNWipBq+Q1tZpr1SfD1VAtidZABnPTkivEXY/sp6OfyPR+AuJXOAfQm8THY5qgOuM4bOocc
MhX40miOJB/RuPJc4phZU2gGb11YhwbhmGOQtHoHhsfqu3NIhaRZ3uJlFZW6FLC14TWpaV8iO3iM
8/y989/84oBXlJW/g8mdWPFTHNPrKeBFAlg1nECVEyaMUL+VnA6USLlP1YSQGIfaCmHPRjuq1vFk
WGd/ILlMCUj24FfqXUdCPEW9DbtVJ3CbTFZy/v0QajL981+//1u5/TUBB+0sXGh7IUSPCyu6WqjR
7pw9m/iKCs8LNINOLrcXTAIK7VczuDuVTdc6HvtDNkKj7lDetl0CvxpO9bAQqzUBkIiWJ4hwC88a
WNqxBXDtNpCu3YV5PS70696Hgy0XInZYwYo0WyjZuMJvZSzyTUF+YN8oowUDnJrbtCvLq3IQG7yK
GqnQTu40guPnfuFxh5CzjiaIbm+C1W2zhkcS8B+n1qsxUqE0tAByu0jUQTFP2c0A+90u/O9pIYEb
mJWPetLGd7FkcVaAS2sAh5snYkEvcqGJlwtX3AEwPiygcYDjBeDxyHqjBXzXZ8ljTN43BU9OYYHt
VC+mT67fB1/egzEvWnjmzo3zsw9KMOeCQTcHeLskQqatbMpt6rELqbzpvcfoA2tpwXBjeeb63Hzj
rPieq+Scjt7OE7QHMTLcu7/jFTZ+AIKEyXNuprDXJl/d7Czxt0U63ggQki2ISyDueGxG9BU6giG7
iV3PrWsXLtz3FAC8Ppr72tLTM9ULKhgWSvyM0EDb2HwfLwT5emHJxwtVvl/48tlCmvcX5jxaATdz
u00CiAYwQgfY9OVCqU/B1XPnGmDfQrAfw4HGYz8tdnFNgiDTPecucTix/Nk14LbrBA/axg/kwsbP
IYk5Cy1/XLj5ktv8Gb0fmZ8C+kO38PVTXMhBAXKfc2U46iz8x/oH73v44FX2cPQ0orPk1OvA9kt3
4+ldcREV70rUVPoTVcy7HCDRqi2TnnkwDzKy+6szDnQCZMU1fmoLzfnhM0JABhmNw5DSI+AvjQLl
0i2ACxkm6auNpLvylvYBV9BDIFMaCWqHYxqj051KaSuQ1SajvMCc1LQukoEC32nGykGR6dEEBPXo
avADPMYysmseJgJvB7PyqZZNBvxVsxKHlB3t1rI9fVeARl5RGTUTmKFhQbJ2ue+gmqysIc9fHC+N
uWWwdpDx8AulTX/INfMlzJr+PaFxY11zQj8alnWc67RZ2+Oy9c7LYl/YiHojPOC9QXqaBWm7i+q4
vTP1NCeOkZSPA0fEOjKt+VXS5kjYw+++KjWd8Q2Zkuqpu7BZZShwsKh/AY98oddNBNZEUwUWo5hJ
kc2QucLW0ffGmVIH5E2djgu5tF2Q+n7oa50B73wps3RkSJnnhFKqatU3bnJl375h6+G+YLsgULd0
anjK8S7D3JEgwhPFvHMyAYzx1rJapxp4biin08zwMqnG2bZLySmB57xeDYlk2FUOz3xDvAI/SAyk
27VE8o46b89hcgWJOg8eRhlBOmtKbhWGt4yK2mQV1vmwNrhm7UqrKA9u2qdnW5Tv83KQe+THwb1k
X8r8DL0ketXKjKlbh6XBdr/8OkS8SBowNA4V5233QVyGpt4YmrWWSvHQSTBMVSqRbvrJ565hkv4l
nMqAKi3fcJWbd0zb4vU8TfJWdlp2qtAyB8cNYF8JYlqJ9Q2jHdxCbO+aznBOk0P6iG0OOiTuHLEZ
xbjT28I+maAVnc7pzr0VJU8dtI5V7FsJxV/DxYLqfRqLqdjo01vVsOuP/PCnXcS/hG5qO/jRXGUK
hpGuvBuo3HNSbnHgR1xyGPq2LilkqFWO6tnCYAh3tnKbQHUA5CHLHA2T4RkTSuVCl5SdYARWZCPH
4qtDiGdd5VVQVJ3DjIqAXkpiCAjWKh+5r3Ze/miwXYolDpupeHSsieuQ24eBS9HrxtFCWqafWtO6
Yz735iXctOrhs5IxuhdV53SMYAAF1OJhd6uXIYzwIswchbMWZWgdEaWLYPK6hGWekzw2yFY0oda3
HE4nJAp2UgsUx1N0E0U5DXbo7frZGKZPOVXmoxOmJzWxvieVYZ0cJ70koffq88JdwgGgd9+GYZAv
1orcQovo03TfxWZ00gF0bsopMZaNE8q5BbSZ5fQqYu0bgOfg98xdvZedeorTbA921vjubB8ala/e
whLjEtFtuBkSNmprX6QzE40Io0vX6/6hFRXdTEtEnvjgmaqKq0aHyJFmTDJSejRsi6nsAoBqaquI
ZpoGjRMVapI+oF9Yrv9ICO0lZcv4ObrollxnunWSLRy3ZDQezbCjzI851W6yuFNz9MhA0ot3wX0F
/obSApqmsx37C+t+UmVHy73twCtLq23JG7FB+NeYFKeHypyW4bkcnmROGk5vKp9Sjrike5KphdlG
zZG62nHv11l8bZrc3ww23fBtqB1TpzSeFelvSw/lBxZCkl4sN/dlWO0EDLnLgOITEDKsaNkI4/uO
Ad19k6ssCMfI3+QqQmuaPy1Dosi3o0XuLW9RUON8nRiWtkvtnlYJ5nhEcYtPy0+828jUU4+oHrQh
+uSSiEhs1CfX7tatcDl9I/ta25xIBiWCJDgDzFnJVcf3WYtW7TozV4cpT/a122GNaRpmL2UeSBDt
x9rFBJgmUNdHbvrZGIIXlQmaYdR+pXMFXD4HN+MXxU5TFFi4lobaPUv7oOM+GrvGvkuUvtVClmtD
r0Fwz0derpHO91n+HEiAH52qOeiFlZ0TF99EphUwDRPTJI0IeaQp8pNblhMoXbunWZxhShQipITI
12f7YtLOh/lLZ0sI0fzgEFVjl2U+yTBawoddiB2U+VHcZazk1DxCyHA2k4XTrjTQrzzZbny/lg/G
DDK3yuSDXsdyZbBzw/5jm7Q/+bvEIcMETD8BxInW5vh6SvFgxZ7TdIzHaao3VBlVkcuKXptgnFa0
Q3bIoCO0z2iED9C7cCGh7kVn7JdgkkxmAJM77+ccfCYQzTPsnSaYLY8dYm96pzbGwR42yUPo2v5D
7AwgHZN9X4SspUf7nSP5IG1/3BZY/6AnGw31QOUjkkR/dg0WxBDzl1U+ZEIWVwMXOy7tdHPbZU5j
ZZatUxZYwSht91JTrX6Ks3FbtvmnnXrWnspAKjVgapJHSU55u/A8eyvwqTsIQqtlmVjrLAs961UX
BkUwdsl2qtLKnd0zee8cdVdTIEWBV36few8wh51VXEVUIWjZSzUMwIzEuZ0HtskdfaCpWV+62WRZ
MtB4yPRr8W4LeddFmKMaaD2piZG/jICRUAcktxlek5Xtd2c7jayzHr1yUlTHBW3vFxbFDKxht/4U
fhm4C06UZxzLMJpPiad+6chaXGWxsWV0NGzagRToXJoc9R5JfRuPKB1ZJ8ubTaY5bEXSuZHPbulG
hPcZxXmVOx7ysHIClMwe9S7TAhp1trDpTMR+e3rq8wq/b2UuEtL8yK70gFOfJ9CnWHrnfqeGRhxN
kJRrhu/aPhmjDSnn9sP8SKkYOxqk4lPHfGG6mFHRZEN6kWiSJhzlbi7am25fcDvdGnLlr2z//Z29
lLPS/GtsQ9ODU8vBV3fdvT3Hzb4S2Teg1YlJ7jjeN13z4uuJD4uD7UkLtPbYKle/yaaOyCioh9Fh
YYhzNDkbHlf6RbYPq83oxEag2yhKsqbS0iwJ+3VpfmHEEQq/OeHU0XcYqrbwYAzGmJtcZuQJHI39
X5+BnPYuWWjVJ6Mj2SX6jo40s7DP0xD/dhCB8SL6VUjvPZ++uW11JJZHzL5IQGvL6eYVDhA38EQp
Nw3jHiJdJMnHFvJEraClYKEDEGazrUtRvTJcS017pWSbQlKAVRH5g2dlJwZQfRIiLSi0fhSfWkgk
YCY4U1nWjyEEWtQwytgxtUgPlGPLoFAfRouGo1c99dEkVPPsq9escF2W7neuyWa1rnP9yWmBTOIA
+hSZ/dmYy0qtWGlzARi6Iu1XHGc9P5jMjMsxj/ecs0cBf/o5xz1k2xmAdL3/IafspbhQclOdcts8
DqQRrGz4EoreUUd2wD3ibzVoP5qQscykec+2QieIhnydFwpBBSLB2WqJxVSi3QtbPamzbHLwDbV3
9aM6CrSxxzPaTAxPjJrdaplCQmAHO5tcNcoofwnZiq8VFpwDr83Z4BZgL3xoY/S549TltYybB4pI
1R4+3Tvzg0snWdEAYGc2VY7HqRv6FXnFMrlFhvPs6Dbjg24CPuDM4WZqNo1DoG0Q4NU43aeyKehO
6IDwsZ3AVEnLhndXGw4CmX3wBwVONwx/+hpHB/tn+mOrwO0i6EFGsjebL33Uui2ABYdchw1vu8/r
AGdrb84VQ5LhbSh988hK5q3qCZAAtlrJFriSXtm8nHT0Umo1XYqyyI40Ne0LL9oUYyOvKZ6/UpXW
Ps8Yqlvsd+gqAvhQVvGT0vz2YEzWPqk6YxsV+kdDecs+0drvJhnlwctoz5VyhL40ag3CBw+zXre3
uVoUEHWTGsUZ9HXtZ61snuewy4IoLZPd7//2WlxsdWMIg7JWUMpqx9tMjFN0us2YtaxzXTiXgQkL
qViNO6ru7jsLar9m9KdMA8btDKSqGW1wykTMeRA5Oz0DYQ3t7/cDqIh6H82s28f//zHcRhBxvdIM
/vqYTTEZYdR5OkCNkCcBQWHZ4Cm4w7Y6DkPUM3Pgv43LZkfXJv0Yk3TN8YmEQ7iFBi0fLXayG1f3
1HL/ooBroTckVrNuzfYqYdtj+riqau55JkPQm+KDmywZ+gZqM6mug/Lifp1QJ0tfe2G0SMYyAh6T
/QTgzc0VB5ZNvnKtwvixEt5DRCPnZuBik5kvbSjjpSMI+cOBLRDlH6Qw6RAQ6saSwl6N3ZvS8zPS
Hb4w48PDZwfYwN8XRnJfx+ZbIUGECwejCtgqs9ZOYJknFj/Nc3x1dX9ct+GjSlocoDVz1Ei/U7ia
CeNY1oo1DKg6xl6tYvfvMkBK23QzJTiVYrt8BmPx0DvGt+P332nnUTZOR6jt2q82mJS1WPKqpAXh
wnf1aWMNwIE9CorHX/5iDoMuL/EOxYP3K8lnZoxKQ0gs+1UX62qnqJLk7adTahbbsmZTXRbALlpE
Zo4Vsa6jlquzdVfPKVn1ZUIRsgdNvHO2xAhc2MfAm4jgW0HM/t5x0AhSjac9Vu4xnGM6uMi2ZPp4
ZA1L30rTXIfZos7H0xmmUwjjFZ9xD3OKYqxAJS7Ddfv3V9Vt9+7ECsgUNySTxX1Z7xpPuhd7Mpud
bYQzdLmbMbEuXAymICJ4UnLjxkoFDJ6rHfnwA4fainO52tBSf+dGVbFtXSoNav8yJrxHc1TOO3om
MRYWD8v5MvRqNxdqxIPWCcqnMuIHorzEgp0cjcfv+azVcPZZMmqTV/9owIIx2ArfO+HP3ONkc4HA
rc7g4LBFGaPxtjhOfn/pZOpfXWmmz/rgOVtq76Ijpy+qJbaPIFa0nGL5bLcdIJJV77jqQYcRscrd
sD+4c94/0Bjh3bRFCe1TQUEBlnBZj81XZR5tm7ihObsPUVE/GYxF2KDql9nDlmGP46/JQapAKr+b
GX5Eg9cdoCATXCH6j0uNaUrUNvuCaD0QCx4Awngc878fBRylZPvnR/76imz5ss40A6cP/T29cy5u
U8fku/7pe3//hL++68/PDWPte4Cs42TJPv7t1/z+gX995Z9P4x9+9d9+RR4Vfz7FhhJXakyz/SBb
51Sql38/3/xfQpOJKP7fpS9j6/lva5136rP4TBR75H8MPBt/ftvfA89UMQvLs8mCsFw1dEFNzd8C
zwzV/tCJNOM5JNrhmBaf+nvg2fjDZ2+MZmBjHaATzviLvyz+EJap63zeonWAsd2/w19mi/2vAUL8
LLbr6S44AeG45r8EnkGdRJZmNNVBn407aiLCo9VQFUtiX2PaCFDIwio4tIXFVad6EYXQufRY7j4S
+iVuW4HUnnjXwUua3eCFFEB0gw6rj3/1jIO3cnK+ymFq7t1rMyv9NJr5D03XnXNJn06SxN3VDCUp
21EiTn6n7IgfK+nFW5fYynacC2AE9CMcqbRjosVPXFttxpqYtcwRE691qOhH4RocA14F4QpHmRqx
VO+xCwOjZ+IRLk0I2NKq8gP3B3OdPpQP3hjfEkyODxBarjMTu7WJCDUgdmndyHwuI8QZeexTO938
bBJ6dpNs/MG24uc0NGrXghyRGaDVthNLIMM6hcZwkiw3g6lqsfkk/pEpq3NuNOHiJvGNoxiNH/YC
Ux8QhgO8NFCRFtS6u0DXadn0AgWHXV+A7MOCZkdr8aloJ4aorFW+4Nt/P4ThtwM1bVcuiPd0gb1T
NIInvAEAXy8oeKiuCt/ja75A4rOtqZr2KV/g8awOxM5YDDf8VOsAimta9oTrSICdtxwA9NaCosdu
TbNXBZ6+wnjtDs2hXcD1uDHEY7HA7AGXKFARC+HeWGD3Tdc/qA/sAvLiLDB8MEb6XpYA8hmHcaNZ
vPnSNJ6bBaM/k0I/zy5o/bhsEaiA7WckeLdzo0UwfMruNE8hwhoJyj1Zl/lijcmTTnBZepZ4dms7
Qu4BdsYCZb4bIf3Ty9sexx/TJJojVv9rlPshhi6Wtn7CcLe2WBB7DCObKske28lunug/MPXp2x96
byecuj9W9A4YNQUEjkUVAarnpuPYC8alpsAi+t8vxQXA5CSTBPM1WUoN8IQBHVyKDuJcnzbS7S/g
tTUmQEjGPhv1TdZjKp/0C2g75xgt5QkZLQqsv5HPl2IFYHoqUDoaC5ULQ72ULzyNm4ZOXRw1ariv
CgZQhaS0A1lCD9wxYSCdZ/FrhreTsccXItty1gD7iebwOBgzecCu5zyJ0CyXsoi5S+tTk5tswFnl
B2HtVQBn2Ea7WmEenVEmL5zsmLVSzCxwsy8R6asyidzXEQU1XzoqqjBV55DeS+p4KK9oe2osJpJJ
SxrUJNZA5I3a8h/eUnth0H9RxTNZiqURQ3efzEYzdmPFwtOxyvBhxtvHcnmDg3E4+lVUBV2qHYak
zx5i6ba093xMpv9ozDQ3OE5HEMgDsDAsZR3JUtsBfeXgLkUezlLpIavh0uq2diLJpp3sHrIa08sp
6OgCmU0OQM+dWVzR2HruPYqYMr5iFydptpoL13nLyK4GvJpfjqabq8ileQ7gIGPUpWJlSIycFSDd
TRZAw0sFWm6uLMoKLRVyeMwFpeAOJGeUw6PtwYXyBSWC7ayKa1nMYSAFdmg9xqfg6WUOeXdoj5XT
1AxxQD6Mtebc/37IRg3snpUtNRbxGr6gca3YHZmYCfgn0CQGeRuZJOre9AbxVGT9j9h0xbrTNb5n
sKarX4HWFmqOdqGDkU9nbeV5y5X25uAH20ua4MnjZuwt3fuyZS4nir7YAp7GRjTk8Vr0LaaZinIn
Dn31YLH+3BZ4YzZKbz/D0He2ng/elQwOgiSHyM2RmWBqUd8cxYiHbsvk9PtfJkYdsJQxwBvSbswa
lad2A2u9feEm6aMVeXilSkqOojK/elWvvfgAvjE0hmTwNW9DhUz8qEXaV8mV8xP8Wrfyc1vc8KZE
57hiBmKNaRY4bS6PfTPT8lwykpFxskoiW/vZZ1CkSku8ZVbdrEMnbDZMicm/4v2F0Kz/8Dd+KJr7
PJyZ38353hXC09Z13BzqLpQHjPscInE5Y/to45u7PFAu0AdNyiw2yYHVWhWacxeKW2tFOampYw5B
+OcQNkut/RpXTXiUYUdPh/BfKJJyMWmpHWyjde9kJGMqUe/LvGJkkKfDg14NBxoA1DWUG7210rvc
mcUufNRzqZ4TSVoLDXVniYEnVMFwxSaA67knSlM516SI60tfGP4iNNLy4dI0qdJfZeevx871vkxq
V+j40iyMdRM7XjUTP0tJzw7UKNpJNz4ZpXyjGFXZKDzhprW8B+bg5gcdHhFxpjv4aN167O0syN3Y
vISj/m7K3A18QSdxPebVFW7bz1xiWHTwv9+7w/CdJC3lIvU0Ba5dcTmahpM3q+6+dCBAlU6jB2Nv
PfocAi+2SJnXQh75aU7npNbybU5Cda/bJShPVX+nWl0cc33ZtRS1DaDUE2Rp9SaYaiYdWlgxcEcx
fRzC1sZOrwYy+tT8Mj6t9gzxp7Vwy+4AO5176ODINxJJ26Z3LXx1yRXEjLFXwPvOvx8SdMW2KDBM
znFyp3p4hXhC7UOVAAVUdZvTwKJjEMQ07GFuvncgdq1tygT2jUZHF0I3kePkiSBnsjMx8lDfQhff
HBtqg7IQBzXx6iPQFV7lsvQ+hnHc+W2nXiTzygNKthv8/nico/WbkXrTAcfu3UpjjkNRQzXk3YtW
1wNc6njac1tpX0rBeVvC4z4VncO8UeuHzSzR9tEVl7JPbBIeTjN3omGN8EF9NR157gs7OilpuQh5
kPPmCK+tNArtCqSP/PCcVB+4u4A5M0nv6AX66EYyESDwamjtyhvlicIMefJ5g2Tt38F6wMtjiGdB
xe1DLaCl1ppWP0x1iwrBaiwE+/wZ/H5sZtLuBO3ig9WX9tNgRpvJp0Qrms1rN/rJNtLNxdUFNds0
uHSm6sjkEaKa88ObgGpqZxd435QwTHWqhD2ppDN5AvLAGWUGQ6U/tlzPyQW+p1MCU0SzH7U50YLR
yZ6E33orS7TPmdNeE9F9Q9h8NFCiURmgNoeNHZArWlWFoa1De7yFGJj7BeiFMmrH+dGH1wFNPn3C
rnUZW+IKtCCOyMPjDeUELGSKsRaDDKKmAu1qGuYhQ6DCPZIxYPEuszackOqOdlc/NFqcbAyb5HGh
QzGJj7PbrqOEiamhvGfXiy9NRvdUjXOn/wXOd195lEEb2mtX3eY8esLIx4DR+aob4mV4RUuTs3ZE
2U4lROQcM3ptOfuC8dYqIUK7PKMT2e5zTnhldBcqIjq6NbzDaNzOi3uz0Ua4lFpKQroAToIJeqOM
ZoM1Z5v6o8awvXvWbGc3h9WdKlFyWToG+Tzuin46NmXyXHHfwEz3i+4IqoCWOgiMI3usRRtREL5l
cDtKoQj2HnKn3oMadKFpwtsdKlywDvc3VG3mU/vSqr6KBH05aVmccDSRjGhB1MrZ2xsW0ZlGcZB6
hrhwMpfueGlj99g4zXH0xDaxfAqMoyRZw0z5ruriQTrwKTAf7cmBPcFlok1mtu/oIwnKlh54a2ze
hypjK+KfS38u15hKlg3A0UOfXYUk4tF2jHXfXxDOGPMyaK7zs7+oKVjfMNPgB25fsYBzBkxgIRc3
FzLS8EsiXG1JMO2U1debzt6w39tnth3EHfXnTKnPxNj8pnouyMPWDjpNGgfMPla4Nc6Qiy+ouz4D
Y/Mo8vqrbBAC6K3f1Wn68/dvtpPs6nXC2RSY00rLvbi5g26n5BPICcoREhQPRV1LMr7GMd13oZld
qVN9LYv8aEeM1YTu4IMgHCImxsapEj5E6bxf2xkgp1w7eAoOquVRRF0YtNQ1Otx/Iv+rfPoaBJhY
5cznwtaHgwTTl8+gnfE6TiSB2oRKOCY2Z3SbK8srVsZJtsEb1yNlhKxgrA1s0n6D4wTZfRET8U/h
64meuFGyIKNDcmSx6xr8bn3UaXXEnW6HoFQqjVIEd8IMXhDiaTKstUhLGiUS07GgnzBeZPgk4oQe
Zg3DPoPD3ax4a/Sc+3INMO+EO/KhNaJzpgzKSVQbc0XvbObA5DBqPA+JxPHppbkecB5igEwzBJKI
AHQbKXiLJcbGNI3yU9akrwVV2LvGwk3pxIi4ICviS4mBcuUukIEuHuk3r+Y3mXeBmJ3x5jYnmefR
XViA+rMgDqBL5u2ZgHxGXpT8V+VudQG92FweeNM6oGBcTG2Aisdcim/LiW+o+viSabZsSvtX17XT
esoYKTv1xWNIxoI9pvanLeGoUxi3mnr5ZIbDtPY74zOBNWwV4ZYa71sLMN50g9FyqyvskVOt69a+
de8b8OhH1RTnbAIV0U2jsxN+iHuXuLhUSIs9cHi8Kb66P+ITao9ErzHptz5//sZdxoWFI6Yg1c1T
vQjifqj5R/agq3ZhuIYVkuEw+zeXl4ly0OS7SPWDMtkXmvnM1VZ5bFKN/kWDGcVznusg6hGYZPuo
mfiL/v051tP/oB/sn0Zdu5/lQsJr/7Vq7H9hiZjpYlT972B+N/XzK/vnfuY/v+XvIyz3D8/0dMtx
TJOWLmH9VSEmxB+6awjXEbZp+aZv/EM/s/6Hb3Jd1i2qmFlRm3yqLVUX/ed/GN4fjMMMV7cswU+1
gQD+O8w+02NQ9s8QLNNjxMZ0zYAFCAx4gWT9AwSrdoGiw8qmHrkauYlpJdZfyygvSllBpYv4YWic
t9L8f+ydSXLkyrZdRwQZ4Ki7UTJKMliTHRjJZMJRO+piNhqLJqblqS/Z/x2Zqa/Os2f33XdvZjIC
cD9n7bWT5T4W+Sl8UlEy30tMf+vCsxWoEoC7oFEppb/oPtElS9G/uqWQUX6tK5iKzki2fjUSKhyA
Owidp5TM+/NmnC9sCuK1cjAMDaRUO5UWrFTic62IaxUZ2jR86aQksqnaa8ByY+FVQCzhFutuqYoT
+9gKZykYfObjfaXU6pCaIK0Wfv6LCsiIIFN+wLlAf2EqaLBdvvif5NprvE8RpezMouYLGCHeceUH
gGbhduyCKNnPnnoQnWuchgVGTZBWt+pIums1id/eTPX3WNNZ7hgcpbPsl1A1lODSApGjFfBc8tki
XmhZ8JZ332rRHw5o/Zbmr6LzDO95AAcjkvLKj5ndrhORcpd5fi1GdtGo3S7U9Rh48o9qyVL6FrAc
9vIZctO6+K5pXOiaeuLUOcMHSwJYsr71jT88OZX9PdnGF/fG5McKn7si3YGuYF5UY7xmfESLApqR
uCWTJRqeOoulWEtDL+Sdd8d+wL/vp4wWwk4ZVCvF7smvjDs8OfYaeokxuRQJdz32MAoH/ClQzV9e
vE8JO++9mDk+DXKuD75tnIeBdWsJt753iHFPdbEcup7OBf48NgrP4B8UY38G48jHyjyN+Ik2pvJf
A6Oi/wdkbNUWkj5jTLcQRlhkwrTHV7tmW2Tt/ULeTPa0Tyol6sADm3SSwwvXH0npVWz76s7Yp3GL
hqdjxS0bkImOAaDPi6nEhtGHkfnrVwW9VHn6bqkJtxi+piIxq8ek7i4N2bRzyLXDt2x+6lnh7dEH
Xz2pG2SRF0VOMmxpx7u0c4eRBwKJjhP8Z4FoBtKKFN1WNVc5jHM80OPPWVEv7HI86WhTvlYZLEM7
hLcmsiixzS3/jshmsjOAKEFdJMEu2R9QuMH9cCfLC8/cxna0mzMipKJurG06K8Jyof3mMq1+Zw1G
9WzmyTvPUGAkg5VfAXJf3AjPlV6tjPV8iNy8uEy9aB6JwV5l2apjGiK9dilF2vdYP04OwS/fjMOH
ejqrgbppqPJoSysN1TTBJNY5OpdNNdEUV83j2RcmChYYojGmcaS2sjeegPFu2GBHQAMZeGqfzyxK
fRZlu9aeWfYWHBBp68y5nCzTpozQwXgEGnf0k/wKhhenLCieQiJEByN2yi1/Q0D9k/kbejH6X9+3
9+FMrkCq5oAoibtXK1+7xrc2TeD/cXI7vczo0vNAfqkQy0DfGeXWdZjEwx79db3GfQjE8NTgA96z
9aJidttCiezahexM3ECn0K5taFql1NyKqwkWjlTBvtVUSwPeYjmXXtMug+ZeDACYQZMwqWZiWk3H
CLgzVUTH4l10cftZammj0xh3UUttFBGT8NjG7bBnuvpVL2l+zLzs4Mzz0wjhvOfTqE/vzfzcM0Vb
meA7tuZ4bE30lJrtCTTl0/zjfTT5k2sGCL0IKivNBQUAQpYmhRbNDBFoF7DempGCJ/I1WWRpxigD
NlKaOqrBj4TmkEKAJOobibPIoT04Kgeo8apja766mmJywZlIx8E0aMJJ/WOdNPUUaf6pB4RC3Rjf
W5XOWHpxw6wyqg5t39Ll1zHUM3T9S3SuNVsVAlmliiMRLaXAr+WToCf8NtPV5GAHu49p/mjaAgiR
0cIa7G2+WqX3lpou93eYvX2Lh247j5a91bHwJJzT05DnA/mYnG0vdJgCE2PNsGs0N4bGzrvkmiXL
s5qOGHMuqO+DfnFiVI9NwkUlEZhawNF8sDRT82kWoNqgibVKs2tSU2wFOFvP5vfDD0mdNne1Q4Vx
5GbhI0TkIybnjm4qqLhZ83Eq7xrkl81wZpa68gr87JqmizVXF2rCrtesXW7TYT6YLM6NNoQBdYKf
1N12XQ2+t1R8fxueTzkHcxOcOjegPWufWLs5NASXNe1Xgf1Zmv8TmgS0NBM4azrQ1Wn50jBuI7tY
mNDOvUM+z9vL2YR5Mx1myXyRPHPOLwH2ELgvuQTgiFg2iP1pQpEScooDWilOLJNcMzij5EuZPOqQ
qCYcIbrntdDU4wz+yP+Xzb0mIjPNRlqakvT4djoj1fR5EP5pNUmZg1ROmq2MCUvfUzC0mzV3aQFg
Ck1iJkbub30CQGs+wvs4HeE10ym5a63+26dVBJIZqrPQfCcVdAWkB20Omv0UQKCjpkEbzYUuAKK9
JkXRetPdCTw6aIrU1zxpCljaAJhagXs1VUxgHyg/zqP61CpyUm4ZkaRmz71Ff5EP/kOd1F9BrQrM
i9a8GTLD2DvIKtf8LtobLwF77Tflsiv/9ATFyN1nZUDOhroAV8XZLSdpcjMCDamNkLRM9WBqi4Zf
07TcpcKSu8Vt5ScS+D01sRaqwZKn76xtwk2AXm1AXe7VE/XvdXPUtWInaluqfVBRLseBgXtA2o3P
4UIVjFnjLhDMTJy6BSy2arWDEHZ3KOs7NKZQxAk4caW5Yj7I6oIWpbqEmjrGSNXBqUEi25pJHjSd
jHp92ISaWJ41u5xritkBZ0Y6HTy1mnBmkGFtZ009D9+OZqBTM+m24DLDLov9mqEIsCBJrWvsdgAd
Q3qEWIWnlm0AyxhfqKqYV5lMnEvlbVO7dx8xFMFj+33/Phnub5Da5o92/YxF+5xoijvSPHeiyW4B
4u1r1rvU1LfS/LelSfBeM+EjcDgfP3n3z8c3anIcQwFpWE2TZ2DlHng5uKt9GjRx7oGeS335FcDo
iabSE82nl63uiBxpxAvI1qDipZnHSpqHFrAd41/6tGjWPaKCfTtxOQSx9taRJuIbzcb7mpJvNC/v
DOZhkZ+V5ugrgHoPsD4AsA8WIH1BdIDZubAsfpAi2gI+RHwh1VO99CuIkjfXqJ5yTe/XDhy/DdDf
AfYz/HbvGYFvHc38zzVvJDIAPEFqfkGETlF9mjonELrhUWC0Xce8bLa069Dh9IfwnrdGYUDKoLR2
giXRvos8aDU57jMBZLSw7dDhOZVFpBVk/je35N9K5xioNuxqm50NLV+nlKhDqjMPvU4/jDoH4elE
hE00wtIZiZmwxPIvNsGpnKymzlK0OlWROjCX2yy+heVs/xRzAm4UoAMhjKF0KsPU+QyeQwxndWYj
Jbzh6hRH/y/QIQayHZTwGate5z3inOSH0BkQW6dBQr/+pL2YfIgOiWTI9rrM+SavsI8VWRJDp0oG
8SXyFF6Skwz9QWoXD8WHJ/LsXC1GeUBZtOyFL0d+nrStcky9DZENnFimiNsacOqkQkjH630+mCP9
6VXf7lNiMJPOw/Q6GUPL12r5F5ZpdG7GMzN3V7ttdPHj0tQztmgfEfTSxYRAPkToN1VKAzwVCf4l
LfioUUv1MoTV9Fjx9KK4KviwofCee9shflmUbzVVhe9lscmcwHsvM3Wo8IVv7H+bCv5JEOQEHSYL
+YGber/dwKAe/HchU1Vt6DHZWlYAukgnCYeyAdXEmLu0H2bViegOxDiqCJMGiGlAWB3XCw/TlzRz
nA/BWnS7eJnaI0MsnzwR1ExGSZonbQN9Nsk7d8AlmvjOhFZqSreLK9UdE01guoTao4qlysm20+DU
NC69j/zZJHBAn3P4MdZpcd+OdrXuOPUfG4syNxNi6RpWaX1HudeFA0H30BtcRYS/eFtnmLqH1nGf
22WRF6/m+aay6duw88e5yY+pDK2rGw3isSu6mzWN5Yc7wgD6wmALlw0IRRzsvHM7UCIESJZFwy2w
y3sQaPFRoUrd4tSN7rJ7IxjbD/HG7rn+8IOlPsQ2QJXtTMUhLPiaVsOy7Urc0GUJAp8zli7pPeOU
S1VukmUnymj7XT1H9bafwzfAT2/r4m450WFM1zTZ0pXsRzrAkD/s5oDhIO+TlWvYCF1TfMr1PB7z
dqK6ZxIXfjTHpJ+KExidvPYo8dqayegCjhxNo4AS6OotYXRPyleqPgKIZ7bMmy4f6pcpAxfkIrqn
0wrqVWXHOTIGPSVNOebZ8WGccadVwHnc1EIINXxj896JPQPHQ1uQxHXQTjc2p+2as/ucnYMSVi0t
v820iN4HPqSEt1DRZuz6WUA9pzXCHHrBbhVykjHq5AUlHzkgbZMOZu5zvsv3JRGNu2+t0VyhT6S6
TIWII9tZknZyhqMfUrI3eO2Fq/ewMhrD3YZBlhxdFd639VBtRy+iBLan8rMaGOhiEBAcn4xoZ1No
SLLJcdZzGBb7dknfuwEn7kAIeE/DBdeXYub91X7RIwSyySqbi59MrrZkRxb67g2glhON37/wGyqe
1Givlr9WPDWvoxtBsLrDOVwzCfVQkdLaZDXQIF0LjQFGvmwbNu5fYf5uKtP9SAzH2fWo7dZELhkj
qu7ZGWt/sxgiv0e1VADf0q/b4/E750be7RhFx492O8ysp3RQSaSfeekwts3GZDuR+u1wHEIyUj6V
qbS6s6v8lX+r2HKoLDaVa1gPdojs1XfqN17Y+FUaaikxJZQPnYJJ8XimAU/5r7p5rkc58bo4eDBy
JGIMFsRtKQIN4zIbzWk5WWeTbHbRvAz3LrFf8ER+eDEJD66v/oo1qPec2gPzZG/dJb31EwI/Rrr3
JbZ8Xs6UUs9eMJLdgfAOcNeuDcwf16qmebITBfcHjsuOY7asCm2KnsaBurC5/E1qczrk2khM31RJ
9eASbOSMvNQdXsNHx5xB9IXE4J2E/sotsT8GXeufnBGdPa8khsqKwkHBATlwi+9QMxuyIOBf+DFH
7bR4xbtvH3zeJjKsknu/eakWaZzTSKuHyhDZsiO8ozVaKBH6eD26pPtFaZWXf/9RUON8GbynnqzU
mYxbimj1w2mN7sTGaTz4JOvdxJ9OE6WjYcfkoBy4Z+SdiHdMpeVc3sYavNhPJ6RbrCXNCEq3t1hB
FqyeIR9tfl0mFcBOlkBc2UWFmKu/z2yef40HiVPyNz97EVsPIblIVor9X4ZxZCo4nYbY6feOt5yi
ni2+pKnnTfi3QooHTk01iZUFDGC02ivFk8cKW/iQv0VJVqDlNOddHf5hz5XTDyT+DHmI+WeS76I2
uW4k88wTzX5CARmVrbjjTGWce+wvKI6iszNKl00FDITl1Pp5TGgvwJnpYl0sIr86LGimcp5BVkDi
lLKreBv0bAyl0+xFUtHWZGbGi7U4e6HMGmIt6neJdNCAefhHg6JNN7UIeWlUnreWwx8D9x2HQf9P
i5bA9102OY3XrCY79bEKGPuxMNgRjNJY+b36yhq23J5fD7eup1XiX/NnXHfVRVXmNe+qngVnXh6i
rEk2HQn3Jn+ew7nfqZjIhzfpAyhpB9pjSYlVIPKBzHngcAjnDSNOtEMuG8dx/G3X4NkeUq4B+LsY
t+1z0XhXswHwqjmCSHrHlW4gx4G1pb233sxs2He27invKCynAxBjq+4w505nYrMnJhL6Ey4KXXWe
gAwRx3L4UHEI5hbk7GRB8zX9c4+pbksvTX4Cuj990E3qSas71XW7Oh9uuXMkV6o0xVbfVWO2kp0w
nio3Kw8FFe2cb7W2gtb2CP3/bsj4YON4JVBVQ/SH3rrPOspVHX5eVkTOPjfvGVcQ8zBJ1uOKDdyy
u+NaEN/VAMvY7ROawJSj3rsk4cNMzXw60jcPeHg08G3xZZY/EZX0XaG0GHn6Frqt3qS2PmMdtE4L
muwxNa8j3W0/xuy2x2eVRta18CTPHayFnQe0k+qGUuzdUMc0UXBR4WXO2E5xL+r8J9f3MOomV9TE
vLbGjt3oiPuIq8S1az+LIvO26A6HVd1gACsCtKhMh1BO/CZd4L7YPKxXNXdvmLju9P9XKGWXdPPz
rGg1+vpDf/cmaTtK7rr/jPQ6eoHxf1uhwEfL6uvnf/z3Utcg3f98Feq/MMH/8Q/4j4WKZQLZ/h8I
2P5vkL70HpkCAMDRy5X/DQGb/w35DusV9ijsXxhY/OcNSmg5fhj4tuf6Qnje/8sGBRSBdqf/skFx
Pdf0A9vnIcZQWAS6Fuk/bVDcZaotREcFmRyMEsSvHtCMmqSbihXdcCUaKRoEpnHn6k5JvZ6gxEF3
dCC4DSy+OE5QvCPneTNZ9d51Dj27No+aUfdVjtvOxmHg9iYz53hbqB3zOpIJ1FyCUD7lCleuN3EX
rXUXpnC7vRq4VddN6tJ9IC4zxZk9khicRRzKPJ6eU+DvXBDp9cS0e4XDL+evw2FiWCZTUrpbBEys
I/r4wIs+XpW2h4UpKD/iwI63xIJulQky5/KlDRZSUfRezAVPY8kJeFM2dOROEbN/XxeFsiPnLrQc
OV0Mq0EFtBKPldyOOvQcZ5CtF3JXzOHinj+otHwK0RKhZ+B3S0epEZTbhtJSIjj2CgyETggne6sF
nnIZQukpeGKDzDEIjcIYW26dwH3vOpGsM7goDN7uZhhOfDC4xEXeDhrVI6QSHJKEO06kHjPV8xaj
cnWWWD3Z1vAnH9xB2t5TJHV03emJC8epEQEcaoGMDbDLboJrE0Um/5wV9/IXLzd5XofesyPi92Wg
CrbgPJ/pctiaFQT1KKkq5XbB3UZyx/7g/f5StyChBt1vFoYYB3OIJk5rrYpisc7Citpme1M74qdu
+P/z49k1BV4ng7CODAPEtphTacdWG8Y5O4ByvQIh2Dhkf5K+417j929t4hwsVzfHsy3Tn7dg5fE+
AwgFI3fI6ZVBd7DMvDjhr302glQQ6+dtCG1382XRPUUiQKhniAfsWwSaO5K5Hqce/vhzliMrP66Q
RY39xWJCDuBMACfY4ZNvUEUnb5n54QTlT6f4FIrOR9DAfo/PfWzpiLJu7a2G9HVcUCa5ckaVvNB1
g9O7x2QhP8ii7KhTZ1NktMVjWNFBz8HuuXCwSuPhl3vrB4vmnzAZdiGmzlVlA0svI8SW38yoj93k
7MOnipxaPwsTAsH2wA0eUVR4mxwXve7xOQbxQNs9oSVIo5kkoletlf5DLnLipJIXuCybN+VMR78a
fqqWWyus3bjLoVB4FlHS1E+v2DwoKBmLZyKeWH0yj3GZf4xNXReAOFsxNhrtuFuXM8DWdxA717yK
rwkj0AilzsqvVbJtmNWsHJNfiHToJxfhaFEPExHglXywMmO4To19ypw+48tKfX3YmAdlRtlWyCjf
GIt7zcL2aDNOpWQD+LWixnyaXSTfdUvmOYh+8pghyNBxD1JehqRydL+gX/FtRhU9jwGVgoNppBs+
UOgbqK5eULkCgaa4y6YCMyI160XFCcQJNU5SLgZEkPjpixJGvGrmdUd/Zus/W6144eaqXSbAcrAY
rH3VIZuzH1tw3BsNkO+AVuqpGVkxWU9LWzZUHo1iVZsM+Mv7kb9v3Zg88LI2jTji4bx7Th2PuqhR
vqVNxgxNDhsiU49cMBQGk4F3dPYmyXqvsgYjXkH0CuOVfLbMt8In9d3bcGc1J6LSA07yDdggbhUj
Ut2B+OVC9Ine+I4I78jMdCTvprJyYzvLzUeWvubQ+qKpMNj1z5hF4apbwrNKw5g5p59tE0wLPGG4
krH4KRVtMw36ACqEOXTE4yvkOH76MVBbvD8rhEPx6ulryfl+lhYmGNO1duQi+Xlw1JcT+G+c8H9s
PMlx0f1xWq/fUyhZr8Lyw5uNaxXaZ6aMN0KVyJWs5W/ZDLuObuRRhm9FwL+Cn/dbIUcGlNr9wttn
zVGYUli3oeNOs+vV9xKQns10JXo6AEiFuiZd6cJ0z6M6PR8pUS//1anrYnUJrDVIqta57twqCaEH
C9vuZ13IPsU/Ai/EqdJV7aR9Q3IT+Q3zZoP4CzguTdj7m6LdYr+Dc+VpH+1DZWISpslhvfT2crTd
0n1xLBWvM6bklWrJn7boxxMMO7mI/madfJ/pmacE76PQxfO2y3Salz0l5fy3kp/KHY9GXGc01hsV
1fVDjQF4tqzT0FJrv+iC+4FLwsrRpfcmRltUfxv4W3SwY88SgM4RxjVwrsNofbezS9tFU7GHvb8s
im95M+Ji5tMYBslN8OJgaXT1n1tsxrzBVo2TqDs+gRsKkIJ13DsffCvLtWnGO1+lAFjcstbGn1RW
W6/2vmyBDxeYlRDrR4qJiVWfdSjS4hZV5nsMH7+Nq1/X/nGNDiEvYgTghVVtqGYL2lmr4BhZ3mPs
032FA75ZkmttLA8MKdgL1elP2JvH1Dd2I/fQY9mXr9Vd1QEpBiP97ovk5Yg1lIeLbu2Ou4d48s9s
R7p92E0/C8uQTSnnDu52T08NEcoOSZvkaz+nIaUNpC3HpjumVJE5AyS1GeC9Yy5bMt/jBO6G2buh
Wqq7Y7Zs1kuSUhCaVeVnGMfHJSmxKwQDppr5O6uTB6N2LwRUuxWFNjtQbZLk8/QLj/6QKWZgVUA+
1nc3ZJQ+6XdRO7iGT+X0JxqaYUpyu19BmJ5q6cR79DRc1/nup73ZrQX1L0mSom2c8mLFK3w1smDJ
HAYOcenR2OEPHxT8vLD5R9QKCbAhbDAz8HZ7dB1McCbrm5H4fVhyIsoIFFgReCSDnJD6jxWfciuy
T4ldvzfN+ENJA3/wcuKLZRHp6VOfdSF/b9rW34kfO6uQqyV9Xl6+6b8sN30GQmOUD1vIhvC3MW5E
0b0no7BQAWbOZhxhB9hyZ1ubkY1YZ4LndMzOdsaaCjiB+D/U9vxx0yTtpU7G25hfh9TmYWNSppNZ
OGamFAHT7D4w6DtNncWMMrVeBNsG4WbzurZy7tKqPDM6OvgeXhg653M8Neve0cKkJvcOdusDfxeW
eSjyk6XEQ5BljVaOZltGHPwGkQfR3Qsc1zEW3PT+TIHj+JGq+mSnTNImyvGKggpZj6lYP3V3ZoKN
i8s5yh8TAWujzl4SmdvUZThlL9aOnoq/xrBvTPvG2PVhoJaX+SeXUq+M/kxFdLKrdv4IjL6kG7fN
7uogUbs+SrNNaSFWQDGegsu/Tzmx6XbI67WY5LXNeiywo7vPCRvZEX+Rgvvj4FtU9EXOjD2HP1+Z
WIc24gtPIc+4iof0Ywqt8ECCB/MkH/8t6rRgpUIm74PphzcE8CTZmu8ldWqW3cMq9VvvWMXF45zI
/NIOn66eAnHsPiM4ny5lugvaTNw1o/PKKYBXnOs/d/Trblqux9yB/yJGANfOGyY/aXxMouGCbvQl
7wJ7k/Uj5wxIYfjrfutw4ttnbLpgFHC9enZTHNPqnbpfvQOvOVwzYN+CdhezHdxKkyWcRtyl7eK6
nup2706zdUqxTtp4XndpYPYY/WloqA2+s1aorp41+DuztqmxzA2X35WkuSyZGMpXytmFdoTGl+D4
dQy7x9xCnOUJzoFWxH3BH7M957NgW5keHV6gUr2Ru0+c6ZirBNmqKyeXs2vEKzzz6xMsu7tmy8g/
mmbNYwtXsAWGaXVBkNyTHcnQkv7yUE8e2RD8CIcxDXnme56PRKJAkO6mdNgFruQrky49A3dQ2pIx
5t7NB4ZDqTmvbX+A9CmU3HCtODZmwKmkMnndljymBONzv015EisAsMw1+GZazUtfIhidurE+zD4G
WLsOw3M1Z19d2/fPQzC8InbnfpHHxlPOehAS138blgXsV7B9ZmNAMVWobWhEAGi+tKb2JIBJ0IwK
imBTvssTmQIrjPI9JbXrPhemRrerC72e9QayfVnNfZweOtbdiEN6hn2ESTIRGM/lMNVg1YyCW/HQ
Uxh3hwTvFFrMLFyP6NjMybkkxLKthO2eZ+rqvRCzZprxROIsv/Ilo0j9FuOOR1uO9cCnC7U955Sw
I2SRYLl0COZ5nPFtFmXr2Cs2wTz+6V4tl60iIBDaGcFwcfSfp2w6OHUY0SASNju/981dX8dfpSzO
DbLAoD76HHa9zv6NPBgUjOi/QzN/TLHtrlcjuXz2CjN7hiDQGmnmXW5AMxIb1cXBexnE9Iha/JJT
co8UqpfvuYTJSvsRCzFiap9X2cz1hX8AXnLlLJ9tY/zyR/Y3LOyjV8A2KDf/jIM4waHbRGu+bzM6
iX7YaLdF28r4nqMLDrOmZvlo+eLAxjM5+lncb5K4HdeJ5wu8uUF1tOqUvh62wTtud5TQpP3yJLxv
Q1XxOXKiJ0zA7ZW+gUMa1fypk8glvmae/CuHqeYmSew2jhJ0ogJCtCQWjv/+22hzryWqeE0WRzuD
suWidBA40pFg21avkw4JO6SFuerjBNEBYrTAOXeEMTq2YrnveGfTvzavWeuTZ+S80CY+O6cL8M5n
hIGKPqhtLgFCjGjAY7Fi3UnqtxJnc+n5xAQxV57wJ8VEkS3WN1AnI/mQQ1rNWfTSK3T8w8J3gX9X
s5KCBWbp+Ryrm/esiaZV6bMIjszoD6J2etdjHFVGzaSegvTC+Zi59zADplSdy9ueko9UY86IGhHR
V93xnqk8CQaNQ0sNRlf/GrVgpXsNTRcan6ZO5dyOANXk7Wante9m1zt13aiuTDnhn57tWj6QzbyI
VnxOY8jFVuIDGYFKVh7P9TxVwIgEEmMt1zDQ9EQJf7lmmZxJpCvFQu3TjH2/U32ysZcKAWtRrZzM
kZvEQgrj0+IS2W+WVFxOo2DLqeVURDQ8dIW01w19GgslMlRrEktonJNLFSO4HXJ38GyULjk9pIJD
YL2MqB+qx9zrXwbVJes67BCJupgxUgvtHEuplT0m484Mipe4ppU03Jt9YB9sIpzIJsttPk3RCrjP
41/q3Dlp0GxtTo00xhcfvs8XCLP2X6ooslVT+wdhOMsmL4rwGjUs7WqqQgtaVMjOiZBfMlpj5Dtg
dzDkbrMAkIC/EMvgyhH8r7/AuvV5MSJohTJ6lzoM6tK951b9VsOABQ0lHWWmHZkCkjakVkLqrHKP
930cpDQZJsEdrz1iJ5yqqQr7W+F01wdgPiwLrRc20qBA/14s0DPeC+YpsNRASdLird0hYFpSiBk+
siUl6VDwYLsgsG1n3yWLv1OhN0Keuu0d374CwzTCead37nvlW6uq5Z4RF+3WH2c0PRW3XrfG2xMc
0cyh4TWHbMOh3zr6OLvWqU4IMO7vCc/wH4r4gCJGEOg8waKTBY7OGBg6bSB17sBvTpHOITAO2XoE
E3gpcrjXWQWlf96ezi94Oslgm7OxS4lZ7slNvOU67yB18qGTZCAcnYbwdS5C6IREoLMStsnRjy2U
fWrjks4bFCVYhzE/wateONCfnb5/JCqYnbKyx8GpMxmOIp3BD9OgI5XEBgyoeIJRPMTZfOx0qqPV
+Q5HJz0MnfkIQp7BLj8ywm9MqNKZUjknXTVpkIOaEqXoueIRImEwWa1cDX4FPdJqnTSRRE5o9Nu0
OoNiF6g2U9otxJJePbs/dzqvshBcqREA0bRwN1YomcaW9lRUs5POupTzd6KzL7VPxwhkXbSpbf7d
9qQ2vtAiPPWx6OwMOjUE+zpPMxGsUbAePJhJKZaEbnzCN1GQXucgRwRi928W8ZyRmE6q8zopwZ3a
4n0fR87Fr+S+BJTfOCq9Zl6UrOmz+kUvv6fMQUdh628hzOOiE0Jk2C6UH54DD00pESJFlKgJw0OQ
li9muHMIGkmdOFJwhqqDoXA2g04kKY5h/FSynfMzmN7jpINLBJiUTjKx73gDaPn3bw6JOtl8uc7x
ERaOQedwiScSURHzLHug86B00mOchVel01Nl4J3HgVwlsSql81WKoJVD4Apmla1E7z2PBQO/Kp+Y
A+SPHdotzGDcyz3bwHUe7lqCXB2BrnhZLl3/HhDzanXeS+jklyQC5i9UpNWtnNdDD2HaMAdeKVt9
F0THJBqHdWjZ1zE+VdL9S0DyRidlx8WWSlKdPlsQJBC/uRjE0pTOp2GDq1e273522d9uinVPUvpS
EWkrgnnP3mUrOtgjjAP3sevuK9m8mEHHKo5YHCetDbmBZBPpxFxPdI7Nubkd+PmuC2J1zviBqMh7
nYnblcTuGhyKVSI4fzA0bEoODEnma/PgioJGNKYuwxFFjK/Qeb6GYR3xPtKQ6CLS58l8UN17GEpa
pQgDhsPfqkofWyKCvp9cXFwIuROK9bDAujEOYof6OnURvyBShi5xQ9qasXgMp4kYotR5RMo+TlHm
HKROKtYiIbM4Qb1MgnXm/JDrVKNrGM+5vKHkuDSEHimbJcZHDNIClfL5RPXlsDOISYJgUa0HA1Lo
BKVHlFLoTCWlsE/DPP64S3+lj/AFEzPHIKN89kNFHjPzn3Kd0DSb+qNtbS25eMrdTACQK34TPliG
VcpHcDu5ToS18VnN2uVDQxDUDHmZ62RoR0TUZJ4QlgyjfbPn5FARFV+a8t6dq+9hkM/KCy+poGE4
6C9M+z/DnA/NJMYHz1seU8zSErXn2r+yWfwSRnLL7efONvdNwSRg/g68/pXR2FeR8NrOKR6zYUNi
gwe1HfzmNqPXMDUBm6H+e3vmALeZ2nUbpAh3xfJgKzLYICfrEmKR60rOtJ0WvrXhLb+t5YTbceyx
ZbuOwWk3JiXxpy4Vet/407AZCAnzIskMbEmofIT5BjWF1B3230kTELcA5ZOEgJlJvS2JfEzmbm2U
wCdT7vE0SftnI3wLnEaRFTZbviH9V0DXMqgyU3873UxVvHXwe2D17xC2OOLWU5/N1+11HDhBSel8
j0Nhr1sBBmbzQFrlzrMMrPnSLOGhqNozV34mbll0X0/vYeftZ4eflPB+xeI257TIHzLKEhX5Gxod
70zpPzFHeOP18jJHTKz0n89ixDdrzaYLpiA1QZ15DpuqPRe+T+DcGTcicM7IXXiscHeVLv5WvFI5
HQtysR6sN2cK9kbMgIVpBLBpDL9YYgYc7WJfx83VzsO3hQOuYUwvnTFyOdbSW7Djt67nZpPZNpOO
CGe24StjxZmqhxTm6pZjInSHZ6dKbu08GSi8lno1yy8UJujcmc+Pk5zugFRymEzFcNBP/nh0pB46
vbkp1W+ummRfAiwgP3AQoOXk/4gfzygsaSod6GyXOx45p94Mvqgac2gKKSjhmjcGlSyuKSlUiH/j
aSI5HrH49cLhzRwAhwmDXGLOGI1W2oDGk3GlXSkWgE22VFhjdLVn6jP55EI7CTpodXfsqjWy4ury
3O4TpOFeV5sr1TmHeeKsFjrraSbHSt0HDTgJp/jif7J3JtuNI+u1fhUvz1EXAQS6ge+AHdiKlKgu
c4Kl7NC3gf7p/UF1Trnq2Ov4enxdA65UqpTJJEFExL/3/rbouQ3oWUquxeY7SDvsAht1FcNLyPYu
EFF9hGu6WyprQB30if3E3TFjovnsmaVvR1jaPr8KOgS5Mm9rdGkO95ElRpp3mVaRlWEmFY/pvIOZ
AuU/h+pHk0kKdVUEZ2U3v5oqPsMgaA7kcYA/WvN+SO/KdtH1E6L/9iDLgxwZWtGKRRNkvSqokD9g
aoZrOgflkfNpedQNVqRsnF2mQHVznpsxPpoyu6aGule0kDy2Yf3TtD3iThVQwqII3w03fIXpzXJP
jTK2wUBcEo/lyKxDxhtTNW8rxQc+DHLr0jFEAwdpn0i09HScKXdrAyAjgdB3pHLiaaf1c3XFHpNt
0sW2bYs5fWgYBzf0Dd2y9TzXzclEs/K1lp3UZAD8Ceb8bS64a2tFXu6GojH2XAQOVTGqvQyhpS6z
G/zg4qh9gI3RJY9OsxlWT7M3Pnsl+bUxxmXa2PmN3U9KiYD23Eb6eBvccrwVEXfsOp+OVtZ6514f
VhUpUT58vX01NMu+zp3XA1GfwUpPdFXh7TpAc+DURv5pbQ1YTeuGrla8EOus0X9KRuCHQhIrB3sb
5mLY2rQsMkRvgosrqR/QSAqdsjpna7KQLCHAOE9dS+qFbTGnwprz8NiH+9mZAy58lBtixUEMEa7z
5FEKeiJSxvKrwkUgdZrSfKkL7WpV6WpGg/Y2ZjgUay/EulE49CyRUzPfKaml5nSoU4zIAsS+mott
JbR+0yAf7tPYcHZsYOUmS7v0oabTjC4dVBD7xILfHxzNNfzazswN9XR04YCR3QFKYL85aSClayt6
bOvWIsVOkJVtYjmK7o0nDpIADt5BwtZgR29s4edGWyFFeuIM+jqxmzz0IyutHf0cYk7GhSl2VENY
sPIsysdqS9saw/DWlbJ5rH6ZM/jNwLBfObEXj1b/IEtmk9jf4KXiSHnrNajzjtaBHuUGbtsWhQyS
pmCmX2u9roYtc/x5rxKLMTBjlLUQ0ty7MfMxV3YH4vggTqNkVcD8M4buoVfcfgYZHaY+vXLnyRgI
job9UpYGMYkSVd3UgPLk27bDthgL01sbhf1g48ImPLG1m/qUpI2B6BUyw0r3sbS+BIJmDfzymQ32
SwNSX5xhTWwsu7+HaIaOUl9CpT/pNI6LMPJ1/ry8IpZMzGx2yifVRC90Un/JQBM5Rpz6mprfLLix
0zOmp5QLg1PJY+VtKq5tj3aa1QwphrgSW0belRKinxkyPHZmanOQ6ljHNEAJ+aZt2y+F7oveojSW
MOZmjJmxTdZ32OOrHpbKagobh+1Fq6+QKG6GYrMWVsglCA5vohiOo1Hc9SL/yEksb2tMqYXu+h5/
065p5G1KzXFLJ0+9lkN2DBgJosCW5VnRkh44hyTkLZJ5zsAv28kFxxmYVodjLXrnXPW9ndtXt5OO
z+fsPTDDH142vGtgJlEIHBoAZuukjPEIR44hAM7aMA/oycViiD58kHoSMNoxddzR2ntNhs1Pyhgt
CXUnrnLxVHrdK96KtRcwaUhTo91yiGOI/lF17ZckG+AORowLuRzkWmm1WtdDhrGr3LiK9dDioNpX
U7kfh/6BeIa5HT0I3K4SzR466oYnRg9XUd9+hXi7npxFJAVcuDFrMixFRsuHiiGhGjiGy9ilCoMF
BEgTQw2s7kwwu9I9pIFE6wAGBQ7DXJvMfeOy1fcxOLy1pdSwHSlNo1gRzy1zXKpYFw/+NPyUVgti
IdA2qsO3avDxJZSGq8pip5EYdbDr+1A+K47J+3kUCUH1Vj4zJ+ailKgrOcuhLgvbj6JiZhgfriHI
p74z6AiyAabMyJoQDagmykoZ7LwYhXEe5MkWy+GLZQb1jmfizbS/Jkmp0W7TH7JpxPUsHwj7Fq9g
B+h6zSP60NgYsJvJoHyHsbZn4R7XczrcvOdExGKfeAFgYIJuxAnzg10yis6Xop/auosWxabTbHod
KJEKkxFYV+u193p5SCeBYO9o18/fQiKQ27IXHbP5qrs3IhlvYb7kWfZmOEavXJbtYxHqh8TPa6oq
wfIQMzNamiRmYpPtIqGhnsJCcXKqtSTRKG/ye25vHMQq94D1EIye5n4JVP3mFqny8Rb5/RiE+4KU
YqFa91qjwEmSOpe2tta2mXjUHY7ag2QYbhnaUphj7toFt9rTR7U2iL/Ylh1Ga1V33hVkc+LZag85
m+Gv3hHxXB5Odlfl51a516AMy8c0K+iaMkm7FDN4FRO8fE5RT6R9NdwdpkX92JKVZfuhKIXD8kCm
g3+T4MO9/l8b3P+LDc4wXGiT//J//h7W33y0H//y8/MnFxjCv/3rw8f00cR/sc797Wf+cL6Zv7ke
PjMbGi9mNwef2R9GOPs327UdT5dcC7prYbj7uxHO/A36gGsT/nFNl//nP1AChr7gNS1PF7YUTACd
/4kPjr/hryY4CYgTvoHlWY4uDOsfMAKhlQ0j8lF5rLXt0H6r+6DdWyk4OSMeuNVT5RrRwb6r9e9/
epFuJUnhsviXosuprCpaBf8AHMM//sUSh58jXLIUnm0u3/+T+47GsKafOeceK3NxRyAHw9Y4YrbA
nhvTomJUzpomQOiR0jjHDR30A4fSsf3Vsm1kz4a/beZOtI8Lb/XPn5r9n4yBi//XNQh7u9BGF1TD
X55alyC52pWqof0Tb2ESTlOJ0R4mbTwwMUDyrpMU1lvxY8SHjPYRb0rPoTKgUSfbbmBYRwk3VJOj
tyYi34az71dE3jY18XS26HCwUpglVUWqXTVsyMgoROKlsmXiO431reuy84AMGhWp3M2OGDaobgtV
x3vNUsM5VhrkQqlB/x0YdMZraeHlqooQdijrTdUgDOn0+rIj+941yOv4u1Gte9vwh4qITw7SZWzK
W1TSXaao/Cb+6BGy5VSxypz5a86A/mzl4ojZXzukNZkFHY0SGNgh0DwqwoKw+v3mAj0k/Fn+FxeD
XKyWv18jhx//9q+WsKTkCtct29W5GnCF/vUV95K8iI0J5qnlNBjh+xG4onnUmrzfx5mzt6fsgTsu
M6Mu+45/wFh5od1sBsP9ptzFqWkybjFygopFNfqd3lMkMDW+BgufeFu5c2IR4UKaPuyQvvS66n4J
QzJZo5hy14n8pUjk3szcDm8AZVoBpNTc8cKbGr6mUYCEz1Zhk+rAEhdDltn6xhSz/g7nqSQEMUHz
XHuG+lFcMq+W239+MRr/xUvDp4QLksO643jGwgH50+cEE4UJs8IpjuYMgdrM2alXBvy8UH8ryWFt
41odUv61e/JpCanEbTaIK8FVRsWp7Wwao4IPGNvxhb3gS+Sx9nlxnTGxZPeQWmw/nEwcSh1u3zwZ
584EVacn2c9//q8Q/0grsaTDm8wjtzri0f9I3JVQPxow5PERVuzSR/ChVfDBU6aKAYOOft7V7FXW
0FM+unRQvFfGt7aYPTazRKvjNP5vLjg+xf/pinOFbnk2DChSQp8Qlz+/rHRqErYhT4XOl25a4Kpr
XFA/LDso12r8WjUwR2N4cNtyouw7UmwqJPGCovhw++SAU3J+qTUwaAu6nql5axWkKF31a0T4Xulh
86s2d6LpgaAh9ullxWYnY4JvXDwy9yuBwW899RFVHHj863J8dIvuewIMshqdOzfGtTNpnc98g7sH
DWhhfiQbftb0Or13ZIv04aVA5vgV0ywqeaLwE4vWLqGXkhCFd6nL6ra81cekuLZ1YW00DVoAObdV
d5LOowKlzjjgO/xPuWrz8hWDxt0Zxx91BGw4MjvQVGp6roYG2S56TevwpCtj7dQDfFAMtTy3gxOF
T1OlOCcZ7MH6hRLWPDO2QV5wJRFCmVb7yAx/ckp8jzXgiJqJyB8Tw5jJda84MbebKfTuPWj/cAjf
aIl4ql2zX+mxyPnTdT/lmHskoz+tqLRECcnofAgeXVF2B20PIzGg/GB8pcP01MW4KIlHuNsqoKJJ
iwQliPUh0Jmj23w4W/3dmDV3M3bjIS2QVijsunoi28WhvANtBZpii11Ydzhq02cC0x9sHhnOhg5d
hVlJVXhGyaJBYr0pTzHD9rUx0zAAbIGwKxmKsHq2lO34elpywS4WTQ4361nF8ZapaJ3L/MwH+273
iP+UH6s0yNZBEj/V5QCHDvtfPjr2Um/xtS+dFCM05mAu+8Yx1q0JPpc6SewSI5bUl6rHyRtSz0N+
LaoWD9G0yrzu1NeqYFzPohBgQDNy7TLneY5BQyMs5AwvDtvdPjbGR+JDfjD21VboTMkaqLXImHDH
xlXbz+POi4yKXp6JaTDV4NvyjsgVAO8gozoufQFzhYCplaHfT6WHZyvuucu2H7Qs4tVT6j018WE1
XLPkor+WBlWgqEdP+lRTfKi35hYJYR7wrpgobGMsaXyurJ0+O9jqJeXry4OijJtZnvy9dS6PYhAF
S//caJcz3FJ9T8Fa9Ej1LY0BFt0fY4vHoRPVSy9HduLz+EzxEH/UCLkMpC9trXV7mMtlDp3P5hkv
g3mmp0htBxjkq6Ftx7OEd3pOjXI6xVg1M5C0T2EmrlPS9peYq+upwxc8UZNypTsZaWsopqOmzOM0
MkHRuIqYQMqT2eBg6ebWb3su1kzCU8GSgtG3xNwOObCu7xXUOZZwOHRV/s67vvYoQrfr2Z+omR5d
KAii5RPenxzN2wnDxhtVY4tYpsI9Njw6XgBfBz6tKEzBqvXouu/Wgp+sxv4cDFjtame8VhHduxgO
V2PifP6YYs7qymIfxXhfgZYfuc++DHN/iBw+iogyD7ObMGeX3zlWV3eREEh2lzocb19FZKn6atyH
QwodoWkes0bQut4v+d6CeoKetndPEWewmuIwNLh5TZX/rLx5fDIRtUN6HRKjQfINJ0YETXaD7fxA
PW2wT9KA2o9iOrDbxCjYCIeYmnueUW4TNe4Tae0ZKQy7XMu9NQij4mFOO670heerZP4wtQF1S0nw
taka78m0jaPLu/OGr00eIDvUm6ipvQ38Xv3IUfnu6vb8MlKT5UferPCBetum741dy+jsSVYyZbcX
/BC1y2ifacsyIwTD0qvq9vsDxNCk0tOjO5rVbVAh5+NC2TBQaSAvrHejALGXlcNrmQXkt1rte9ON
bMuUCu+xQTQrrbE7pkN6octqxn/mCr9LLGweLd+0WgmQJBqiQ5P2EbFrWx7qoS+PsfSe4kTTfQK0
4U437ObFKsxfNbrrz55Zfo4S8408Y7F2+iZ+DIDK783enfe5smqyJ0Sm8Ny0+1qjEIf6vuZO0r3h
LSZITgjn9vlbTPfmRdRD0V++6RpKg+Q3r1mT012NDX1Td664jgwWGKLah2GooBHC2KZeKY2dC6f6
b5jSQTlA8zhObhsfaSIJ7xlcTip7S87tIHrvbtxkj0DG6CmOcLoa1mBuMGet+ViSKo7S7YSb5E3q
FQuyk4oDykv+xuvEB4VqH8Kb8hUDOwW8x6ljQ5gYaXGbpV3cYtlcKupHT6XZF7fP3w9FQbIipSkk
qN5psd6VeQ8AA6GSwtDs1AxR67vcJp/UUKhjAjODyVq6z4Z+JpeYxUejqnMWnYbszCyfRari61DX
6coSbvY+FgEQhGkuCEDyv9lT8MWx8/7mmRk8pMj4/aerZU4LfLmhPws3TTiP1B8vD4ZpEFsYSi/C
eJzhwhjvFB/DmQGv6veirr/bHbKzK736jcZbkzxyHj/pi9NZUOYH/9zmuoGMtg/owlpPldc+J7bk
c1XUj59fCSqSniXo/9LCFJAkNra8xYNSLM5KuPzqGXdDu+uQLrZ6GLfPwBEXkzKf2M/vspWUT6yQ
2G7HRXC1IsC4bHypdnseZNPREInd6fNXJcvP77/6r34v8nKoSik84iqz6OQNrVNke9cmjqcnt5uq
J/a0mWMhO3klVMwiydZOZ+ffW3anUUSTaF4/23RFnT2tG67uINgooMZYEm++cDZVXxq/VFP4ejJt
QYTFv7rpzbIVRZaRsk6GNRVfhwZ9OUPRSRmgS2/peZurbluOtDXn9jF1Y/QqYPPnMEd3A4uMQbN2
jSNOC+NIxa/hY1kRm8St5Grukl8cU+WpsR0GZ0WKmQE5Dyd89RhrVvnYmie3lB3lTSmVexUh2LYL
gxNUblglOU13dmFpVBmibzaSKr9hoNmPWlPQ4laypX+99PNOqJ2Ko/mlkOGHHffzjxkSX7zs7wDX
+a4+sX0jq4shKAt9jjz33mrcc606jwlk5Rxk1izafFBtHeWIZ92UFVxP45YEYbCvPXZEmWrHe5dH
4z2fInwqc/j0+dWkFwjndf01C3tjW3URboNMYwhuh9aIopkxhSZEcNFJy9GAGVN1HcgvgjPIxRun
YzdNyc4k3oABLdgO4PPWUymKdY/eaVGPa2yxUpiXzwdTxHgWlHWIRS3O5CpmAMua52tJvEuGOboq
1hu27m+D2T5UEw0W+BZIJwwxQodknIqRfP4gRdWsPEBdN4Hic27aaZGRHbhdONU3MpJEYpwivOBX
Kl6VzF6BHCkqPxzvyqJ/myLz6gX2+GB5YXWeFlIChZqMhUsTN59mTaeh0rAoOXG6N0cBU4QQO8ic
4p4RPyaRzNLfm1P43lrOuI10J4ZjHdBGYbn6xtP6x3m0qV3MKLxxolLt8Ji+6Bb3nhI3ypaRrd80
QbW3iwj/A+YBAk8OWVznFFmxuZPUCcSZIXCLjXI7NeMpyRHevIo9bxTfR3BwWz033NXA2DmVjMzR
Iq0V49p44422nyTiFsddjoeDOUaWymGdss/awA96HvT2JBf/VlXUH58Culu00doxy+965Oa4HVLX
/wSa2/2DcE370i+VtF0V5n7n2pC+RPxFDzqX1LiKTxWD3a7OzU2MMIfs0jKIkD0u39JhEay+OaHz
bETj0Zv3Zsohg6A4F8l8EouO0GmutxrB0qywg7/h9fQuDECzncnlOqgsO4YZI5g+wWiTUiBZBbRL
M1SrcaDqIFTD73pq/MgTAGA5pcps+VF+lM3MY1VHQm6kkxDkI0e/ijv2LzHjcDsc6PClp6Sp5a02
I52gDGyd2LyhcAu/bGZqT+36YlhYlWSm+7hFSJhb7krkLomyWrulk0ezauysx3548GZyPlPm3Ii7
kncIpxj7GVz0SEz7vMquTlT5Bcm4or4DG0Kiy2Eoe9csNCuq/Kwfs0hQGU1j73YBuBPsz4RIuF1x
ICu33C1AB5J/bLFZr3S5Seiyz/HyrT0p8DZi4d0Yjrx4Kaj2KkJn9aR7lewXbHdG4zFHuS5Ty96k
Y3Kc7KTgakdmF27sg+4yOF1SLDtM55m0vUE74RH377dEvrVgw3ZpUGn84GzuCuz9Tk5loV5Tlsge
jT1AQpljFAJdzDPQW9ksSbtBf4IY4O3tNv4at/Q4LsWHTdZkT05jfv/fdPbvw+X/Jp1tmgzN/jSD
+U9j6efsY/z+8VfE7d9+6G9zac/5zRZYN3VdLnNOZr9/zKU9l3w2AWXLoR5JCIi2f8ylhfebI9As
+TGoLsvw+Q/Crfeb0BlYe0S0LddEaP2fzKVN4x8HxGCJTE+3MeZwIuOcz9/0lwmNQY7DLHKbckUB
TsV1yIUW+VcU+f49CeZprRIVPlnMPJnhUazgwT8lLQifo9ej/IpZF3SLIVrmGMHN6InsRgvgZV5Q
L+zh6gX9orPLx2eujWu9IQKDabU4tAssxl2rBR1DNdQJ/lHz2hMdpvQdjTW/E3LoXyJwm9VQgJMu
tDuuwfihX9g06PWkbrv+Q05q2pbWtJkpRfJHnbGxCvP3WksLborwboyFfKMWBs600HDCMLE3Xto0
wBoSba0yUW7pK7iOLbvpGQD2Vi1sHWG0F8QB+zgs3B2zNdgNLtU/hUfKX1XkTzltWYRnF/1wAcBE
C8dHLESfcWH7MOjYRgvtJwX7Y4H/QUKarz1AoGEhA4mFEZQW30go4/00oAfB258XmhCKKa2lI0Yc
a2ENJQt1yNEqD5XOYThQVjmOtYVPxI4MoNTCLEJgBF4ExciwYIlMgI1Yz+sXcD6aOk4pUQIHANIw
oImyDdVGyEjQ9peuC2hJPXDIhZ6ULBwlCVBpbiEr5SCWYKMOR4k0TOLCfHKJoM0uBtYohswEkx2C
6EJrmhZuk70QnEomztseqFOz0J2squUwEDvJCa8S/ddjua3tzj3NmHwi6rwPFaCoYCFGiTap8JqG
LzlGc78oq++lzHAydBtN/2bEE+IohRcbTvZ7A8LNqSPIuW0H7WmeaUuow/ZIz923SBs2MYbYG5F7
sXWDjyi3MBm282Xuw25tzxy4kkLuYzN/rcbWO3ItxwSuSAL3ubpkasYPBDTvOBvMrlz2C8S0wki9
9HTUasM+cI5u7K3QYOApuuvK/O4EglIG8F7SQakgNIfPe/lfnBLOI/iesWvO7qgwTCdnYJuPooF9
Tw8uoiGm5xZvvv0gHpljrKtw3pb8wVGPH62E2AwPYdLsNazNNdMq0mDtOsc0Har2EFtPy/LIW+Kz
PuyKcj5ZjtjbUXZKdR3hdIYeGHOwY3SviFlg41hCmMSlevOjLMCn9k9RrR2zlOl+YnNxmqL2lXLu
kqMJaNk1UEeMhXPrQr3PBaouP0+orDp7iBpNX81nuq7oQ4luXBz6mbZWSdcyuKFs7G9JTr5u0AwF
Lzl6pcxR20ubriE91+8dcjGBU3Olas4Mdd1Ajyl6ezf23XYQ/Y+xISuZWCbTmizOL0Z1zKKebZoV
uae2m35oIvnIasCamMrl2X3CCdW/htMT5lsXLzuU5LErsGPC/j9AvvppDKgGZbJAlJb3g/sp95W8
vRQLailYoEvOgl9SC4hpXJBMkAY43y+YpukT2NRzPADgBCAwNgE6mRAfngsYT5oH7ClYPvVyAUB5
CwoK2luzSw3wUMMCipoWZBS4R+MRfPaKcVu9ahewFGcX0t+gpiyYU2qBT9ULhirEkfNgLGgqW9Zv
xgKr4vwibu0CsFILysqAaZUscCskOkabC/BqgHz1uXQt4Pj/EIjUp8T6R7PiP3z5f/9/xNibDhf3
P1vlv358/2h/fv9Qfya3/O2n/pCf9d8cj/8saRimDefkj2Ve6PI3Rg2O+3fKPSLJ3+Vn6zfaOjAG
WsJeJGYdjfRvJHtDoEwj5XiOMIUpnf8Zh0VYn5yVv4h/FrIz+h96tmcwP+EJ/nmhZ/lKU9pA5aFQ
Yvlg1G+OaoO9LFoQpGl/8mTLRCUzOFh8/vLzwZ0MekOW7/zt21hoC2966xsC12P1YIHM2HFX+Mo1
rUpzvLOZ6H1uIUyNk0A7OctD7obGoc4tuMoYxTlFpVtPVdUurnQ6kyHTZyrRdpgWTe5EucF93jZX
UywvIVVbOTTaRyIyQzPn10g5X+oeHz14ypEwL3P9nEArAf9971REOk08vkM+1rRC5fhxAd190cBf
YJRFDcLPODhlveq63H2WRQrANmY4G3jocUXwqDASnVJDfP38Sotd77FKW4+SIQJxxfgNwDEexCh9
Al52KTVVPJDA8g5D4Z05FM7nVF3pukDJpt0OOIdLIHTyQayAxOI4w4l1LI/dOD65bAf9ZDKbM0T9
cTfCSAVxEM4HLUm/Shotr3mNGl3qc40bZn6ZgEU9EW7ws1Rrb8gg2L2jH04lhtcktTbjKIyXrh+B
g5vjObXokUWX5ri+uDoruw1/f0hga0BxPwbYuXYtUajXNo9B3tXQVtukPGVz0OAv1+dzrtOnVNNM
xbFpfAInjaEINm/Mfu+g5kYhZ4huHwRAZ1ysRA/C6en2Reo9TXVtrw3+XIZqoeD6Wjqe4XV0FJXh
kt4HoQlF2QJ57bbUYJstgXblTpi30aeoGjGpyKXjq3Fe+t5p7jXsnI3j9tUphAjUshc8skgxZ2oo
YRGmWVYrUuL1KQQtUKVK4Vsk2WMUjFk7ux4WceKSNQRUY23IbqbbNZeyjXcwGV/MLnVvdWAsIeoI
A5Nf6WWxM5tW4sgISj8zLG8HUvHHWNtct0UOhlCGCVOnJTHv9ty4pU4557dZc2ir56/b0lbzQkYP
ZmmgmL9bxRUObbWfLV3bgXNGsaMlFYNRijeqHmKeGZ1aNfEsBIhqleZBdgoHdlhDQDbLwzN1IqQM
/JTA71HOGCslzdJhRcDBm1duP9XXJq8IY8bddAo144nYDMHK3I2WWeopq9iTCJbGi0F/xD4LWaId
MKUPpaMVD4phDL71cd4NeRqxoCQg/fTqy0A+9Mvcg09ajvlDKacHYB6EAwZ2N6L4IOns3kt0q00M
BH3VeCnXkhmTBzDoJYDXx+wd59y+JIcXFtpRgw28huGSHfI2/0VeJvtJC8g6j2kBTVqmOg3MG9zN
TehrRvRBR015peMbPIGCedbr7XCThfsgacN7bbMRh2lkftO63q+MXNwJqtg7xY6pAEG7rdtoPFB8
GmzMzEj2mqXYOTnEi8zG7wh4HZKM6ZZdFut25JWXrQavYo6sLTzAEi2gpU9Hy401DWI5mq1vNXH0
g48eQ5pYZ95tEn812KgwL4mL10QMzyrRH/TCxaPKtCFXvf0jN6x0JcswO0tHfmvTdLxodnFEIjXO
eegY574ejfPnlzJci4bkfzN4WM9U0vho+s9tKYiEMF5no1VeO+01K6qeGd14LacxeqFSEUK1yLVN
bmraZeTq51NdjABT121ftI8zrnp2uzrGGPYbu4hZ0th73leLDiYrExenVhV77+iXZ0VMiereD91e
vsak0AjFD+G2jWHyjKNTPs8RTjpU59QvW0ELXB8ehJa6jwI0wEHPkq/srxzoqFGkHX//ZRlFHujV
kA0xasZD3DjXPOIZhsoxz2UER8tqJmdL0Cz3A6cgP9Zozc7zQsPXMR/4g9VxnKIu8RRQVuQQ7j3l
FqJCHyHlqSEo9o4Hto+9cvPF0/BNYfXysxCnZ5F6yTnMcpSS5QzWWxpwi0SLL7U5cif1jG2TdN2B
Poz0kMmP2Ayqb03YoY0zvWek27vXhcYL87Ovvnlh/VAh0b0EvFD7PnVmPzZHk1xTmB4I3s4AxLk+
TAkEgjXPOEuFZF+pctqhxNJfxCzxi1mr96bp4p9FITYgqodv5oidHlk/biv7A7eoXNemq64lw/Wj
l1BVjhC1aprCOMwskW9FZm2M2VE4mhU+UKMN7lndfFhAWM+eigKKRYpgW4p03CY1/5KW8fO+xH3g
hzMmcF6BahcNmbuNYic4tl3JndEprHthtqEf1cjhntYmh7mGzNBXNhM53b4FeZadVI3VvwisGypG
C+OZakxCIWLNTtW+1bSF+7mz/ly/xqn50G30WtaNrXS5uU8cyDEk9KzCIeppNtYb4kr3Mivyu0Z+
S2fEeMYXVm+8WMZ0OKwbOLN3uEn9He4EH/kufBzm7rkYSYiqPiyPFv1Vx8gtzl1dPFYaFXzNMHXr
RJfZEv2oVpo+0CA9DhQ/N6tW9cEZmFq+1RVtubivQDN1CcU6nUcqoG97XyogIs5cTj/UYnFu4+iD
mxaoYWr1HtoS7RyfaLzL9eX96Hm1apy2jzhBiC155XuZVnRTuQi2NDSUa9Ka7XEQoroZXgIaqVXw
Gez3sFXFt0hVyUaPpvBh01dVcPl8sHpL31jGhtVBPId7zUVKt9NGbIay1HeYam9REdjXtq8Jf6X5
+5S2w7UHp/0akXyo1TDT2GrTVIvOX5qa8YrJVz2Qg1h4X3wZaxj8RAoD5vPLeprndRMyZGkM72iE
kXNCTYM90zTaDa4F7czCACeD729TA7Dxm2mxjedm8JZPLuj8gqryjDIRtheR34xQihCq6Y0w2+JZ
C0bvNvFi8SpqRBDi7EE673NlTdzeiWbmSfYGaXOEkeM297Bvv+Dfzd4Wz0SQ1yHzlI7o7BBljybP
bJV61VGlVfEyL9SBxCIN7sgw3np6Zb1MVbtxgLO/jy7bvbbVKN4j3hpkmCtKqyKFQOOAW2TtzY0N
wKUUu/qz1gg8BsEWD/3DQHbynYbLdt+gwc4JpgUkVvrm4ACta/ahp6Dm9p2zTN/L5UEi4RATJO4b
moqZg/Lumu5CeYm7zWir6kqq9odio9QnU/2lKzuijvDEL46Zj3erFhcqWd919JOVnTk9Kec+2mju
SK9CREO5NEgbJTJQS8XedACu5VzckWBVYYj07ro64qH1KpzMfgKhiCtmLqsjIk78Ymoug62+96i4
4EvlNO12LuObXnJ4Lglob2Ks6oey8/K1XTT6uTaC4DR0ilOhi5nKEvmlN/nkRPi8/XSG1ZbU06PC
Cf6aOzoSXzQWfktE8JU7kOA6op1KF1O4wzuYP3YdPxClufpQuCZcpY/HvI9xlkqDRJKdorin+qlf
43SIL6bS31XaJMsRA9COksOhj7AwwGBNiWF0QdfemCNEz1nhKyG+z1qv9mLpnK3EUn+Bg+SaOSR3
onZmkNXB+431N6C7+S6ak3BDcDgmIm4XW3I8viy08ujEjLDqsDAuM3PByXZ2MKNuRF7Ndc+ij51m
SJ6yvsUdEBdsuvVfctLFzZDEn9l3M95jMKkB/jZpZYDfa47PYzN+Rd7oLiZi+ba16OPIMxiWYdYf
3H9n77yWI0fSLP1EGINDOm5D6whqMm9glNDaIZ9+PrB3p8pqd6xn7/eiwxjsykwyAgH/xTnf0fT6
MOgKejj2NLgYBC/rWljyeR4xeCWfemD3+3oy9FeWfTAdg4tucmP1KImPqM8HWptEvBZCIzY9jKfj
ANLutSJX3cm205i4RyKGNx3CxVtLpu+tERtv0BLCO9N+3bYDjDLbTu76vrhH7VvuXAF+N+/ItOKI
xQRh+LiRMAOuQJDHmyx0tRu0snGZMazdkGcBILHqJDkrVl4gskIpIAfp4Np3y1OGN7bmKiG9xHFO
5X991RFs1bp5tMPojJBR2SjwSd7FuWunJvEWnXnqTEbBZd/nK+FGs/vSNk/I7ZkZ+8e/vpMVE3L/
Qn0OMGhP0hLeGlEaKiBtWKVwAw94CvuFGrT65Jl6feYwYBZaQeByi/6hsuc8VCs4tNj0Ibp8m7S0
b6XeU1gX7rYr4/gUS09/LLzpwObXeYvSaT4bkW9Mc5YyGEjDKz9jawruNBVQ4eAQXIvBtt4sQ10I
BLceAvjjsA+6dKvVJR1yreiQxSQCnPXVFSS5fxBzSrMWo7gaU+/+17v3+yBnF5+uyZBDqsnhLJV4
Ydo6HA/TBEDx90FQEUmZ4vOEQTJis9kASyLvxsCjbGlzJA+IDMRnhXuyfAJrUj6zoBW9bT7aLANB
bS27ABlO7M46DC1JztWczm1F5qzwSarTXw9q8JOdV6yJNj7zWS9Pfz2Uk/P3p/3wGsqSvqvmHiUI
yeWDyIZxbLjTAC1a6GPbHVRpdgen+IMFcDgojtTOcI9ezxA1j19TAwWG6SUQbQzPXRI2oA7tRFzJ
wtWQ/GK1W0wcVOu6HMmY8MnEhUmIF6fjjiKy/FD79dkVSYHoNo4uEcO+teb6l6RRD0jVwos+D2bp
nMiM4ewFDIpkmvDdcmGMw5YPGzWpFd/SWC0pUPCohhUo1lgWp0Bjfp0xtOVKXwkxXbR4GnlB4ycm
wjZjTEJHGuSpOY53/kTzHpQuqFFEJjiLmnMQ4SbuDICc3qOc/GxbJknDSFCzl2iuSWzheMYjaY7X
JNTWSsh+LWouk8S92YQFIxW6yMSUW+r6S1571gZEKCYpL/isivSNKTxE+SH2d02Yc4Rq47GE29FB
n9uLMPnAwZ8cB9Nnzp/BoRVdtctMrztgRicGyiE9pky691AaHL1F2z9l5RvJvd6yj+vypunxRzGH
45BCqN+xA2e9W0PdgySF+COVtzrqS6ATg8bAIkoRrUce0Qg6pjzb2wWI6K/KaO56hKrc1hOdE2J8
R0ECyUD3r45da+9+yhncFmNxDYrqo+xcY1vbQb8ZCgiqGR3FSytugL3s+8DxtkSkl1sjbhyiHKhb
PdfSzv1L43vTZoiEsy/7bteSz3b2p3BfmX66H0XD7cZ19JMk8YVyvbwn5aEm16ViLhvG1qshcWpR
E4woSS3tnrAC0o80GiRH03CrZtbRMqktxKTeoAjZC8uww1vX1Q/KsbFpcobNmeTFAt+Bw3Jr7G4Z
pr1FhZbvjSshWRmpyI7wFKNnmeprmanu3jW5zFMGKHDOYASFg+Osf586UEbJKOL/MOySr6DfKyEQ
+LtxEbNMVvpxbPai9+7suUDOxrLfOEb+mOgApQQu802I+OCoO/oxQ+qXoQuOdRYRo76D7LxCmEt9
X/qddfC6yTaXv1/27DkOeDaOqKyH7V/fStsO/vBfz4lapucTINVGy5zuHJRK+9JlvPP79PehY4W0
jeq+WVoGGLEUwOHGK+Pg5uGNujR5iav2ppWI1qLI62FHYd4ER+9x02p6/aZxRt6s1k62wrM+st7e
e1aG3nMWuFVzdI6eERBS5igyQFqE3A+r5NGoGrWdanjJxjaElgnR3+lXvZdHG4LvzBUmef/JosPY
Js6xxXCziD00kUljkc6JJHnKbIAm80OFjnzJasKhixXx1SWC6mpGfnBuFESkfPhOvTg/GUlVXH4f
tLxN93Uj0Ffr//UtluoTljWuoTzG5J/XdwUy9rOGCZdPbexw88Lb5843eic0C/BmXUSc5vz8X1/+
fvf3OTLSBpnMY2pF2pmAyuKkLG9R+I12/v1WYVbZhmB5A5pXMeeTeICrdPCoSy0b+zMJvKdSo3ot
mC56/nTWlUHoBG5HiMudvdIbTz+wNQj3tMBXhY5s6cVe/yd17O/CyMe7oqQbcUT1VJCVRuIdMDcY
tla4TowViqg1kp3mW9TFG1kpPjiMmAVSBY9q1CiDMj6He+7iSA+a9NVxnXaFloztmVZrj15rCA7B
5Ef3CRNjHCE1tBMkdienNCMdtAPNW6WNjZjUqC+q3Ig5HEjTfHlJ8WttiGDFtGdK8stMrP551ObX
EVkpm+BW6FvpO0jsIDoGa7BbzX6aNmUs3/lT6UPXK5qHmNwYnwZmnLR0lYL1ukxALo3Fv75kqxXI
YTgNaV3vOHSQeqNv2llBY658OLrXAIP6QnUq29D2qMPvQ84tZdnlkG/trD83hhftk9AKNkrz/vAm
RecsJjely/ISlV6zd9BkPdqifHdIaIwTxRGMj4D01noU2zzOuIfSHOW2Pd7HcaIdcmab1B5qvGfH
mayiMhw28eBNd57E1qmg9u4blYDO86JD0DrObjKrqz9FUMV8YjGcueJf0sMYbHTH+rGrBy7AVipO
D55y7kx7aE+bwj6EiQHL2Ygg1PsgvcL6HaI6oSr+vVkPO0pe/RhTfOd5/Ixmds+o+txpI6BK3Ugh
gbREDk4kBWWqPzNEwKphpNFas+Uf5cpiN1otKAwhss3vQzhJGB1M28s68e4MtvSFTOOLz7jjWLCN
xSy84IMYAzASh6YEFmcxLhQrBArqGJJQi7i0hdRWFfGG6sdcWeRK4C72QlpX2EOkem2YZ6FbjpJ8
1nr2K0u8VlZWE1/IGWx7g7vqx7E+zy710DXe00S/mthIn4Owso+dkfnQbh35rNQ0biOwd+sqdtwT
sUnZOgrdfFcmcXVgB9ee+noe6Sjd3eY99oUhliAnirz5g9muWwZu7Z9qqygZuGTaMuG0KXRV4mTF
im6HTbMbuBZWvmHSoAB8UBAxOL3yctTOpES9xnOgZ8r28sqApz94uU3GiFk8cAqKfe3rP6Tc4pJC
F6dp1hwuUT6q1mddbFvmgUHTC50JBwvt4qg/DyQlL9sErKqj1TajZreA/mAt58atS5MPg6JNU7Z1
ZHYIISSWP+Qkgl6pu3odxPRRWWNqB47Sn8pK/EXmhemthIFuWmAuCqfH0t4mvBhZ5TyY4tDmvrzK
zAO2LS6GMpPzkMThtnB7DaagwTA8auQzdejWY5ld4SLb1FXwE01+tHeM7gQHz3rQw9Y7VUH2EfPB
etLZE1e277GaVcFrEMj3WbT8q2j2coIy2ZrsPGKx1lkEfLQc9ddYRiQQl+E9EbXijtb9aogAY4Fc
tBYw9IUZ6BdXZ7oT9qCdFBqxoBHylSpc9z8qriRmZkLfhFHHL41zLWp0QCRO23ArbaA9Ob1iMeQ1
p2ls7QOtI5JNGw195AQ4RqRBLgZlFyxWBA4SUeLd6IqLaAMPclRm3DpdylXsjHwGjeKZ28x97JZg
4f127WB7uGt1Yl/hKQPcx5u6qdMB0IMRbrvK7MBC2N4zrE7QH4YL/MpzxhPMCK7YKZXX34cZDiGm
+ko+W+3m1WnQXPvEOsI+WWPGaYGIvoiD6ZLZhr/RvP421b9ZoWMKU7rHD2H1csmmPT3aUU6U7VSp
tT7r8quOGJR2iteIml8m3cmfU6GAf3H5QtdLkluQiJ2bK5cUgumpYTi0gUpT3Kbeb65fuQmoL2Cp
LQwx7BJCZTHSFCGj9phhm459P8EuckqdQZ2E+Yls13lQkRGv/CTqzrC82MFXNUqI2nRXVkdPKTRJ
toKdBEfLJ5F2jIR96J2J+LARc7lVo//DWr9pwl57nJjPZ2Pb3rEG0x4jr/wo8248/z5jCYOMB7TL
odCGOwjC/aVF3ReNmnVzo88oSd2jhq4UNTeDd2V29XYYcOckgddd//+m/X9i80Z+ZrHi/u9t3o/v
2XubRuU/Vu3/+mN/KerAjDg2eewe6jXEa39btev/IYjnmP2Pum245t9W7ejwHD6U0nEQzxm/++//
vWo3/sPQ+aswKaKBc6Un/l8kdcasmPv7op3NIz8DIY2WIfjbHKQFf1+0u6rVHYKUxr1ED7+05zlo
Hcd30+S8TKhUF7aOHcjUjZF6OdOhNbMGowuODCxzjKY/rKqL2cR+WxD8Vgy8V5qb9mwV4ivr0Dwt
P1sT6h4Lo6FPnkVKhPhYYcxrtbe/vfL/F7vwLD/8P34R+hpMsQLXgm39UzEQZJObObj5QGPuMg/i
QTtgB7eJDTIS/UY9p9GdzyjRDzttX7hJncdJPlFnv2nFNtahX1jiOULkSMhLsw8raCH/5kecHcv/
eK0NTH0GElyDAtH9h72drjU2UV0P+yL3rmrvte4nu8VbNocpFqSGey5julKaX7HJdMX/N6+QMdv2
//nPS93DNYzwA6HVP/55F55IbBB4TUfHv6O8UqGasrdOVAH2nCYypYBfGxrRdRJDG6zLBHdl+kfG
ya0h6krrq0ciBonV6DOSENr4IZPiG99wB5YLXJrh6D3br7H/Ny8b9vp/vreOcLlEbUufTeGG908g
QezpqN37jJRcMd5GFARzl+s632PouhfDqHatTS4Gm358GWaGE5ysrE0dPbWFfYe0DG3FkNLwmbOr
B8W869XRxp2saO8GGrgyyx+OlUzatdam6bptnOzejsGtClWfCt2lb4kZunQkzNVhGx80m9l3GdVn
3TQ/EssqluaQqpU2oaps3HFkdmmxUp6K/hATl0NIG6MnpfInI3OynY0h4GL+PvTRMxkqFUimE5We
OqnA+zZ8mW9ChxRiPobWA/6ZcQlFVq5hL+xUK5oHUTN/8zrmAhgkDIa/Nh2CYJDQCKjVPq8SrZY6
Oqlv4LVjDj6VcEc8HYeOMxddiz5EoRJozFxrAkwOUu+Y2f1++fugBrCIshuGtYF68Uje1/96aIfR
Y4MEjAzH5XD4fQAVNRxG9gSHwh2fdUwUSA+Ee+wizT0qhYph8fs8qtxdkQ0LPTPtba/yskHioqDe
01udfr+Cf4bVNAo/u6TxCkhiZY6ujAfkQSW5FC4r9q7bCH6RQ4jX5GAVDV8NJLu2ibvPKvkAUn+j
yOU81PMDMzqMK1Wi81wiCJBMxqx2nqMFkX3EEmvjNOCrkXvKccgDY21n4P41RRKhE8d/f/j9Xn8p
LCc7kaZGKVXZB1GU+IN0FDFcWVp1+n1uSfEHYrWxLbQIVS4+itKq3G06c8zKCFd4SubTtlURaBen
wSRg18WqzfipwItWe71KX5ze9HE18cAL5i7BCphrd2z8K28HW1+/Zn3asquvpd6fpECeQrLhDada
v/VCB3eyL325+P0mNkIYVVmz8aWCMRwmGsG82ApknEoiVSLrbtLH4U49sgkCAFEI4j6Msb8P+oww
3YTczAESzj25OWecdtGVGuaAcTS6EUXYYmnFr60NbImTAZsCGknroUYKS5xRvCGTolurIG9eSlb+
y6Dz49s0wQSMypHaVuVHzR1Q5yyotPRFYLvV7tINdXuvQKanpzJ34oOCPLmwufqJxLLqjRrlG6X6
bGZRBEpVjJ9iqPY22buUz+UclNJtgCjjJO+4pbERVQvdFCQDzCuz9DG06OMV9771mDQ71QkMjSUv
aGB8TLb9Sp3KJLsmRtcNWXAWxkcWmQfbyL9IPzEhcQYvsaU96ka7ndJdATd4Fj94rEaq9wABzoDT
gRsLPn23/EmBiFvzOyVci1hXGlFtAExdzamr6F1lzGuLdOO1s9ATlI77Q7870kl2327dvxYRSVN9
uG4DQXA6Y+KiRHvUMevE+IzcG+OR3TFRdSwSnPCV1NJi5DrLFRDtntkofEOBqNZ8AN7brB+WRsrc
JQ1ctWi+alLWoR9VZHyO8SqqsFvaGgMJVkiiAaOsdlMAZpOq4bGoAUsiEDhE81RZa3md4R6miN9I
V9Zy+4vpGYFKhJkBZz7LUOIKHNxX0duHwIfOok3Al1CFA6QmS9yYfkrAcYumUz+lU977otj5+N+V
VpFJA7UNZBnzS7DDOhzVIsQJ3OrBZzbWzyn2z0BJJoBWoq8bEDSrgB9Gb3JBbDnyC38sq1XrTcUq
KPoA2t94DWJAdboGWbpmEl5r5qUO5DpHkrovTfUWmNXGjrp6hxYSxUIMsaxW0PYVzvdWymmlGdGf
zOqjk92kHyPSoI2dEZaJ0iHf9mH1UtvajN/uWbgm8jEOMEpV/shtDZ8+IC2A5roA8mzE960DbCFD
iGHKcmO4HRRhsqMdhHkLEZdH8Jw1ab9htHLqNt5HA8N/TTPf2P2yx2bEs6Y8u7PkqRyKXWMxhdPp
I5Z6oD69kLh41uCr2Z6BIfeD/SDo01YesiQx9zgBpxnckNbGehTesOhbJgidTRqjU7wIiGMLtrMP
Bh5pmAbNIiC9AHpFfcJpSEAMZ39VyJkpuxus6QiScM3yplx0kX9EkbbRNA9KgLQ+yFlZx/CQFhPv
PuEXoOUKfh1EUgsfxOaBlemxtaIvARs7K4ZyKXrnG5nQi4vRbJsHlr2AJ8ShM7j3U4dPHo6V1gV3
LAtKQqkGtRjdZEdywJOfknPZhsEzZzkmUQDuCQL9pcYemFxIjPAMUUiJjH5sBI8G0UJRYOhMbuNq
Ubj2NcCdsZAShQ3sfOxgOsrzajga5vDiWN95AGTXz4lk6r+DRdu1XwjJkiWm+LMn6/fQnQtXhxiX
9BMVxwMZoE/DUf60lBwLnGdMlmR/KiMS8CqrDJchKHLk0Gt+yRK3Rb8aAd9CwzQ/N0M73tlWzhJo
qstFX2brXid4E4nGEjcufg2SVFUEQaEbVlgVcaybzkbXqockghiiBhORaEWQgg0Voi2Yk7U6cW9s
i1MXZbg9fPbiKBwGJcznv9hXhcuiVTsCx895gfWvn+J6URMK1mhdgQYqA2AJAY+QLFQNjkEkZ/zm
WSyFNA8Ce31jJrCIOw1+vgERFwlwt6iJg+1GEyosIEfNJncOsw5SpoTJaGTsuwmhYxgrIBLg9VJ0
o5XzCqb6GJLM6grBsiIE5Jo9skO8ygRnQijB1+X9g95q3EUS4sI6D6BS5T5ZQP7d9Mdui4+48NZl
Kt6Ug3a98oznIdbwDU9s6TP+NjQzaYxSdrAz/nTmrB08dAulCUCIwWxUlLwTgaa9qbQ9EdE+cB82
VnKoPkOq2MWQZ3JRFPBnysLahaq/xH1+FXbbL9qRaAJeS2J6z2ND190lBF4QbXRLKsK/WJp/6lZx
s+tuC8H3ea7vk6mdFkWPb8JJ4Md5Ag2lfBlBgm14/6x90+A+/qOL7GpX5UNcw4Rx9DBYTbK617kg
7T67DPqIoqbbjzrXra3pbO5Ddhb0DDgqv00W1iQI42uOg35t24h8Gse8OB0KhJIx0EJUnb2OU/E1
5N4jGyM0/80nYaoF8REAG6SnHQtuQEKVKbO39iPWINuWtE8i4lzNXYIxQu+PpENcusyMuApNRH0j
1/eIeAn34U4FZr4t2uHNDtRmGFMdQSiqWjkqlvXyM1ayXmqhC/te87dMZdfxmOSQ6aJsWeWaS05J
ce/09pJIO+pzqRGGw6cmSsiqleHX7x93yLkGQk+HZCrSHoAlu0awyyIPKYqFMqBIX4OBMSH5Ez+q
cHZj1MDuG+8LITjzFOPkqHAKZAcZdRqVPkFg2OVJZp6WySVj/G3Jby3xunVPj8HCrF82RHQvB5e+
ls6YiPZgR8qyZes/hGntdQ2cTgI/Zv6PpEAXSEDFkfAN7NwLpyMSJnT7R4zAi8Ge10LJSzL7c8sA
Jg/554gUmw+jXnClEOVISYG59z1u53TOgY0AAlSuv/3vL5QrcXJITCAUDw4TL0cuJ9ayS+ZCZOUk
64CfBnIwR5Yw34Z86MgEY5qKbJoqR38jh2ule8G7yONtXxL8Piq8QIkiNU7r430lcdk3NquEABIF
mtrigRXUaeLKi40Op65fYZhCY16yHQIGbc+x7jpE0/hWjtbPfHhTFZsr6QdfAB+OcfsHjbHxr78S
Es6s0DwgnEmWvlmXy851bmgA3lg2vwAw3jg1oqCGMkupAAMtCp7BhTctTbbS1BD57Ed5TgL5oqOE
XjSeE3DnDLcNapPFUMT52lXuxnHCR9Pxn5MSlEw8W/89dFl+HJBlAIdJl8w668remqG80mOQUc2A
b816lxY/Nk/iU/Gpr5G0smSmCJ08aOKFpxHWjq0vN6tbbmLWC7yIXBsyBrVUv+NtM5d21v2h/OF9
I96bAA00e8ssm3NYC/I1CybFbCFummyWTqLRHQa63OlSnIKieUyZD7IsY4uPC57wLtN7//1Wxwg+
bqZXI8TFZlfol/VXAp2JX0WRPQakZSlPvsci/gm09q1q02/5kXn1VqSfWYJ9Dt84NT/x178/A6P3
Py4gplqbviy3frVwuGFgj5fDBLG2S0nfIQZOWPVCYw0NnQnyL//ywjW5eTX2yKrUWDa5mTxkjOA5
MERKV2kMz4GbXQW9UZIW/klguMBYRehIyjvMz/SsNSkx7GWrzWsA8Uo+U8lkI7sWnZ8eKsPOXvMx
XDdSk4/4HbULI3ZOe59XLonaJya9+DMKQqQKfYheB2f49mw/vwzwvnGPp1fH8F8F/sNGBwic9xWM
n5QjPDbSQ11Ankf9ueRIY2ac2wH+roRtuf3MADvcVYF8RmOpbVqLtjhz/PacaTCXMGh6qzbXplPk
cJ9r85IQD30yj0MXMRAgeWOB0RInn6zbnQobAr4s0Ou1daol2ia/+VNRYYmALh0l19ak0Vv0I5dh
kdGCuHgxYyd4tDxwFCLhpqqT5iPaZxLHtzICrQ7zeSJRcD/gqloz8120Cqxy2wgU9PRyieEiNPRI
m9E+Q7SRZquCVerXx8JCHtVM26R1MC3U4kZpF5EAR2KSN2AUdGR1aUvzLi0lOJ8wP5ltYM/s4xfN
TDZd6e+MGHeJFZGqIngNNfM6dvUqAMhRIMgWaflOpmZz0g0D1nuFaQPtwkIrW5vriEDixMRj5z+w
erpDCJUwNu8ei2La+Lq76wqPiihP3lPKfMuTKI3Z//FXntw6xuDQW+upBb3l9afMIPQ9k/m9DdkW
Y4l9tlFNLSodaSEQ3IeiiTu6hOoqw+FUZ/JJJzNg4WTyIcyGUxjTqfg9vlQq1lPU0o2wiH0jEXUf
KfFE9WVtAWms6OtfnIFIIQKV72yV7G3TWmbJR5MHWFTaj/ktpQPYgKBBFAghEDXGOli8Koegqd7h
gzxOLtUAw6KgNU6jhInboH1O3GHnxf7z1Akkgd4VeR+1eDJws3XCD6PqXruGBGXBBN8dMGpkpli1
bc68zPg2Q+dLQ+IZjBCPqrY9GNV97ZMhljZLLe6++qL9Aid3KusW49DMaZZKbfiXNk4QbKWW7Bvo
B9C/g00iA7hbTsFHySYoCunZwkrTRRKT06JVa+6zeINTsopB+/mlOKRE4+iMC6y2bsCdpPfFZD74
sKhVVXPoIZiuKooXBkGPVW28EIUXrAWhe52LO0HNFzeT1puRo8VDxr4xW7GP+3YT9fpVxsPV88xr
WhACCklgKXGKjHlwUEG5tSv5DJSa6uC96bzv0uI08yn+R9TATABdMHPZXDwfYY9/4HW5TUDsKnPU
lplKGPOIEoGWX4Mk0qEXDcW1DvR3O6RWrGNyYy1CCoIh/QoM0gsrFdwIrGqXdletw7h7LW2JWZG0
PNtOj9ns0QllvBelItG+ogzIRn0J8uzMnJEZBau9siWduySEhVDTHejmbVA5wZxwvWknwDiFfq04
VtfWmG69IUM6PXj3gPiyLes80rjt4q6L4hOZgMThKhyzbjKhqKjtM9TsYDlkkOWQ1RB82gAC6YyV
qsqbEumjZ0diPTYz3d8pl3aB6iSY+uc64Qx0HcqnHhZMhj3cBeGzUjbXelE1C2cIvuGmMV8merRF
0WkpwHsNq1R48wc+y0Q/0duGDeWlnIV7CSERjKq3odcxOQF1gcsZjVAaZ9uI/p5WA+Swy+0nCs8q
gZRRKsJw7Do8ZFlwR8H6mUYN3prJO4uBvznPv+N8+vLQm7IicMmBDZAEgB3ctAGXjEP2VULSwljk
Hwb5SIMgF4yxwlABsh8H8jmyq18GYMzd5kUL62/Z+08lo6G+GrZ5hxNmEtq35mivOdJPOMhb6dSH
sYXtWeNUc44FPv02lemqUIFPe6OB38+tNzvhbpga40cgAUmjf4WGmE3VGmuzRLCN/tXXOfIx1ywD
L9hGDr9ygUNtMSXd1owxaFiO4qY6Ng9VqgBguN9jM9y7of81FfVWUkwgbxqX1mAorHu1t3I+ApHf
0yA8kbd5qLsftyPkd9BscRgLGzZKuDIL9JOGNpJVESTVMmFTjB6HNJep+dPWxBP1JW+KTsNZRyiU
63Bap1byYSFjHj35bTA/sFtynDNR/kEzwLXQzcHGltgj/AZV8mW7GQCADPqXFW4Ud1/XoY1MQsla
nFm+aSl1Ct30vZ2NxjI85tWYbsbEqFCRPHZT8hWUIMoLp3kxExByrWd+Y06zUbvsGAMbG9+rd4QV
iXOHejzsGhhG3T7ozZ2XEPcx+o65jt34mnYGGAWXtJE4bTZwLoGj+0O+iPzw6CXmyrbaq+l05zS3
v9GCvMSSkJaUcnAhNW1VNRhUiJ26Znm7n9ok3QbgJzuDqSOuOZ9GkRSR9IKy5w1tFdb+ur+OgQAQ
adcw9wPCY73okcRXkrwBV23gDtBXtGC9jS9MglhOZmIdiWmLKh6efPj5hz5w9lkeY/YIkMEa7kl5
hrkk9ozYva4m/HVyP21nMIDpqSfNI5qmVrQZljqOsn1sCVJKaBXBwT1B+A2OnRZvhavGtcNmcGEO
0SfLD8ShDF7SvFtavrdzW+NLMtIia0Ffki03LEfV+QThVc+aVNdayB9492R55lmwiW0ichLfFJfR
725d2v/0dr2ToPUXYZq9Umo8c/W0G8OsWfA7NzHpMIfK9hvhcIlIHY6/lpTkzaJHBdC/CdKxPvhT
cO4j/5IzrYNzOGxEcdAc/OjoelZl2n8bqdYgEM84/hH5UW+kOQWYbzpwGVr7ynQzGtCVVXh8tlXz
x3LQNyateEYjSTYRH4zFoNoPvQGD2vgjJrL4ikqIOauEQ8uaLY02raeYrZWihldGaHWW5/T8zr2r
he0lR8m2HgkupouETGUwbaaVH1Lclm2COYUpqFWn1dbIfTFPOdG9pEx/cKijbRqmrWO2j51Btdgs
cFsi0/K9/Fw2WY83EwhTGIUW8SneC5cnHhxzZxiGu1QlOb0x6v2kJZYELR/BryXtKX7+VTISVgN3
dUN7iUYG9ORsmB9oExv5WCXOqreN8OKmzBXACl5zzXMPTjNd4vnZ77cSoSOEQNZPxGfdXJhssqAV
F33IP/tmqB8D+8LeVY8ZXWMeKfo/caZ9FqQiB0V7jaopWEXFzOmdnXCmTpZnpML4IYGMLabyC1AH
Bh8l5uE6kUWCsWNDip9dFixccl68Dr5t1FVXJ2zfvcFaWrMuoZLgpPv+YkADW5sOhij0HkfkKtg6
ualS8S9rRISHxjdBIXM/lmW6S5hqR9gbGkI7tzNkaRlJMHX0H/d1jBtRZkWyyYPcp2tLP1Lu3Ibd
FNvc6XeAgfWtXk8fTVh9E7eeLIw5zZxEXaY3/EeLJKRSJyYOD3SccjlHDE1CF/8ohzPTmfckVQzO
IJhwhJJBLucAXSP1+K/HRR9ojxUZeeAwK2qA9ittk47Uq3OdhuU6t5u3odG+ajx4mFTzJTQcAsri
6NrtI5xmi26Q+qJXzEX7joY4khwAngGcoYtudL0/4YzF7t4SLzxHRTNtPPBNSzTHnPK9wuEBBK21
uUEAfXxhI0w8gP7sjxkGUEmhnuqbrIwegkrbygBTNZOomr7dXUa6xfCtI2B8lMHBIC+Hk0K3llAv
pn6CXzdxrQtuXQvlw9lARyuW2SQ/RZDJ9USjjuitx8igsy8kweMP02+qhGo1+NAUNQIssni6jEDG
15rW2xT5j6WFK7WE9bYA/PPO4mgN8VU/pG5xG8po3QEPnArja/ZrKSYVdim+gApeSyYQK2lsyoEq
2B5VAADt1OVs/h2fsMEmn8Ur/qFl8cguZVwVMY1gH+TdOgs7STqnfHb7CVr5gNWZkcQSRf9XOGaP
vuHVK5JNumW4Ibzs4LWCZiTzZyvhBKzjZ0SWNbvlsJiGXCKEIS6rUxMY0dvEdbEnm8/CbmoVb0zd
KH1kmt4UZug7TxQftXOEXz6wptSyHf/LEaz23Uses0upJlY4GhTKbWSx6E3mhzBpLmqwe+55pDqM
Qhl04ry/DM1fZRI4uFXH6Pb7YPb1JZxTrrzsnWvQvTCxGI6eQ6aImfUpftqcFHMfssfAB6Vym1kG
mJ6A5SSgRceUy27co77rzqy1xv4/uTuTpTayNY+/iqP3SeQ8LPpGtNCEQAIE2OBNhsA453nOt+nl
XfSqH6FerH8pibqIcrmvWxVxFa2qUFgGH+mkTp7zDf/BxwRNyS979NEpcJnElPgR3TpFks392nHw
aeRlYATCbUVJZEyHjYNMchciELApNKv+Avj6KBV7oubQDRdhh6wtpt/lpdd7ZBJh1q3QM4BJ5xgU
1Qpz6g6+In0SfUYBNL6N5foSyZwv6Mj2V1TCSatTX5rauYahUChdEoTgzmMuraRYQiIrLml/fM4j
nezFeK7V+CKqMmWhQME470vw9XVx10PMnQJrvHHt+JKQ09f5IHbov3BINHM9Ep/NDku1qF1zypCX
qld2S30ZcZQLq6/ay0rK1k4WPwaGNK3F+FtgkWap/rBFhNpaC/s7Ua7HqeFhYa4SuVVOBzpymgWI
3sY+KiqtJKBhHfdrLsjXpMqvlZhCB7HJrDSArSAxaKQrSmkWGcask+1w4mThndTbkMNqSoaZg951
2FL3KFzrKiMX0eoomkIYJ7pJDe5JE31UQ27lia581/zemmplXN+wRPE21lA4l6BEtpn9jJjoyiPy
cWXa2Gxp2e7JH15SWaAelqKkw5lGOyAFYgBkf6rY38UUg9MW9i6VB7ijmk6ZyYisSdwI1PR6nbKE
gpxmIMb3gLFvEGbRV73hLRK5v+8aPiBwAUDAZTHvIgVL8iYCh22i/ZK74OoK6vJiPqNjS91PidCR
qV3awQPhWzL1lUCVGllnTlhFi4IRKIt2SucQmXb9FTbuANDrr7a/TY7dXyHj3l+xuO5rTttpa7T3
gaReYFUARILNg4oHikJ+ALs2GdlcxmXkiTYYC0SwItlbVlaFs2yUxPd2aj6UiSZs0pRcKRKL6CbF
xPiqt6Atd+6lgZPkpYj+5KWr0IsTbKMc5HzylU5j3Y8U/8rVFQ5jlTIOJ61C8rRq1bZcOtWdNryo
2hRqItz9LC1XtkIbmyBV0OWJWy+DDrcVSXxkDXyR025mYchlQtoqZZo8dPLwks2JWsBMYWMpTDW4
DHEH0tCfDL1SvFendfHV0OwFCFWWstdh3GhJ31MT5S9Zrfxp5qavcmGvccwkOOm6mm+U5aR5hT5X
Fc2eeDRTx4kCs1bk6NGrJMVDsUekRKGIpXS4ebN3FWWHpngb13PTyvNRrSfNLZDH+ypIcTSFQTyO
2eGvYqWg/RwgGKWUWTTJVU9bg2p+olVSANseoj19YCPqRjDpu/aLDOxk7OfRlH8srTQKLtO2AT8S
2eRrDjtUI/dLaHsFfj9gsz0YgFTZviq9bY/LgPLv9onlsP/T9mUY4TAhh+7GoKkQ0npSGqcHDzYQ
Cn0MRM5DI64APxXNonNddFe90uaPw2uC8GaBNF2z6GvKu36qR/SXTNJHAeA+PlGRPddSRGVHQmYo
5xm1sJFSdNnC9oRvlYoGuoKFtuDr391chBjMlz6qKDHMZMBSo8anWFyU/bOtFCrwGNdaNq6Nan3W
IySmDu5nRiI9W3hiwXGLvhaSK06qtpAWCTvZrW2R/kUGvWjFibXrzrI5GAz1QbEUdZZBH58jgx4/
gFC/6xpJfhbU6rVJnmieQ5CgrbmgX+1PA6exHv0ASRC/VZ9N+vbnyD9E14KtzyUzyi7KlPizUSv9
C3plUzNbYuSKt6CuZ6u2SOWvko/kh9fL3V2B+HzFEpN1pmMZNF0p4lFgvbMkxQXF4Zyrvq1MPK28
tIq1ZlN1S/P8a4vhHFR27JxL/ECpDo/iPFo2PZldJtKIK81V7FrqudF+hgswT4cKEkfkSFO6RzlA
n7WQi+c2BFKgtzPcVL4lvg+7AMuGUoeXjExpR7CvkzEMx5ATwBo3g1EWutSI5eJck8u1FyfyWNCt
OUqXYzkVZ7LEzgf4Fw6Cq4kTSYOu0tEySTOoAB7Q5khQJ6Qz7rmN+Z9EPxxiGcpkoka5I6QyQ/Oi
CwlG7UCegiLH+dQRFgO4EncrucIMhX0zT0Jh1ilJfB2K/ud4QbsLh5xziBDZJLdQD2o1lKupYFiP
bRku1XwMF+aZ4wPqn5ZGD5pJkubFurDYvhQl94tWpulFW5YLuw4pm9dms1TrcFwZaoOvWqZdwG89
ZxtRpoRQ6bmhat+SPgnPI82PoUd5d7GZXsWOp3+BKziz66K+tQeIvdqZHqVU1Kb9WZ77T5EXhvce
dWsrf0VVNOX0dPo5YkfkOlZTXgB3vxKQdliobCaqWpMqDcFRAU4Rsr3nX6uBjiefMU8FfNpS37jP
gLFh3exQBRGoKCYGvZc8QHCoEBErb7uvsoe8O/cHWJuOlowmJJM4QmTMKB1vVQCXD4TPtpHqkOpt
bVpEOvlT5+Zz1Bqd8fZlLHtY3IBGIrtozJswlma5KlS3aadNqkRSOf8SYeFVvcHvq/GsNzXzXqtK
dJPMiQEz97aXU2eBogFZUtOWt3WQGxMZ5YwZhAdvphgYH/Rd3q8xr676Klo3Zv3F8TnUKhvjB5u2
5RS5Nogp6Xcsb9p7DCsAv7rs/oWNyEdk3wPIly6cnKQzKunbWr66EqnrL2gt9mjvxnRrhbKeYy34
HSFnOlO1JI5l2fsuDNQxuSThTUQXJRC/FHVyx7Fvq8K5hH/bAhEgidpikNYoiwi1d1V66cIneIeB
aM4LA5sf7PaWnYrYGgZkSFSY9OqQP9dvtNrTLlIXKlI+lNHJIFZBh3C1LT2osuvea0WZPoixMBVL
4voAE5VL3zCiFWDJaFVG7M5yED6l3TOB0FBWRhKqjiN1ngFSWVilrNAKDcWnKPfHKHfpz62JhW+K
zdrKTF35KtczIk4/75C+q7EGsbsaDKFRLwJBohDV1/FINbLwevsk2H1A83IFdDAce7paLSB4IBAb
l1812O4LkcbgAqgTK1WmYhvLYsvtSMO0haM3ldu+mTdhe6kKVjcpYjN78DTE0d0UY4DtSysl3U7c
pMXErknuYgQfQFEM1XmwW4EUl2uCvGVdqu3t9iklT52GiRGNdcvvbgH5trfIvbsThDLAUj06BlAv
fAO0B9jamjqTUljpeFfq62p4IkHjzMg16yINcn0tczJeBmR7o8R365ca32NMsL7puPrRJPQ9JCuk
YkHiGVM2BO8bq3dWQEboi/LGkk1tFEopyRTuN55rrVvd3lh+Y67ELjRXuqFOEymaNwqKFGocokmZ
Z+6kjKTuFrhnd5vLdFkSwDszNU2aWZn3ySrXaSsHnb/wC0m4gZ8NfV4SL+CF+EvHGLcxuCURTy90
qMLUA9TXVOeOW4vIdGKibhcBNqGhh52UXRQzCRX4W6mj4UlSqz0CWL/PcwekL/FxE+T+LEiQC7Mi
N1y24oWIULLmNfpj08NudlUaAU7Q3/Qp6sxAiOVrN9Wka6RZw5nn2Atw5SKmnrZzV2AuTaVzXbnW
fdybxBeibyAcqcyjVg8vKi9bJmFlU0kf9yKeviL6OfeYY9oUwt1BQt+YO5TzV2XXpNcCrns29+Jt
3saYHUcxnhIR7ueFT+mZkLlaJ0JVrSNNxy2DmuA8DP1qvf1BY9N3CZ212kvVTVRQ4isb8yrsXRrd
fpRNYL49g4o57xtqRDFqjLe46maXbWmJaO5XMP9rzLFGugeTzUAtDhpf4M98ufQX2gDDrVDiu6Zc
/FIP4uBVWGQzJHeUkYpkG1t6xjlS5Oiqwcido1yWrVSw+VyasHzUaToogdZ/p5swryRTnfp2XI8j
vaxmTt7oNA41HRslhM5tzXsUHaG7z2qxmNv0bCmz2RQ3S/NeNrpyUrsYEkvDZupC4p63ChXz7U+b
KgAHONiKRGUhrRL0ylH7zMgba91bNGZqXnoGcFl3cHMRLIVqMkXkvPZL/Dl81kiHpQ0qJGPIz9kk
pao2l3Sq7R0R3nr7RGesxXyqBaBXmPu/a5X4oYqJWvOaIlHll7RaXYGn7Z+GJ/g27mUr1TeGR3vX
lAiHooaiRmWrzqWRGN/iMHdu7KRnnVGvPxek/rYdjJC9AuxXSJQz7kQLy4wOa2pEMFOSGkxK60ib
CnkRP8Ktwv9KLhClNrQHK4HuTRI3dmxEMuDfnJeJ9yVii6bsl9GtKYHnkZDcd0CcJ2kpfi6Qx1WS
/FmJpSccLr/B+FvFTjYxK8hZBPnQ8xwgMRTbYV1yc0qPGAEYQ50roBNhnGu0rjBgwYrblMCrlt6I
NDpqLA6vdJ6jxSQgdrH0O+shgmcpFepjiFrWOIk0ZQzPctTjm9GpCIuJ+MVYpUbIrCbPSmWtdJtl
oPYmlq7WRdHJ17lYviK1Pifyz6exTMmttoybIkBhVmlve789D7vuq5Y82XkjX1upQr9NElaCoILt
SwAaJZK4tBOMLqwyGxOexedi29+rOZKhRvEUptbaEawXdNNpbAjU7hWSxyxIRmZClY5KVkX5P3+Q
FBIm6CQjY1CQ8UvpqYZSPhJMyKncC5pG47trX9qK/NccPBVwxMYm965WLfgG9Ge6jvg/i+xBd9x+
TSlYnneO/AAkrmLg5qoAmFGVJXIKZXTlBw6cgXpcBRmtoYK6pQKeraI7gUjqF7W0ib7CK4Tz512Y
AooQHlN0HcpQIYPm5B/ewfG1qYxTuWZn6wSzr5Glf0NDzhlpd3Cu7gJZ+QKJ1oFFcVWm5s1wXEtp
vRTFCitigIqtJq+Fmsy9xxO3Qv/8nN2PkNl5ImESwHNSs7YVKrwN/rx5mz11OfDgJrxwdYzlnPSx
gWtK7StjHRTpqh/Aj2mPZJ5QoN2I7JZmC3fEfM1IxcvNlITmwrLnqEM26NeGU2Db2oMtA+F8RtcW
cRwRqCFXMLTdO82z5pxst0B1APPVaQ21+EusZiV1dl+aSGK9ttDOq/S55RBXi8qcczaD3VAicxMP
RmYBX2FPWijl0F1VL1ohIgeap1GWOqcwNrfLTCQS9UviCVFUWU2vGjvvZdsI6pgTL6bxH+liPQ2R
IwDydQ23AY1hJQN54SWsOaOCkkpTQNQaiixEFKO2KeRxWAuwjgCHiQoIjkJaQgO4TOKAo5f95NJ2
n4KyI8wVxZFMcpMAbHySe/2RghRAVeSbt+ye/zd6tPuJDKLwky377bZ6zbv1a1Gh8vXeyZSwgNoA
8Xrpld2v/tLPB9qbpP4vOvYAWywYQAe8u+2H2n6Yn40RbvjM1TccWJGkB7gNzUqHBRWik7X/e0ES
pTPTIB5V9Z1W/rvr8mcz//mkdpfw57/zsw+90/YfPC9lQ1LhAB47cV2WEe6HIbh7HM7fNM+Q6BVl
Q4Z5ODwgBPKGJ3QV6FepfGlHXQVZPcNzwBRNVd/N8g+rwDhTB+dMc2DBndj8DUXZfaidFPZwx/7q
8scOmAUOFVKVfjh/VgGsUs2SDSKf7ePkroK0VaU+bhVYmCKTlmgG28nBJiBt9a9FeLUn9/VLijjs
WUdNXNrSh0VTe/t2P8zfsoavHxdjqL/bx8lthYpq6R+51796E3AGKNzhmIDsZwkf9/0qsPQzvLI1
mLjq7irs9t4T2gp1Sz16JzDP2AY1YJqHk4cQdKbidAuubnedT2ja7MtH3gCyfCaKsPcNFHi2jz/M
Xj5TdIScdGm3QbI0TusUkBCa2x3NR50CqARwBCIs9bbLv78BhlhIJFRQiQZObv40Rv6C+asGVHfT
4s5+P3G8jNgW2GdFIs3t49Smr5vmR5OHX97+uMFNlF9RQ/jhPWDJbACDKgXXZ/s4uX1ARjDjyI1A
Ec+YniQqb1/0h5NQkrQzADM6kdLJnYE04v6CI1A2dBM3I0Y6uAMw5lIsFdv1fYhwcmmAoR6dC8nG
GWIRigmBf7fCP375IscEiJ/B7f3UNgAgpZquH7sDSoNpG4kwS+DHe4B1RiZsoSSz+7F4cteBnFg8
OhoQz7Czkfiqf7wOCIfxsxnuBJRRhsfpXQVazbsPdUQ0ILMVEg0Q7x7uBURABMI6yAntXxUBvyRV
XA7VKMdL4ve+RRJOQv9ULvRhhH9UgmTlzMLk0MKPdPfl/mH2XBcElYb/Tm0T0KjS/HPT3yCIGCP6
VubeS8nX+49CGKEOujl4Nv3JDiAOgbDI8t8nQScXBfxIhutXYyHqQbidIvv84QQgEOTo1yXtLUA+
uSXAOQDs/OhzgFR4mCPXcncTfLwOVEpUjZD7LU76V20EH9bxu9oo9cwjbwVZYycgFZaG8tr7YEiS
iAOohaC3tnuPU8qFtUEm7LhqELGeKjHroa6+fXyYvsgWOeSbBJyntgMqP3C7++WbXzmjCkQgaPxg
69dpQUPsPbn8XyY6P3bvZ8FzgmiW9mG9D+U/CEfUxfbx0MntepKmaMfmPtTAienI/5FK3D4+lP9I
CgezYwm9uZObv4zP8dHzp9EFX8QwWUo/vu3VITSwqIKd3K6nyOrRlU+K4JSQdJ3k7offP/UPzWL+
CGD+fn1OqwZoadax9Y+hEQauiGrvhxOfkI9NX8GSe9hheZzeDqhiv3ns0aez07GTkkv//h2/P/mH
FgBy7YTH+0Lxye0Ee3/2YwMAFTQh3uz7WXKwHFwFesJ0yWgZ77uFJ3cVIGvuG7X/9/yXdhA9AVFX
hp3lYPpsFNwAliLuqyC/kP7/E5Hi7+AKmKThty2swnstfgSs+LNfeMMW/PHne1zBAB4YMuWDXxxQ
Frv33kXRw+u/HcTX267/ux++oQC277P/5/sJ/vGtD97rbVZvfzn3XvNN/uJ22x90+4+52kRAM/7D
qTbFyybETbB8Ld4n+9u+zz8+z7//28GnfbcV/Gz40cbffDpn+O/IE3qb9+Pv6sl/8Rt8uqvyD2/C
Vnvsm5xvovT1xX19G2n4hnfVgKNHdhGOO1Ss3jUb/oKBoQvz//vPvOtgHj10wrheeDDyrj58/Mjw
Rg7H3SZcx467fIXLn3yCd929vxy7kv6xg4+rfBM7ycHA21Dh2IFnuCOiWrUpD8betyKPH/w1z1/z
w6F3YIdjh5573zBY+DDytn947MgLNhKcBt9f6n1ucuzIq023QRPz/cj7qP/okavXOvl09frbfx+U
UvcZ5bGjX29aDOYPPvYuUDt24Jvq9fnwFt+f+scOPBy1v/293BwuvX1j4fjBQUty13xaJwerZI/l
O3b4u0386aryik83SZkUv/3XwXXfNQWOfgsv3oTJwTe6h+AdPXISJ/nhwDtU17ED32+eCSEOrvc+
Yzx+5J9ZOvy5a8Tv8fnPQpP7cNMS+BxeEUWTiDeP/dyfibde8qp/G2mIF/YYqmOHfqpeNuVv/3mw
lwCsGYqoxw79lZ2kfH05jEb2Jb9jx156L26yefnwwffY4qMHT/JXJMzersBwtX9v2B499m9/H2KH
D2PvmgA/H/tHsfrv0N4/RvBvwOUf/bPD9GT4jZfwdZP/7X8AAAD//w==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468794</xdr:colOff>
      <xdr:row>5</xdr:row>
      <xdr:rowOff>167702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A1C86-D9EB-6490-913F-1715F103C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889924" cy="716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391026</xdr:colOff>
      <xdr:row>7</xdr:row>
      <xdr:rowOff>77202</xdr:rowOff>
    </xdr:from>
    <xdr:to>
      <xdr:col>20</xdr:col>
      <xdr:colOff>210552</xdr:colOff>
      <xdr:row>22</xdr:row>
      <xdr:rowOff>113297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1D1B52E-41CA-98E3-C134-C9D95B052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0606" y="1357362"/>
              <a:ext cx="4574406" cy="2779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438B57-8529-4D51-B887-0425A439BD5E}" name="Table5" displayName="Table5" ref="B81:R113" totalsRowShown="0" headerRowDxfId="197" dataDxfId="196">
  <autoFilter ref="B81:R113" xr:uid="{36438B57-8529-4D51-B887-0425A439BD5E}"/>
  <sortState xmlns:xlrd2="http://schemas.microsoft.com/office/spreadsheetml/2017/richdata2" ref="B82:R113">
    <sortCondition ref="B81:B113"/>
  </sortState>
  <tableColumns count="17">
    <tableColumn id="1" xr3:uid="{6883ABB0-4CC3-417D-B9F0-E0914F2918EB}" name="State ID" dataDxfId="195"/>
    <tableColumn id="2" xr3:uid="{869C4F7E-432D-4A1B-A252-A67EA667EC17}" name="State" dataDxfId="194"/>
    <tableColumn id="3" xr3:uid="{66B17718-F0DE-4E84-BFB5-766CF25206B2}" name="Column1" dataDxfId="193"/>
    <tableColumn id="4" xr3:uid="{81B1B904-9AD6-49C9-A3B0-A09DBCDA4DC0}" name="1" dataDxfId="192"/>
    <tableColumn id="5" xr3:uid="{3D238309-44C0-4C55-B85A-C8DBA8E784BE}" name="2" dataDxfId="191"/>
    <tableColumn id="6" xr3:uid="{BB9E4BFB-FA8E-4001-85F2-FE80DB79BFD9}" name="3" dataDxfId="190"/>
    <tableColumn id="7" xr3:uid="{38A93848-6FBD-414C-BE20-FBE9C0774501}" name="4" dataDxfId="189"/>
    <tableColumn id="8" xr3:uid="{38873F9C-C06B-41FB-8A64-4DE821CC57FA}" name="5" dataDxfId="188"/>
    <tableColumn id="9" xr3:uid="{DDD08422-1863-4401-BAC0-F6DB1F5DB699}" name="6" dataDxfId="187"/>
    <tableColumn id="10" xr3:uid="{0448B183-D3F6-4A4A-B7FE-6C73496B5FA6}" name="7" dataDxfId="186"/>
    <tableColumn id="11" xr3:uid="{0AB08949-97AA-4A95-A40F-D307350463E2}" name="8" dataDxfId="185"/>
    <tableColumn id="12" xr3:uid="{C7F8E5F8-8E20-4129-BA3F-C09092A3F4F9}" name="9" dataDxfId="184"/>
    <tableColumn id="13" xr3:uid="{3B3AB986-BF9E-4791-BDDB-53A509631823}" name="10" dataDxfId="183"/>
    <tableColumn id="14" xr3:uid="{63CFD0F3-A5F9-4DDE-B9E8-BFE46AEB2E1B}" name="11" dataDxfId="182"/>
    <tableColumn id="15" xr3:uid="{02551F07-C446-4542-9C0D-A626613821D1}" name="12" dataDxfId="181"/>
    <tableColumn id="16" xr3:uid="{65911B3B-8DB3-495B-A2F2-98F5A2D909FE}" name="13" dataDxfId="180"/>
    <tableColumn id="17" xr3:uid="{E7FF8502-72A2-425B-A852-EFC3888323C0}" name="14" dataDxfId="17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66EE10-8084-496D-9832-F8A766FBE02F}" name="Table10" displayName="Table10" ref="B78:Q110" totalsRowShown="0" headerRowDxfId="36" dataDxfId="35">
  <autoFilter ref="B78:Q110" xr:uid="{7A66EE10-8084-496D-9832-F8A766FBE02F}"/>
  <sortState xmlns:xlrd2="http://schemas.microsoft.com/office/spreadsheetml/2017/richdata2" ref="B79:P110">
    <sortCondition descending="1" ref="P78:P110"/>
  </sortState>
  <tableColumns count="16">
    <tableColumn id="1" xr3:uid="{85A358C6-624D-4281-897F-45990C25FB3D}" name="State ID" dataDxfId="34"/>
    <tableColumn id="2" xr3:uid="{68FC0D6C-78B5-489F-9068-70D325A1AFA6}" name="State" dataDxfId="33"/>
    <tableColumn id="3" xr3:uid="{4BFD1218-3CC1-43BC-ADAF-5E4931D2FEB1}" name="Column1" dataDxfId="32"/>
    <tableColumn id="4" xr3:uid="{1AEE0109-0CC2-416C-89A3-C518D3B01748}" name="1" dataDxfId="31"/>
    <tableColumn id="5" xr3:uid="{615A6208-0902-40DB-B25A-EB9B51E194C9}" name="2" dataDxfId="30"/>
    <tableColumn id="6" xr3:uid="{B071844E-57D3-4F6C-88B1-EC67D2AAA1A5}" name="3" dataDxfId="29"/>
    <tableColumn id="7" xr3:uid="{7FB71A61-4D47-4CBF-B142-108F95F07301}" name="4" dataDxfId="28"/>
    <tableColumn id="8" xr3:uid="{59A52222-4867-4B6D-85FD-DE5C0CF84E29}" name="5" dataDxfId="27"/>
    <tableColumn id="9" xr3:uid="{BF635564-2957-4423-AFED-CF9EF4AB69B6}" name="6" dataDxfId="26"/>
    <tableColumn id="10" xr3:uid="{5C69CC07-CD86-4199-9B0B-D70774AFB1B5}" name="7" dataDxfId="25"/>
    <tableColumn id="11" xr3:uid="{B5E832E5-7D45-48FE-913C-FE7E368E8095}" name="8" dataDxfId="24"/>
    <tableColumn id="12" xr3:uid="{92B14F35-7A17-479B-92B9-8AC202477E73}" name="9" dataDxfId="23"/>
    <tableColumn id="13" xr3:uid="{5BBE1083-7B53-4EB2-A8EB-CBDDED87D981}" name="10" dataDxfId="22"/>
    <tableColumn id="14" xr3:uid="{6AC9A4F4-537A-41DA-AE36-7992C16CF1FD}" name="11" dataDxfId="21"/>
    <tableColumn id="15" xr3:uid="{97966BFC-0F8C-4D50-94CE-4CF15796BCC3}" name="12" dataDxfId="20"/>
    <tableColumn id="16" xr3:uid="{FE3887F6-8622-49BD-8756-7F18C15FB2E5}" name="13" dataDxfId="1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A7A469-1479-45E8-BD68-436E2F9AAD24}" name="Table12" displayName="Table12" ref="B16:P48" totalsRowShown="0" headerRowDxfId="18" dataDxfId="17">
  <autoFilter ref="B16:P48" xr:uid="{4BA7A469-1479-45E8-BD68-436E2F9AAD24}">
    <filterColumn colId="1">
      <filters>
        <filter val="Coahuila"/>
        <filter val="Nuevo León"/>
        <filter val="Tamaulipas"/>
      </filters>
    </filterColumn>
  </autoFilter>
  <tableColumns count="15">
    <tableColumn id="1" xr3:uid="{1027BC8C-0002-41E4-991A-FBAE6F159E27}" name="State ID" dataDxfId="16"/>
    <tableColumn id="2" xr3:uid="{2144CFA7-40EA-4027-90C7-B7042EB92557}" name="State" dataDxfId="15"/>
    <tableColumn id="3" xr3:uid="{AA954416-C000-4A7A-B534-40D28414CCDD}" name="Column1" dataDxfId="14"/>
    <tableColumn id="4" xr3:uid="{90A7270D-A21C-496F-946D-AF24DAB684CD}" name="1" dataDxfId="13"/>
    <tableColumn id="5" xr3:uid="{F57E9AB5-650D-4BC9-BE03-FBAF62B7E509}" name="2" dataDxfId="12"/>
    <tableColumn id="6" xr3:uid="{6AB90C24-BDB4-46CF-9672-032FF43488AB}" name="3" dataDxfId="11"/>
    <tableColumn id="7" xr3:uid="{DF1CAA6F-5DF3-4440-BA83-FD5BF77961BB}" name="4" dataDxfId="10"/>
    <tableColumn id="8" xr3:uid="{20B63525-A212-497D-ACF8-454209F2C2F2}" name="5" dataDxfId="9"/>
    <tableColumn id="9" xr3:uid="{CB80E27D-E7F3-4D0B-956D-8E37A5437949}" name="6" dataDxfId="8"/>
    <tableColumn id="10" xr3:uid="{9E016F4F-D7EA-41AB-A657-E93BC3B70578}" name="7" dataDxfId="7"/>
    <tableColumn id="11" xr3:uid="{8E8B0C15-92C4-4E96-A27C-32EC2C7EFC48}" name="8" dataDxfId="6"/>
    <tableColumn id="12" xr3:uid="{40E6CCFB-0E4B-4B61-BA27-23B636F24347}" name="9" dataDxfId="5"/>
    <tableColumn id="13" xr3:uid="{07BF1FFA-C208-4BF3-88DB-535BBEBC7329}" name="10" dataDxfId="4"/>
    <tableColumn id="14" xr3:uid="{77A1E533-C9AF-472D-AB26-9E76A05DA029}" name="11" dataDxfId="3"/>
    <tableColumn id="15" xr3:uid="{F7800FD4-51C8-471E-9F76-FE3EA2001CC5}" name="12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36982-381C-4FF0-AAF8-07C7A79BB5BE}" name="Table1" displayName="Table1" ref="B74:R106" totalsRowShown="0" headerRowDxfId="178" dataDxfId="177">
  <autoFilter ref="B74:R106" xr:uid="{C2436982-381C-4FF0-AAF8-07C7A79BB5BE}"/>
  <sortState xmlns:xlrd2="http://schemas.microsoft.com/office/spreadsheetml/2017/richdata2" ref="B75:R106">
    <sortCondition descending="1" ref="Q74:Q106"/>
  </sortState>
  <tableColumns count="17">
    <tableColumn id="1" xr3:uid="{9321324D-A010-46E9-90D3-CB3C3ED19200}" name="State ID" dataDxfId="176"/>
    <tableColumn id="2" xr3:uid="{DB7538D9-22C5-4C70-8223-C351E48BDB7A}" name="State" dataDxfId="175"/>
    <tableColumn id="3" xr3:uid="{90E91A6D-4EB5-451A-92AE-71672DAF289C}" name="Column1" dataDxfId="174"/>
    <tableColumn id="4" xr3:uid="{72FABCFE-9ECE-4DFD-B550-9B2E4308052B}" name="1" dataDxfId="173"/>
    <tableColumn id="5" xr3:uid="{BA1B2D25-CEB7-444B-8D87-43E8B19B0A1F}" name="2" dataDxfId="172"/>
    <tableColumn id="6" xr3:uid="{18BDA9ED-395C-446D-845C-E8DD3A2E8259}" name="3" dataDxfId="171"/>
    <tableColumn id="7" xr3:uid="{0FC6F356-27F0-4559-822D-D9A4C2493814}" name="4" dataDxfId="170"/>
    <tableColumn id="8" xr3:uid="{0677707D-07C6-466C-B234-F0B333AA6199}" name="5" dataDxfId="169"/>
    <tableColumn id="9" xr3:uid="{4502C31A-C9E6-4519-BA3C-E62CD03D5960}" name="6" dataDxfId="168"/>
    <tableColumn id="10" xr3:uid="{BC080874-19C9-4166-99A8-FB3C9DD3EE7C}" name="7" dataDxfId="167"/>
    <tableColumn id="11" xr3:uid="{FB7FD3D2-EAFF-4524-9C28-B6747E9B0273}" name="8" dataDxfId="166"/>
    <tableColumn id="12" xr3:uid="{39AC8A05-3DB5-4884-9AD5-D0D6F77396ED}" name="9" dataDxfId="165"/>
    <tableColumn id="13" xr3:uid="{83A2E220-8E1D-46FE-88E2-B65B56A5A8D9}" name="10" dataDxfId="164"/>
    <tableColumn id="14" xr3:uid="{DB4B40C6-1880-40D0-9AAC-2530A7415E4C}" name="11" dataDxfId="163"/>
    <tableColumn id="15" xr3:uid="{805B307A-E26D-4205-BA16-426E4687E7DF}" name="12" dataDxfId="162"/>
    <tableColumn id="16" xr3:uid="{8BB95D60-F6FD-4C35-A50B-DE9648226F81}" name="13" dataDxfId="161"/>
    <tableColumn id="17" xr3:uid="{784950A4-5FBB-4FF2-8D60-64F7DC2E8A69}" name="14" dataDxfId="16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C1E67-C53F-443E-8852-00E4FA67B1EF}" name="Table2" displayName="Table2" ref="B16:Q48" totalsRowShown="0" headerRowDxfId="159" dataDxfId="158">
  <autoFilter ref="B16:Q48" xr:uid="{614C1E67-C53F-443E-8852-00E4FA67B1EF}"/>
  <tableColumns count="16">
    <tableColumn id="1" xr3:uid="{03798966-224A-4E22-A5DB-7B3594C063D1}" name="State ID" dataDxfId="157"/>
    <tableColumn id="2" xr3:uid="{A230772A-39C6-4B1C-80E9-DD96B6CA0BF1}" name="State" dataDxfId="156"/>
    <tableColumn id="3" xr3:uid="{873F097F-8167-4B20-BE1B-6507D355D683}" name="Column1" dataDxfId="155"/>
    <tableColumn id="4" xr3:uid="{14F427C6-AB00-4A1A-8C0B-BE20D6989A7E}" name="1" dataDxfId="154">
      <calculatedColumnFormula>(Crimes!E17/Population!K17)*100000</calculatedColumnFormula>
    </tableColumn>
    <tableColumn id="5" xr3:uid="{5DA4468D-0A18-48B8-88DF-9C1C0548AB10}" name="2" dataDxfId="153">
      <calculatedColumnFormula>(Crimes!F17/Population!L17)*100000</calculatedColumnFormula>
    </tableColumn>
    <tableColumn id="6" xr3:uid="{4B4E5A3E-1E2A-4422-8AE4-810104409D4A}" name="3" dataDxfId="152">
      <calculatedColumnFormula>(Crimes!G17/Population!M17)*100000</calculatedColumnFormula>
    </tableColumn>
    <tableColumn id="7" xr3:uid="{7F10B798-D5A4-41A3-A1EA-D6E45C135442}" name="4" dataDxfId="151">
      <calculatedColumnFormula>(Crimes!H17/Population!N17)*100000</calculatedColumnFormula>
    </tableColumn>
    <tableColumn id="8" xr3:uid="{77477729-F695-41EC-847B-F6BE4EBC4FBD}" name="5" dataDxfId="150">
      <calculatedColumnFormula>(Crimes!I17/Population!O17)*100000</calculatedColumnFormula>
    </tableColumn>
    <tableColumn id="9" xr3:uid="{1EACB241-7967-484A-8DA1-A4CD42289227}" name="6" dataDxfId="149">
      <calculatedColumnFormula>(Crimes!J17/Population!P17)*100000</calculatedColumnFormula>
    </tableColumn>
    <tableColumn id="10" xr3:uid="{3324F949-28A3-44B1-8B66-EA2D74AB283D}" name="7" dataDxfId="148">
      <calculatedColumnFormula>(Crimes!K17/Population!Q17)*100000</calculatedColumnFormula>
    </tableColumn>
    <tableColumn id="11" xr3:uid="{AB49A4E4-C9A6-42F0-AE14-FA6209F4D234}" name="8" dataDxfId="147">
      <calculatedColumnFormula>(Crimes!L17/Population!R17)*100000</calculatedColumnFormula>
    </tableColumn>
    <tableColumn id="12" xr3:uid="{D078BC11-43D8-455E-86E4-6A7428F4534B}" name="9" dataDxfId="146">
      <calculatedColumnFormula>(Crimes!M17/Population!S17)*100000</calculatedColumnFormula>
    </tableColumn>
    <tableColumn id="13" xr3:uid="{F7AC4673-5640-45D7-9D8C-998DEEFA6780}" name="10" dataDxfId="145">
      <calculatedColumnFormula>(Crimes!N17/Population!T17)*100000</calculatedColumnFormula>
    </tableColumn>
    <tableColumn id="14" xr3:uid="{E39D224F-871B-4212-B93C-DAF5354127B4}" name="11" dataDxfId="144">
      <calculatedColumnFormula>(Crimes!O17/Population!U17)*100000</calculatedColumnFormula>
    </tableColumn>
    <tableColumn id="15" xr3:uid="{867F2E02-7344-401B-A12C-EE1192A71975}" name="12" dataDxfId="143">
      <calculatedColumnFormula>(Crimes!P17/Population!V17)*100000</calculatedColumnFormula>
    </tableColumn>
    <tableColumn id="16" xr3:uid="{90B6D1B6-4B6E-4F65-81CD-F9EF4483C012}" name="13" dataDxfId="142">
      <calculatedColumnFormula>(Crimes!Q17/Population!W17)*100000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9F3A4C-DFB0-4E00-9E8B-FA31D3D9A36E}" name="Table3" displayName="Table3" ref="B76:R108" totalsRowShown="0" headerRowDxfId="141" dataDxfId="140">
  <autoFilter ref="B76:R108" xr:uid="{F99F3A4C-DFB0-4E00-9E8B-FA31D3D9A36E}"/>
  <sortState xmlns:xlrd2="http://schemas.microsoft.com/office/spreadsheetml/2017/richdata2" ref="B77:Q108">
    <sortCondition descending="1" ref="Q76:Q108"/>
  </sortState>
  <tableColumns count="17">
    <tableColumn id="1" xr3:uid="{7A528CF2-4A73-4B14-B1D5-4EF9D2A8F0D5}" name="State ID" dataDxfId="139"/>
    <tableColumn id="2" xr3:uid="{0AAE9149-07F0-4005-A5B4-9B117B5F4DCD}" name="State" dataDxfId="138"/>
    <tableColumn id="3" xr3:uid="{298DFF85-6CBC-4E38-894A-05B54E2916A2}" name="Column1" dataDxfId="137"/>
    <tableColumn id="4" xr3:uid="{DDF6499D-95A4-46E3-AA8E-B0E4537C1475}" name="1" dataDxfId="136"/>
    <tableColumn id="5" xr3:uid="{D382D935-B738-4963-9A26-B3B899D19EBA}" name="2" dataDxfId="135"/>
    <tableColumn id="6" xr3:uid="{A56BDE9E-DC27-4E0F-8778-65484343C861}" name="3" dataDxfId="134"/>
    <tableColumn id="7" xr3:uid="{7342C787-F2A1-4404-96FA-24E3D8E86F69}" name="4" dataDxfId="133"/>
    <tableColumn id="8" xr3:uid="{061C45AF-0271-44ED-BB50-92D790E4BF22}" name="5" dataDxfId="132"/>
    <tableColumn id="9" xr3:uid="{C2E9DDDC-6959-4809-9331-D20594440FC9}" name="6" dataDxfId="131"/>
    <tableColumn id="10" xr3:uid="{873631F1-3CA2-46EE-AA50-16894F229CA8}" name="7" dataDxfId="130"/>
    <tableColumn id="11" xr3:uid="{91048F86-1EFD-4324-B5CB-8F6DF8FBAE25}" name="8" dataDxfId="129"/>
    <tableColumn id="12" xr3:uid="{05E51FF5-C6C1-43EE-A626-94DC9E67764C}" name="9" dataDxfId="128"/>
    <tableColumn id="13" xr3:uid="{82576565-EF90-429C-8A89-D9751E87E820}" name="10" dataDxfId="127"/>
    <tableColumn id="14" xr3:uid="{21728B4F-8A0B-4818-A94F-11C2F49938A1}" name="11" dataDxfId="126"/>
    <tableColumn id="15" xr3:uid="{7CC69962-0852-46E2-851E-04130E38CDD2}" name="12" dataDxfId="125"/>
    <tableColumn id="16" xr3:uid="{9797367F-7C84-4209-9D2F-3FB2E324130C}" name="13" dataDxfId="124"/>
    <tableColumn id="17" xr3:uid="{0A7F5722-119F-4E62-8A77-D7E9933061B5}" name="14" dataDxfId="12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CD4EA-7D53-4DF2-80E1-633D9CE6FCD3}" name="Table4" displayName="Table4" ref="B16:Q48" totalsRowShown="0" headerRowDxfId="122" dataDxfId="121">
  <autoFilter ref="B16:Q48" xr:uid="{929CD4EA-7D53-4DF2-80E1-633D9CE6FCD3}">
    <filterColumn colId="1">
      <filters>
        <filter val="Coahuila"/>
        <filter val="Nuevo León"/>
        <filter val="Tamaulipas"/>
      </filters>
    </filterColumn>
  </autoFilter>
  <tableColumns count="16">
    <tableColumn id="1" xr3:uid="{F1B13343-3E66-44DC-B4B6-A876BCEF051E}" name="State ID" dataDxfId="120"/>
    <tableColumn id="2" xr3:uid="{1718D2B4-C96A-4168-9ABD-FFF63BDD8244}" name="State" dataDxfId="119"/>
    <tableColumn id="3" xr3:uid="{E5EDE5F0-CEBB-4B9A-8EC7-ECDE4DCBCAAA}" name="Column1" dataDxfId="118"/>
    <tableColumn id="4" xr3:uid="{2A50CE91-FE77-4165-AD21-919030D3B53D}" name="1" dataDxfId="117">
      <calculatedColumnFormula>(Homicides!E17/Population!K17)*100000</calculatedColumnFormula>
    </tableColumn>
    <tableColumn id="5" xr3:uid="{C48D3C17-2D9B-4750-8320-C73E8157E721}" name="2" dataDxfId="116">
      <calculatedColumnFormula>(Homicides!F17/Population!L17)*100000</calculatedColumnFormula>
    </tableColumn>
    <tableColumn id="6" xr3:uid="{E10BABD1-01BA-4716-9437-750DEDB92FD7}" name="3" dataDxfId="115">
      <calculatedColumnFormula>(Homicides!G17/Population!M17)*100000</calculatedColumnFormula>
    </tableColumn>
    <tableColumn id="7" xr3:uid="{EDED7913-C923-41C7-973E-15646E2D7B5D}" name="4" dataDxfId="114">
      <calculatedColumnFormula>(Homicides!H17/Population!N17)*100000</calculatedColumnFormula>
    </tableColumn>
    <tableColumn id="8" xr3:uid="{F01F7465-9FB3-4B31-B5DF-A0797CCEB752}" name="5" dataDxfId="113">
      <calculatedColumnFormula>(Homicides!I17/Population!O17)*100000</calculatedColumnFormula>
    </tableColumn>
    <tableColumn id="9" xr3:uid="{C1D14A83-167E-4C7C-BCC0-946F7A958887}" name="6" dataDxfId="112">
      <calculatedColumnFormula>(Homicides!J17/Population!P17)*100000</calculatedColumnFormula>
    </tableColumn>
    <tableColumn id="10" xr3:uid="{402ABCF4-D958-4D81-8B60-1F37860A6983}" name="7" dataDxfId="111">
      <calculatedColumnFormula>(Homicides!K17/Population!Q17)*100000</calculatedColumnFormula>
    </tableColumn>
    <tableColumn id="11" xr3:uid="{F6B9B0CA-1A21-4B0D-B1B7-EE97A12271B5}" name="8" dataDxfId="110">
      <calculatedColumnFormula>(Homicides!L17/Population!R17)*100000</calculatedColumnFormula>
    </tableColumn>
    <tableColumn id="12" xr3:uid="{BB0EBAD8-BB6A-4AA4-9C36-52972A6198D4}" name="9" dataDxfId="109">
      <calculatedColumnFormula>(Homicides!M17/Population!S17)*100000</calculatedColumnFormula>
    </tableColumn>
    <tableColumn id="13" xr3:uid="{7F797D1F-B736-4DBA-BF7B-E03082388EB2}" name="10" dataDxfId="108">
      <calculatedColumnFormula>(Homicides!N17/Population!T17)*100000</calculatedColumnFormula>
    </tableColumn>
    <tableColumn id="14" xr3:uid="{C08C1762-AABE-455C-88EE-61A3B9135630}" name="11" dataDxfId="107">
      <calculatedColumnFormula>(Homicides!O17/Population!U17)*100000</calculatedColumnFormula>
    </tableColumn>
    <tableColumn id="15" xr3:uid="{A5803551-A8BC-4A78-8850-E53F4853E51C}" name="12" dataDxfId="106">
      <calculatedColumnFormula>(Homicides!P17/Population!V17)*100000</calculatedColumnFormula>
    </tableColumn>
    <tableColumn id="16" xr3:uid="{647B643B-4344-4157-9D32-F556AE84578F}" name="13" dataDxfId="105">
      <calculatedColumnFormula>(Homicides!Q17/Population!W17)*100000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3B4A0F-819B-4539-89EB-32AABB44B58C}" name="Table7" displayName="Table7" ref="B16:Q48" totalsRowShown="0" headerRowDxfId="104" dataDxfId="103" tableBorderDxfId="102">
  <autoFilter ref="B16:Q48" xr:uid="{153B4A0F-819B-4539-89EB-32AABB44B58C}">
    <filterColumn colId="1">
      <filters>
        <filter val="Coahuila"/>
        <filter val="Nuevo León"/>
        <filter val="Tamaulipas"/>
      </filters>
    </filterColumn>
  </autoFilter>
  <tableColumns count="16">
    <tableColumn id="1" xr3:uid="{27BBF9DC-4835-4017-AB36-6B44722BB922}" name="State ID" dataDxfId="101"/>
    <tableColumn id="2" xr3:uid="{BE5BB05A-4D23-4468-8B46-172232D81228}" name="State" dataDxfId="100"/>
    <tableColumn id="3" xr3:uid="{1E76BC39-3DD6-4557-A7E1-048257DDDAFC}" name="Column1" dataDxfId="99"/>
    <tableColumn id="4" xr3:uid="{2FAA509F-733E-43EF-B78C-70DDA66DCE94}" name="1" dataDxfId="98">
      <calculatedColumnFormula>('1st Degree'!E17/Population!K17)*100000</calculatedColumnFormula>
    </tableColumn>
    <tableColumn id="5" xr3:uid="{236630E3-E627-4A31-8323-CF48864D5317}" name="2" dataDxfId="97">
      <calculatedColumnFormula>('1st Degree'!F17/Population!L17)*100000</calculatedColumnFormula>
    </tableColumn>
    <tableColumn id="6" xr3:uid="{A78DCD74-A015-4F5E-A239-7C1440FB40C1}" name="3" dataDxfId="96">
      <calculatedColumnFormula>('1st Degree'!G17/Population!M17)*100000</calculatedColumnFormula>
    </tableColumn>
    <tableColumn id="7" xr3:uid="{383F28B6-3404-4D86-BCF9-A526C0A45F9B}" name="4" dataDxfId="95">
      <calculatedColumnFormula>('1st Degree'!H17/Population!N17)*100000</calculatedColumnFormula>
    </tableColumn>
    <tableColumn id="8" xr3:uid="{D2380088-C669-4945-BF44-EC3EF1B18B22}" name="5" dataDxfId="94">
      <calculatedColumnFormula>('1st Degree'!I17/Population!O17)*100000</calculatedColumnFormula>
    </tableColumn>
    <tableColumn id="9" xr3:uid="{48855C39-3517-4249-8B0F-0B5A37ED6614}" name="6" dataDxfId="93">
      <calculatedColumnFormula>('1st Degree'!J17/Population!P17)*100000</calculatedColumnFormula>
    </tableColumn>
    <tableColumn id="10" xr3:uid="{66D14119-BE17-4105-96AF-1FE63E818E73}" name="7" dataDxfId="92">
      <calculatedColumnFormula>('1st Degree'!K17/Population!Q17)*100000</calculatedColumnFormula>
    </tableColumn>
    <tableColumn id="11" xr3:uid="{D874E2D7-2B41-4084-966C-79C23B3E1D84}" name="8" dataDxfId="91">
      <calculatedColumnFormula>('1st Degree'!L17/Population!R17)*100000</calculatedColumnFormula>
    </tableColumn>
    <tableColumn id="12" xr3:uid="{5F36B756-368E-421B-97ED-03A58805A876}" name="9" dataDxfId="90">
      <calculatedColumnFormula>('1st Degree'!M17/Population!S17)*100000</calculatedColumnFormula>
    </tableColumn>
    <tableColumn id="13" xr3:uid="{029398E0-8E65-4D41-85BE-6527CB2BC2D4}" name="10" dataDxfId="89">
      <calculatedColumnFormula>('1st Degree'!N17/Population!T17)*100000</calculatedColumnFormula>
    </tableColumn>
    <tableColumn id="14" xr3:uid="{8437487A-3DA6-4B04-9A7D-6577F2C5B583}" name="11" dataDxfId="88">
      <calculatedColumnFormula>('1st Degree'!O17/Population!U17)*100000</calculatedColumnFormula>
    </tableColumn>
    <tableColumn id="15" xr3:uid="{D7258528-2558-4100-BAB7-5404F91D6A2D}" name="12" dataDxfId="87">
      <calculatedColumnFormula>('1st Degree'!P17/Population!V17)*100000</calculatedColumnFormula>
    </tableColumn>
    <tableColumn id="16" xr3:uid="{1DB6E9D8-316D-4819-A33B-E631B91140C3}" name="13" dataDxfId="86">
      <calculatedColumnFormula>('1st Degree'!Q17/Population!W17)*100000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8D88B2-0BF0-49E1-A939-7090AA225180}" name="Table8" displayName="Table8" ref="B76:R108" totalsRowShown="0" headerRowDxfId="85" dataDxfId="84" tableBorderDxfId="83">
  <autoFilter ref="B76:R108" xr:uid="{9A8D88B2-0BF0-49E1-A939-7090AA225180}"/>
  <sortState xmlns:xlrd2="http://schemas.microsoft.com/office/spreadsheetml/2017/richdata2" ref="B77:Q108">
    <sortCondition descending="1" ref="Q76:Q108"/>
  </sortState>
  <tableColumns count="17">
    <tableColumn id="1" xr3:uid="{CD9ADBA8-B42A-4F62-87C2-4DEEFE91AA83}" name="State ID" dataDxfId="82"/>
    <tableColumn id="2" xr3:uid="{3805ECE6-DD1E-4932-8D75-C5DAE49DC17E}" name="State" dataDxfId="81"/>
    <tableColumn id="3" xr3:uid="{6BBB3BAE-6CBE-4C42-833A-56C61373049F}" name="Column1" dataDxfId="80"/>
    <tableColumn id="4" xr3:uid="{57F8CB63-2F8B-4ED0-B327-8142A3846D8C}" name="1" dataDxfId="79"/>
    <tableColumn id="5" xr3:uid="{C875DF59-31E6-4C07-979B-CB2CEA25672B}" name="2" dataDxfId="78"/>
    <tableColumn id="6" xr3:uid="{C5FAFA38-751D-4227-955E-A756ADA6A1F3}" name="3" dataDxfId="77"/>
    <tableColumn id="7" xr3:uid="{2DD6C745-0B0F-4318-A5B7-7475B43FB539}" name="4" dataDxfId="76"/>
    <tableColumn id="8" xr3:uid="{24D07D62-5781-44D9-8F8D-25E9DD4997D4}" name="5" dataDxfId="75"/>
    <tableColumn id="9" xr3:uid="{714C369E-D438-47E9-822A-5FAFEFD1E438}" name="6" dataDxfId="74"/>
    <tableColumn id="10" xr3:uid="{C91242AD-7F59-4DA7-829D-14E78DA2638A}" name="7" dataDxfId="73"/>
    <tableColumn id="11" xr3:uid="{342B3E99-CC18-4CCE-9C00-95C2F636534E}" name="8" dataDxfId="72"/>
    <tableColumn id="12" xr3:uid="{D29B757C-63EE-44DA-9374-49D6C07C0D86}" name="9" dataDxfId="71"/>
    <tableColumn id="13" xr3:uid="{FFBB1949-0480-43E9-8092-500F171A4FE6}" name="10" dataDxfId="70"/>
    <tableColumn id="14" xr3:uid="{D455AE7B-40C3-4344-8E56-BAE9CE37CEA2}" name="11" dataDxfId="69"/>
    <tableColumn id="15" xr3:uid="{831D1261-12C8-47AF-A157-E7773E3B979D}" name="12" dataDxfId="68"/>
    <tableColumn id="16" xr3:uid="{02187483-21CB-4AA5-93FC-B2456EF24A1E}" name="13" dataDxfId="67"/>
    <tableColumn id="17" xr3:uid="{CDCEBF49-B820-4CF1-8AE6-8D1EA2451B62}" name="14" dataDxfId="6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DD807B-82C0-4F95-BB20-D213E34D2D63}" name="Table6" displayName="Table6" ref="B78:N110" totalsRowShown="0" headerRowDxfId="65" dataDxfId="64">
  <autoFilter ref="B78:N110" xr:uid="{32DD807B-82C0-4F95-BB20-D213E34D2D63}"/>
  <sortState xmlns:xlrd2="http://schemas.microsoft.com/office/spreadsheetml/2017/richdata2" ref="B79:N110">
    <sortCondition descending="1" ref="M78:M110"/>
  </sortState>
  <tableColumns count="13">
    <tableColumn id="1" xr3:uid="{D8AA8985-5150-4BA1-97A2-A48248B69F6D}" name="State ID" dataDxfId="63"/>
    <tableColumn id="2" xr3:uid="{2A760914-2C56-4693-839E-960A031B9B25}" name="State" dataDxfId="62"/>
    <tableColumn id="3" xr3:uid="{D9EA5D4B-7127-4BD5-BAA1-F0A373EF56C4}" name="Column1" dataDxfId="61"/>
    <tableColumn id="4" xr3:uid="{934C1680-5081-4066-AD49-E41B83FFA7A4}" name="5" dataDxfId="60"/>
    <tableColumn id="5" xr3:uid="{F33A3DD4-25B9-4368-A200-00813A39F06E}" name="6" dataDxfId="59"/>
    <tableColumn id="6" xr3:uid="{6A1FB4EC-6841-4B2D-9E09-676791924482}" name="7" dataDxfId="58"/>
    <tableColumn id="7" xr3:uid="{73E58BFF-EE49-4A30-B911-9B00D6EA49D6}" name="8" dataDxfId="57"/>
    <tableColumn id="8" xr3:uid="{502D3F07-09FE-4B7A-AC11-C8FAEA0ABB62}" name="9" dataDxfId="56"/>
    <tableColumn id="9" xr3:uid="{98D4D2A8-C9EF-4C35-B321-205A61778671}" name="10" dataDxfId="55"/>
    <tableColumn id="10" xr3:uid="{AACFF430-8F85-41BE-B918-525CFED20765}" name="11" dataDxfId="54"/>
    <tableColumn id="11" xr3:uid="{D2279AE1-E737-46E8-BB82-B0A7F9CA0C1A}" name="12" dataDxfId="53"/>
    <tableColumn id="12" xr3:uid="{D6D71128-63B3-4826-BE86-751AD873DA0B}" name="13" dataDxfId="52"/>
    <tableColumn id="13" xr3:uid="{B1C72543-032B-4A7B-A86A-D94922147246}" name="14" dataDxfId="5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999F96-54B7-471C-ABF0-C255CDBDBCD6}" name="Table9" displayName="Table9" ref="B16:M48" totalsRowShown="0" headerRowDxfId="50" dataDxfId="49">
  <autoFilter ref="B16:M48" xr:uid="{7D999F96-54B7-471C-ABF0-C255CDBDBCD6}">
    <filterColumn colId="1">
      <filters>
        <filter val="Coahuila"/>
        <filter val="Nuevo León"/>
        <filter val="Tamaulipas"/>
      </filters>
    </filterColumn>
  </autoFilter>
  <sortState xmlns:xlrd2="http://schemas.microsoft.com/office/spreadsheetml/2017/richdata2" ref="B17:M48">
    <sortCondition ref="B16:B48"/>
  </sortState>
  <tableColumns count="12">
    <tableColumn id="1" xr3:uid="{807322F4-20F7-43F0-AFC8-388565E5B1F1}" name="State ID" dataDxfId="48"/>
    <tableColumn id="2" xr3:uid="{1DB391AB-7BE7-45DB-8C93-A4A2E94F415A}" name="State" dataDxfId="47"/>
    <tableColumn id="3" xr3:uid="{482A03FF-CDED-4B85-AE79-D215BAC1459B}" name="Column1" dataDxfId="46"/>
    <tableColumn id="4" xr3:uid="{1F978973-CE0E-4FF5-AC4C-CEBCBEC3DA18}" name="5" dataDxfId="45"/>
    <tableColumn id="5" xr3:uid="{698DAC98-52B0-4B3B-A0DC-304271EC94FC}" name="6" dataDxfId="44"/>
    <tableColumn id="6" xr3:uid="{DD735D76-C85C-4C48-ACD3-1DB8562EC8C7}" name="7" dataDxfId="43"/>
    <tableColumn id="7" xr3:uid="{94DAFA68-E726-4BE8-84CE-726ED7878685}" name="8" dataDxfId="42"/>
    <tableColumn id="8" xr3:uid="{B009ADD3-9339-46DF-9476-385E0848EE72}" name="9" dataDxfId="41"/>
    <tableColumn id="9" xr3:uid="{796DE4EC-D657-487B-96E5-017778F28BF5}" name="10" dataDxfId="40"/>
    <tableColumn id="10" xr3:uid="{F694AE45-52A4-44C9-A8EA-615A6F64A6CE}" name="11" dataDxfId="39"/>
    <tableColumn id="11" xr3:uid="{9B2C5A11-3808-40EF-8DBD-5E2476F832BF}" name="12" dataDxfId="38"/>
    <tableColumn id="12" xr3:uid="{94FC6EB4-61C8-46A9-BBAD-E2B504683D4F}" name="13" dataDxfId="37"/>
  </tableColumns>
  <tableStyleInfo name="TableStyleLight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Personalizado 4">
      <a:dk1>
        <a:sysClr val="windowText" lastClr="000000"/>
      </a:dk1>
      <a:lt1>
        <a:sysClr val="window" lastClr="FFFFFF"/>
      </a:lt1>
      <a:dk2>
        <a:srgbClr val="BDD7EE"/>
      </a:dk2>
      <a:lt2>
        <a:srgbClr val="00B0F0"/>
      </a:lt2>
      <a:accent1>
        <a:srgbClr val="6F3B55"/>
      </a:accent1>
      <a:accent2>
        <a:srgbClr val="BDE295"/>
      </a:accent2>
      <a:accent3>
        <a:srgbClr val="EF853C"/>
      </a:accent3>
      <a:accent4>
        <a:srgbClr val="FFDB6C"/>
      </a:accent4>
      <a:accent5>
        <a:srgbClr val="85BD5F"/>
      </a:accent5>
      <a:accent6>
        <a:srgbClr val="38CAFF"/>
      </a:accent6>
      <a:hlink>
        <a:srgbClr val="C000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xtura grung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gi.org.mx/programas/envipe/2015/" TargetMode="External"/><Relationship Id="rId13" Type="http://schemas.openxmlformats.org/officeDocument/2006/relationships/hyperlink" Target="https://geoenlace.net/seguridadjusticiaypaz/webpage/index.php" TargetMode="External"/><Relationship Id="rId3" Type="http://schemas.openxmlformats.org/officeDocument/2006/relationships/hyperlink" Target="https://www.inegi.org.mx/" TargetMode="External"/><Relationship Id="rId7" Type="http://schemas.openxmlformats.org/officeDocument/2006/relationships/hyperlink" Target="https://www.inegi.org.mx/programas/envipe/2023/" TargetMode="External"/><Relationship Id="rId12" Type="http://schemas.openxmlformats.org/officeDocument/2006/relationships/hyperlink" Target="https://www.gob.mx/sesnsp/acciones-y-programas/incidencia-delictiva-del-fuero-comun-nueva-metodologia?state=published" TargetMode="External"/><Relationship Id="rId17" Type="http://schemas.openxmlformats.org/officeDocument/2006/relationships/hyperlink" Target="https://www.sensitech.com/en/" TargetMode="External"/><Relationship Id="rId2" Type="http://schemas.openxmlformats.org/officeDocument/2006/relationships/hyperlink" Target="https://www.gob.mx/sesnsp/acciones-y-programas/incidencia-delictiva-del-fuero-comun-nueva-metodologia?state=published" TargetMode="External"/><Relationship Id="rId16" Type="http://schemas.openxmlformats.org/officeDocument/2006/relationships/hyperlink" Target="https://www.sensitech.com/en/intelligence/cargo-theft-reports/reports/q3-2022-mexico-cargo-theft-report.html" TargetMode="External"/><Relationship Id="rId1" Type="http://schemas.openxmlformats.org/officeDocument/2006/relationships/hyperlink" Target="https://www.gob.mx/sesnsp" TargetMode="External"/><Relationship Id="rId6" Type="http://schemas.openxmlformats.org/officeDocument/2006/relationships/hyperlink" Target="https://www.gob.mx/sesnsp/acciones-y-programas/incidencia-delictiva-del-fuero-comun-nueva-metodologia?state=published" TargetMode="External"/><Relationship Id="rId11" Type="http://schemas.openxmlformats.org/officeDocument/2006/relationships/hyperlink" Target="https://www.gob.mx/sesnsp" TargetMode="External"/><Relationship Id="rId5" Type="http://schemas.openxmlformats.org/officeDocument/2006/relationships/hyperlink" Target="https://www.gob.mx/sesnsp" TargetMode="External"/><Relationship Id="rId15" Type="http://schemas.openxmlformats.org/officeDocument/2006/relationships/hyperlink" Target="https://over-haul.com/es/" TargetMode="External"/><Relationship Id="rId10" Type="http://schemas.openxmlformats.org/officeDocument/2006/relationships/hyperlink" Target="https://www.gob.mx/sesnsp/acciones-y-programas/incidencia-delictiva-del-fuero-comun-nueva-metodologia?state=published" TargetMode="External"/><Relationship Id="rId4" Type="http://schemas.openxmlformats.org/officeDocument/2006/relationships/hyperlink" Target="https://www.inegi.org.mx/programas/enoe/15ymas/" TargetMode="External"/><Relationship Id="rId9" Type="http://schemas.openxmlformats.org/officeDocument/2006/relationships/hyperlink" Target="https://www.gob.mx/sesnsp" TargetMode="External"/><Relationship Id="rId14" Type="http://schemas.openxmlformats.org/officeDocument/2006/relationships/hyperlink" Target="https://over-haul.com/wp-content/uploads/2023/05/Mexico-Q1-2023-Cargo-Theft-Report.pdf?_hsmi=260718622&amp;_hsenc=p2ANqtz-93RV3leT6QTScYCSgUg2RzARbAhc_Bw0__QRbOSBzrIQe0WBt-mEeslFCkeWW52waZDH-lfCBby03ElwR2X5AytPvTp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C59E-978D-463A-AFBE-2A6CA88199C8}">
  <sheetPr>
    <tabColor rgb="FF00B050"/>
  </sheetPr>
  <dimension ref="A1:R42"/>
  <sheetViews>
    <sheetView workbookViewId="0">
      <selection activeCell="A11" sqref="A11"/>
    </sheetView>
  </sheetViews>
  <sheetFormatPr baseColWidth="10" defaultColWidth="8.88671875" defaultRowHeight="14.4"/>
  <cols>
    <col min="1" max="2" width="8.88671875" style="8"/>
    <col min="3" max="3" width="13.5546875" style="8" bestFit="1" customWidth="1"/>
    <col min="4" max="4" width="8.88671875" style="8"/>
    <col min="5" max="5" width="15.5546875" style="8" bestFit="1" customWidth="1"/>
    <col min="6" max="8" width="8.88671875" style="8"/>
    <col min="9" max="9" width="39.88671875" style="8" bestFit="1" customWidth="1"/>
    <col min="10" max="10" width="39.88671875" style="8" customWidth="1"/>
    <col min="11" max="11" width="108" style="8" bestFit="1" customWidth="1"/>
    <col min="12" max="13" width="8.88671875" style="8"/>
    <col min="14" max="14" width="24.5546875" style="8" bestFit="1" customWidth="1"/>
    <col min="15" max="16" width="8.88671875" style="8"/>
    <col min="17" max="17" width="15.6640625" style="54" bestFit="1" customWidth="1"/>
    <col min="18" max="18" width="106.77734375" style="8" customWidth="1"/>
  </cols>
  <sheetData>
    <row r="1" spans="1:18" ht="24">
      <c r="A1" s="1" t="s">
        <v>9</v>
      </c>
      <c r="B1" s="1" t="s">
        <v>18</v>
      </c>
      <c r="C1" s="1" t="s">
        <v>1</v>
      </c>
      <c r="D1" s="1" t="s">
        <v>0</v>
      </c>
      <c r="E1" s="1" t="s">
        <v>12</v>
      </c>
      <c r="F1" s="1" t="s">
        <v>13</v>
      </c>
      <c r="G1" s="1" t="s">
        <v>10</v>
      </c>
      <c r="H1" s="1" t="s">
        <v>11</v>
      </c>
      <c r="I1" s="1" t="s">
        <v>4</v>
      </c>
      <c r="J1" s="1" t="s">
        <v>14</v>
      </c>
      <c r="K1" s="1" t="s">
        <v>5</v>
      </c>
      <c r="L1" s="1" t="s">
        <v>2</v>
      </c>
      <c r="M1" s="1" t="s">
        <v>21</v>
      </c>
      <c r="N1" s="1" t="s">
        <v>15</v>
      </c>
      <c r="O1" s="1" t="s">
        <v>3</v>
      </c>
      <c r="P1" s="1" t="s">
        <v>16</v>
      </c>
      <c r="Q1" s="1" t="s">
        <v>17</v>
      </c>
      <c r="R1" s="1" t="s">
        <v>19</v>
      </c>
    </row>
    <row r="2" spans="1:18">
      <c r="A2" s="2">
        <v>1</v>
      </c>
      <c r="B2" s="7">
        <v>45299</v>
      </c>
      <c r="C2" s="2" t="s">
        <v>76</v>
      </c>
      <c r="D2" s="2" t="s">
        <v>77</v>
      </c>
      <c r="E2" s="2" t="s">
        <v>78</v>
      </c>
      <c r="F2" s="2" t="s">
        <v>71</v>
      </c>
      <c r="G2" s="3">
        <v>1</v>
      </c>
      <c r="H2" s="4" t="s">
        <v>79</v>
      </c>
      <c r="I2" s="5" t="s">
        <v>80</v>
      </c>
      <c r="J2" s="5" t="str">
        <f>I2</f>
        <v>Population over 12-years old</v>
      </c>
      <c r="K2" s="5" t="s">
        <v>93</v>
      </c>
      <c r="L2" s="6" t="s">
        <v>84</v>
      </c>
      <c r="M2" s="6" t="s">
        <v>85</v>
      </c>
      <c r="N2" s="10" t="s">
        <v>83</v>
      </c>
      <c r="O2" s="6" t="s">
        <v>82</v>
      </c>
      <c r="P2" s="9" t="s">
        <v>81</v>
      </c>
      <c r="Q2" s="55" t="s">
        <v>143</v>
      </c>
      <c r="R2" s="6" t="s">
        <v>123</v>
      </c>
    </row>
    <row r="3" spans="1:18">
      <c r="A3" s="2">
        <v>2</v>
      </c>
      <c r="B3" s="7">
        <v>45299</v>
      </c>
      <c r="C3" s="2" t="s">
        <v>68</v>
      </c>
      <c r="D3" s="2" t="s">
        <v>70</v>
      </c>
      <c r="E3" s="2" t="s">
        <v>69</v>
      </c>
      <c r="F3" s="2" t="s">
        <v>71</v>
      </c>
      <c r="G3" s="3">
        <v>1</v>
      </c>
      <c r="H3" s="4" t="s">
        <v>6</v>
      </c>
      <c r="I3" s="5" t="s">
        <v>72</v>
      </c>
      <c r="J3" s="5" t="s">
        <v>73</v>
      </c>
      <c r="K3" s="5" t="s">
        <v>94</v>
      </c>
      <c r="L3" s="6" t="s">
        <v>7</v>
      </c>
      <c r="M3" s="6" t="s">
        <v>22</v>
      </c>
      <c r="N3" s="10" t="s">
        <v>20</v>
      </c>
      <c r="O3" s="6" t="s">
        <v>74</v>
      </c>
      <c r="P3" s="9" t="s">
        <v>23</v>
      </c>
      <c r="Q3" s="55" t="s">
        <v>142</v>
      </c>
      <c r="R3" s="6" t="s">
        <v>75</v>
      </c>
    </row>
    <row r="4" spans="1:18">
      <c r="A4" s="2">
        <v>3</v>
      </c>
      <c r="B4" s="7">
        <v>45299</v>
      </c>
      <c r="C4" s="2" t="s">
        <v>68</v>
      </c>
      <c r="D4" s="2" t="s">
        <v>87</v>
      </c>
      <c r="E4" s="2" t="s">
        <v>87</v>
      </c>
      <c r="F4" s="2" t="s">
        <v>71</v>
      </c>
      <c r="G4" s="3">
        <v>1</v>
      </c>
      <c r="H4" s="4" t="s">
        <v>6</v>
      </c>
      <c r="I4" s="5" t="s">
        <v>95</v>
      </c>
      <c r="J4" s="5" t="s">
        <v>87</v>
      </c>
      <c r="K4" s="5" t="s">
        <v>94</v>
      </c>
      <c r="L4" s="6" t="s">
        <v>7</v>
      </c>
      <c r="M4" s="6" t="s">
        <v>22</v>
      </c>
      <c r="N4" s="10" t="s">
        <v>20</v>
      </c>
      <c r="O4" s="6" t="s">
        <v>74</v>
      </c>
      <c r="P4" s="9" t="s">
        <v>23</v>
      </c>
      <c r="Q4" s="55" t="s">
        <v>142</v>
      </c>
      <c r="R4" s="6" t="s">
        <v>88</v>
      </c>
    </row>
    <row r="5" spans="1:18">
      <c r="A5" s="2">
        <v>4</v>
      </c>
      <c r="B5" s="7">
        <v>45299</v>
      </c>
      <c r="C5" s="2" t="s">
        <v>68</v>
      </c>
      <c r="D5" s="2" t="s">
        <v>87</v>
      </c>
      <c r="E5" s="2" t="s">
        <v>97</v>
      </c>
      <c r="F5" s="2" t="s">
        <v>71</v>
      </c>
      <c r="G5" s="3">
        <v>1</v>
      </c>
      <c r="H5" s="4" t="s">
        <v>79</v>
      </c>
      <c r="I5" s="5" t="s">
        <v>97</v>
      </c>
      <c r="J5" s="5" t="s">
        <v>97</v>
      </c>
      <c r="K5" s="5" t="s">
        <v>89</v>
      </c>
      <c r="L5" s="6" t="s">
        <v>84</v>
      </c>
      <c r="M5" s="6" t="s">
        <v>85</v>
      </c>
      <c r="N5" s="10" t="s">
        <v>83</v>
      </c>
      <c r="O5" s="6" t="s">
        <v>8</v>
      </c>
      <c r="P5" s="9" t="s">
        <v>96</v>
      </c>
      <c r="Q5" s="55" t="s">
        <v>144</v>
      </c>
      <c r="R5" s="6"/>
    </row>
    <row r="6" spans="1:18">
      <c r="A6" s="2">
        <v>5</v>
      </c>
      <c r="B6" s="7">
        <v>45299</v>
      </c>
      <c r="C6" s="2" t="s">
        <v>68</v>
      </c>
      <c r="D6" s="2" t="s">
        <v>87</v>
      </c>
      <c r="E6" s="2" t="s">
        <v>91</v>
      </c>
      <c r="F6" s="2" t="s">
        <v>71</v>
      </c>
      <c r="G6" s="3">
        <v>1</v>
      </c>
      <c r="H6" s="4" t="s">
        <v>79</v>
      </c>
      <c r="I6" s="5" t="s">
        <v>90</v>
      </c>
      <c r="J6" s="5" t="s">
        <v>92</v>
      </c>
      <c r="K6" s="5" t="s">
        <v>89</v>
      </c>
      <c r="L6" s="6" t="s">
        <v>84</v>
      </c>
      <c r="M6" s="6" t="s">
        <v>85</v>
      </c>
      <c r="N6" s="10" t="s">
        <v>83</v>
      </c>
      <c r="O6" s="6" t="s">
        <v>8</v>
      </c>
      <c r="P6" s="9" t="s">
        <v>100</v>
      </c>
      <c r="Q6" s="55" t="s">
        <v>144</v>
      </c>
      <c r="R6" s="6"/>
    </row>
    <row r="7" spans="1:18">
      <c r="A7" s="2">
        <v>6</v>
      </c>
      <c r="B7" s="7">
        <v>45299</v>
      </c>
      <c r="C7" s="2" t="s">
        <v>68</v>
      </c>
      <c r="D7" s="2" t="s">
        <v>70</v>
      </c>
      <c r="E7" s="2" t="s">
        <v>70</v>
      </c>
      <c r="F7" s="2" t="s">
        <v>71</v>
      </c>
      <c r="G7" s="3">
        <v>1</v>
      </c>
      <c r="H7" s="4" t="s">
        <v>6</v>
      </c>
      <c r="I7" s="5" t="s">
        <v>70</v>
      </c>
      <c r="J7" s="5" t="s">
        <v>70</v>
      </c>
      <c r="K7" s="5" t="s">
        <v>94</v>
      </c>
      <c r="L7" s="6" t="s">
        <v>7</v>
      </c>
      <c r="M7" s="6" t="s">
        <v>22</v>
      </c>
      <c r="N7" s="10" t="s">
        <v>20</v>
      </c>
      <c r="O7" s="6" t="s">
        <v>74</v>
      </c>
      <c r="P7" s="9" t="s">
        <v>23</v>
      </c>
      <c r="Q7" s="55" t="s">
        <v>142</v>
      </c>
      <c r="R7" s="6" t="s">
        <v>128</v>
      </c>
    </row>
    <row r="8" spans="1:18">
      <c r="A8" s="2">
        <v>7</v>
      </c>
      <c r="B8" s="7">
        <v>45299</v>
      </c>
      <c r="C8" s="2" t="s">
        <v>68</v>
      </c>
      <c r="D8" s="2" t="s">
        <v>86</v>
      </c>
      <c r="E8" s="2" t="s">
        <v>86</v>
      </c>
      <c r="F8" s="2" t="s">
        <v>71</v>
      </c>
      <c r="G8" s="3">
        <v>1</v>
      </c>
      <c r="H8" s="4" t="s">
        <v>6</v>
      </c>
      <c r="I8" s="5" t="s">
        <v>86</v>
      </c>
      <c r="J8" s="5" t="s">
        <v>141</v>
      </c>
      <c r="K8" s="5" t="s">
        <v>94</v>
      </c>
      <c r="L8" s="6" t="s">
        <v>7</v>
      </c>
      <c r="M8" s="6" t="s">
        <v>22</v>
      </c>
      <c r="N8" s="10" t="s">
        <v>20</v>
      </c>
      <c r="O8" s="6" t="s">
        <v>74</v>
      </c>
      <c r="P8" s="9" t="s">
        <v>23</v>
      </c>
      <c r="Q8" s="55" t="s">
        <v>142</v>
      </c>
      <c r="R8" s="6"/>
    </row>
    <row r="9" spans="1:18">
      <c r="A9" s="2">
        <v>8</v>
      </c>
      <c r="B9" s="7">
        <v>45306</v>
      </c>
      <c r="C9" s="2" t="s">
        <v>68</v>
      </c>
      <c r="D9" s="2" t="s">
        <v>87</v>
      </c>
      <c r="E9" s="2" t="s">
        <v>70</v>
      </c>
      <c r="F9" s="2" t="s">
        <v>145</v>
      </c>
      <c r="G9" s="3">
        <v>1</v>
      </c>
      <c r="H9" s="4" t="s">
        <v>6</v>
      </c>
      <c r="I9" s="5" t="s">
        <v>146</v>
      </c>
      <c r="J9" s="5" t="s">
        <v>147</v>
      </c>
      <c r="K9" s="5" t="s">
        <v>148</v>
      </c>
      <c r="L9" s="6" t="s">
        <v>149</v>
      </c>
      <c r="M9" s="6" t="s">
        <v>152</v>
      </c>
      <c r="N9" s="10" t="s">
        <v>153</v>
      </c>
      <c r="O9" s="6" t="s">
        <v>152</v>
      </c>
      <c r="P9" s="9" t="s">
        <v>150</v>
      </c>
      <c r="Q9" s="55" t="s">
        <v>151</v>
      </c>
      <c r="R9" s="6"/>
    </row>
    <row r="10" spans="1:18">
      <c r="A10" s="2">
        <v>9</v>
      </c>
      <c r="B10" s="7">
        <v>45306</v>
      </c>
      <c r="C10" s="2" t="s">
        <v>68</v>
      </c>
      <c r="D10" s="2" t="s">
        <v>86</v>
      </c>
      <c r="E10" s="2" t="s">
        <v>86</v>
      </c>
      <c r="F10" s="2" t="s">
        <v>71</v>
      </c>
      <c r="G10" s="3">
        <v>1</v>
      </c>
      <c r="H10" s="4" t="s">
        <v>6</v>
      </c>
      <c r="I10" s="5" t="s">
        <v>86</v>
      </c>
      <c r="J10" s="5" t="s">
        <v>141</v>
      </c>
      <c r="K10" s="5" t="s">
        <v>94</v>
      </c>
      <c r="L10" s="6" t="s">
        <v>156</v>
      </c>
      <c r="M10" s="6" t="s">
        <v>156</v>
      </c>
      <c r="N10" s="10" t="s">
        <v>157</v>
      </c>
      <c r="O10" s="6" t="s">
        <v>156</v>
      </c>
      <c r="P10" s="9" t="s">
        <v>154</v>
      </c>
      <c r="Q10" s="55" t="s">
        <v>155</v>
      </c>
      <c r="R10" s="6"/>
    </row>
    <row r="11" spans="1:18">
      <c r="A11" s="2">
        <v>10</v>
      </c>
      <c r="B11" s="7">
        <v>45306</v>
      </c>
      <c r="C11" s="2" t="s">
        <v>68</v>
      </c>
      <c r="D11" s="2" t="s">
        <v>86</v>
      </c>
      <c r="E11" s="2" t="s">
        <v>86</v>
      </c>
      <c r="F11" s="2" t="s">
        <v>71</v>
      </c>
      <c r="G11" s="3">
        <v>1</v>
      </c>
      <c r="H11" s="4" t="s">
        <v>6</v>
      </c>
      <c r="I11" s="5" t="s">
        <v>86</v>
      </c>
      <c r="J11" s="5" t="s">
        <v>141</v>
      </c>
      <c r="K11" s="5" t="s">
        <v>94</v>
      </c>
      <c r="L11" s="6" t="s">
        <v>160</v>
      </c>
      <c r="M11" s="6" t="s">
        <v>160</v>
      </c>
      <c r="N11" s="10" t="s">
        <v>161</v>
      </c>
      <c r="O11" s="6" t="s">
        <v>160</v>
      </c>
      <c r="P11" s="9" t="s">
        <v>158</v>
      </c>
      <c r="Q11" s="55" t="s">
        <v>159</v>
      </c>
      <c r="R11" s="6"/>
    </row>
    <row r="12" spans="1:18">
      <c r="A12" s="2"/>
      <c r="B12" s="7"/>
      <c r="C12" s="2"/>
      <c r="D12" s="2"/>
      <c r="E12" s="2"/>
      <c r="F12" s="2"/>
      <c r="G12" s="3"/>
      <c r="H12" s="4"/>
      <c r="I12" s="5"/>
      <c r="J12" s="5"/>
      <c r="K12" s="5"/>
      <c r="L12" s="6"/>
      <c r="M12" s="6"/>
      <c r="N12" s="10"/>
      <c r="O12" s="6"/>
      <c r="P12" s="9"/>
      <c r="Q12" s="55"/>
      <c r="R12" s="6"/>
    </row>
    <row r="13" spans="1:18">
      <c r="A13" s="2"/>
      <c r="B13" s="7"/>
      <c r="C13" s="2"/>
      <c r="D13" s="2"/>
      <c r="E13" s="2"/>
      <c r="F13" s="2"/>
      <c r="G13" s="3"/>
      <c r="H13" s="4"/>
      <c r="I13" s="5"/>
      <c r="J13" s="5"/>
      <c r="K13" s="5"/>
      <c r="L13" s="6"/>
      <c r="M13" s="6"/>
      <c r="N13" s="10"/>
      <c r="O13" s="6"/>
      <c r="P13" s="9"/>
      <c r="Q13" s="55"/>
      <c r="R13" s="6"/>
    </row>
    <row r="14" spans="1:18">
      <c r="A14" s="2"/>
      <c r="B14" s="7"/>
      <c r="C14" s="2"/>
      <c r="D14" s="2"/>
      <c r="E14" s="2"/>
      <c r="F14" s="2"/>
      <c r="G14" s="3"/>
      <c r="H14" s="4"/>
      <c r="I14" s="5"/>
      <c r="J14" s="5"/>
      <c r="K14" s="5"/>
      <c r="L14" s="6"/>
      <c r="M14" s="6"/>
      <c r="N14" s="10"/>
      <c r="O14" s="6"/>
      <c r="P14" s="9"/>
      <c r="Q14" s="55"/>
      <c r="R14" s="6"/>
    </row>
    <row r="15" spans="1:18">
      <c r="A15" s="2"/>
      <c r="B15" s="7"/>
      <c r="C15" s="2"/>
      <c r="D15" s="2"/>
      <c r="E15" s="2"/>
      <c r="F15" s="2"/>
      <c r="G15" s="3"/>
      <c r="H15" s="4"/>
      <c r="I15" s="5"/>
      <c r="J15" s="5"/>
      <c r="K15" s="5"/>
      <c r="L15" s="6"/>
      <c r="M15" s="6"/>
      <c r="N15" s="10"/>
      <c r="O15" s="6"/>
      <c r="P15" s="9"/>
      <c r="Q15" s="55"/>
      <c r="R15" s="6"/>
    </row>
    <row r="16" spans="1:18">
      <c r="A16" s="2"/>
      <c r="B16" s="7"/>
      <c r="C16" s="2"/>
      <c r="D16" s="2"/>
      <c r="E16" s="2"/>
      <c r="F16" s="2"/>
      <c r="G16" s="3"/>
      <c r="H16" s="4"/>
      <c r="I16" s="5"/>
      <c r="J16" s="5"/>
      <c r="K16" s="5"/>
      <c r="L16" s="6"/>
      <c r="M16" s="6"/>
      <c r="N16" s="10"/>
      <c r="O16" s="6"/>
      <c r="P16" s="9"/>
      <c r="Q16" s="55"/>
      <c r="R16" s="6"/>
    </row>
    <row r="17" spans="1:18">
      <c r="A17" s="2"/>
      <c r="B17" s="7"/>
      <c r="C17" s="2"/>
      <c r="D17" s="2"/>
      <c r="E17" s="2"/>
      <c r="F17" s="2"/>
      <c r="G17" s="3"/>
      <c r="H17" s="4"/>
      <c r="I17" s="5"/>
      <c r="J17" s="5"/>
      <c r="K17" s="5"/>
      <c r="L17" s="6"/>
      <c r="M17" s="6"/>
      <c r="N17" s="10"/>
      <c r="O17" s="6"/>
      <c r="P17" s="9"/>
      <c r="Q17" s="55"/>
      <c r="R17" s="6"/>
    </row>
    <row r="18" spans="1:18">
      <c r="A18" s="2"/>
      <c r="B18" s="7"/>
      <c r="C18" s="2"/>
      <c r="D18" s="2"/>
      <c r="E18" s="2"/>
      <c r="F18" s="2"/>
      <c r="G18" s="3"/>
      <c r="H18" s="4"/>
      <c r="I18" s="5"/>
      <c r="J18" s="5"/>
      <c r="K18" s="5"/>
      <c r="L18" s="6"/>
      <c r="M18" s="6"/>
      <c r="N18" s="10"/>
      <c r="O18" s="6"/>
      <c r="P18" s="9"/>
      <c r="Q18" s="55"/>
      <c r="R18" s="6"/>
    </row>
    <row r="19" spans="1:18">
      <c r="A19" s="2"/>
      <c r="B19" s="7"/>
      <c r="C19" s="2"/>
      <c r="D19" s="2"/>
      <c r="E19" s="2"/>
      <c r="F19" s="2"/>
      <c r="G19" s="3"/>
      <c r="H19" s="4"/>
      <c r="I19" s="5"/>
      <c r="J19" s="5"/>
      <c r="K19" s="5"/>
      <c r="L19" s="6"/>
      <c r="M19" s="6"/>
      <c r="N19" s="10"/>
      <c r="O19" s="6"/>
      <c r="P19" s="9"/>
      <c r="Q19" s="55"/>
      <c r="R19" s="6"/>
    </row>
    <row r="20" spans="1:18">
      <c r="A20" s="2"/>
      <c r="B20" s="7"/>
      <c r="C20" s="2"/>
      <c r="D20" s="2"/>
      <c r="E20" s="2"/>
      <c r="F20" s="2"/>
      <c r="G20" s="3"/>
      <c r="H20" s="4"/>
      <c r="I20" s="5"/>
      <c r="J20" s="5"/>
      <c r="K20" s="5"/>
      <c r="L20" s="6"/>
      <c r="M20" s="6"/>
      <c r="N20" s="10"/>
      <c r="O20" s="6"/>
      <c r="P20" s="9"/>
      <c r="Q20" s="55"/>
      <c r="R20" s="6"/>
    </row>
    <row r="21" spans="1:18">
      <c r="A21" s="2"/>
      <c r="B21" s="7"/>
      <c r="C21" s="2"/>
      <c r="D21" s="2"/>
      <c r="E21" s="2"/>
      <c r="F21" s="2"/>
      <c r="G21" s="3"/>
      <c r="H21" s="4"/>
      <c r="I21" s="5"/>
      <c r="J21" s="5"/>
      <c r="K21" s="5"/>
      <c r="L21" s="6"/>
      <c r="M21" s="6"/>
      <c r="N21" s="10"/>
      <c r="O21" s="6"/>
      <c r="P21" s="9"/>
      <c r="Q21" s="55"/>
      <c r="R21" s="6"/>
    </row>
    <row r="22" spans="1:18">
      <c r="A22" s="2"/>
      <c r="B22" s="7"/>
      <c r="C22" s="2"/>
      <c r="D22" s="2"/>
      <c r="E22" s="2"/>
      <c r="F22" s="2"/>
      <c r="G22" s="3"/>
      <c r="H22" s="4"/>
      <c r="I22" s="5"/>
      <c r="J22" s="5"/>
      <c r="K22" s="5"/>
      <c r="L22" s="6"/>
      <c r="M22" s="6"/>
      <c r="N22" s="10"/>
      <c r="O22" s="6"/>
      <c r="P22" s="9"/>
      <c r="Q22" s="55"/>
      <c r="R22" s="6"/>
    </row>
    <row r="23" spans="1:18">
      <c r="A23" s="2"/>
      <c r="B23" s="7"/>
      <c r="C23" s="2"/>
      <c r="D23" s="2"/>
      <c r="E23" s="2"/>
      <c r="F23" s="2"/>
      <c r="G23" s="3"/>
      <c r="H23" s="4"/>
      <c r="I23" s="5"/>
      <c r="J23" s="5"/>
      <c r="K23" s="5"/>
      <c r="L23" s="6"/>
      <c r="M23" s="6"/>
      <c r="N23" s="10"/>
      <c r="O23" s="6"/>
      <c r="P23" s="9"/>
      <c r="Q23" s="55"/>
      <c r="R23" s="6"/>
    </row>
    <row r="24" spans="1:18">
      <c r="A24" s="2"/>
      <c r="B24" s="7"/>
      <c r="C24" s="2"/>
      <c r="D24" s="2"/>
      <c r="E24" s="2"/>
      <c r="F24" s="2"/>
      <c r="G24" s="3"/>
      <c r="H24" s="4"/>
      <c r="I24" s="5"/>
      <c r="J24" s="5"/>
      <c r="K24" s="5"/>
      <c r="L24" s="6"/>
      <c r="M24" s="6"/>
      <c r="N24" s="10"/>
      <c r="O24" s="6"/>
      <c r="P24" s="9"/>
      <c r="Q24" s="55"/>
      <c r="R24" s="6"/>
    </row>
    <row r="25" spans="1:18">
      <c r="A25" s="2"/>
      <c r="B25" s="7"/>
      <c r="C25" s="2"/>
      <c r="D25" s="2"/>
      <c r="E25" s="2"/>
      <c r="F25" s="2"/>
      <c r="G25" s="3"/>
      <c r="H25" s="4"/>
      <c r="I25" s="5"/>
      <c r="J25" s="5"/>
      <c r="K25" s="5"/>
      <c r="L25" s="6"/>
      <c r="M25" s="6"/>
      <c r="N25" s="10"/>
      <c r="O25" s="6"/>
      <c r="P25" s="9"/>
      <c r="Q25" s="55"/>
      <c r="R25" s="6"/>
    </row>
    <row r="26" spans="1:18">
      <c r="A26" s="2"/>
      <c r="B26" s="7"/>
      <c r="C26" s="2"/>
      <c r="D26" s="2"/>
      <c r="E26" s="2"/>
      <c r="F26" s="2"/>
      <c r="G26" s="3"/>
      <c r="H26" s="4"/>
      <c r="I26" s="5"/>
      <c r="J26" s="5"/>
      <c r="K26" s="5"/>
      <c r="L26" s="6"/>
      <c r="M26" s="6"/>
      <c r="N26" s="10"/>
      <c r="O26" s="6"/>
      <c r="P26" s="9"/>
      <c r="Q26" s="55"/>
      <c r="R26" s="6"/>
    </row>
    <row r="27" spans="1:18">
      <c r="A27" s="2"/>
      <c r="B27" s="7"/>
      <c r="C27" s="2"/>
      <c r="D27" s="2"/>
      <c r="E27" s="2"/>
      <c r="F27" s="2"/>
      <c r="G27" s="3"/>
      <c r="H27" s="4"/>
      <c r="I27" s="5"/>
      <c r="J27" s="5"/>
      <c r="K27" s="5"/>
      <c r="L27" s="6"/>
      <c r="M27" s="6"/>
      <c r="N27" s="10"/>
      <c r="O27" s="6"/>
      <c r="P27" s="9"/>
      <c r="Q27" s="55"/>
      <c r="R27" s="6"/>
    </row>
    <row r="28" spans="1:18">
      <c r="A28" s="2"/>
      <c r="B28" s="7"/>
      <c r="C28" s="2"/>
      <c r="D28" s="2"/>
      <c r="E28" s="2"/>
      <c r="F28" s="2"/>
      <c r="G28" s="3"/>
      <c r="H28" s="4"/>
      <c r="I28" s="5"/>
      <c r="J28" s="5"/>
      <c r="K28" s="5"/>
      <c r="L28" s="6"/>
      <c r="M28" s="6"/>
      <c r="N28" s="10"/>
      <c r="O28" s="6"/>
      <c r="P28" s="9"/>
      <c r="Q28" s="55"/>
      <c r="R28" s="6"/>
    </row>
    <row r="29" spans="1:18">
      <c r="A29" s="2"/>
      <c r="B29" s="7"/>
      <c r="C29" s="2"/>
      <c r="D29" s="2"/>
      <c r="E29" s="2"/>
      <c r="F29" s="2"/>
      <c r="G29" s="3"/>
      <c r="H29" s="4"/>
      <c r="I29" s="5"/>
      <c r="J29" s="5"/>
      <c r="K29" s="5"/>
      <c r="L29" s="6"/>
      <c r="M29" s="6"/>
      <c r="N29" s="10"/>
      <c r="O29" s="6"/>
      <c r="P29" s="9"/>
      <c r="Q29" s="55"/>
      <c r="R29" s="6"/>
    </row>
    <row r="30" spans="1:18">
      <c r="A30" s="2"/>
      <c r="B30" s="7"/>
      <c r="C30" s="2"/>
      <c r="D30" s="2"/>
      <c r="E30" s="2"/>
      <c r="F30" s="2"/>
      <c r="G30" s="3"/>
      <c r="H30" s="4"/>
      <c r="I30" s="5"/>
      <c r="J30" s="5"/>
      <c r="K30" s="5"/>
      <c r="L30" s="6"/>
      <c r="M30" s="6"/>
      <c r="N30" s="10"/>
      <c r="O30" s="6"/>
      <c r="P30" s="9"/>
      <c r="Q30" s="55"/>
      <c r="R30" s="6"/>
    </row>
    <row r="31" spans="1:18">
      <c r="A31" s="2"/>
      <c r="B31" s="7"/>
      <c r="C31" s="2"/>
      <c r="D31" s="2"/>
      <c r="E31" s="2"/>
      <c r="F31" s="2"/>
      <c r="G31" s="3"/>
      <c r="H31" s="4"/>
      <c r="I31" s="5"/>
      <c r="J31" s="5"/>
      <c r="K31" s="5"/>
      <c r="L31" s="6"/>
      <c r="M31" s="6"/>
      <c r="N31" s="10"/>
      <c r="O31" s="6"/>
      <c r="P31" s="9"/>
      <c r="Q31" s="55"/>
      <c r="R31" s="6"/>
    </row>
    <row r="32" spans="1:18">
      <c r="A32" s="2"/>
      <c r="B32" s="7"/>
      <c r="C32" s="2"/>
      <c r="D32" s="2"/>
      <c r="E32" s="2"/>
      <c r="F32" s="2"/>
      <c r="G32" s="3"/>
      <c r="H32" s="4"/>
      <c r="I32" s="5"/>
      <c r="J32" s="5"/>
      <c r="K32" s="5"/>
      <c r="L32" s="6"/>
      <c r="M32" s="6"/>
      <c r="N32" s="10"/>
      <c r="O32" s="6"/>
      <c r="P32" s="9"/>
      <c r="Q32" s="55"/>
      <c r="R32" s="6"/>
    </row>
    <row r="33" spans="1:18">
      <c r="A33" s="2"/>
      <c r="B33" s="7"/>
      <c r="C33" s="2"/>
      <c r="D33" s="2"/>
      <c r="E33" s="2"/>
      <c r="F33" s="2"/>
      <c r="G33" s="3"/>
      <c r="H33" s="4"/>
      <c r="I33" s="5"/>
      <c r="J33" s="5"/>
      <c r="K33" s="5"/>
      <c r="L33" s="6"/>
      <c r="M33" s="6"/>
      <c r="N33" s="10"/>
      <c r="O33" s="6"/>
      <c r="P33" s="9"/>
      <c r="Q33" s="55"/>
      <c r="R33" s="6"/>
    </row>
    <row r="34" spans="1:18">
      <c r="A34" s="2"/>
      <c r="B34" s="7"/>
      <c r="C34" s="2"/>
      <c r="D34" s="2"/>
      <c r="E34" s="2"/>
      <c r="F34" s="2"/>
      <c r="G34" s="3"/>
      <c r="H34" s="4"/>
      <c r="I34" s="5"/>
      <c r="J34" s="5"/>
      <c r="K34" s="5"/>
      <c r="L34" s="6"/>
      <c r="M34" s="6"/>
      <c r="N34" s="10"/>
      <c r="O34" s="6"/>
      <c r="P34" s="9"/>
      <c r="Q34" s="55"/>
      <c r="R34" s="6"/>
    </row>
    <row r="35" spans="1:18">
      <c r="A35" s="2"/>
      <c r="B35" s="7"/>
      <c r="C35" s="2"/>
      <c r="D35" s="2"/>
      <c r="E35" s="2"/>
      <c r="F35" s="2"/>
      <c r="G35" s="3"/>
      <c r="H35" s="4"/>
      <c r="I35" s="5"/>
      <c r="J35" s="5"/>
      <c r="K35" s="5"/>
      <c r="L35" s="6"/>
      <c r="M35" s="6"/>
      <c r="N35" s="10"/>
      <c r="O35" s="6"/>
      <c r="P35" s="9"/>
      <c r="Q35" s="55"/>
      <c r="R35" s="6"/>
    </row>
    <row r="36" spans="1:18">
      <c r="A36" s="2"/>
      <c r="B36" s="7"/>
      <c r="C36" s="2"/>
      <c r="D36" s="2"/>
      <c r="E36" s="2"/>
      <c r="F36" s="2"/>
      <c r="G36" s="3"/>
      <c r="H36" s="4"/>
      <c r="I36" s="5"/>
      <c r="J36" s="5"/>
      <c r="K36" s="5"/>
      <c r="L36" s="6"/>
      <c r="M36" s="6"/>
      <c r="N36" s="10"/>
      <c r="O36" s="6"/>
      <c r="P36" s="9"/>
      <c r="Q36" s="55"/>
      <c r="R36" s="6"/>
    </row>
    <row r="37" spans="1:18">
      <c r="A37" s="2"/>
      <c r="B37" s="7"/>
      <c r="C37" s="2"/>
      <c r="D37" s="2"/>
      <c r="E37" s="2"/>
      <c r="F37" s="2"/>
      <c r="G37" s="3"/>
      <c r="H37" s="4"/>
      <c r="I37" s="5"/>
      <c r="J37" s="5"/>
      <c r="K37" s="5"/>
      <c r="L37" s="6"/>
      <c r="M37" s="6"/>
      <c r="N37" s="10"/>
      <c r="O37" s="6"/>
      <c r="P37" s="9"/>
      <c r="Q37" s="55"/>
      <c r="R37" s="6"/>
    </row>
    <row r="38" spans="1:18">
      <c r="A38" s="2"/>
      <c r="B38" s="7"/>
      <c r="C38" s="2"/>
      <c r="D38" s="2"/>
      <c r="E38" s="2"/>
      <c r="F38" s="2"/>
      <c r="G38" s="3"/>
      <c r="H38" s="4"/>
      <c r="I38" s="5"/>
      <c r="J38" s="5"/>
      <c r="K38" s="5"/>
      <c r="L38" s="6"/>
      <c r="M38" s="6"/>
      <c r="N38" s="10"/>
      <c r="O38" s="6"/>
      <c r="P38" s="9"/>
      <c r="Q38" s="55"/>
      <c r="R38" s="6"/>
    </row>
    <row r="39" spans="1:18">
      <c r="A39" s="2"/>
      <c r="B39" s="7"/>
      <c r="C39" s="2"/>
      <c r="D39" s="2"/>
      <c r="E39" s="2"/>
      <c r="F39" s="2"/>
      <c r="G39" s="3"/>
      <c r="H39" s="4"/>
      <c r="I39" s="5"/>
      <c r="J39" s="5"/>
      <c r="K39" s="5"/>
      <c r="L39" s="6"/>
      <c r="M39" s="6"/>
      <c r="N39" s="10"/>
      <c r="O39" s="6"/>
      <c r="P39" s="9"/>
      <c r="Q39" s="55"/>
      <c r="R39" s="6"/>
    </row>
    <row r="40" spans="1:18">
      <c r="A40" s="2"/>
      <c r="B40" s="7"/>
      <c r="C40" s="2"/>
      <c r="D40" s="2"/>
      <c r="E40" s="2"/>
      <c r="F40" s="2"/>
      <c r="G40" s="3"/>
      <c r="H40" s="4"/>
      <c r="I40" s="5"/>
      <c r="J40" s="5"/>
      <c r="K40" s="5"/>
      <c r="L40" s="6"/>
      <c r="M40" s="6"/>
      <c r="N40" s="10"/>
      <c r="O40" s="6"/>
      <c r="P40" s="9"/>
      <c r="Q40" s="55"/>
      <c r="R40" s="6"/>
    </row>
    <row r="41" spans="1:18">
      <c r="A41" s="2"/>
      <c r="B41" s="7"/>
      <c r="C41" s="2"/>
      <c r="D41" s="2"/>
      <c r="E41" s="2"/>
      <c r="F41" s="2"/>
      <c r="G41" s="3"/>
      <c r="H41" s="4"/>
      <c r="I41" s="5"/>
      <c r="J41" s="5"/>
      <c r="K41" s="5"/>
      <c r="L41" s="6"/>
      <c r="M41" s="6"/>
      <c r="N41" s="10"/>
      <c r="O41" s="6"/>
      <c r="P41" s="9"/>
      <c r="Q41" s="55"/>
      <c r="R41" s="6"/>
    </row>
    <row r="42" spans="1:18">
      <c r="A42" s="2"/>
      <c r="B42" s="7"/>
      <c r="C42" s="2"/>
      <c r="D42" s="2"/>
      <c r="E42" s="2"/>
      <c r="F42" s="2"/>
      <c r="G42" s="3"/>
      <c r="H42" s="4"/>
      <c r="I42" s="5"/>
      <c r="J42" s="5"/>
      <c r="K42" s="5"/>
      <c r="L42" s="6"/>
      <c r="M42" s="6"/>
      <c r="N42" s="10"/>
      <c r="O42" s="6"/>
      <c r="P42" s="9"/>
      <c r="Q42" s="55"/>
      <c r="R42" s="6"/>
    </row>
  </sheetData>
  <conditionalFormatting sqref="H2:H42">
    <cfRule type="containsText" dxfId="1" priority="1" operator="containsText" text="Sí"/>
    <cfRule type="containsText" dxfId="0" priority="2" operator="containsText" text="No"/>
  </conditionalFormatting>
  <hyperlinks>
    <hyperlink ref="N3" r:id="rId1" xr:uid="{ABC012EB-DEFE-4BDE-9EB4-E60616362B06}"/>
    <hyperlink ref="P3" r:id="rId2" xr:uid="{2DB90D55-67E5-4816-A6C2-0202FA31C019}"/>
    <hyperlink ref="N2" r:id="rId3" xr:uid="{EBF6EFAF-D534-44B2-A2CC-9F16F25A9B31}"/>
    <hyperlink ref="P2" r:id="rId4" location="tabulados" xr:uid="{32EC153B-3168-4B1F-BBF6-C0CE47866E0D}"/>
    <hyperlink ref="N4" r:id="rId5" xr:uid="{634CA60A-06FC-4AED-A8BE-376B944A36BF}"/>
    <hyperlink ref="P4" r:id="rId6" xr:uid="{E60FF404-8660-44D0-AB66-3FC499FE07C5}"/>
    <hyperlink ref="P5" r:id="rId7" location="documentacion" xr:uid="{4BD7512C-66DB-4B61-9CE7-F58B3DCC0893}"/>
    <hyperlink ref="P6" r:id="rId8" location="tabulados" xr:uid="{2B0C0BC7-E215-43C2-BAA1-FEFB529BD92D}"/>
    <hyperlink ref="N7" r:id="rId9" xr:uid="{852A7379-23F9-49CA-9907-CCE1B69AAE3E}"/>
    <hyperlink ref="P7" r:id="rId10" xr:uid="{D41DBA1C-5121-47FF-82D2-C78690D2B649}"/>
    <hyperlink ref="N8" r:id="rId11" xr:uid="{4F4E8BFD-8BC2-453E-8024-8C7CDB18CBF9}"/>
    <hyperlink ref="P8" r:id="rId12" xr:uid="{1E1EB3A4-96F0-423D-B776-5B4334B08EA9}"/>
    <hyperlink ref="N9" r:id="rId13" xr:uid="{F56C48A0-17D4-4911-A3F0-C89A9ACEAC1F}"/>
    <hyperlink ref="P10" r:id="rId14" xr:uid="{D27888D6-0C7C-4032-BAEC-0EFC676BA003}"/>
    <hyperlink ref="N10" r:id="rId15" xr:uid="{E6BA41AC-CB76-4BE5-AFDB-881332963CC3}"/>
    <hyperlink ref="P11" r:id="rId16" xr:uid="{217CC2F3-C0BC-4DAF-90CF-593764E38318}"/>
    <hyperlink ref="N11" r:id="rId17" xr:uid="{B51CFC0E-C207-4AC4-91A2-A4360480F8A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CE87-A4C3-4CCE-9C2C-DE9E11B121FB}">
  <dimension ref="B2"/>
  <sheetViews>
    <sheetView topLeftCell="I16" zoomScale="78" zoomScaleNormal="100" workbookViewId="0">
      <selection activeCell="R28" sqref="R28"/>
    </sheetView>
  </sheetViews>
  <sheetFormatPr baseColWidth="10" defaultColWidth="8.88671875" defaultRowHeight="14.4"/>
  <cols>
    <col min="2" max="2" width="11.88671875" bestFit="1" customWidth="1"/>
  </cols>
  <sheetData>
    <row r="2" spans="2:2">
      <c r="B2" t="s">
        <v>129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C593-85DA-46A3-B866-E19D2D05EAA4}">
  <sheetPr>
    <tabColor rgb="FF0070C0"/>
  </sheetPr>
  <dimension ref="B5:T113"/>
  <sheetViews>
    <sheetView topLeftCell="I55" zoomScale="70" zoomScaleNormal="70" workbookViewId="0">
      <selection activeCell="I91" sqref="I91"/>
    </sheetView>
  </sheetViews>
  <sheetFormatPr baseColWidth="10" defaultColWidth="8.88671875" defaultRowHeight="14.4"/>
  <cols>
    <col min="1" max="1" width="8.88671875" style="103"/>
    <col min="2" max="2" width="10" style="103" customWidth="1"/>
    <col min="3" max="3" width="26.109375" style="103" bestFit="1" customWidth="1"/>
    <col min="4" max="4" width="10.109375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 ht="28.8">
      <c r="B8" s="96"/>
      <c r="C8" s="97" t="s">
        <v>0</v>
      </c>
      <c r="D8" s="98"/>
      <c r="E8" s="99" t="s">
        <v>130</v>
      </c>
      <c r="F8" s="100" t="s">
        <v>130</v>
      </c>
      <c r="G8" s="101" t="s">
        <v>130</v>
      </c>
      <c r="H8" s="102" t="s">
        <v>130</v>
      </c>
      <c r="I8" s="136" t="s">
        <v>130</v>
      </c>
      <c r="J8" s="99" t="s">
        <v>130</v>
      </c>
      <c r="K8" s="100" t="s">
        <v>130</v>
      </c>
      <c r="L8" s="101" t="s">
        <v>130</v>
      </c>
      <c r="M8" s="102" t="s">
        <v>130</v>
      </c>
      <c r="N8" s="136" t="s">
        <v>130</v>
      </c>
      <c r="O8" s="99" t="s">
        <v>130</v>
      </c>
      <c r="P8" s="100" t="s">
        <v>130</v>
      </c>
      <c r="Q8" s="101" t="s">
        <v>130</v>
      </c>
    </row>
    <row r="9" spans="2:17">
      <c r="B9" s="96"/>
      <c r="C9" s="97" t="s">
        <v>26</v>
      </c>
      <c r="D9" s="98"/>
      <c r="E9" s="104" t="s">
        <v>130</v>
      </c>
      <c r="F9" s="105" t="s">
        <v>130</v>
      </c>
      <c r="G9" s="106" t="s">
        <v>130</v>
      </c>
      <c r="H9" s="107" t="s">
        <v>130</v>
      </c>
      <c r="I9" s="137" t="s">
        <v>130</v>
      </c>
      <c r="J9" s="104" t="s">
        <v>130</v>
      </c>
      <c r="K9" s="105" t="s">
        <v>130</v>
      </c>
      <c r="L9" s="106" t="s">
        <v>130</v>
      </c>
      <c r="M9" s="107" t="s">
        <v>130</v>
      </c>
      <c r="N9" s="137" t="s">
        <v>130</v>
      </c>
      <c r="O9" s="104" t="s">
        <v>130</v>
      </c>
      <c r="P9" s="105" t="s">
        <v>130</v>
      </c>
      <c r="Q9" s="106" t="s">
        <v>130</v>
      </c>
    </row>
    <row r="10" spans="2:17">
      <c r="B10" s="96"/>
      <c r="C10" s="97" t="s">
        <v>27</v>
      </c>
      <c r="D10" s="98"/>
      <c r="E10" s="108" t="s">
        <v>131</v>
      </c>
      <c r="F10" s="109" t="s">
        <v>131</v>
      </c>
      <c r="G10" s="110" t="s">
        <v>131</v>
      </c>
      <c r="H10" s="111" t="s">
        <v>131</v>
      </c>
      <c r="I10" s="138" t="s">
        <v>131</v>
      </c>
      <c r="J10" s="108" t="s">
        <v>131</v>
      </c>
      <c r="K10" s="109" t="s">
        <v>131</v>
      </c>
      <c r="L10" s="110" t="s">
        <v>131</v>
      </c>
      <c r="M10" s="111" t="s">
        <v>131</v>
      </c>
      <c r="N10" s="138" t="s">
        <v>131</v>
      </c>
      <c r="O10" s="108" t="s">
        <v>131</v>
      </c>
      <c r="P10" s="109" t="s">
        <v>131</v>
      </c>
      <c r="Q10" s="110" t="s">
        <v>131</v>
      </c>
    </row>
    <row r="11" spans="2:17">
      <c r="B11" s="96"/>
      <c r="C11" s="97" t="s">
        <v>2</v>
      </c>
      <c r="D11" s="98"/>
      <c r="E11" s="112" t="s">
        <v>84</v>
      </c>
      <c r="F11" s="113" t="s">
        <v>84</v>
      </c>
      <c r="G11" s="114" t="s">
        <v>84</v>
      </c>
      <c r="H11" s="115" t="s">
        <v>84</v>
      </c>
      <c r="I11" s="139" t="s">
        <v>84</v>
      </c>
      <c r="J11" s="112" t="s">
        <v>84</v>
      </c>
      <c r="K11" s="113" t="s">
        <v>84</v>
      </c>
      <c r="L11" s="114" t="s">
        <v>84</v>
      </c>
      <c r="M11" s="115" t="s">
        <v>84</v>
      </c>
      <c r="N11" s="139" t="s">
        <v>84</v>
      </c>
      <c r="O11" s="112" t="s">
        <v>84</v>
      </c>
      <c r="P11" s="113" t="s">
        <v>84</v>
      </c>
      <c r="Q11" s="114" t="s">
        <v>84</v>
      </c>
    </row>
    <row r="12" spans="2:17">
      <c r="B12" s="96"/>
      <c r="C12" s="97" t="s">
        <v>3</v>
      </c>
      <c r="D12" s="98"/>
      <c r="E12" s="116" t="s">
        <v>8</v>
      </c>
      <c r="F12" s="117" t="s">
        <v>8</v>
      </c>
      <c r="G12" s="118" t="s">
        <v>8</v>
      </c>
      <c r="H12" s="119" t="s">
        <v>8</v>
      </c>
      <c r="I12" s="140" t="s">
        <v>8</v>
      </c>
      <c r="J12" s="116" t="s">
        <v>8</v>
      </c>
      <c r="K12" s="117" t="s">
        <v>8</v>
      </c>
      <c r="L12" s="118" t="s">
        <v>8</v>
      </c>
      <c r="M12" s="119" t="s">
        <v>8</v>
      </c>
      <c r="N12" s="140" t="s">
        <v>8</v>
      </c>
      <c r="O12" s="116" t="s">
        <v>8</v>
      </c>
      <c r="P12" s="117" t="s">
        <v>8</v>
      </c>
      <c r="Q12" s="118" t="s">
        <v>8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26"/>
      <c r="E16" s="127">
        <v>1</v>
      </c>
      <c r="F16" s="127">
        <v>2</v>
      </c>
      <c r="G16" s="127">
        <v>3</v>
      </c>
      <c r="H16" s="127">
        <v>4</v>
      </c>
      <c r="I16" s="127">
        <v>5</v>
      </c>
      <c r="J16" s="127">
        <v>6</v>
      </c>
      <c r="K16" s="127">
        <v>7</v>
      </c>
      <c r="L16" s="127">
        <v>8</v>
      </c>
      <c r="M16" s="127">
        <v>9</v>
      </c>
      <c r="N16" s="127">
        <v>10</v>
      </c>
      <c r="O16" s="127">
        <v>11</v>
      </c>
      <c r="P16" s="127">
        <v>12</v>
      </c>
      <c r="Q16" s="127">
        <v>13</v>
      </c>
    </row>
    <row r="17" spans="2:17">
      <c r="B17" s="128">
        <v>1</v>
      </c>
      <c r="C17" s="129" t="s">
        <v>31</v>
      </c>
      <c r="D17" s="98"/>
      <c r="E17" s="143">
        <v>36.700000000000003</v>
      </c>
      <c r="F17" s="143">
        <v>52.2</v>
      </c>
      <c r="G17" s="143">
        <v>45.4</v>
      </c>
      <c r="H17" s="143">
        <v>48.2</v>
      </c>
      <c r="I17" s="143">
        <v>54.6</v>
      </c>
      <c r="J17" s="143">
        <v>56.1</v>
      </c>
      <c r="K17" s="145">
        <v>54.2</v>
      </c>
      <c r="L17" s="145">
        <v>37.299999999999997</v>
      </c>
      <c r="M17" s="145">
        <v>42.6</v>
      </c>
      <c r="N17" s="144">
        <v>44.3</v>
      </c>
      <c r="O17" s="143">
        <v>46.8</v>
      </c>
      <c r="P17" s="143">
        <v>44.1</v>
      </c>
      <c r="Q17" s="143">
        <v>49.7</v>
      </c>
    </row>
    <row r="18" spans="2:17">
      <c r="B18" s="128">
        <v>2</v>
      </c>
      <c r="C18" s="129" t="s">
        <v>32</v>
      </c>
      <c r="D18" s="98"/>
      <c r="E18" s="143">
        <v>39.5</v>
      </c>
      <c r="F18" s="143">
        <v>47.5</v>
      </c>
      <c r="G18" s="143">
        <v>46.4</v>
      </c>
      <c r="H18" s="143">
        <v>41.5</v>
      </c>
      <c r="I18" s="143">
        <v>43.1</v>
      </c>
      <c r="J18" s="143">
        <v>39.200000000000003</v>
      </c>
      <c r="K18" s="145">
        <v>39.799999999999997</v>
      </c>
      <c r="L18" s="145">
        <v>25</v>
      </c>
      <c r="M18" s="145">
        <v>30.3</v>
      </c>
      <c r="N18" s="144">
        <v>34</v>
      </c>
      <c r="O18" s="143">
        <v>29.5</v>
      </c>
      <c r="P18" s="143">
        <v>22.2</v>
      </c>
      <c r="Q18" s="143">
        <v>28.2</v>
      </c>
    </row>
    <row r="19" spans="2:17">
      <c r="B19" s="128">
        <v>3</v>
      </c>
      <c r="C19" s="129" t="s">
        <v>33</v>
      </c>
      <c r="D19" s="98"/>
      <c r="E19" s="143">
        <v>60.4</v>
      </c>
      <c r="F19" s="143">
        <v>75.099999999999994</v>
      </c>
      <c r="G19" s="143">
        <v>69.2</v>
      </c>
      <c r="H19" s="143">
        <v>59</v>
      </c>
      <c r="I19" s="143">
        <v>36.799999999999997</v>
      </c>
      <c r="J19" s="143">
        <v>52.5</v>
      </c>
      <c r="K19" s="145">
        <v>36.799999999999997</v>
      </c>
      <c r="L19" s="145">
        <v>33.799999999999997</v>
      </c>
      <c r="M19" s="145">
        <v>50.4</v>
      </c>
      <c r="N19" s="144">
        <v>63.2</v>
      </c>
      <c r="O19" s="143">
        <v>64.400000000000006</v>
      </c>
      <c r="P19" s="143">
        <v>63.9</v>
      </c>
      <c r="Q19" s="143">
        <v>64.8</v>
      </c>
    </row>
    <row r="20" spans="2:17">
      <c r="B20" s="128">
        <v>4</v>
      </c>
      <c r="C20" s="129" t="s">
        <v>34</v>
      </c>
      <c r="D20" s="98"/>
      <c r="E20" s="143">
        <v>43.3</v>
      </c>
      <c r="F20" s="143">
        <v>53.1</v>
      </c>
      <c r="G20" s="143">
        <v>40.200000000000003</v>
      </c>
      <c r="H20" s="143">
        <v>38.700000000000003</v>
      </c>
      <c r="I20" s="143">
        <v>42.2</v>
      </c>
      <c r="J20" s="143">
        <v>40.799999999999997</v>
      </c>
      <c r="K20" s="145">
        <v>37.4</v>
      </c>
      <c r="L20" s="145">
        <v>39.5</v>
      </c>
      <c r="M20" s="145">
        <v>35.200000000000003</v>
      </c>
      <c r="N20" s="144">
        <v>42.1</v>
      </c>
      <c r="O20" s="143">
        <v>43.4</v>
      </c>
      <c r="P20" s="143">
        <v>44.4</v>
      </c>
      <c r="Q20" s="143">
        <v>35.5</v>
      </c>
    </row>
    <row r="21" spans="2:17">
      <c r="B21" s="128">
        <v>5</v>
      </c>
      <c r="C21" s="129" t="s">
        <v>35</v>
      </c>
      <c r="D21" s="98"/>
      <c r="E21" s="143">
        <v>33.4</v>
      </c>
      <c r="F21" s="143">
        <v>24.1</v>
      </c>
      <c r="G21" s="143">
        <v>16.899999999999999</v>
      </c>
      <c r="H21" s="143">
        <v>19.899999999999999</v>
      </c>
      <c r="I21" s="143">
        <v>21.8</v>
      </c>
      <c r="J21" s="143">
        <v>39.9</v>
      </c>
      <c r="K21" s="145">
        <v>40.200000000000003</v>
      </c>
      <c r="L21" s="145">
        <v>34.299999999999997</v>
      </c>
      <c r="M21" s="145">
        <v>40.700000000000003</v>
      </c>
      <c r="N21" s="144">
        <v>45.3</v>
      </c>
      <c r="O21" s="143">
        <v>42.3</v>
      </c>
      <c r="P21" s="143">
        <v>47.5</v>
      </c>
      <c r="Q21" s="143">
        <v>53.7</v>
      </c>
    </row>
    <row r="22" spans="2:17">
      <c r="B22" s="128">
        <v>6</v>
      </c>
      <c r="C22" s="129" t="s">
        <v>36</v>
      </c>
      <c r="D22" s="98"/>
      <c r="E22" s="143">
        <v>32.6</v>
      </c>
      <c r="F22" s="143">
        <v>28</v>
      </c>
      <c r="G22" s="143">
        <v>28.2</v>
      </c>
      <c r="H22" s="143">
        <v>41.7</v>
      </c>
      <c r="I22" s="143">
        <v>42.5</v>
      </c>
      <c r="J22" s="143">
        <v>26.8</v>
      </c>
      <c r="K22" s="145">
        <v>24.9</v>
      </c>
      <c r="L22" s="145">
        <v>18.399999999999999</v>
      </c>
      <c r="M22" s="145">
        <v>20.3</v>
      </c>
      <c r="N22" s="144">
        <v>25.4</v>
      </c>
      <c r="O22" s="143">
        <v>25.6</v>
      </c>
      <c r="P22" s="143">
        <v>13</v>
      </c>
      <c r="Q22" s="143">
        <v>18.100000000000001</v>
      </c>
    </row>
    <row r="23" spans="2:17">
      <c r="B23" s="128">
        <v>7</v>
      </c>
      <c r="C23" s="129" t="s">
        <v>37</v>
      </c>
      <c r="D23" s="98"/>
      <c r="E23" s="143">
        <v>57.1</v>
      </c>
      <c r="F23" s="143">
        <v>57.5</v>
      </c>
      <c r="G23" s="143">
        <v>45.7</v>
      </c>
      <c r="H23" s="143">
        <v>36</v>
      </c>
      <c r="I23" s="143">
        <v>39.200000000000003</v>
      </c>
      <c r="J23" s="143">
        <v>39.700000000000003</v>
      </c>
      <c r="K23" s="145">
        <v>37.799999999999997</v>
      </c>
      <c r="L23" s="145">
        <v>25.9</v>
      </c>
      <c r="M23" s="145">
        <v>28.5</v>
      </c>
      <c r="N23" s="144">
        <v>31.7</v>
      </c>
      <c r="O23" s="143">
        <v>31.3</v>
      </c>
      <c r="P23" s="143">
        <v>24.5</v>
      </c>
      <c r="Q23" s="143">
        <v>29.2</v>
      </c>
    </row>
    <row r="24" spans="2:17">
      <c r="B24" s="128">
        <v>8</v>
      </c>
      <c r="C24" s="129" t="s">
        <v>38</v>
      </c>
      <c r="D24" s="98"/>
      <c r="E24" s="143">
        <v>8.5</v>
      </c>
      <c r="F24" s="143">
        <v>15.8</v>
      </c>
      <c r="G24" s="143">
        <v>18.5</v>
      </c>
      <c r="H24" s="143">
        <v>22.2</v>
      </c>
      <c r="I24" s="143">
        <v>25.1</v>
      </c>
      <c r="J24" s="143">
        <v>33.1</v>
      </c>
      <c r="K24" s="145">
        <v>22.7</v>
      </c>
      <c r="L24" s="145">
        <v>18</v>
      </c>
      <c r="M24" s="145">
        <v>17.7</v>
      </c>
      <c r="N24" s="144">
        <v>23.2</v>
      </c>
      <c r="O24" s="143">
        <v>24.4</v>
      </c>
      <c r="P24" s="143">
        <v>26.1</v>
      </c>
      <c r="Q24" s="143">
        <v>20.5</v>
      </c>
    </row>
    <row r="25" spans="2:17">
      <c r="B25" s="128">
        <v>9</v>
      </c>
      <c r="C25" s="129" t="s">
        <v>39</v>
      </c>
      <c r="D25" s="98"/>
      <c r="E25" s="143">
        <v>23.5</v>
      </c>
      <c r="F25" s="143">
        <v>28.1</v>
      </c>
      <c r="G25" s="143">
        <v>26.2</v>
      </c>
      <c r="H25" s="143">
        <v>22.1</v>
      </c>
      <c r="I25" s="143">
        <v>20.399999999999999</v>
      </c>
      <c r="J25" s="143">
        <v>15.1</v>
      </c>
      <c r="K25" s="145">
        <v>13.4</v>
      </c>
      <c r="L25" s="145">
        <v>11</v>
      </c>
      <c r="M25" s="145">
        <v>9.9</v>
      </c>
      <c r="N25" s="144">
        <v>13.6</v>
      </c>
      <c r="O25" s="143">
        <v>13.9</v>
      </c>
      <c r="P25" s="143">
        <v>16.3</v>
      </c>
      <c r="Q25" s="143">
        <v>19</v>
      </c>
    </row>
    <row r="26" spans="2:17">
      <c r="B26" s="128">
        <v>10</v>
      </c>
      <c r="C26" s="129" t="s">
        <v>40</v>
      </c>
      <c r="D26" s="98"/>
      <c r="E26" s="143">
        <v>9.6</v>
      </c>
      <c r="F26" s="143">
        <v>15.9</v>
      </c>
      <c r="G26" s="143">
        <v>19.5</v>
      </c>
      <c r="H26" s="143">
        <v>23.6</v>
      </c>
      <c r="I26" s="143">
        <v>29.9</v>
      </c>
      <c r="J26" s="143">
        <v>41</v>
      </c>
      <c r="K26" s="145">
        <v>37.200000000000003</v>
      </c>
      <c r="L26" s="145">
        <v>35.9</v>
      </c>
      <c r="M26" s="145">
        <v>32.6</v>
      </c>
      <c r="N26" s="144">
        <v>41.7</v>
      </c>
      <c r="O26" s="143">
        <v>37</v>
      </c>
      <c r="P26" s="143">
        <v>41.2</v>
      </c>
      <c r="Q26" s="143">
        <v>45.6</v>
      </c>
    </row>
    <row r="27" spans="2:17">
      <c r="B27" s="128">
        <v>11</v>
      </c>
      <c r="C27" s="129" t="s">
        <v>41</v>
      </c>
      <c r="D27" s="98"/>
      <c r="E27" s="143">
        <v>44.7</v>
      </c>
      <c r="F27" s="143">
        <v>42.4</v>
      </c>
      <c r="G27" s="143">
        <v>37.9</v>
      </c>
      <c r="H27" s="143">
        <v>31.8</v>
      </c>
      <c r="I27" s="143">
        <v>31.1</v>
      </c>
      <c r="J27" s="143">
        <v>37.200000000000003</v>
      </c>
      <c r="K27" s="145">
        <v>23.3</v>
      </c>
      <c r="L27" s="145">
        <v>13.9</v>
      </c>
      <c r="M27" s="145">
        <v>10.4</v>
      </c>
      <c r="N27" s="144">
        <v>14.3</v>
      </c>
      <c r="O27" s="143">
        <v>14.1</v>
      </c>
      <c r="P27" s="143">
        <v>10.8</v>
      </c>
      <c r="Q27" s="143">
        <v>14.7</v>
      </c>
    </row>
    <row r="28" spans="2:17">
      <c r="B28" s="128">
        <v>12</v>
      </c>
      <c r="C28" s="129" t="s">
        <v>42</v>
      </c>
      <c r="D28" s="98"/>
      <c r="E28" s="143">
        <v>22.8</v>
      </c>
      <c r="F28" s="143">
        <v>21.4</v>
      </c>
      <c r="G28" s="143">
        <v>9.6</v>
      </c>
      <c r="H28" s="143">
        <v>18.899999999999999</v>
      </c>
      <c r="I28" s="143">
        <v>11.5</v>
      </c>
      <c r="J28" s="143">
        <v>13</v>
      </c>
      <c r="K28" s="145">
        <v>14.1</v>
      </c>
      <c r="L28" s="145">
        <v>13.5</v>
      </c>
      <c r="M28" s="145">
        <v>12.9</v>
      </c>
      <c r="N28" s="144">
        <v>10.9</v>
      </c>
      <c r="O28" s="143">
        <v>20.100000000000001</v>
      </c>
      <c r="P28" s="143">
        <v>23.1</v>
      </c>
      <c r="Q28" s="143">
        <v>20.6</v>
      </c>
    </row>
    <row r="29" spans="2:17">
      <c r="B29" s="128">
        <v>13</v>
      </c>
      <c r="C29" s="129" t="s">
        <v>43</v>
      </c>
      <c r="D29" s="98"/>
      <c r="E29" s="143">
        <v>40.1</v>
      </c>
      <c r="F29" s="143">
        <v>47.4</v>
      </c>
      <c r="G29" s="143">
        <v>39.299999999999997</v>
      </c>
      <c r="H29" s="143">
        <v>31.5</v>
      </c>
      <c r="I29" s="143">
        <v>34.799999999999997</v>
      </c>
      <c r="J29" s="143">
        <v>40.6</v>
      </c>
      <c r="K29" s="145">
        <v>43.3</v>
      </c>
      <c r="L29" s="145">
        <v>32.4</v>
      </c>
      <c r="M29" s="145">
        <v>31.7</v>
      </c>
      <c r="N29" s="144">
        <v>32.5</v>
      </c>
      <c r="O29" s="143">
        <v>32.9</v>
      </c>
      <c r="P29" s="143">
        <v>34.6</v>
      </c>
      <c r="Q29" s="143">
        <v>35.6</v>
      </c>
    </row>
    <row r="30" spans="2:17">
      <c r="B30" s="128">
        <v>14</v>
      </c>
      <c r="C30" s="129" t="s">
        <v>44</v>
      </c>
      <c r="D30" s="98"/>
      <c r="E30" s="143">
        <v>26.8</v>
      </c>
      <c r="F30" s="143">
        <v>37.9</v>
      </c>
      <c r="G30" s="143">
        <v>23.3</v>
      </c>
      <c r="H30" s="143">
        <v>31</v>
      </c>
      <c r="I30" s="143">
        <v>28.9</v>
      </c>
      <c r="J30" s="143">
        <v>29.7</v>
      </c>
      <c r="K30" s="145">
        <v>33.1</v>
      </c>
      <c r="L30" s="145">
        <v>25.4</v>
      </c>
      <c r="M30" s="145">
        <v>21.1</v>
      </c>
      <c r="N30" s="144">
        <v>16.100000000000001</v>
      </c>
      <c r="O30" s="143">
        <v>22.6</v>
      </c>
      <c r="P30" s="143">
        <v>19.600000000000001</v>
      </c>
      <c r="Q30" s="143">
        <v>19.899999999999999</v>
      </c>
    </row>
    <row r="31" spans="2:17">
      <c r="B31" s="128">
        <v>15</v>
      </c>
      <c r="C31" s="129" t="s">
        <v>45</v>
      </c>
      <c r="D31" s="98"/>
      <c r="E31" s="143">
        <v>15.2</v>
      </c>
      <c r="F31" s="143">
        <v>14.4</v>
      </c>
      <c r="G31" s="143">
        <v>8.3000000000000007</v>
      </c>
      <c r="H31" s="143">
        <v>6.4</v>
      </c>
      <c r="I31" s="143">
        <v>7.9</v>
      </c>
      <c r="J31" s="143">
        <v>7.9</v>
      </c>
      <c r="K31" s="145">
        <v>8.6</v>
      </c>
      <c r="L31" s="145">
        <v>7.7</v>
      </c>
      <c r="M31" s="145">
        <v>10.1</v>
      </c>
      <c r="N31" s="144">
        <v>7.3</v>
      </c>
      <c r="O31" s="143">
        <v>8.1999999999999993</v>
      </c>
      <c r="P31" s="143">
        <v>8.8000000000000007</v>
      </c>
      <c r="Q31" s="143">
        <v>10</v>
      </c>
    </row>
    <row r="32" spans="2:17">
      <c r="B32" s="128">
        <v>16</v>
      </c>
      <c r="C32" s="129" t="s">
        <v>46</v>
      </c>
      <c r="D32" s="98"/>
      <c r="E32" s="143">
        <v>21.4</v>
      </c>
      <c r="F32" s="143">
        <v>22.3</v>
      </c>
      <c r="G32" s="143">
        <v>16.5</v>
      </c>
      <c r="H32" s="143">
        <v>16.3</v>
      </c>
      <c r="I32" s="143">
        <v>17.7</v>
      </c>
      <c r="J32" s="143">
        <v>25.1</v>
      </c>
      <c r="K32" s="145">
        <v>19.2</v>
      </c>
      <c r="L32" s="145">
        <v>14.6</v>
      </c>
      <c r="M32" s="145">
        <v>16</v>
      </c>
      <c r="N32" s="144">
        <v>14</v>
      </c>
      <c r="O32" s="143">
        <v>17.399999999999999</v>
      </c>
      <c r="P32" s="143">
        <v>14.6</v>
      </c>
      <c r="Q32" s="143">
        <v>17.899999999999999</v>
      </c>
    </row>
    <row r="33" spans="2:17">
      <c r="B33" s="128">
        <v>17</v>
      </c>
      <c r="C33" s="129" t="s">
        <v>47</v>
      </c>
      <c r="D33" s="98"/>
      <c r="E33" s="143">
        <v>18.100000000000001</v>
      </c>
      <c r="F33" s="143">
        <v>17.7</v>
      </c>
      <c r="G33" s="143">
        <v>12.5</v>
      </c>
      <c r="H33" s="143">
        <v>10.6</v>
      </c>
      <c r="I33" s="143">
        <v>12.3</v>
      </c>
      <c r="J33" s="143">
        <v>14.7</v>
      </c>
      <c r="K33" s="145">
        <v>12.8</v>
      </c>
      <c r="L33" s="145">
        <v>12.6</v>
      </c>
      <c r="M33" s="145">
        <v>10.7</v>
      </c>
      <c r="N33" s="144">
        <v>11.6</v>
      </c>
      <c r="O33" s="143">
        <v>11.9</v>
      </c>
      <c r="P33" s="143">
        <v>12.2</v>
      </c>
      <c r="Q33" s="143">
        <v>12</v>
      </c>
    </row>
    <row r="34" spans="2:17">
      <c r="B34" s="128">
        <v>18</v>
      </c>
      <c r="C34" s="129" t="s">
        <v>48</v>
      </c>
      <c r="D34" s="98"/>
      <c r="E34" s="143">
        <v>18</v>
      </c>
      <c r="F34" s="143">
        <v>26.2</v>
      </c>
      <c r="G34" s="143">
        <v>42.6</v>
      </c>
      <c r="H34" s="143">
        <v>47.1</v>
      </c>
      <c r="I34" s="143">
        <v>40.1</v>
      </c>
      <c r="J34" s="143">
        <v>47.9</v>
      </c>
      <c r="K34" s="145">
        <v>39.6</v>
      </c>
      <c r="L34" s="145">
        <v>15.4</v>
      </c>
      <c r="M34" s="145">
        <v>37.6</v>
      </c>
      <c r="N34" s="144">
        <v>46.3</v>
      </c>
      <c r="O34" s="143">
        <v>44.6</v>
      </c>
      <c r="P34" s="143">
        <v>43.8</v>
      </c>
      <c r="Q34" s="143">
        <v>52.2</v>
      </c>
    </row>
    <row r="35" spans="2:17">
      <c r="B35" s="128">
        <v>19</v>
      </c>
      <c r="C35" s="129" t="s">
        <v>49</v>
      </c>
      <c r="D35" s="98"/>
      <c r="E35" s="143">
        <v>15</v>
      </c>
      <c r="F35" s="143">
        <v>12.6</v>
      </c>
      <c r="G35" s="143">
        <v>19.600000000000001</v>
      </c>
      <c r="H35" s="143">
        <v>25.6</v>
      </c>
      <c r="I35" s="143">
        <v>27.4</v>
      </c>
      <c r="J35" s="143">
        <v>25</v>
      </c>
      <c r="K35" s="145">
        <v>28.3</v>
      </c>
      <c r="L35" s="145">
        <v>23.3</v>
      </c>
      <c r="M35" s="145">
        <v>17.399999999999999</v>
      </c>
      <c r="N35" s="144">
        <v>27.6</v>
      </c>
      <c r="O35" s="143">
        <v>37.1</v>
      </c>
      <c r="P35" s="143">
        <v>31</v>
      </c>
      <c r="Q35" s="143">
        <v>32.1</v>
      </c>
    </row>
    <row r="36" spans="2:17">
      <c r="B36" s="128">
        <v>20</v>
      </c>
      <c r="C36" s="129" t="s">
        <v>50</v>
      </c>
      <c r="D36" s="98"/>
      <c r="E36" s="143">
        <v>24.3</v>
      </c>
      <c r="F36" s="143">
        <v>33.5</v>
      </c>
      <c r="G36" s="143">
        <v>31.1</v>
      </c>
      <c r="H36" s="143">
        <v>20.6</v>
      </c>
      <c r="I36" s="143">
        <v>19.8</v>
      </c>
      <c r="J36" s="143">
        <v>22.1</v>
      </c>
      <c r="K36" s="145">
        <v>22.9</v>
      </c>
      <c r="L36" s="145">
        <v>21.8</v>
      </c>
      <c r="M36" s="145">
        <v>24</v>
      </c>
      <c r="N36" s="144">
        <v>21.3</v>
      </c>
      <c r="O36" s="143">
        <v>23.9</v>
      </c>
      <c r="P36" s="143">
        <v>26</v>
      </c>
      <c r="Q36" s="143">
        <v>23.1</v>
      </c>
    </row>
    <row r="37" spans="2:17">
      <c r="B37" s="128">
        <v>21</v>
      </c>
      <c r="C37" s="129" t="s">
        <v>51</v>
      </c>
      <c r="D37" s="98"/>
      <c r="E37" s="143">
        <v>32.5</v>
      </c>
      <c r="F37" s="143">
        <v>37.9</v>
      </c>
      <c r="G37" s="143">
        <v>32.1</v>
      </c>
      <c r="H37" s="143">
        <v>34</v>
      </c>
      <c r="I37" s="143">
        <v>28.5</v>
      </c>
      <c r="J37" s="143">
        <v>28.2</v>
      </c>
      <c r="K37" s="145">
        <v>28.8</v>
      </c>
      <c r="L37" s="145">
        <v>16.7</v>
      </c>
      <c r="M37" s="145">
        <v>10.5</v>
      </c>
      <c r="N37" s="144">
        <v>10.1</v>
      </c>
      <c r="O37" s="143">
        <v>12</v>
      </c>
      <c r="P37" s="143">
        <v>19</v>
      </c>
      <c r="Q37" s="143">
        <v>20.7</v>
      </c>
    </row>
    <row r="38" spans="2:17">
      <c r="B38" s="128">
        <v>22</v>
      </c>
      <c r="C38" s="129" t="s">
        <v>52</v>
      </c>
      <c r="D38" s="98"/>
      <c r="E38" s="143">
        <v>66.8</v>
      </c>
      <c r="F38" s="143">
        <v>67.7</v>
      </c>
      <c r="G38" s="143">
        <v>55.9</v>
      </c>
      <c r="H38" s="143">
        <v>59.3</v>
      </c>
      <c r="I38" s="143">
        <v>45.9</v>
      </c>
      <c r="J38" s="143">
        <v>35.5</v>
      </c>
      <c r="K38" s="145">
        <v>43.4</v>
      </c>
      <c r="L38" s="145">
        <v>33.6</v>
      </c>
      <c r="M38" s="145">
        <v>35.6</v>
      </c>
      <c r="N38" s="144">
        <v>48.7</v>
      </c>
      <c r="O38" s="143">
        <v>38.5</v>
      </c>
      <c r="P38" s="143">
        <v>41.7</v>
      </c>
      <c r="Q38" s="143">
        <v>42.4</v>
      </c>
    </row>
    <row r="39" spans="2:17">
      <c r="B39" s="128">
        <v>23</v>
      </c>
      <c r="C39" s="129" t="s">
        <v>53</v>
      </c>
      <c r="D39" s="98"/>
      <c r="E39" s="143">
        <v>33.6</v>
      </c>
      <c r="F39" s="143">
        <v>37.9</v>
      </c>
      <c r="G39" s="143">
        <v>27.7</v>
      </c>
      <c r="H39" s="143">
        <v>30.4</v>
      </c>
      <c r="I39" s="143">
        <v>34.9</v>
      </c>
      <c r="J39" s="143">
        <v>37.6</v>
      </c>
      <c r="K39" s="145">
        <v>29.2</v>
      </c>
      <c r="L39" s="145">
        <v>23.8</v>
      </c>
      <c r="M39" s="145">
        <v>16.3</v>
      </c>
      <c r="N39" s="144">
        <v>15</v>
      </c>
      <c r="O39" s="143">
        <v>20.5</v>
      </c>
      <c r="P39" s="143">
        <v>19.7</v>
      </c>
      <c r="Q39" s="143">
        <v>20.9</v>
      </c>
    </row>
    <row r="40" spans="2:17">
      <c r="B40" s="128">
        <v>24</v>
      </c>
      <c r="C40" s="129" t="s">
        <v>54</v>
      </c>
      <c r="D40" s="98"/>
      <c r="E40" s="143">
        <v>20.3</v>
      </c>
      <c r="F40" s="143">
        <v>35</v>
      </c>
      <c r="G40" s="143">
        <v>19.3</v>
      </c>
      <c r="H40" s="143">
        <v>24.9</v>
      </c>
      <c r="I40" s="143">
        <v>27.9</v>
      </c>
      <c r="J40" s="143">
        <v>24.3</v>
      </c>
      <c r="K40" s="145">
        <v>22.3</v>
      </c>
      <c r="L40" s="145">
        <v>15.2</v>
      </c>
      <c r="M40" s="145">
        <v>19.3</v>
      </c>
      <c r="N40" s="144">
        <v>17.7</v>
      </c>
      <c r="O40" s="143">
        <v>15.6</v>
      </c>
      <c r="P40" s="143">
        <v>22.2</v>
      </c>
      <c r="Q40" s="143">
        <v>22</v>
      </c>
    </row>
    <row r="41" spans="2:17">
      <c r="B41" s="128">
        <v>25</v>
      </c>
      <c r="C41" s="129" t="s">
        <v>55</v>
      </c>
      <c r="D41" s="98"/>
      <c r="E41" s="143">
        <v>17.7</v>
      </c>
      <c r="F41" s="143">
        <v>20.8</v>
      </c>
      <c r="G41" s="143">
        <v>21.4</v>
      </c>
      <c r="H41" s="143">
        <v>26.5</v>
      </c>
      <c r="I41" s="143">
        <v>26.8</v>
      </c>
      <c r="J41" s="143">
        <v>26.3</v>
      </c>
      <c r="K41" s="145">
        <v>24.4</v>
      </c>
      <c r="L41" s="145">
        <v>26.6</v>
      </c>
      <c r="M41" s="145">
        <v>34.200000000000003</v>
      </c>
      <c r="N41" s="144">
        <v>32.1</v>
      </c>
      <c r="O41" s="143">
        <v>38.5</v>
      </c>
      <c r="P41" s="143">
        <v>41.4</v>
      </c>
      <c r="Q41" s="143">
        <v>36</v>
      </c>
    </row>
    <row r="42" spans="2:17">
      <c r="B42" s="128">
        <v>26</v>
      </c>
      <c r="C42" s="129" t="s">
        <v>56</v>
      </c>
      <c r="D42" s="98"/>
      <c r="E42" s="143">
        <v>53.3</v>
      </c>
      <c r="F42" s="143">
        <v>57.1</v>
      </c>
      <c r="G42" s="143">
        <v>47.3</v>
      </c>
      <c r="H42" s="143">
        <v>41.6</v>
      </c>
      <c r="I42" s="143">
        <v>36.6</v>
      </c>
      <c r="J42" s="143">
        <v>47.6</v>
      </c>
      <c r="K42" s="145">
        <v>41.8</v>
      </c>
      <c r="L42" s="145">
        <v>32.299999999999997</v>
      </c>
      <c r="M42" s="145">
        <v>29.5</v>
      </c>
      <c r="N42" s="144">
        <v>29.8</v>
      </c>
      <c r="O42" s="143">
        <v>21.7</v>
      </c>
      <c r="P42" s="143">
        <v>18.899999999999999</v>
      </c>
      <c r="Q42" s="143">
        <v>22.1</v>
      </c>
    </row>
    <row r="43" spans="2:17">
      <c r="B43" s="128">
        <v>27</v>
      </c>
      <c r="C43" s="129" t="s">
        <v>57</v>
      </c>
      <c r="D43" s="98"/>
      <c r="E43" s="143">
        <v>20.3</v>
      </c>
      <c r="F43" s="143">
        <v>27.1</v>
      </c>
      <c r="G43" s="143">
        <v>15</v>
      </c>
      <c r="H43" s="143">
        <v>13.2</v>
      </c>
      <c r="I43" s="143">
        <v>10</v>
      </c>
      <c r="J43" s="143">
        <v>10.7</v>
      </c>
      <c r="K43" s="145">
        <v>10.3</v>
      </c>
      <c r="L43" s="145">
        <v>6.8</v>
      </c>
      <c r="M43" s="145">
        <v>9.1999999999999993</v>
      </c>
      <c r="N43" s="144">
        <v>9.5</v>
      </c>
      <c r="O43" s="143">
        <v>14.4</v>
      </c>
      <c r="P43" s="143">
        <v>14.4</v>
      </c>
      <c r="Q43" s="143">
        <v>20.8</v>
      </c>
    </row>
    <row r="44" spans="2:17">
      <c r="B44" s="128">
        <v>28</v>
      </c>
      <c r="C44" s="129" t="s">
        <v>58</v>
      </c>
      <c r="D44" s="98"/>
      <c r="E44" s="143">
        <v>13.9</v>
      </c>
      <c r="F44" s="143">
        <v>14.3</v>
      </c>
      <c r="G44" s="143">
        <v>13.5</v>
      </c>
      <c r="H44" s="143">
        <v>13.4</v>
      </c>
      <c r="I44" s="143">
        <v>11</v>
      </c>
      <c r="J44" s="143">
        <v>12.4</v>
      </c>
      <c r="K44" s="145">
        <v>13.3</v>
      </c>
      <c r="L44" s="145">
        <v>12.7</v>
      </c>
      <c r="M44" s="145">
        <v>15.1</v>
      </c>
      <c r="N44" s="144">
        <v>18.399999999999999</v>
      </c>
      <c r="O44" s="143">
        <v>22.2</v>
      </c>
      <c r="P44" s="143">
        <v>20.6</v>
      </c>
      <c r="Q44" s="143">
        <v>23.1</v>
      </c>
    </row>
    <row r="45" spans="2:17">
      <c r="B45" s="128">
        <v>29</v>
      </c>
      <c r="C45" s="129" t="s">
        <v>59</v>
      </c>
      <c r="D45" s="98"/>
      <c r="E45" s="143">
        <v>55.7</v>
      </c>
      <c r="F45" s="143">
        <v>58.2</v>
      </c>
      <c r="G45" s="143">
        <v>45.8</v>
      </c>
      <c r="H45" s="143">
        <v>36.6</v>
      </c>
      <c r="I45" s="143">
        <v>39.6</v>
      </c>
      <c r="J45" s="143">
        <v>42.7</v>
      </c>
      <c r="K45" s="145">
        <v>38.9</v>
      </c>
      <c r="L45" s="145">
        <v>30</v>
      </c>
      <c r="M45" s="145">
        <v>27.9</v>
      </c>
      <c r="N45" s="144">
        <v>29.3</v>
      </c>
      <c r="O45" s="143">
        <v>33.5</v>
      </c>
      <c r="P45" s="143">
        <v>37.5</v>
      </c>
      <c r="Q45" s="143">
        <v>34.799999999999997</v>
      </c>
    </row>
    <row r="46" spans="2:17">
      <c r="B46" s="128">
        <v>30</v>
      </c>
      <c r="C46" s="129" t="s">
        <v>60</v>
      </c>
      <c r="D46" s="98"/>
      <c r="E46" s="143">
        <v>31</v>
      </c>
      <c r="F46" s="143">
        <v>25.7</v>
      </c>
      <c r="G46" s="143">
        <v>22</v>
      </c>
      <c r="H46" s="143">
        <v>16.899999999999999</v>
      </c>
      <c r="I46" s="143">
        <v>17.600000000000001</v>
      </c>
      <c r="J46" s="143">
        <v>12.1</v>
      </c>
      <c r="K46" s="145">
        <v>8.6999999999999993</v>
      </c>
      <c r="L46" s="145">
        <v>9.6999999999999993</v>
      </c>
      <c r="M46" s="145">
        <v>11.4</v>
      </c>
      <c r="N46" s="144">
        <v>12.6</v>
      </c>
      <c r="O46" s="143">
        <v>15.3</v>
      </c>
      <c r="P46" s="143">
        <v>18.5</v>
      </c>
      <c r="Q46" s="143">
        <v>17.5</v>
      </c>
    </row>
    <row r="47" spans="2:17">
      <c r="B47" s="128">
        <v>31</v>
      </c>
      <c r="C47" s="129" t="s">
        <v>61</v>
      </c>
      <c r="D47" s="98"/>
      <c r="E47" s="143">
        <v>72.3</v>
      </c>
      <c r="F47" s="143">
        <v>79.900000000000006</v>
      </c>
      <c r="G47" s="143">
        <v>67</v>
      </c>
      <c r="H47" s="143">
        <v>69.599999999999994</v>
      </c>
      <c r="I47" s="143">
        <v>65.099999999999994</v>
      </c>
      <c r="J47" s="143">
        <v>67.099999999999994</v>
      </c>
      <c r="K47" s="145">
        <v>70.400000000000006</v>
      </c>
      <c r="L47" s="145">
        <v>66.599999999999994</v>
      </c>
      <c r="M47" s="145">
        <v>60.7</v>
      </c>
      <c r="N47" s="144">
        <v>72.3</v>
      </c>
      <c r="O47" s="143">
        <v>71.900000000000006</v>
      </c>
      <c r="P47" s="143">
        <v>68.5</v>
      </c>
      <c r="Q47" s="143">
        <v>61.9</v>
      </c>
    </row>
    <row r="48" spans="2:17">
      <c r="B48" s="128">
        <v>32</v>
      </c>
      <c r="C48" s="129" t="s">
        <v>62</v>
      </c>
      <c r="D48" s="98"/>
      <c r="E48" s="143">
        <v>16</v>
      </c>
      <c r="F48" s="143">
        <v>18.399999999999999</v>
      </c>
      <c r="G48" s="143">
        <v>14.6</v>
      </c>
      <c r="H48" s="143">
        <v>18.5</v>
      </c>
      <c r="I48" s="143">
        <v>15.5</v>
      </c>
      <c r="J48" s="143">
        <v>15</v>
      </c>
      <c r="K48" s="145">
        <v>14.6</v>
      </c>
      <c r="L48" s="145">
        <v>8.9</v>
      </c>
      <c r="M48" s="145">
        <v>16.399999999999999</v>
      </c>
      <c r="N48" s="144">
        <v>14.9</v>
      </c>
      <c r="O48" s="143">
        <v>14.5</v>
      </c>
      <c r="P48" s="143">
        <v>8.3000000000000007</v>
      </c>
      <c r="Q48" s="143">
        <v>7.8</v>
      </c>
    </row>
    <row r="49" spans="2:19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9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9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9" ht="28.8">
      <c r="B52" s="96"/>
      <c r="C52" s="96"/>
      <c r="D52" s="98"/>
      <c r="E52" s="127" t="str">
        <f t="shared" ref="E52:Q52" si="1">E8</f>
        <v>Perception of Security</v>
      </c>
      <c r="F52" s="127" t="str">
        <f t="shared" si="1"/>
        <v>Perception of Security</v>
      </c>
      <c r="G52" s="127" t="str">
        <f t="shared" si="1"/>
        <v>Perception of Security</v>
      </c>
      <c r="H52" s="127" t="str">
        <f t="shared" si="1"/>
        <v>Perception of Security</v>
      </c>
      <c r="I52" s="127" t="str">
        <f t="shared" si="1"/>
        <v>Perception of Security</v>
      </c>
      <c r="J52" s="127" t="str">
        <f t="shared" si="1"/>
        <v>Perception of Security</v>
      </c>
      <c r="K52" s="127" t="str">
        <f t="shared" si="1"/>
        <v>Perception of Security</v>
      </c>
      <c r="L52" s="127" t="str">
        <f t="shared" si="1"/>
        <v>Perception of Security</v>
      </c>
      <c r="M52" s="127" t="str">
        <f t="shared" si="1"/>
        <v>Perception of Security</v>
      </c>
      <c r="N52" s="127" t="str">
        <f t="shared" si="1"/>
        <v>Perception of Security</v>
      </c>
      <c r="O52" s="127" t="str">
        <f t="shared" si="1"/>
        <v>Perception of Security</v>
      </c>
      <c r="P52" s="127" t="str">
        <f t="shared" si="1"/>
        <v>Perception of Security</v>
      </c>
      <c r="Q52" s="127" t="str">
        <f t="shared" si="1"/>
        <v>Perception of Security</v>
      </c>
    </row>
    <row r="53" spans="2:19">
      <c r="B53" s="96"/>
      <c r="C53" s="96"/>
      <c r="D53" s="98"/>
      <c r="E53" s="127" t="str">
        <f t="shared" ref="E53:Q53" si="2">E10</f>
        <v>(%) Feel Secure</v>
      </c>
      <c r="F53" s="127" t="str">
        <f t="shared" si="2"/>
        <v>(%) Feel Secure</v>
      </c>
      <c r="G53" s="127" t="str">
        <f t="shared" si="2"/>
        <v>(%) Feel Secure</v>
      </c>
      <c r="H53" s="127" t="str">
        <f t="shared" si="2"/>
        <v>(%) Feel Secure</v>
      </c>
      <c r="I53" s="127" t="str">
        <f t="shared" si="2"/>
        <v>(%) Feel Secure</v>
      </c>
      <c r="J53" s="127" t="str">
        <f t="shared" si="2"/>
        <v>(%) Feel Secure</v>
      </c>
      <c r="K53" s="127" t="str">
        <f t="shared" si="2"/>
        <v>(%) Feel Secure</v>
      </c>
      <c r="L53" s="127" t="str">
        <f t="shared" si="2"/>
        <v>(%) Feel Secure</v>
      </c>
      <c r="M53" s="127" t="str">
        <f t="shared" si="2"/>
        <v>(%) Feel Secure</v>
      </c>
      <c r="N53" s="127" t="str">
        <f t="shared" si="2"/>
        <v>(%) Feel Secure</v>
      </c>
      <c r="O53" s="127" t="str">
        <f t="shared" si="2"/>
        <v>(%) Feel Secure</v>
      </c>
      <c r="P53" s="127" t="str">
        <f t="shared" si="2"/>
        <v>(%) Feel Secure</v>
      </c>
      <c r="Q53" s="127" t="str">
        <f t="shared" si="2"/>
        <v>(%) Feel Secure</v>
      </c>
    </row>
    <row r="54" spans="2:19">
      <c r="B54" s="128" t="s">
        <v>63</v>
      </c>
      <c r="C54" s="128" t="s">
        <v>64</v>
      </c>
      <c r="D54" s="98"/>
      <c r="E54" s="142">
        <v>28.2</v>
      </c>
      <c r="F54" s="142">
        <v>31.1</v>
      </c>
      <c r="G54" s="142">
        <v>25.7</v>
      </c>
      <c r="H54" s="142">
        <v>24.9</v>
      </c>
      <c r="I54" s="142">
        <v>24.5</v>
      </c>
      <c r="J54" s="142">
        <v>25.5</v>
      </c>
      <c r="K54" s="142">
        <v>24</v>
      </c>
      <c r="L54" s="142">
        <v>19</v>
      </c>
      <c r="M54" s="142">
        <v>19.3</v>
      </c>
      <c r="N54" s="142">
        <v>20.100000000000001</v>
      </c>
      <c r="O54" s="142">
        <v>22.5</v>
      </c>
      <c r="P54" s="142">
        <v>22.5</v>
      </c>
      <c r="Q54" s="142">
        <v>23.7</v>
      </c>
    </row>
    <row r="55" spans="2:19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9">
      <c r="B56" s="96"/>
      <c r="C56" s="128" t="s">
        <v>65</v>
      </c>
      <c r="D56" s="98"/>
      <c r="E56" s="142">
        <f>MEDIAN(E17:Q48)</f>
        <v>26.15</v>
      </c>
      <c r="F56" s="132"/>
      <c r="G56" s="132"/>
      <c r="H56" s="132"/>
      <c r="I56" s="132"/>
      <c r="J56" s="132"/>
      <c r="K56" s="132"/>
      <c r="L56" s="132"/>
      <c r="M56" s="132"/>
    </row>
    <row r="57" spans="2:19">
      <c r="B57" s="96"/>
      <c r="C57" s="128" t="s">
        <v>126</v>
      </c>
      <c r="D57" s="98"/>
      <c r="E57" s="142">
        <f>AVERAGE(E17:Q48)</f>
        <v>29.252644230769231</v>
      </c>
      <c r="F57" s="133"/>
      <c r="G57" s="133"/>
      <c r="H57" s="133"/>
      <c r="I57" s="133"/>
      <c r="J57" s="133"/>
      <c r="K57" s="133"/>
      <c r="L57" s="133"/>
      <c r="M57" s="133"/>
    </row>
    <row r="58" spans="2:19">
      <c r="B58" s="96"/>
      <c r="C58" s="128" t="s">
        <v>127</v>
      </c>
      <c r="D58" s="98"/>
      <c r="E58" s="142">
        <f>STDEV(E17:Q48)</f>
        <v>15.347789534444511</v>
      </c>
      <c r="F58" s="131"/>
      <c r="G58" s="131"/>
      <c r="H58" s="131"/>
      <c r="I58" s="131"/>
      <c r="J58" s="131"/>
      <c r="K58" s="131"/>
      <c r="L58" s="103">
        <v>100</v>
      </c>
      <c r="M58" s="103">
        <v>87.5</v>
      </c>
      <c r="N58" s="103">
        <v>75</v>
      </c>
      <c r="O58" s="103">
        <v>62.5</v>
      </c>
      <c r="P58" s="103">
        <v>50</v>
      </c>
      <c r="Q58" s="103">
        <v>37.5</v>
      </c>
      <c r="R58" s="103">
        <v>25</v>
      </c>
      <c r="S58" s="103">
        <v>12.5</v>
      </c>
    </row>
    <row r="59" spans="2:19">
      <c r="E59" s="144"/>
      <c r="F59" s="134"/>
      <c r="G59" s="134"/>
      <c r="H59" s="134"/>
      <c r="I59" s="134"/>
      <c r="J59" s="134"/>
      <c r="K59" s="134"/>
      <c r="L59" s="134"/>
      <c r="M59" s="134"/>
    </row>
    <row r="60" spans="2:19">
      <c r="C60" s="128" t="s">
        <v>124</v>
      </c>
      <c r="E60" s="142">
        <f>MAX(E17:Q48)</f>
        <v>79.900000000000006</v>
      </c>
    </row>
    <row r="61" spans="2:19">
      <c r="C61" s="135" t="s">
        <v>125</v>
      </c>
      <c r="E61" s="142">
        <f>MIN(E17:Q48)</f>
        <v>6.4</v>
      </c>
    </row>
    <row r="67" spans="2:17" ht="15">
      <c r="G67" s="159"/>
      <c r="H67" s="152" t="s">
        <v>135</v>
      </c>
      <c r="I67" s="178" t="s">
        <v>118</v>
      </c>
      <c r="J67" s="103">
        <f>(K67/8)*100</f>
        <v>100</v>
      </c>
      <c r="K67" s="103">
        <v>8</v>
      </c>
      <c r="M67" s="103">
        <v>100</v>
      </c>
    </row>
    <row r="68" spans="2:17" ht="15">
      <c r="H68" s="152" t="s">
        <v>114</v>
      </c>
      <c r="I68" s="158" t="s">
        <v>118</v>
      </c>
      <c r="J68" s="103">
        <f t="shared" ref="J68:J74" si="3">(K68/8)*100</f>
        <v>87.5</v>
      </c>
      <c r="K68" s="103">
        <v>7</v>
      </c>
      <c r="M68" s="103">
        <v>87.5</v>
      </c>
    </row>
    <row r="69" spans="2:17" ht="15">
      <c r="H69" s="152" t="s">
        <v>136</v>
      </c>
      <c r="I69" s="157" t="s">
        <v>118</v>
      </c>
      <c r="J69" s="103">
        <f t="shared" si="3"/>
        <v>75</v>
      </c>
      <c r="K69" s="103">
        <v>6</v>
      </c>
      <c r="M69" s="103">
        <v>75</v>
      </c>
    </row>
    <row r="70" spans="2:17" ht="15">
      <c r="H70" s="152" t="s">
        <v>138</v>
      </c>
      <c r="I70" s="156" t="s">
        <v>118</v>
      </c>
      <c r="J70" s="103">
        <f t="shared" si="3"/>
        <v>62.5</v>
      </c>
      <c r="K70" s="103">
        <v>5</v>
      </c>
      <c r="M70" s="103">
        <v>62.5</v>
      </c>
    </row>
    <row r="71" spans="2:17" ht="15">
      <c r="H71" s="152" t="s">
        <v>139</v>
      </c>
      <c r="I71" s="155" t="s">
        <v>118</v>
      </c>
      <c r="J71" s="103">
        <f t="shared" si="3"/>
        <v>50</v>
      </c>
      <c r="K71" s="103">
        <v>4</v>
      </c>
      <c r="M71" s="103">
        <v>50</v>
      </c>
    </row>
    <row r="72" spans="2:17" ht="15">
      <c r="H72" s="152" t="s">
        <v>113</v>
      </c>
      <c r="I72" s="154" t="s">
        <v>118</v>
      </c>
      <c r="J72" s="103">
        <f t="shared" si="3"/>
        <v>37.5</v>
      </c>
      <c r="K72" s="103">
        <v>3</v>
      </c>
      <c r="M72" s="103">
        <v>37.5</v>
      </c>
    </row>
    <row r="73" spans="2:17" ht="15.6" thickBot="1">
      <c r="H73" s="152" t="s">
        <v>115</v>
      </c>
      <c r="I73" s="153" t="s">
        <v>118</v>
      </c>
      <c r="J73" s="103">
        <f t="shared" si="3"/>
        <v>25</v>
      </c>
      <c r="K73" s="103">
        <v>2</v>
      </c>
      <c r="M73" s="103">
        <v>25</v>
      </c>
    </row>
    <row r="74" spans="2:17" ht="15">
      <c r="F74" s="159"/>
      <c r="H74" s="152" t="s">
        <v>116</v>
      </c>
      <c r="I74" s="177" t="s">
        <v>118</v>
      </c>
      <c r="J74" s="103">
        <f t="shared" si="3"/>
        <v>12.5</v>
      </c>
      <c r="K74" s="103">
        <v>1</v>
      </c>
      <c r="M74" s="103">
        <v>12.5</v>
      </c>
    </row>
    <row r="78" spans="2:17">
      <c r="B78" s="96"/>
      <c r="C78" s="97" t="s">
        <v>28</v>
      </c>
      <c r="D78" s="98"/>
      <c r="E78" s="120">
        <v>2011</v>
      </c>
      <c r="F78" s="121">
        <f>E78+1</f>
        <v>2012</v>
      </c>
      <c r="G78" s="122">
        <f t="shared" ref="G78" si="4">F78+1</f>
        <v>2013</v>
      </c>
      <c r="H78" s="123">
        <f t="shared" ref="H78" si="5">G78+1</f>
        <v>2014</v>
      </c>
      <c r="I78" s="141">
        <f t="shared" ref="I78" si="6">H78+1</f>
        <v>2015</v>
      </c>
      <c r="J78" s="120">
        <f t="shared" ref="J78" si="7">I78+1</f>
        <v>2016</v>
      </c>
      <c r="K78" s="121">
        <f t="shared" ref="K78" si="8">J78+1</f>
        <v>2017</v>
      </c>
      <c r="L78" s="122">
        <f t="shared" ref="L78" si="9">K78+1</f>
        <v>2018</v>
      </c>
      <c r="M78" s="123">
        <f t="shared" ref="M78" si="10">L78+1</f>
        <v>2019</v>
      </c>
      <c r="N78" s="141">
        <f t="shared" ref="N78" si="11">M78+1</f>
        <v>2020</v>
      </c>
      <c r="O78" s="120">
        <f t="shared" ref="O78" si="12">N78+1</f>
        <v>2021</v>
      </c>
      <c r="P78" s="121">
        <f t="shared" ref="P78" si="13">O78+1</f>
        <v>2022</v>
      </c>
      <c r="Q78" s="122">
        <f t="shared" ref="Q78" si="14">P78+1</f>
        <v>2023</v>
      </c>
    </row>
    <row r="79" spans="2:17">
      <c r="B79" s="96"/>
      <c r="C79" s="96"/>
      <c r="D79" s="98"/>
      <c r="E79" s="124"/>
      <c r="F79" s="124"/>
      <c r="G79" s="124"/>
      <c r="H79" s="124"/>
      <c r="I79" s="124"/>
      <c r="J79" s="124"/>
      <c r="K79" s="124"/>
      <c r="L79" s="124"/>
      <c r="O79" s="124"/>
      <c r="P79" s="124"/>
      <c r="Q79" s="124"/>
    </row>
    <row r="80" spans="2:17">
      <c r="B80" s="96"/>
      <c r="C80" s="96"/>
      <c r="D80" s="98"/>
      <c r="E80" s="124"/>
      <c r="F80" s="124"/>
      <c r="G80" s="124"/>
      <c r="H80" s="124"/>
      <c r="I80" s="124"/>
      <c r="J80" s="124"/>
      <c r="K80" s="124"/>
      <c r="L80" s="124"/>
      <c r="M80" s="124"/>
      <c r="O80" s="124"/>
      <c r="P80" s="124"/>
      <c r="Q80" s="124"/>
    </row>
    <row r="81" spans="2:20">
      <c r="B81" s="125" t="s">
        <v>29</v>
      </c>
      <c r="C81" s="125" t="s">
        <v>30</v>
      </c>
      <c r="D81" s="126" t="s">
        <v>103</v>
      </c>
      <c r="E81" s="127" t="s">
        <v>104</v>
      </c>
      <c r="F81" s="127" t="s">
        <v>105</v>
      </c>
      <c r="G81" s="127" t="s">
        <v>106</v>
      </c>
      <c r="H81" s="127" t="s">
        <v>107</v>
      </c>
      <c r="I81" s="127" t="s">
        <v>108</v>
      </c>
      <c r="J81" s="127" t="s">
        <v>109</v>
      </c>
      <c r="K81" s="127" t="s">
        <v>110</v>
      </c>
      <c r="L81" s="127" t="s">
        <v>111</v>
      </c>
      <c r="M81" s="127" t="s">
        <v>112</v>
      </c>
      <c r="N81" s="127" t="s">
        <v>117</v>
      </c>
      <c r="O81" s="127" t="s">
        <v>119</v>
      </c>
      <c r="P81" s="127" t="s">
        <v>120</v>
      </c>
      <c r="Q81" s="127" t="s">
        <v>121</v>
      </c>
      <c r="R81" s="127" t="s">
        <v>137</v>
      </c>
    </row>
    <row r="82" spans="2:20" ht="15">
      <c r="B82" s="128">
        <v>1</v>
      </c>
      <c r="C82" s="129" t="s">
        <v>31</v>
      </c>
      <c r="D82" s="98"/>
      <c r="E82" s="143">
        <v>36.700000000000003</v>
      </c>
      <c r="F82" s="143">
        <v>52.2</v>
      </c>
      <c r="G82" s="143">
        <v>45.4</v>
      </c>
      <c r="H82" s="143">
        <v>48.2</v>
      </c>
      <c r="I82" s="143">
        <v>54.6</v>
      </c>
      <c r="J82" s="143">
        <v>56.1</v>
      </c>
      <c r="K82" s="145">
        <v>54.2</v>
      </c>
      <c r="L82" s="145">
        <v>37.299999999999997</v>
      </c>
      <c r="M82" s="145">
        <v>42.6</v>
      </c>
      <c r="N82" s="144">
        <v>44.3</v>
      </c>
      <c r="O82" s="143">
        <v>46.8</v>
      </c>
      <c r="P82" s="143">
        <v>44.1</v>
      </c>
      <c r="Q82" s="143">
        <v>49.7</v>
      </c>
      <c r="R82" s="155" t="s">
        <v>118</v>
      </c>
      <c r="T82" s="161" t="s">
        <v>33</v>
      </c>
    </row>
    <row r="83" spans="2:20" ht="15">
      <c r="B83" s="128">
        <v>2</v>
      </c>
      <c r="C83" s="129" t="s">
        <v>32</v>
      </c>
      <c r="D83" s="98"/>
      <c r="E83" s="143">
        <v>39.5</v>
      </c>
      <c r="F83" s="143">
        <v>47.5</v>
      </c>
      <c r="G83" s="143">
        <v>46.4</v>
      </c>
      <c r="H83" s="143">
        <v>41.5</v>
      </c>
      <c r="I83" s="143">
        <v>43.1</v>
      </c>
      <c r="J83" s="143">
        <v>39.200000000000003</v>
      </c>
      <c r="K83" s="145">
        <v>39.799999999999997</v>
      </c>
      <c r="L83" s="145">
        <v>25</v>
      </c>
      <c r="M83" s="145">
        <v>30.3</v>
      </c>
      <c r="N83" s="144">
        <v>34</v>
      </c>
      <c r="O83" s="143">
        <v>29.5</v>
      </c>
      <c r="P83" s="143">
        <v>22.2</v>
      </c>
      <c r="Q83" s="143">
        <v>28.2</v>
      </c>
      <c r="R83" s="154" t="s">
        <v>118</v>
      </c>
      <c r="T83" s="129" t="s">
        <v>61</v>
      </c>
    </row>
    <row r="84" spans="2:20" ht="15">
      <c r="B84" s="128">
        <v>3</v>
      </c>
      <c r="C84" s="129" t="s">
        <v>33</v>
      </c>
      <c r="D84" s="98"/>
      <c r="E84" s="143">
        <v>60.4</v>
      </c>
      <c r="F84" s="143">
        <v>75.099999999999994</v>
      </c>
      <c r="G84" s="143">
        <v>69.2</v>
      </c>
      <c r="H84" s="143">
        <v>59</v>
      </c>
      <c r="I84" s="143">
        <v>36.799999999999997</v>
      </c>
      <c r="J84" s="143">
        <v>52.5</v>
      </c>
      <c r="K84" s="145">
        <v>36.799999999999997</v>
      </c>
      <c r="L84" s="145">
        <v>33.799999999999997</v>
      </c>
      <c r="M84" s="145">
        <v>50.4</v>
      </c>
      <c r="N84" s="144">
        <v>63.2</v>
      </c>
      <c r="O84" s="143">
        <v>64.400000000000006</v>
      </c>
      <c r="P84" s="143">
        <v>63.9</v>
      </c>
      <c r="Q84" s="143">
        <v>64.8</v>
      </c>
      <c r="R84" s="157" t="s">
        <v>118</v>
      </c>
      <c r="T84" s="161" t="s">
        <v>35</v>
      </c>
    </row>
    <row r="85" spans="2:20" ht="15">
      <c r="B85" s="128">
        <v>4</v>
      </c>
      <c r="C85" s="129" t="s">
        <v>34</v>
      </c>
      <c r="D85" s="98"/>
      <c r="E85" s="143">
        <v>43.3</v>
      </c>
      <c r="F85" s="143">
        <v>53.1</v>
      </c>
      <c r="G85" s="143">
        <v>40.200000000000003</v>
      </c>
      <c r="H85" s="143">
        <v>38.700000000000003</v>
      </c>
      <c r="I85" s="143">
        <v>42.2</v>
      </c>
      <c r="J85" s="143">
        <v>40.799999999999997</v>
      </c>
      <c r="K85" s="145">
        <v>37.4</v>
      </c>
      <c r="L85" s="145">
        <v>39.5</v>
      </c>
      <c r="M85" s="145">
        <v>35.200000000000003</v>
      </c>
      <c r="N85" s="144">
        <v>42.1</v>
      </c>
      <c r="O85" s="143">
        <v>43.4</v>
      </c>
      <c r="P85" s="143">
        <v>44.4</v>
      </c>
      <c r="Q85" s="143">
        <v>35.5</v>
      </c>
      <c r="R85" s="154" t="s">
        <v>118</v>
      </c>
      <c r="T85" s="129" t="s">
        <v>48</v>
      </c>
    </row>
    <row r="86" spans="2:20" ht="15">
      <c r="B86" s="128">
        <v>5</v>
      </c>
      <c r="C86" s="129" t="s">
        <v>35</v>
      </c>
      <c r="D86" s="98"/>
      <c r="E86" s="143">
        <v>33.4</v>
      </c>
      <c r="F86" s="143">
        <v>24.1</v>
      </c>
      <c r="G86" s="143">
        <v>16.899999999999999</v>
      </c>
      <c r="H86" s="143">
        <v>19.899999999999999</v>
      </c>
      <c r="I86" s="143">
        <v>21.8</v>
      </c>
      <c r="J86" s="143">
        <v>39.9</v>
      </c>
      <c r="K86" s="145">
        <v>40.200000000000003</v>
      </c>
      <c r="L86" s="145">
        <v>34.299999999999997</v>
      </c>
      <c r="M86" s="145">
        <v>40.700000000000003</v>
      </c>
      <c r="N86" s="144">
        <v>45.3</v>
      </c>
      <c r="O86" s="143">
        <v>42.3</v>
      </c>
      <c r="P86" s="143">
        <v>47.5</v>
      </c>
      <c r="Q86" s="143">
        <v>53.7</v>
      </c>
      <c r="R86" s="156" t="s">
        <v>118</v>
      </c>
      <c r="T86" s="161" t="s">
        <v>31</v>
      </c>
    </row>
    <row r="87" spans="2:20" ht="15">
      <c r="B87" s="128">
        <v>6</v>
      </c>
      <c r="C87" s="129" t="s">
        <v>36</v>
      </c>
      <c r="D87" s="98"/>
      <c r="E87" s="143">
        <v>32.6</v>
      </c>
      <c r="F87" s="143">
        <v>28</v>
      </c>
      <c r="G87" s="143">
        <v>28.2</v>
      </c>
      <c r="H87" s="143">
        <v>41.7</v>
      </c>
      <c r="I87" s="143">
        <v>42.5</v>
      </c>
      <c r="J87" s="143">
        <v>26.8</v>
      </c>
      <c r="K87" s="145">
        <v>24.9</v>
      </c>
      <c r="L87" s="145">
        <v>18.399999999999999</v>
      </c>
      <c r="M87" s="145">
        <v>20.3</v>
      </c>
      <c r="N87" s="144">
        <v>25.4</v>
      </c>
      <c r="O87" s="143">
        <v>25.6</v>
      </c>
      <c r="P87" s="143">
        <v>13</v>
      </c>
      <c r="Q87" s="143">
        <v>18.100000000000001</v>
      </c>
      <c r="R87" s="153" t="s">
        <v>118</v>
      </c>
      <c r="T87" s="129" t="s">
        <v>40</v>
      </c>
    </row>
    <row r="88" spans="2:20" ht="15">
      <c r="B88" s="128">
        <v>7</v>
      </c>
      <c r="C88" s="129" t="s">
        <v>37</v>
      </c>
      <c r="D88" s="98"/>
      <c r="E88" s="143">
        <v>57.1</v>
      </c>
      <c r="F88" s="143">
        <v>57.5</v>
      </c>
      <c r="G88" s="143">
        <v>45.7</v>
      </c>
      <c r="H88" s="143">
        <v>36</v>
      </c>
      <c r="I88" s="143">
        <v>39.200000000000003</v>
      </c>
      <c r="J88" s="143">
        <v>39.700000000000003</v>
      </c>
      <c r="K88" s="145">
        <v>37.799999999999997</v>
      </c>
      <c r="L88" s="145">
        <v>25.9</v>
      </c>
      <c r="M88" s="145">
        <v>28.5</v>
      </c>
      <c r="N88" s="144">
        <v>31.7</v>
      </c>
      <c r="O88" s="143">
        <v>31.3</v>
      </c>
      <c r="P88" s="143">
        <v>24.5</v>
      </c>
      <c r="Q88" s="143">
        <v>29.2</v>
      </c>
      <c r="R88" s="154" t="s">
        <v>118</v>
      </c>
      <c r="T88" s="161" t="s">
        <v>52</v>
      </c>
    </row>
    <row r="89" spans="2:20" ht="15">
      <c r="B89" s="128">
        <v>8</v>
      </c>
      <c r="C89" s="129" t="s">
        <v>38</v>
      </c>
      <c r="D89" s="98"/>
      <c r="E89" s="143">
        <v>8.5</v>
      </c>
      <c r="F89" s="143">
        <v>15.8</v>
      </c>
      <c r="G89" s="143">
        <v>18.5</v>
      </c>
      <c r="H89" s="143">
        <v>22.2</v>
      </c>
      <c r="I89" s="143">
        <v>25.1</v>
      </c>
      <c r="J89" s="143">
        <v>33.1</v>
      </c>
      <c r="K89" s="145">
        <v>22.7</v>
      </c>
      <c r="L89" s="145">
        <v>18</v>
      </c>
      <c r="M89" s="145">
        <v>17.7</v>
      </c>
      <c r="N89" s="144">
        <v>23.2</v>
      </c>
      <c r="O89" s="143">
        <v>24.4</v>
      </c>
      <c r="P89" s="143">
        <v>26.1</v>
      </c>
      <c r="Q89" s="143">
        <v>20.5</v>
      </c>
      <c r="R89" s="153" t="s">
        <v>118</v>
      </c>
      <c r="T89" s="129" t="s">
        <v>55</v>
      </c>
    </row>
    <row r="90" spans="2:20" ht="15">
      <c r="B90" s="128">
        <v>9</v>
      </c>
      <c r="C90" s="129" t="s">
        <v>39</v>
      </c>
      <c r="D90" s="98"/>
      <c r="E90" s="143">
        <v>23.5</v>
      </c>
      <c r="F90" s="143">
        <v>28.1</v>
      </c>
      <c r="G90" s="143">
        <v>26.2</v>
      </c>
      <c r="H90" s="143">
        <v>22.1</v>
      </c>
      <c r="I90" s="143">
        <v>20.399999999999999</v>
      </c>
      <c r="J90" s="143">
        <v>15.1</v>
      </c>
      <c r="K90" s="145">
        <v>13.4</v>
      </c>
      <c r="L90" s="145">
        <v>11</v>
      </c>
      <c r="M90" s="145">
        <v>9.9</v>
      </c>
      <c r="N90" s="144">
        <v>13.6</v>
      </c>
      <c r="O90" s="143">
        <v>13.9</v>
      </c>
      <c r="P90" s="143">
        <v>16.3</v>
      </c>
      <c r="Q90" s="143">
        <v>19</v>
      </c>
      <c r="R90" s="153" t="s">
        <v>118</v>
      </c>
      <c r="T90" s="161" t="s">
        <v>43</v>
      </c>
    </row>
    <row r="91" spans="2:20" ht="15">
      <c r="B91" s="128">
        <v>10</v>
      </c>
      <c r="C91" s="129" t="s">
        <v>40</v>
      </c>
      <c r="D91" s="98"/>
      <c r="E91" s="143">
        <v>9.6</v>
      </c>
      <c r="F91" s="143">
        <v>15.9</v>
      </c>
      <c r="G91" s="143">
        <v>19.5</v>
      </c>
      <c r="H91" s="143">
        <v>23.6</v>
      </c>
      <c r="I91" s="143">
        <v>29.9</v>
      </c>
      <c r="J91" s="143">
        <v>41</v>
      </c>
      <c r="K91" s="145">
        <v>37.200000000000003</v>
      </c>
      <c r="L91" s="145">
        <v>35.9</v>
      </c>
      <c r="M91" s="145">
        <v>32.6</v>
      </c>
      <c r="N91" s="144">
        <v>41.7</v>
      </c>
      <c r="O91" s="143">
        <v>37</v>
      </c>
      <c r="P91" s="143">
        <v>41.2</v>
      </c>
      <c r="Q91" s="143">
        <v>45.6</v>
      </c>
      <c r="R91" s="155" t="s">
        <v>118</v>
      </c>
      <c r="T91" s="129" t="s">
        <v>34</v>
      </c>
    </row>
    <row r="92" spans="2:20" ht="15">
      <c r="B92" s="128">
        <v>11</v>
      </c>
      <c r="C92" s="129" t="s">
        <v>41</v>
      </c>
      <c r="D92" s="98"/>
      <c r="E92" s="143">
        <v>44.7</v>
      </c>
      <c r="F92" s="143">
        <v>42.4</v>
      </c>
      <c r="G92" s="143">
        <v>37.9</v>
      </c>
      <c r="H92" s="143">
        <v>31.8</v>
      </c>
      <c r="I92" s="143">
        <v>31.1</v>
      </c>
      <c r="J92" s="143">
        <v>37.200000000000003</v>
      </c>
      <c r="K92" s="145">
        <v>23.3</v>
      </c>
      <c r="L92" s="145">
        <v>13.9</v>
      </c>
      <c r="M92" s="145">
        <v>10.4</v>
      </c>
      <c r="N92" s="144">
        <v>14.3</v>
      </c>
      <c r="O92" s="143">
        <v>14.1</v>
      </c>
      <c r="P92" s="143">
        <v>10.8</v>
      </c>
      <c r="Q92" s="143">
        <v>14.7</v>
      </c>
      <c r="R92" s="153" t="s">
        <v>118</v>
      </c>
      <c r="T92" s="161" t="s">
        <v>59</v>
      </c>
    </row>
    <row r="93" spans="2:20" ht="15">
      <c r="B93" s="128">
        <v>12</v>
      </c>
      <c r="C93" s="129" t="s">
        <v>42</v>
      </c>
      <c r="D93" s="98"/>
      <c r="E93" s="143">
        <v>22.8</v>
      </c>
      <c r="F93" s="143">
        <v>21.4</v>
      </c>
      <c r="G93" s="143">
        <v>9.6</v>
      </c>
      <c r="H93" s="143">
        <v>18.899999999999999</v>
      </c>
      <c r="I93" s="143">
        <v>11.5</v>
      </c>
      <c r="J93" s="143">
        <v>13</v>
      </c>
      <c r="K93" s="145">
        <v>14.1</v>
      </c>
      <c r="L93" s="145">
        <v>13.5</v>
      </c>
      <c r="M93" s="145">
        <v>12.9</v>
      </c>
      <c r="N93" s="144">
        <v>10.9</v>
      </c>
      <c r="O93" s="143">
        <v>20.100000000000001</v>
      </c>
      <c r="P93" s="143">
        <v>23.1</v>
      </c>
      <c r="Q93" s="143">
        <v>20.6</v>
      </c>
      <c r="R93" s="153" t="s">
        <v>118</v>
      </c>
      <c r="T93" s="129" t="s">
        <v>49</v>
      </c>
    </row>
    <row r="94" spans="2:20" ht="15">
      <c r="B94" s="128">
        <v>13</v>
      </c>
      <c r="C94" s="129" t="s">
        <v>43</v>
      </c>
      <c r="D94" s="98"/>
      <c r="E94" s="143">
        <v>40.1</v>
      </c>
      <c r="F94" s="143">
        <v>47.4</v>
      </c>
      <c r="G94" s="143">
        <v>39.299999999999997</v>
      </c>
      <c r="H94" s="143">
        <v>31.5</v>
      </c>
      <c r="I94" s="143">
        <v>34.799999999999997</v>
      </c>
      <c r="J94" s="143">
        <v>40.6</v>
      </c>
      <c r="K94" s="145">
        <v>43.3</v>
      </c>
      <c r="L94" s="145">
        <v>32.4</v>
      </c>
      <c r="M94" s="145">
        <v>31.7</v>
      </c>
      <c r="N94" s="144">
        <v>32.5</v>
      </c>
      <c r="O94" s="143">
        <v>32.9</v>
      </c>
      <c r="P94" s="143">
        <v>34.6</v>
      </c>
      <c r="Q94" s="143">
        <v>35.6</v>
      </c>
      <c r="R94" s="154" t="s">
        <v>118</v>
      </c>
      <c r="T94" s="161" t="s">
        <v>37</v>
      </c>
    </row>
    <row r="95" spans="2:20" ht="15">
      <c r="B95" s="128">
        <v>14</v>
      </c>
      <c r="C95" s="129" t="s">
        <v>44</v>
      </c>
      <c r="D95" s="98"/>
      <c r="E95" s="143">
        <v>26.8</v>
      </c>
      <c r="F95" s="143">
        <v>37.9</v>
      </c>
      <c r="G95" s="143">
        <v>23.3</v>
      </c>
      <c r="H95" s="143">
        <v>31</v>
      </c>
      <c r="I95" s="143">
        <v>28.9</v>
      </c>
      <c r="J95" s="143">
        <v>29.7</v>
      </c>
      <c r="K95" s="145">
        <v>33.1</v>
      </c>
      <c r="L95" s="145">
        <v>25.4</v>
      </c>
      <c r="M95" s="145">
        <v>21.1</v>
      </c>
      <c r="N95" s="144">
        <v>16.100000000000001</v>
      </c>
      <c r="O95" s="143">
        <v>22.6</v>
      </c>
      <c r="P95" s="143">
        <v>19.600000000000001</v>
      </c>
      <c r="Q95" s="143">
        <v>19.899999999999999</v>
      </c>
      <c r="R95" s="153" t="s">
        <v>118</v>
      </c>
      <c r="T95" s="129" t="s">
        <v>32</v>
      </c>
    </row>
    <row r="96" spans="2:20" ht="15">
      <c r="B96" s="128">
        <v>15</v>
      </c>
      <c r="C96" s="129" t="s">
        <v>45</v>
      </c>
      <c r="D96" s="98"/>
      <c r="E96" s="143">
        <v>15.2</v>
      </c>
      <c r="F96" s="143">
        <v>14.4</v>
      </c>
      <c r="G96" s="143">
        <v>8.3000000000000007</v>
      </c>
      <c r="H96" s="143">
        <v>6.4</v>
      </c>
      <c r="I96" s="143">
        <v>7.9</v>
      </c>
      <c r="J96" s="143">
        <v>7.9</v>
      </c>
      <c r="K96" s="145">
        <v>8.6</v>
      </c>
      <c r="L96" s="145">
        <v>7.7</v>
      </c>
      <c r="M96" s="145">
        <v>10.1</v>
      </c>
      <c r="N96" s="144">
        <v>7.3</v>
      </c>
      <c r="O96" s="143">
        <v>8.1999999999999993</v>
      </c>
      <c r="P96" s="143">
        <v>8.8000000000000007</v>
      </c>
      <c r="Q96" s="143">
        <v>10</v>
      </c>
      <c r="R96" s="217" t="s">
        <v>118</v>
      </c>
      <c r="T96" s="161" t="s">
        <v>50</v>
      </c>
    </row>
    <row r="97" spans="2:20" ht="15">
      <c r="B97" s="128">
        <v>16</v>
      </c>
      <c r="C97" s="129" t="s">
        <v>46</v>
      </c>
      <c r="D97" s="98"/>
      <c r="E97" s="143">
        <v>21.4</v>
      </c>
      <c r="F97" s="143">
        <v>22.3</v>
      </c>
      <c r="G97" s="143">
        <v>16.5</v>
      </c>
      <c r="H97" s="143">
        <v>16.3</v>
      </c>
      <c r="I97" s="143">
        <v>17.7</v>
      </c>
      <c r="J97" s="143">
        <v>25.1</v>
      </c>
      <c r="K97" s="145">
        <v>19.2</v>
      </c>
      <c r="L97" s="145">
        <v>14.6</v>
      </c>
      <c r="M97" s="145">
        <v>16</v>
      </c>
      <c r="N97" s="144">
        <v>14</v>
      </c>
      <c r="O97" s="143">
        <v>17.399999999999999</v>
      </c>
      <c r="P97" s="143">
        <v>14.6</v>
      </c>
      <c r="Q97" s="143">
        <v>17.899999999999999</v>
      </c>
      <c r="R97" s="153" t="s">
        <v>118</v>
      </c>
      <c r="T97" s="129" t="s">
        <v>58</v>
      </c>
    </row>
    <row r="98" spans="2:20" ht="15">
      <c r="B98" s="128">
        <v>17</v>
      </c>
      <c r="C98" s="129" t="s">
        <v>47</v>
      </c>
      <c r="D98" s="98"/>
      <c r="E98" s="143">
        <v>18.100000000000001</v>
      </c>
      <c r="F98" s="143">
        <v>17.7</v>
      </c>
      <c r="G98" s="143">
        <v>12.5</v>
      </c>
      <c r="H98" s="143">
        <v>10.6</v>
      </c>
      <c r="I98" s="143">
        <v>12.3</v>
      </c>
      <c r="J98" s="143">
        <v>14.7</v>
      </c>
      <c r="K98" s="145">
        <v>12.8</v>
      </c>
      <c r="L98" s="145">
        <v>12.6</v>
      </c>
      <c r="M98" s="145">
        <v>10.7</v>
      </c>
      <c r="N98" s="144">
        <v>11.6</v>
      </c>
      <c r="O98" s="143">
        <v>11.9</v>
      </c>
      <c r="P98" s="143">
        <v>12.2</v>
      </c>
      <c r="Q98" s="143">
        <v>12</v>
      </c>
      <c r="R98" s="217" t="s">
        <v>118</v>
      </c>
      <c r="T98" s="161" t="s">
        <v>56</v>
      </c>
    </row>
    <row r="99" spans="2:20" ht="15">
      <c r="B99" s="128">
        <v>18</v>
      </c>
      <c r="C99" s="129" t="s">
        <v>48</v>
      </c>
      <c r="D99" s="98"/>
      <c r="E99" s="143">
        <v>18</v>
      </c>
      <c r="F99" s="143">
        <v>26.2</v>
      </c>
      <c r="G99" s="143">
        <v>42.6</v>
      </c>
      <c r="H99" s="143">
        <v>47.1</v>
      </c>
      <c r="I99" s="143">
        <v>40.1</v>
      </c>
      <c r="J99" s="143">
        <v>47.9</v>
      </c>
      <c r="K99" s="145">
        <v>39.6</v>
      </c>
      <c r="L99" s="145">
        <v>15.4</v>
      </c>
      <c r="M99" s="145">
        <v>37.6</v>
      </c>
      <c r="N99" s="144">
        <v>46.3</v>
      </c>
      <c r="O99" s="143">
        <v>44.6</v>
      </c>
      <c r="P99" s="143">
        <v>43.8</v>
      </c>
      <c r="Q99" s="143">
        <v>52.2</v>
      </c>
      <c r="R99" s="156" t="s">
        <v>118</v>
      </c>
      <c r="T99" s="129" t="s">
        <v>54</v>
      </c>
    </row>
    <row r="100" spans="2:20" ht="15">
      <c r="B100" s="128">
        <v>19</v>
      </c>
      <c r="C100" s="129" t="s">
        <v>49</v>
      </c>
      <c r="D100" s="98"/>
      <c r="E100" s="143">
        <v>15</v>
      </c>
      <c r="F100" s="143">
        <v>12.6</v>
      </c>
      <c r="G100" s="143">
        <v>19.600000000000001</v>
      </c>
      <c r="H100" s="143">
        <v>25.6</v>
      </c>
      <c r="I100" s="143">
        <v>27.4</v>
      </c>
      <c r="J100" s="143">
        <v>25</v>
      </c>
      <c r="K100" s="145">
        <v>28.3</v>
      </c>
      <c r="L100" s="145">
        <v>23.3</v>
      </c>
      <c r="M100" s="145">
        <v>17.399999999999999</v>
      </c>
      <c r="N100" s="144">
        <v>27.6</v>
      </c>
      <c r="O100" s="143">
        <v>37.1</v>
      </c>
      <c r="P100" s="143">
        <v>31</v>
      </c>
      <c r="Q100" s="143">
        <v>32.1</v>
      </c>
      <c r="R100" s="154" t="s">
        <v>118</v>
      </c>
      <c r="T100" s="161" t="s">
        <v>53</v>
      </c>
    </row>
    <row r="101" spans="2:20" ht="15">
      <c r="B101" s="128">
        <v>20</v>
      </c>
      <c r="C101" s="129" t="s">
        <v>50</v>
      </c>
      <c r="D101" s="98"/>
      <c r="E101" s="143">
        <v>24.3</v>
      </c>
      <c r="F101" s="143">
        <v>33.5</v>
      </c>
      <c r="G101" s="143">
        <v>31.1</v>
      </c>
      <c r="H101" s="143">
        <v>20.6</v>
      </c>
      <c r="I101" s="143">
        <v>19.8</v>
      </c>
      <c r="J101" s="143">
        <v>22.1</v>
      </c>
      <c r="K101" s="145">
        <v>22.9</v>
      </c>
      <c r="L101" s="145">
        <v>21.8</v>
      </c>
      <c r="M101" s="145">
        <v>24</v>
      </c>
      <c r="N101" s="144">
        <v>21.3</v>
      </c>
      <c r="O101" s="143">
        <v>23.9</v>
      </c>
      <c r="P101" s="143">
        <v>26</v>
      </c>
      <c r="Q101" s="143">
        <v>23.1</v>
      </c>
      <c r="R101" s="153" t="s">
        <v>118</v>
      </c>
      <c r="T101" s="129" t="s">
        <v>57</v>
      </c>
    </row>
    <row r="102" spans="2:20" ht="15">
      <c r="B102" s="128">
        <v>21</v>
      </c>
      <c r="C102" s="129" t="s">
        <v>51</v>
      </c>
      <c r="D102" s="98"/>
      <c r="E102" s="143">
        <v>32.5</v>
      </c>
      <c r="F102" s="143">
        <v>37.9</v>
      </c>
      <c r="G102" s="143">
        <v>32.1</v>
      </c>
      <c r="H102" s="143">
        <v>34</v>
      </c>
      <c r="I102" s="143">
        <v>28.5</v>
      </c>
      <c r="J102" s="143">
        <v>28.2</v>
      </c>
      <c r="K102" s="145">
        <v>28.8</v>
      </c>
      <c r="L102" s="145">
        <v>16.7</v>
      </c>
      <c r="M102" s="145">
        <v>10.5</v>
      </c>
      <c r="N102" s="144">
        <v>10.1</v>
      </c>
      <c r="O102" s="143">
        <v>12</v>
      </c>
      <c r="P102" s="143">
        <v>19</v>
      </c>
      <c r="Q102" s="143">
        <v>20.7</v>
      </c>
      <c r="R102" s="153" t="s">
        <v>118</v>
      </c>
      <c r="T102" s="161" t="s">
        <v>51</v>
      </c>
    </row>
    <row r="103" spans="2:20" ht="15">
      <c r="B103" s="128">
        <v>22</v>
      </c>
      <c r="C103" s="129" t="s">
        <v>52</v>
      </c>
      <c r="D103" s="98"/>
      <c r="E103" s="143">
        <v>66.8</v>
      </c>
      <c r="F103" s="143">
        <v>67.7</v>
      </c>
      <c r="G103" s="143">
        <v>55.9</v>
      </c>
      <c r="H103" s="143">
        <v>59.3</v>
      </c>
      <c r="I103" s="143">
        <v>45.9</v>
      </c>
      <c r="J103" s="143">
        <v>35.5</v>
      </c>
      <c r="K103" s="145">
        <v>43.4</v>
      </c>
      <c r="L103" s="145">
        <v>33.6</v>
      </c>
      <c r="M103" s="145">
        <v>35.6</v>
      </c>
      <c r="N103" s="144">
        <v>48.7</v>
      </c>
      <c r="O103" s="143">
        <v>38.5</v>
      </c>
      <c r="P103" s="143">
        <v>41.7</v>
      </c>
      <c r="Q103" s="143">
        <v>42.4</v>
      </c>
      <c r="R103" s="155" t="s">
        <v>118</v>
      </c>
      <c r="T103" s="129" t="s">
        <v>42</v>
      </c>
    </row>
    <row r="104" spans="2:20" ht="15">
      <c r="B104" s="128">
        <v>23</v>
      </c>
      <c r="C104" s="129" t="s">
        <v>53</v>
      </c>
      <c r="D104" s="98"/>
      <c r="E104" s="143">
        <v>33.6</v>
      </c>
      <c r="F104" s="143">
        <v>37.9</v>
      </c>
      <c r="G104" s="143">
        <v>27.7</v>
      </c>
      <c r="H104" s="143">
        <v>30.4</v>
      </c>
      <c r="I104" s="143">
        <v>34.9</v>
      </c>
      <c r="J104" s="143">
        <v>37.6</v>
      </c>
      <c r="K104" s="145">
        <v>29.2</v>
      </c>
      <c r="L104" s="145">
        <v>23.8</v>
      </c>
      <c r="M104" s="145">
        <v>16.3</v>
      </c>
      <c r="N104" s="144">
        <v>15</v>
      </c>
      <c r="O104" s="143">
        <v>20.5</v>
      </c>
      <c r="P104" s="143">
        <v>19.7</v>
      </c>
      <c r="Q104" s="143">
        <v>20.9</v>
      </c>
      <c r="R104" s="153" t="s">
        <v>118</v>
      </c>
      <c r="T104" s="161" t="s">
        <v>38</v>
      </c>
    </row>
    <row r="105" spans="2:20" ht="15">
      <c r="B105" s="128">
        <v>24</v>
      </c>
      <c r="C105" s="129" t="s">
        <v>54</v>
      </c>
      <c r="D105" s="98"/>
      <c r="E105" s="143">
        <v>20.3</v>
      </c>
      <c r="F105" s="143">
        <v>35</v>
      </c>
      <c r="G105" s="143">
        <v>19.3</v>
      </c>
      <c r="H105" s="143">
        <v>24.9</v>
      </c>
      <c r="I105" s="143">
        <v>27.9</v>
      </c>
      <c r="J105" s="143">
        <v>24.3</v>
      </c>
      <c r="K105" s="145">
        <v>22.3</v>
      </c>
      <c r="L105" s="145">
        <v>15.2</v>
      </c>
      <c r="M105" s="145">
        <v>19.3</v>
      </c>
      <c r="N105" s="144">
        <v>17.7</v>
      </c>
      <c r="O105" s="143">
        <v>15.6</v>
      </c>
      <c r="P105" s="143">
        <v>22.2</v>
      </c>
      <c r="Q105" s="143">
        <v>22</v>
      </c>
      <c r="R105" s="153" t="s">
        <v>118</v>
      </c>
      <c r="T105" s="129" t="s">
        <v>44</v>
      </c>
    </row>
    <row r="106" spans="2:20" ht="15">
      <c r="B106" s="128">
        <v>25</v>
      </c>
      <c r="C106" s="129" t="s">
        <v>55</v>
      </c>
      <c r="D106" s="98"/>
      <c r="E106" s="143">
        <v>17.7</v>
      </c>
      <c r="F106" s="143">
        <v>20.8</v>
      </c>
      <c r="G106" s="143">
        <v>21.4</v>
      </c>
      <c r="H106" s="143">
        <v>26.5</v>
      </c>
      <c r="I106" s="143">
        <v>26.8</v>
      </c>
      <c r="J106" s="143">
        <v>26.3</v>
      </c>
      <c r="K106" s="145">
        <v>24.4</v>
      </c>
      <c r="L106" s="145">
        <v>26.6</v>
      </c>
      <c r="M106" s="145">
        <v>34.200000000000003</v>
      </c>
      <c r="N106" s="144">
        <v>32.1</v>
      </c>
      <c r="O106" s="143">
        <v>38.5</v>
      </c>
      <c r="P106" s="143">
        <v>41.4</v>
      </c>
      <c r="Q106" s="143">
        <v>36</v>
      </c>
      <c r="R106" s="154" t="s">
        <v>118</v>
      </c>
      <c r="T106" s="161" t="s">
        <v>39</v>
      </c>
    </row>
    <row r="107" spans="2:20" ht="15">
      <c r="B107" s="128">
        <v>26</v>
      </c>
      <c r="C107" s="129" t="s">
        <v>56</v>
      </c>
      <c r="D107" s="98"/>
      <c r="E107" s="143">
        <v>53.3</v>
      </c>
      <c r="F107" s="143">
        <v>57.1</v>
      </c>
      <c r="G107" s="143">
        <v>47.3</v>
      </c>
      <c r="H107" s="143">
        <v>41.6</v>
      </c>
      <c r="I107" s="143">
        <v>36.6</v>
      </c>
      <c r="J107" s="143">
        <v>47.6</v>
      </c>
      <c r="K107" s="145">
        <v>41.8</v>
      </c>
      <c r="L107" s="145">
        <v>32.299999999999997</v>
      </c>
      <c r="M107" s="145">
        <v>29.5</v>
      </c>
      <c r="N107" s="144">
        <v>29.8</v>
      </c>
      <c r="O107" s="143">
        <v>21.7</v>
      </c>
      <c r="P107" s="143">
        <v>18.899999999999999</v>
      </c>
      <c r="Q107" s="143">
        <v>22.1</v>
      </c>
      <c r="R107" s="153" t="s">
        <v>118</v>
      </c>
      <c r="T107" s="129" t="s">
        <v>36</v>
      </c>
    </row>
    <row r="108" spans="2:20" ht="15">
      <c r="B108" s="128">
        <v>27</v>
      </c>
      <c r="C108" s="129" t="s">
        <v>57</v>
      </c>
      <c r="D108" s="98"/>
      <c r="E108" s="143">
        <v>20.3</v>
      </c>
      <c r="F108" s="143">
        <v>27.1</v>
      </c>
      <c r="G108" s="143">
        <v>15</v>
      </c>
      <c r="H108" s="143">
        <v>13.2</v>
      </c>
      <c r="I108" s="143">
        <v>10</v>
      </c>
      <c r="J108" s="143">
        <v>10.7</v>
      </c>
      <c r="K108" s="145">
        <v>10.3</v>
      </c>
      <c r="L108" s="145">
        <v>6.8</v>
      </c>
      <c r="M108" s="145">
        <v>9.1999999999999993</v>
      </c>
      <c r="N108" s="144">
        <v>9.5</v>
      </c>
      <c r="O108" s="143">
        <v>14.4</v>
      </c>
      <c r="P108" s="143">
        <v>14.4</v>
      </c>
      <c r="Q108" s="143">
        <v>20.8</v>
      </c>
      <c r="R108" s="153" t="s">
        <v>118</v>
      </c>
      <c r="T108" s="161" t="s">
        <v>46</v>
      </c>
    </row>
    <row r="109" spans="2:20" ht="15">
      <c r="B109" s="128">
        <v>28</v>
      </c>
      <c r="C109" s="129" t="s">
        <v>58</v>
      </c>
      <c r="D109" s="98"/>
      <c r="E109" s="143">
        <v>13.9</v>
      </c>
      <c r="F109" s="143">
        <v>14.3</v>
      </c>
      <c r="G109" s="143">
        <v>13.5</v>
      </c>
      <c r="H109" s="143">
        <v>13.4</v>
      </c>
      <c r="I109" s="143">
        <v>11</v>
      </c>
      <c r="J109" s="143">
        <v>12.4</v>
      </c>
      <c r="K109" s="145">
        <v>13.3</v>
      </c>
      <c r="L109" s="145">
        <v>12.7</v>
      </c>
      <c r="M109" s="145">
        <v>15.1</v>
      </c>
      <c r="N109" s="144">
        <v>18.399999999999999</v>
      </c>
      <c r="O109" s="143">
        <v>22.2</v>
      </c>
      <c r="P109" s="143">
        <v>20.6</v>
      </c>
      <c r="Q109" s="143">
        <v>23.1</v>
      </c>
      <c r="R109" s="153" t="s">
        <v>118</v>
      </c>
      <c r="T109" s="129" t="s">
        <v>60</v>
      </c>
    </row>
    <row r="110" spans="2:20" ht="15.6" thickBot="1">
      <c r="B110" s="128">
        <v>29</v>
      </c>
      <c r="C110" s="129" t="s">
        <v>59</v>
      </c>
      <c r="D110" s="98"/>
      <c r="E110" s="143">
        <v>55.7</v>
      </c>
      <c r="F110" s="143">
        <v>58.2</v>
      </c>
      <c r="G110" s="143">
        <v>45.8</v>
      </c>
      <c r="H110" s="143">
        <v>36.6</v>
      </c>
      <c r="I110" s="143">
        <v>39.6</v>
      </c>
      <c r="J110" s="143">
        <v>42.7</v>
      </c>
      <c r="K110" s="145">
        <v>38.9</v>
      </c>
      <c r="L110" s="145">
        <v>30</v>
      </c>
      <c r="M110" s="145">
        <v>27.9</v>
      </c>
      <c r="N110" s="144">
        <v>29.3</v>
      </c>
      <c r="O110" s="143">
        <v>33.5</v>
      </c>
      <c r="P110" s="143">
        <v>37.5</v>
      </c>
      <c r="Q110" s="143">
        <v>34.799999999999997</v>
      </c>
      <c r="R110" s="154" t="s">
        <v>118</v>
      </c>
      <c r="T110" s="161" t="s">
        <v>41</v>
      </c>
    </row>
    <row r="111" spans="2:20" ht="15.6" thickBot="1">
      <c r="B111" s="128">
        <v>30</v>
      </c>
      <c r="C111" s="129" t="s">
        <v>60</v>
      </c>
      <c r="D111" s="98"/>
      <c r="E111" s="143">
        <v>31</v>
      </c>
      <c r="F111" s="143">
        <v>25.7</v>
      </c>
      <c r="G111" s="143">
        <v>22</v>
      </c>
      <c r="H111" s="143">
        <v>16.899999999999999</v>
      </c>
      <c r="I111" s="143">
        <v>17.600000000000001</v>
      </c>
      <c r="J111" s="143">
        <v>12.1</v>
      </c>
      <c r="K111" s="145">
        <v>8.6999999999999993</v>
      </c>
      <c r="L111" s="145">
        <v>9.6999999999999993</v>
      </c>
      <c r="M111" s="145">
        <v>11.4</v>
      </c>
      <c r="N111" s="144">
        <v>12.6</v>
      </c>
      <c r="O111" s="143">
        <v>15.3</v>
      </c>
      <c r="P111" s="143">
        <v>18.5</v>
      </c>
      <c r="Q111" s="143">
        <v>17.5</v>
      </c>
      <c r="R111" s="225" t="s">
        <v>118</v>
      </c>
      <c r="T111" s="129" t="s">
        <v>47</v>
      </c>
    </row>
    <row r="112" spans="2:20" ht="15.6" thickBot="1">
      <c r="B112" s="128">
        <v>31</v>
      </c>
      <c r="C112" s="129" t="s">
        <v>61</v>
      </c>
      <c r="D112" s="98"/>
      <c r="E112" s="143">
        <v>72.3</v>
      </c>
      <c r="F112" s="143">
        <v>79.900000000000006</v>
      </c>
      <c r="G112" s="143">
        <v>67</v>
      </c>
      <c r="H112" s="143">
        <v>69.599999999999994</v>
      </c>
      <c r="I112" s="143">
        <v>65.099999999999994</v>
      </c>
      <c r="J112" s="143">
        <v>67.099999999999994</v>
      </c>
      <c r="K112" s="145">
        <v>70.400000000000006</v>
      </c>
      <c r="L112" s="145">
        <v>66.599999999999994</v>
      </c>
      <c r="M112" s="145">
        <v>60.7</v>
      </c>
      <c r="N112" s="144">
        <v>72.3</v>
      </c>
      <c r="O112" s="143">
        <v>71.900000000000006</v>
      </c>
      <c r="P112" s="143">
        <v>68.5</v>
      </c>
      <c r="Q112" s="143">
        <v>61.9</v>
      </c>
      <c r="R112" s="224" t="s">
        <v>118</v>
      </c>
      <c r="T112" s="161" t="s">
        <v>45</v>
      </c>
    </row>
    <row r="113" spans="2:20" ht="15">
      <c r="B113" s="128">
        <v>32</v>
      </c>
      <c r="C113" s="129" t="s">
        <v>62</v>
      </c>
      <c r="D113" s="98"/>
      <c r="E113" s="143">
        <v>16</v>
      </c>
      <c r="F113" s="143">
        <v>18.399999999999999</v>
      </c>
      <c r="G113" s="143">
        <v>14.6</v>
      </c>
      <c r="H113" s="143">
        <v>18.5</v>
      </c>
      <c r="I113" s="143">
        <v>15.5</v>
      </c>
      <c r="J113" s="143">
        <v>15</v>
      </c>
      <c r="K113" s="145">
        <v>14.6</v>
      </c>
      <c r="L113" s="145">
        <v>8.9</v>
      </c>
      <c r="M113" s="145">
        <v>16.399999999999999</v>
      </c>
      <c r="N113" s="144">
        <v>14.9</v>
      </c>
      <c r="O113" s="143">
        <v>14.5</v>
      </c>
      <c r="P113" s="143">
        <v>8.3000000000000007</v>
      </c>
      <c r="Q113" s="143">
        <v>7.8</v>
      </c>
      <c r="R113" s="177" t="s">
        <v>118</v>
      </c>
      <c r="T113" s="162" t="s">
        <v>62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96A4-276B-47EF-A081-A36D298F8141}">
  <sheetPr>
    <tabColor rgb="FF0070C0"/>
  </sheetPr>
  <dimension ref="B5:T136"/>
  <sheetViews>
    <sheetView topLeftCell="A100" zoomScale="58" workbookViewId="0">
      <selection activeCell="C14" sqref="C14"/>
    </sheetView>
  </sheetViews>
  <sheetFormatPr baseColWidth="10" defaultColWidth="8.88671875" defaultRowHeight="14.4"/>
  <cols>
    <col min="1" max="1" width="8.88671875" style="103"/>
    <col min="2" max="2" width="10" style="103" customWidth="1"/>
    <col min="3" max="3" width="26.109375" style="103" bestFit="1" customWidth="1"/>
    <col min="4" max="4" width="10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  <c r="Q8" s="101" t="s">
        <v>132</v>
      </c>
    </row>
    <row r="9" spans="2:17">
      <c r="B9" s="96"/>
      <c r="C9" s="97" t="s">
        <v>26</v>
      </c>
      <c r="D9" s="98"/>
      <c r="E9" s="104" t="s">
        <v>132</v>
      </c>
      <c r="F9" s="105" t="s">
        <v>132</v>
      </c>
      <c r="G9" s="106" t="s">
        <v>132</v>
      </c>
      <c r="H9" s="107" t="s">
        <v>132</v>
      </c>
      <c r="I9" s="137" t="s">
        <v>132</v>
      </c>
      <c r="J9" s="104" t="s">
        <v>132</v>
      </c>
      <c r="K9" s="105" t="s">
        <v>132</v>
      </c>
      <c r="L9" s="106" t="s">
        <v>132</v>
      </c>
      <c r="M9" s="107" t="s">
        <v>132</v>
      </c>
      <c r="N9" s="137" t="s">
        <v>132</v>
      </c>
      <c r="O9" s="104" t="s">
        <v>132</v>
      </c>
      <c r="P9" s="105" t="s">
        <v>132</v>
      </c>
      <c r="Q9" s="106" t="s">
        <v>132</v>
      </c>
    </row>
    <row r="10" spans="2:17">
      <c r="B10" s="96"/>
      <c r="C10" s="97" t="s">
        <v>27</v>
      </c>
      <c r="D10" s="98"/>
      <c r="E10" s="108" t="s">
        <v>133</v>
      </c>
      <c r="F10" s="109" t="s">
        <v>133</v>
      </c>
      <c r="G10" s="110" t="s">
        <v>133</v>
      </c>
      <c r="H10" s="111" t="s">
        <v>133</v>
      </c>
      <c r="I10" s="138" t="s">
        <v>133</v>
      </c>
      <c r="J10" s="108" t="s">
        <v>133</v>
      </c>
      <c r="K10" s="109" t="s">
        <v>133</v>
      </c>
      <c r="L10" s="110" t="s">
        <v>133</v>
      </c>
      <c r="M10" s="111" t="s">
        <v>133</v>
      </c>
      <c r="N10" s="138" t="s">
        <v>133</v>
      </c>
      <c r="O10" s="108" t="s">
        <v>133</v>
      </c>
      <c r="P10" s="109" t="s">
        <v>133</v>
      </c>
      <c r="Q10" s="110" t="s">
        <v>133</v>
      </c>
    </row>
    <row r="11" spans="2:17">
      <c r="B11" s="96"/>
      <c r="C11" s="97" t="s">
        <v>2</v>
      </c>
      <c r="D11" s="98"/>
      <c r="E11" s="112" t="s">
        <v>7</v>
      </c>
      <c r="F11" s="113" t="s">
        <v>7</v>
      </c>
      <c r="G11" s="114" t="s">
        <v>7</v>
      </c>
      <c r="H11" s="115" t="s">
        <v>7</v>
      </c>
      <c r="I11" s="139" t="s">
        <v>7</v>
      </c>
      <c r="J11" s="112" t="s">
        <v>7</v>
      </c>
      <c r="K11" s="113" t="s">
        <v>7</v>
      </c>
      <c r="L11" s="114" t="s">
        <v>7</v>
      </c>
      <c r="M11" s="115" t="s">
        <v>7</v>
      </c>
      <c r="N11" s="139" t="s">
        <v>7</v>
      </c>
      <c r="O11" s="112" t="s">
        <v>7</v>
      </c>
      <c r="P11" s="113" t="s">
        <v>7</v>
      </c>
      <c r="Q11" s="114" t="s">
        <v>7</v>
      </c>
    </row>
    <row r="12" spans="2:17">
      <c r="B12" s="96"/>
      <c r="C12" s="97" t="s">
        <v>3</v>
      </c>
      <c r="D12" s="98"/>
      <c r="E12" s="116" t="s">
        <v>74</v>
      </c>
      <c r="F12" s="117" t="s">
        <v>74</v>
      </c>
      <c r="G12" s="118" t="s">
        <v>74</v>
      </c>
      <c r="H12" s="119" t="s">
        <v>74</v>
      </c>
      <c r="I12" s="140" t="s">
        <v>74</v>
      </c>
      <c r="J12" s="116" t="s">
        <v>74</v>
      </c>
      <c r="K12" s="117" t="s">
        <v>74</v>
      </c>
      <c r="L12" s="118" t="s">
        <v>74</v>
      </c>
      <c r="M12" s="119" t="s">
        <v>74</v>
      </c>
      <c r="N12" s="140" t="s">
        <v>74</v>
      </c>
      <c r="O12" s="116" t="s">
        <v>74</v>
      </c>
      <c r="P12" s="117" t="s">
        <v>74</v>
      </c>
      <c r="Q12" s="118" t="s">
        <v>74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26" t="s">
        <v>103</v>
      </c>
      <c r="E16" s="127" t="s">
        <v>104</v>
      </c>
      <c r="F16" s="127" t="s">
        <v>105</v>
      </c>
      <c r="G16" s="127" t="s">
        <v>106</v>
      </c>
      <c r="H16" s="127" t="s">
        <v>107</v>
      </c>
      <c r="I16" s="127" t="s">
        <v>108</v>
      </c>
      <c r="J16" s="127" t="s">
        <v>109</v>
      </c>
      <c r="K16" s="127" t="s">
        <v>110</v>
      </c>
      <c r="L16" s="127" t="s">
        <v>111</v>
      </c>
      <c r="M16" s="127" t="s">
        <v>112</v>
      </c>
      <c r="N16" s="127" t="s">
        <v>117</v>
      </c>
      <c r="O16" s="127" t="s">
        <v>119</v>
      </c>
      <c r="P16" s="127" t="s">
        <v>120</v>
      </c>
      <c r="Q16" s="127" t="s">
        <v>121</v>
      </c>
    </row>
    <row r="17" spans="2:17">
      <c r="B17" s="128">
        <v>1</v>
      </c>
      <c r="C17" s="129" t="s">
        <v>31</v>
      </c>
      <c r="D17" s="98"/>
      <c r="E17" s="130">
        <f>(Crimes!E17/Population!K17)*100000</f>
        <v>2247.5947187329866</v>
      </c>
      <c r="F17" s="130">
        <f>(Crimes!F17/Population!L17)*100000</f>
        <v>2560.3725734113596</v>
      </c>
      <c r="G17" s="130">
        <f>(Crimes!G17/Population!M17)*100000</f>
        <v>2059.4821365434277</v>
      </c>
      <c r="H17" s="130">
        <f>(Crimes!H17/Population!N17)*100000</f>
        <v>2120.0584391501325</v>
      </c>
      <c r="I17" s="130">
        <f>(Crimes!I17/Population!O17)*100000</f>
        <v>2353.4707914929513</v>
      </c>
      <c r="J17" s="130">
        <f>(Crimes!J17/Population!P17)*100000</f>
        <v>2351.7879991317941</v>
      </c>
      <c r="K17" s="130">
        <f>(Crimes!K17/Population!Q17)*100000</f>
        <v>3209.6162199086521</v>
      </c>
      <c r="L17" s="130">
        <f>(Crimes!L17/Population!R17)*100000</f>
        <v>3659.7042381474739</v>
      </c>
      <c r="M17" s="130">
        <f>(Crimes!M17/Population!S17)*100000</f>
        <v>3494.447657395182</v>
      </c>
      <c r="N17" s="130">
        <f>(Crimes!N17/Population!T17)*100000</f>
        <v>2951.479557936369</v>
      </c>
      <c r="O17" s="130">
        <f>(Crimes!O17/Population!U17)*100000</f>
        <v>3112.9862485393551</v>
      </c>
      <c r="P17" s="130">
        <f>(Crimes!P17/Population!V17)*100000</f>
        <v>3333.855696368903</v>
      </c>
      <c r="Q17" s="130">
        <f>(Crimes!Q17/Population!W17)*100000</f>
        <v>3567.8487276651167</v>
      </c>
    </row>
    <row r="18" spans="2:17">
      <c r="B18" s="128">
        <v>2</v>
      </c>
      <c r="C18" s="129" t="s">
        <v>32</v>
      </c>
      <c r="D18" s="98"/>
      <c r="E18" s="130">
        <f>(Crimes!E18/Population!K18)*100000</f>
        <v>4550.6666508832777</v>
      </c>
      <c r="F18" s="130">
        <f>(Crimes!F18/Population!L18)*100000</f>
        <v>4170.0671580256776</v>
      </c>
      <c r="G18" s="130">
        <f>(Crimes!G18/Population!M18)*100000</f>
        <v>3887.5946309346837</v>
      </c>
      <c r="H18" s="130">
        <f>(Crimes!H18/Population!N18)*100000</f>
        <v>3959.0748480067905</v>
      </c>
      <c r="I18" s="130">
        <f>(Crimes!I18/Population!O18)*100000</f>
        <v>4279.7295518065857</v>
      </c>
      <c r="J18" s="130">
        <f>(Crimes!J18/Population!P18)*100000</f>
        <v>3830.2083377213858</v>
      </c>
      <c r="K18" s="130">
        <f>(Crimes!K18/Population!Q18)*100000</f>
        <v>3837.128950228122</v>
      </c>
      <c r="L18" s="130">
        <f>(Crimes!L18/Population!R18)*100000</f>
        <v>3429.6024073926133</v>
      </c>
      <c r="M18" s="130">
        <f>(Crimes!M18/Population!S18)*100000</f>
        <v>3401.14165979166</v>
      </c>
      <c r="N18" s="130">
        <f>(Crimes!N18/Population!T18)*100000</f>
        <v>2997.2670523058355</v>
      </c>
      <c r="O18" s="130">
        <f>(Crimes!O18/Population!U18)*100000</f>
        <v>3107.000681645985</v>
      </c>
      <c r="P18" s="130">
        <f>(Crimes!P18/Population!V18)*100000</f>
        <v>3441.3631597979384</v>
      </c>
      <c r="Q18" s="130">
        <f>(Crimes!Q18/Population!W18)*100000</f>
        <v>3794.338188627798</v>
      </c>
    </row>
    <row r="19" spans="2:17">
      <c r="B19" s="128">
        <v>3</v>
      </c>
      <c r="C19" s="129" t="s">
        <v>33</v>
      </c>
      <c r="D19" s="98"/>
      <c r="E19" s="130">
        <f>(Crimes!E19/Population!K19)*100000</f>
        <v>3595.5191989768859</v>
      </c>
      <c r="F19" s="130">
        <f>(Crimes!F19/Population!L19)*100000</f>
        <v>3998.6294132510475</v>
      </c>
      <c r="G19" s="130">
        <f>(Crimes!G19/Population!M19)*100000</f>
        <v>4425.4748754378916</v>
      </c>
      <c r="H19" s="130">
        <f>(Crimes!H19/Population!N19)*100000</f>
        <v>4195.5057430739826</v>
      </c>
      <c r="I19" s="130">
        <f>(Crimes!I19/Population!O19)*100000</f>
        <v>3893.5726506293531</v>
      </c>
      <c r="J19" s="130">
        <f>(Crimes!J19/Population!P19)*100000</f>
        <v>4408.2711966433644</v>
      </c>
      <c r="K19" s="130">
        <f>(Crimes!K19/Population!Q19)*100000</f>
        <v>4132.781019364611</v>
      </c>
      <c r="L19" s="130">
        <f>(Crimes!L19/Population!R19)*100000</f>
        <v>3976.0534302324595</v>
      </c>
      <c r="M19" s="130">
        <f>(Crimes!M19/Population!S19)*100000</f>
        <v>3687.3113110765894</v>
      </c>
      <c r="N19" s="130">
        <f>(Crimes!N19/Population!T19)*100000</f>
        <v>2845.3364632969678</v>
      </c>
      <c r="O19" s="130">
        <f>(Crimes!O19/Population!U19)*100000</f>
        <v>2796.4730032625766</v>
      </c>
      <c r="P19" s="130">
        <f>(Crimes!P19/Population!V19)*100000</f>
        <v>2987.8304902807272</v>
      </c>
      <c r="Q19" s="130">
        <f>(Crimes!Q19/Population!W19)*100000</f>
        <v>3270.5250531751958</v>
      </c>
    </row>
    <row r="20" spans="2:17">
      <c r="B20" s="128">
        <v>4</v>
      </c>
      <c r="C20" s="129" t="s">
        <v>34</v>
      </c>
      <c r="D20" s="98"/>
      <c r="E20" s="130">
        <f>(Crimes!E20/Population!K20)*100000</f>
        <v>389.8519408766341</v>
      </c>
      <c r="F20" s="130">
        <f>(Crimes!F20/Population!L20)*100000</f>
        <v>195.02336121068529</v>
      </c>
      <c r="G20" s="130">
        <f>(Crimes!G20/Population!M20)*100000</f>
        <v>267.29190384117288</v>
      </c>
      <c r="H20" s="130">
        <f>(Crimes!H20/Population!N20)*100000</f>
        <v>296.58376638697149</v>
      </c>
      <c r="I20" s="130">
        <f>(Crimes!I20/Population!O20)*100000</f>
        <v>285.10528941361429</v>
      </c>
      <c r="J20" s="130">
        <f>(Crimes!J20/Population!P20)*100000</f>
        <v>332.75172437387783</v>
      </c>
      <c r="K20" s="130">
        <f>(Crimes!K20/Population!Q20)*100000</f>
        <v>303.73897358091409</v>
      </c>
      <c r="L20" s="130">
        <f>(Crimes!L20/Population!R20)*100000</f>
        <v>317.10981673199001</v>
      </c>
      <c r="M20" s="130">
        <f>(Crimes!M20/Population!S20)*100000</f>
        <v>324.88199841774593</v>
      </c>
      <c r="N20" s="130">
        <f>(Crimes!N20/Population!T20)*100000</f>
        <v>270.82829107753963</v>
      </c>
      <c r="O20" s="130">
        <f>(Crimes!O20/Population!U20)*100000</f>
        <v>741.60130900362935</v>
      </c>
      <c r="P20" s="130">
        <f>(Crimes!P20/Population!V20)*100000</f>
        <v>3322.1450316134569</v>
      </c>
      <c r="Q20" s="130">
        <f>(Crimes!Q20/Population!W20)*100000</f>
        <v>3369.8182965398387</v>
      </c>
    </row>
    <row r="21" spans="2:17">
      <c r="B21" s="128">
        <v>5</v>
      </c>
      <c r="C21" s="129" t="s">
        <v>35</v>
      </c>
      <c r="D21" s="98"/>
      <c r="E21" s="130">
        <f>(Crimes!E21/Population!K21)*100000</f>
        <v>2252.5042417048289</v>
      </c>
      <c r="F21" s="130">
        <f>(Crimes!F21/Population!L21)*100000</f>
        <v>2195.6682474466925</v>
      </c>
      <c r="G21" s="130">
        <f>(Crimes!G21/Population!M21)*100000</f>
        <v>2166.2642623705287</v>
      </c>
      <c r="H21" s="130">
        <f>(Crimes!H21/Population!N21)*100000</f>
        <v>2277.9010983655221</v>
      </c>
      <c r="I21" s="130">
        <f>(Crimes!I21/Population!O21)*100000</f>
        <v>2051.4499000684127</v>
      </c>
      <c r="J21" s="130">
        <f>(Crimes!J21/Population!P21)*100000</f>
        <v>2218.7342364089432</v>
      </c>
      <c r="K21" s="130">
        <f>(Crimes!K21/Population!Q21)*100000</f>
        <v>2410.7501019980486</v>
      </c>
      <c r="L21" s="130">
        <f>(Crimes!L21/Population!R21)*100000</f>
        <v>2373.1892456893825</v>
      </c>
      <c r="M21" s="130">
        <f>(Crimes!M21/Population!S21)*100000</f>
        <v>2156.0552786230114</v>
      </c>
      <c r="N21" s="130">
        <f>(Crimes!N21/Population!T21)*100000</f>
        <v>1924.7855711582038</v>
      </c>
      <c r="O21" s="130">
        <f>(Crimes!O21/Population!U21)*100000</f>
        <v>2193.5626792580438</v>
      </c>
      <c r="P21" s="130">
        <f>(Crimes!P21/Population!V21)*100000</f>
        <v>2452.0480413331252</v>
      </c>
      <c r="Q21" s="130">
        <f>(Crimes!Q21/Population!W21)*100000</f>
        <v>2253.4660006153736</v>
      </c>
    </row>
    <row r="22" spans="2:17">
      <c r="B22" s="128">
        <v>6</v>
      </c>
      <c r="C22" s="129" t="s">
        <v>36</v>
      </c>
      <c r="D22" s="98"/>
      <c r="E22" s="130">
        <f>(Crimes!E22/Population!K22)*100000</f>
        <v>1929.5016152151939</v>
      </c>
      <c r="F22" s="130">
        <f>(Crimes!F22/Population!L22)*100000</f>
        <v>2379.9384006996461</v>
      </c>
      <c r="G22" s="130">
        <f>(Crimes!G22/Population!M22)*100000</f>
        <v>2074.6210807613065</v>
      </c>
      <c r="H22" s="130">
        <f>(Crimes!H22/Population!N22)*100000</f>
        <v>1773.6098695467215</v>
      </c>
      <c r="I22" s="130">
        <f>(Crimes!I22/Population!O22)*100000</f>
        <v>1203.1205595739025</v>
      </c>
      <c r="J22" s="130">
        <f>(Crimes!J22/Population!P22)*100000</f>
        <v>2393.1920868685665</v>
      </c>
      <c r="K22" s="130">
        <f>(Crimes!K22/Population!Q22)*100000</f>
        <v>4353.8867686406065</v>
      </c>
      <c r="L22" s="130">
        <f>(Crimes!L22/Population!R22)*100000</f>
        <v>4255.2230456792831</v>
      </c>
      <c r="M22" s="130">
        <f>(Crimes!M22/Population!S22)*100000</f>
        <v>4484.9047840222947</v>
      </c>
      <c r="N22" s="130">
        <f>(Crimes!N22/Population!T22)*100000</f>
        <v>4240.8721787418135</v>
      </c>
      <c r="O22" s="130">
        <f>(Crimes!O22/Population!U22)*100000</f>
        <v>4608.4716080589769</v>
      </c>
      <c r="P22" s="130">
        <f>(Crimes!P22/Population!V22)*100000</f>
        <v>4536.5368211543928</v>
      </c>
      <c r="Q22" s="130">
        <f>(Crimes!Q22/Population!W22)*100000</f>
        <v>4461.9301602639498</v>
      </c>
    </row>
    <row r="23" spans="2:17">
      <c r="B23" s="128">
        <v>7</v>
      </c>
      <c r="C23" s="129" t="s">
        <v>37</v>
      </c>
      <c r="D23" s="98"/>
      <c r="E23" s="130">
        <f>(Crimes!E23/Population!K23)*100000</f>
        <v>709.26543188990445</v>
      </c>
      <c r="F23" s="130">
        <f>(Crimes!F23/Population!L23)*100000</f>
        <v>643.71408113055088</v>
      </c>
      <c r="G23" s="130">
        <f>(Crimes!G23/Population!M23)*100000</f>
        <v>663.21733397861101</v>
      </c>
      <c r="H23" s="130">
        <f>(Crimes!H23/Population!N23)*100000</f>
        <v>629.51689004657908</v>
      </c>
      <c r="I23" s="130">
        <f>(Crimes!I23/Population!O23)*100000</f>
        <v>584.67084881128017</v>
      </c>
      <c r="J23" s="130">
        <f>(Crimes!J23/Population!P23)*100000</f>
        <v>590.75043862334837</v>
      </c>
      <c r="K23" s="130">
        <f>(Crimes!K23/Population!Q23)*100000</f>
        <v>660.13833130542855</v>
      </c>
      <c r="L23" s="130">
        <f>(Crimes!L23/Population!R23)*100000</f>
        <v>744.67967201309148</v>
      </c>
      <c r="M23" s="130">
        <f>(Crimes!M23/Population!S23)*100000</f>
        <v>586.8718475856474</v>
      </c>
      <c r="N23" s="130">
        <f>(Crimes!N23/Population!T23)*100000</f>
        <v>422.43646696438702</v>
      </c>
      <c r="O23" s="130">
        <f>(Crimes!O23/Population!U23)*100000</f>
        <v>402.10134925776737</v>
      </c>
      <c r="P23" s="130">
        <f>(Crimes!P23/Population!V23)*100000</f>
        <v>372.01132074945332</v>
      </c>
      <c r="Q23" s="130">
        <f>(Crimes!Q23/Population!W23)*100000</f>
        <v>352.19302277507103</v>
      </c>
    </row>
    <row r="24" spans="2:17">
      <c r="B24" s="128">
        <v>8</v>
      </c>
      <c r="C24" s="129" t="s">
        <v>38</v>
      </c>
      <c r="D24" s="98"/>
      <c r="E24" s="130">
        <f>(Crimes!E24/Population!K24)*100000</f>
        <v>2510.7259237813159</v>
      </c>
      <c r="F24" s="130">
        <f>(Crimes!F24/Population!L24)*100000</f>
        <v>2240.9164117876189</v>
      </c>
      <c r="G24" s="130">
        <f>(Crimes!G24/Population!M24)*100000</f>
        <v>2228.7768083660881</v>
      </c>
      <c r="H24" s="130">
        <f>(Crimes!H24/Population!N24)*100000</f>
        <v>2139.699310142621</v>
      </c>
      <c r="I24" s="130">
        <f>(Crimes!I24/Population!O24)*100000</f>
        <v>2181.0072281455282</v>
      </c>
      <c r="J24" s="130">
        <f>(Crimes!J24/Population!P24)*100000</f>
        <v>2070.9548087360358</v>
      </c>
      <c r="K24" s="130">
        <f>(Crimes!K24/Population!Q24)*100000</f>
        <v>2414.262951505656</v>
      </c>
      <c r="L24" s="130">
        <f>(Crimes!L24/Population!R24)*100000</f>
        <v>2408.3337702969607</v>
      </c>
      <c r="M24" s="130">
        <f>(Crimes!M24/Population!S24)*100000</f>
        <v>2443.2383687578867</v>
      </c>
      <c r="N24" s="130">
        <f>(Crimes!N24/Population!T24)*100000</f>
        <v>2214.4883205678675</v>
      </c>
      <c r="O24" s="130">
        <f>(Crimes!O24/Population!U24)*100000</f>
        <v>2384.3139406563641</v>
      </c>
      <c r="P24" s="130">
        <f>(Crimes!P24/Population!V24)*100000</f>
        <v>2348.7885179179743</v>
      </c>
      <c r="Q24" s="130">
        <f>(Crimes!Q24/Population!W24)*100000</f>
        <v>2341.566880089907</v>
      </c>
    </row>
    <row r="25" spans="2:17">
      <c r="B25" s="128">
        <v>9</v>
      </c>
      <c r="C25" s="129" t="s">
        <v>39</v>
      </c>
      <c r="D25" s="98"/>
      <c r="E25" s="130">
        <f>(Crimes!E25/Population!K25)*100000</f>
        <v>2527.0872729091029</v>
      </c>
      <c r="F25" s="130">
        <f>(Crimes!F25/Population!L25)*100000</f>
        <v>2455.3574793859812</v>
      </c>
      <c r="G25" s="130">
        <f>(Crimes!G25/Population!M25)*100000</f>
        <v>2368.2248345640601</v>
      </c>
      <c r="H25" s="130">
        <f>(Crimes!H25/Population!N25)*100000</f>
        <v>2378.0847463745167</v>
      </c>
      <c r="I25" s="130">
        <f>(Crimes!I25/Population!O25)*100000</f>
        <v>2224.0389541338245</v>
      </c>
      <c r="J25" s="130">
        <f>(Crimes!J25/Population!P25)*100000</f>
        <v>2328.668524297671</v>
      </c>
      <c r="K25" s="130">
        <f>(Crimes!K25/Population!Q25)*100000</f>
        <v>2639.963209873828</v>
      </c>
      <c r="L25" s="130">
        <f>(Crimes!L25/Population!R25)*100000</f>
        <v>3051.517212854179</v>
      </c>
      <c r="M25" s="130">
        <f>(Crimes!M25/Population!S25)*100000</f>
        <v>3067.0956055321849</v>
      </c>
      <c r="N25" s="130">
        <f>(Crimes!N25/Population!T25)*100000</f>
        <v>2480.302961080316</v>
      </c>
      <c r="O25" s="130">
        <f>(Crimes!O25/Population!U25)*100000</f>
        <v>2760.2173019443976</v>
      </c>
      <c r="P25" s="130">
        <f>(Crimes!P25/Population!V25)*100000</f>
        <v>2867.4020667273317</v>
      </c>
      <c r="Q25" s="130">
        <f>(Crimes!Q25/Population!W25)*100000</f>
        <v>2838.3837552361579</v>
      </c>
    </row>
    <row r="26" spans="2:17">
      <c r="B26" s="128">
        <v>10</v>
      </c>
      <c r="C26" s="129" t="s">
        <v>40</v>
      </c>
      <c r="D26" s="98"/>
      <c r="E26" s="130">
        <f>(Crimes!E26/Population!K26)*100000</f>
        <v>2486.4274776141515</v>
      </c>
      <c r="F26" s="130">
        <f>(Crimes!F26/Population!L26)*100000</f>
        <v>2127.8186937059759</v>
      </c>
      <c r="G26" s="130">
        <f>(Crimes!G26/Population!M26)*100000</f>
        <v>2082.4222557956182</v>
      </c>
      <c r="H26" s="130">
        <f>(Crimes!H26/Population!N26)*100000</f>
        <v>1896.3424096099604</v>
      </c>
      <c r="I26" s="130">
        <f>(Crimes!I26/Population!O26)*100000</f>
        <v>2183.6657477974163</v>
      </c>
      <c r="J26" s="130">
        <f>(Crimes!J26/Population!P26)*100000</f>
        <v>2398.3748016755758</v>
      </c>
      <c r="K26" s="130">
        <f>(Crimes!K26/Population!Q26)*100000</f>
        <v>2561.6053932557843</v>
      </c>
      <c r="L26" s="130">
        <f>(Crimes!L26/Population!R26)*100000</f>
        <v>2297.758635591023</v>
      </c>
      <c r="M26" s="130">
        <f>(Crimes!M26/Population!S26)*100000</f>
        <v>2145.3124237617853</v>
      </c>
      <c r="N26" s="130">
        <f>(Crimes!N26/Population!T26)*100000</f>
        <v>1797.1122180013688</v>
      </c>
      <c r="O26" s="130">
        <f>(Crimes!O26/Population!U26)*100000</f>
        <v>2006.8772597707534</v>
      </c>
      <c r="P26" s="130">
        <f>(Crimes!P26/Population!V26)*100000</f>
        <v>1793.077718801404</v>
      </c>
      <c r="Q26" s="130">
        <f>(Crimes!Q26/Population!W26)*100000</f>
        <v>1479.6457912556632</v>
      </c>
    </row>
    <row r="27" spans="2:17">
      <c r="B27" s="128">
        <v>11</v>
      </c>
      <c r="C27" s="129" t="s">
        <v>41</v>
      </c>
      <c r="D27" s="98"/>
      <c r="E27" s="130">
        <f>(Crimes!E27/Population!K27)*100000</f>
        <v>1917.8129325230466</v>
      </c>
      <c r="F27" s="130">
        <f>(Crimes!F27/Population!L27)*100000</f>
        <v>1835.0591262790272</v>
      </c>
      <c r="G27" s="130">
        <f>(Crimes!G27/Population!M27)*100000</f>
        <v>1817.7497438709399</v>
      </c>
      <c r="H27" s="130">
        <f>(Crimes!H27/Population!N27)*100000</f>
        <v>2125.7500517861299</v>
      </c>
      <c r="I27" s="130">
        <f>(Crimes!I27/Population!O27)*100000</f>
        <v>2125.4546842463114</v>
      </c>
      <c r="J27" s="130">
        <f>(Crimes!J27/Population!P27)*100000</f>
        <v>2297.2332029481718</v>
      </c>
      <c r="K27" s="130">
        <f>(Crimes!K27/Population!Q27)*100000</f>
        <v>2513.8316517505873</v>
      </c>
      <c r="L27" s="130">
        <f>(Crimes!L27/Population!R27)*100000</f>
        <v>2823.2199386042698</v>
      </c>
      <c r="M27" s="130">
        <f>(Crimes!M27/Population!S27)*100000</f>
        <v>2848.8423590065372</v>
      </c>
      <c r="N27" s="130">
        <f>(Crimes!N27/Population!T27)*100000</f>
        <v>2528.2772178703331</v>
      </c>
      <c r="O27" s="130">
        <f>(Crimes!O27/Population!U27)*100000</f>
        <v>2704.9367416187265</v>
      </c>
      <c r="P27" s="130">
        <f>(Crimes!P27/Population!V27)*100000</f>
        <v>2771.2991910998435</v>
      </c>
      <c r="Q27" s="130">
        <f>(Crimes!Q27/Population!W27)*100000</f>
        <v>2859.9990370308246</v>
      </c>
    </row>
    <row r="28" spans="2:17">
      <c r="B28" s="128">
        <v>12</v>
      </c>
      <c r="C28" s="129" t="s">
        <v>42</v>
      </c>
      <c r="D28" s="98"/>
      <c r="E28" s="130">
        <f>(Crimes!E28/Population!K28)*100000</f>
        <v>1706.6156681649843</v>
      </c>
      <c r="F28" s="130">
        <f>(Crimes!F28/Population!L28)*100000</f>
        <v>1557.2062369268763</v>
      </c>
      <c r="G28" s="130">
        <f>(Crimes!G28/Population!M28)*100000</f>
        <v>1532.2532668161937</v>
      </c>
      <c r="H28" s="130">
        <f>(Crimes!H28/Population!N28)*100000</f>
        <v>1512.8485435121775</v>
      </c>
      <c r="I28" s="130">
        <f>(Crimes!I28/Population!O28)*100000</f>
        <v>1408.4485470001689</v>
      </c>
      <c r="J28" s="130">
        <f>(Crimes!J28/Population!P28)*100000</f>
        <v>1397.9577985825799</v>
      </c>
      <c r="K28" s="130">
        <f>(Crimes!K28/Population!Q28)*100000</f>
        <v>1227.252588692078</v>
      </c>
      <c r="L28" s="130">
        <f>(Crimes!L28/Population!R28)*100000</f>
        <v>1026.4750204398099</v>
      </c>
      <c r="M28" s="130">
        <f>(Crimes!M28/Population!S28)*100000</f>
        <v>998.28993926436726</v>
      </c>
      <c r="N28" s="130">
        <f>(Crimes!N28/Population!T28)*100000</f>
        <v>861.22434255618487</v>
      </c>
      <c r="O28" s="130">
        <f>(Crimes!O28/Population!U28)*100000</f>
        <v>882.98297598497118</v>
      </c>
      <c r="P28" s="130">
        <f>(Crimes!P28/Population!V28)*100000</f>
        <v>978.49391751900305</v>
      </c>
      <c r="Q28" s="130">
        <f>(Crimes!Q28/Population!W28)*100000</f>
        <v>968.24113540317205</v>
      </c>
    </row>
    <row r="29" spans="2:17">
      <c r="B29" s="128">
        <v>13</v>
      </c>
      <c r="C29" s="129" t="s">
        <v>43</v>
      </c>
      <c r="D29" s="98"/>
      <c r="E29" s="130">
        <f>(Crimes!E29/Population!K29)*100000</f>
        <v>1480.4837971069148</v>
      </c>
      <c r="F29" s="130">
        <f>(Crimes!F29/Population!L29)*100000</f>
        <v>1391.9315651421318</v>
      </c>
      <c r="G29" s="130">
        <f>(Crimes!G29/Population!M29)*100000</f>
        <v>1588.3353866917469</v>
      </c>
      <c r="H29" s="130">
        <f>(Crimes!H29/Population!N29)*100000</f>
        <v>1464.7594326162796</v>
      </c>
      <c r="I29" s="130">
        <f>(Crimes!I29/Population!O29)*100000</f>
        <v>1239.5833802804204</v>
      </c>
      <c r="J29" s="130">
        <f>(Crimes!J29/Population!P29)*100000</f>
        <v>1474.2313067784767</v>
      </c>
      <c r="K29" s="130">
        <f>(Crimes!K29/Population!Q29)*100000</f>
        <v>1913.0667116905811</v>
      </c>
      <c r="L29" s="130">
        <f>(Crimes!L29/Population!R29)*100000</f>
        <v>2155.1958092713558</v>
      </c>
      <c r="M29" s="130">
        <f>(Crimes!M29/Population!S29)*100000</f>
        <v>2043.5306952687026</v>
      </c>
      <c r="N29" s="130">
        <f>(Crimes!N29/Population!T29)*100000</f>
        <v>1674.6536742331846</v>
      </c>
      <c r="O29" s="130">
        <f>(Crimes!O29/Population!U29)*100000</f>
        <v>1832.3182706549874</v>
      </c>
      <c r="P29" s="130">
        <f>(Crimes!P29/Population!V29)*100000</f>
        <v>2030.4035440557182</v>
      </c>
      <c r="Q29" s="130">
        <f>(Crimes!Q29/Population!W29)*100000</f>
        <v>2126.8680014985639</v>
      </c>
    </row>
    <row r="30" spans="2:17">
      <c r="B30" s="128">
        <v>14</v>
      </c>
      <c r="C30" s="129" t="s">
        <v>44</v>
      </c>
      <c r="D30" s="98"/>
      <c r="E30" s="130">
        <f>(Crimes!E30/Population!K30)*100000</f>
        <v>1527.5601342851608</v>
      </c>
      <c r="F30" s="130">
        <f>(Crimes!F30/Population!L30)*100000</f>
        <v>1540.2218266371949</v>
      </c>
      <c r="G30" s="130">
        <f>(Crimes!G30/Population!M30)*100000</f>
        <v>1721.4744372677421</v>
      </c>
      <c r="H30" s="130">
        <f>(Crimes!H30/Population!N30)*100000</f>
        <v>1523.8546587176932</v>
      </c>
      <c r="I30" s="130">
        <f>(Crimes!I30/Population!O30)*100000</f>
        <v>1555.6330852744954</v>
      </c>
      <c r="J30" s="130">
        <f>(Crimes!J30/Population!P30)*100000</f>
        <v>2196.6786834827167</v>
      </c>
      <c r="K30" s="130">
        <f>(Crimes!K30/Population!Q30)*100000</f>
        <v>2617.7779300197449</v>
      </c>
      <c r="L30" s="130">
        <f>(Crimes!L30/Population!R30)*100000</f>
        <v>2512.0120683260616</v>
      </c>
      <c r="M30" s="130">
        <f>(Crimes!M30/Population!S30)*100000</f>
        <v>2365.8024698256509</v>
      </c>
      <c r="N30" s="130">
        <f>(Crimes!N30/Population!T30)*100000</f>
        <v>1874.7136448541667</v>
      </c>
      <c r="O30" s="130">
        <f>(Crimes!O30/Population!U30)*100000</f>
        <v>1874.376485720466</v>
      </c>
      <c r="P30" s="130">
        <f>(Crimes!P30/Population!V30)*100000</f>
        <v>1842.2919042205642</v>
      </c>
      <c r="Q30" s="130">
        <f>(Crimes!Q30/Population!W30)*100000</f>
        <v>1847.3218217108251</v>
      </c>
    </row>
    <row r="31" spans="2:17">
      <c r="B31" s="128">
        <v>15</v>
      </c>
      <c r="C31" s="129" t="s">
        <v>45</v>
      </c>
      <c r="D31" s="98"/>
      <c r="E31" s="130">
        <f>(Crimes!E31/Population!K31)*100000</f>
        <v>2238.9690479276369</v>
      </c>
      <c r="F31" s="130">
        <f>(Crimes!F31/Population!L31)*100000</f>
        <v>2204.1909572606492</v>
      </c>
      <c r="G31" s="130">
        <f>(Crimes!G31/Population!M31)*100000</f>
        <v>2195.5584408314871</v>
      </c>
      <c r="H31" s="130">
        <f>(Crimes!H31/Population!N31)*100000</f>
        <v>1899.6852775869984</v>
      </c>
      <c r="I31" s="130">
        <f>(Crimes!I31/Population!O31)*100000</f>
        <v>2517.6431513880752</v>
      </c>
      <c r="J31" s="130">
        <f>(Crimes!J31/Population!P31)*100000</f>
        <v>2513.134424602024</v>
      </c>
      <c r="K31" s="130">
        <f>(Crimes!K31/Population!Q31)*100000</f>
        <v>2618.4267503954043</v>
      </c>
      <c r="L31" s="130">
        <f>(Crimes!L31/Population!R31)*100000</f>
        <v>2508.1310831434557</v>
      </c>
      <c r="M31" s="130">
        <f>(Crimes!M31/Population!S31)*100000</f>
        <v>2574.8211504172118</v>
      </c>
      <c r="N31" s="130">
        <f>(Crimes!N31/Population!T31)*100000</f>
        <v>2453.0494311620469</v>
      </c>
      <c r="O31" s="130">
        <f>(Crimes!O31/Population!U31)*100000</f>
        <v>2727.2852038482747</v>
      </c>
      <c r="P31" s="130">
        <f>(Crimes!P31/Population!V31)*100000</f>
        <v>2745.3588550121531</v>
      </c>
      <c r="Q31" s="130">
        <f>(Crimes!Q31/Population!W31)*100000</f>
        <v>2627.6653383502271</v>
      </c>
    </row>
    <row r="32" spans="2:17">
      <c r="B32" s="128">
        <v>16</v>
      </c>
      <c r="C32" s="129" t="s">
        <v>46</v>
      </c>
      <c r="D32" s="98"/>
      <c r="E32" s="130">
        <f>(Crimes!E32/Population!K32)*100000</f>
        <v>1001.5168200802045</v>
      </c>
      <c r="F32" s="130">
        <f>(Crimes!F32/Population!L32)*100000</f>
        <v>984.39625011679448</v>
      </c>
      <c r="G32" s="130">
        <f>(Crimes!G32/Population!M32)*100000</f>
        <v>991.56171566035357</v>
      </c>
      <c r="H32" s="130">
        <f>(Crimes!H32/Population!N32)*100000</f>
        <v>1039.8142216622034</v>
      </c>
      <c r="I32" s="130">
        <f>(Crimes!I32/Population!O32)*100000</f>
        <v>891.87653142898546</v>
      </c>
      <c r="J32" s="130">
        <f>(Crimes!J32/Population!P32)*100000</f>
        <v>932.65026445811304</v>
      </c>
      <c r="K32" s="130">
        <f>(Crimes!K32/Population!Q32)*100000</f>
        <v>1195.9864300879951</v>
      </c>
      <c r="L32" s="130">
        <f>(Crimes!L32/Population!R32)*100000</f>
        <v>1277.1272972888953</v>
      </c>
      <c r="M32" s="130">
        <f>(Crimes!M32/Population!S32)*100000</f>
        <v>1267.0416066284861</v>
      </c>
      <c r="N32" s="130">
        <f>(Crimes!N32/Population!T32)*100000</f>
        <v>1228.7624893258489</v>
      </c>
      <c r="O32" s="130">
        <f>(Crimes!O32/Population!U32)*100000</f>
        <v>1234.9811943353775</v>
      </c>
      <c r="P32" s="130">
        <f>(Crimes!P32/Population!V32)*100000</f>
        <v>1144.6743906666175</v>
      </c>
      <c r="Q32" s="130">
        <f>(Crimes!Q32/Population!W32)*100000</f>
        <v>1213.4131946671996</v>
      </c>
    </row>
    <row r="33" spans="2:17">
      <c r="B33" s="128">
        <v>17</v>
      </c>
      <c r="C33" s="129" t="s">
        <v>47</v>
      </c>
      <c r="D33" s="98"/>
      <c r="E33" s="130">
        <f>(Crimes!E33/Population!K33)*100000</f>
        <v>2928.2967965202861</v>
      </c>
      <c r="F33" s="130">
        <f>(Crimes!F33/Population!L33)*100000</f>
        <v>3244.8595011438783</v>
      </c>
      <c r="G33" s="130">
        <f>(Crimes!G33/Population!M33)*100000</f>
        <v>3428.5370967340955</v>
      </c>
      <c r="H33" s="130">
        <f>(Crimes!H33/Population!N33)*100000</f>
        <v>3282.3489554840721</v>
      </c>
      <c r="I33" s="130">
        <f>(Crimes!I33/Population!O33)*100000</f>
        <v>3259.4256606715826</v>
      </c>
      <c r="J33" s="130">
        <f>(Crimes!J33/Population!P33)*100000</f>
        <v>2986.779387226537</v>
      </c>
      <c r="K33" s="130">
        <f>(Crimes!K33/Population!Q33)*100000</f>
        <v>2858.7311281118341</v>
      </c>
      <c r="L33" s="130">
        <f>(Crimes!L33/Population!R33)*100000</f>
        <v>2850.6124541111408</v>
      </c>
      <c r="M33" s="130">
        <f>(Crimes!M33/Population!S33)*100000</f>
        <v>2674.5789601770048</v>
      </c>
      <c r="N33" s="130">
        <f>(Crimes!N33/Population!T33)*100000</f>
        <v>2479.800444993456</v>
      </c>
      <c r="O33" s="130">
        <f>(Crimes!O33/Population!U33)*100000</f>
        <v>2543.7141678523021</v>
      </c>
      <c r="P33" s="130">
        <f>(Crimes!P33/Population!V33)*100000</f>
        <v>2673.9630807725844</v>
      </c>
      <c r="Q33" s="130">
        <f>(Crimes!Q33/Population!W33)*100000</f>
        <v>2804.6017345744181</v>
      </c>
    </row>
    <row r="34" spans="2:17">
      <c r="B34" s="128">
        <v>18</v>
      </c>
      <c r="C34" s="129" t="s">
        <v>48</v>
      </c>
      <c r="D34" s="98"/>
      <c r="E34" s="130">
        <f>(Crimes!E34/Population!K34)*100000</f>
        <v>892.39774363331685</v>
      </c>
      <c r="F34" s="130">
        <f>(Crimes!F34/Population!L34)*100000</f>
        <v>823.49645038645167</v>
      </c>
      <c r="G34" s="130">
        <f>(Crimes!G34/Population!M34)*100000</f>
        <v>863.69945764001102</v>
      </c>
      <c r="H34" s="130">
        <f>(Crimes!H34/Population!N34)*100000</f>
        <v>817.09288978480924</v>
      </c>
      <c r="I34" s="130">
        <f>(Crimes!I34/Population!O34)*100000</f>
        <v>740.40347592213686</v>
      </c>
      <c r="J34" s="130">
        <f>(Crimes!J34/Population!P34)*100000</f>
        <v>400.73767196322132</v>
      </c>
      <c r="K34" s="130">
        <f>(Crimes!K34/Population!Q34)*100000</f>
        <v>343.80992649728154</v>
      </c>
      <c r="L34" s="130">
        <f>(Crimes!L34/Population!R34)*100000</f>
        <v>479.80795013797774</v>
      </c>
      <c r="M34" s="130">
        <f>(Crimes!M34/Population!S34)*100000</f>
        <v>478.79214830385661</v>
      </c>
      <c r="N34" s="130">
        <f>(Crimes!N34/Population!T34)*100000</f>
        <v>426.6657378705026</v>
      </c>
      <c r="O34" s="130">
        <f>(Crimes!O34/Population!U34)*100000</f>
        <v>496.31530895921543</v>
      </c>
      <c r="P34" s="130">
        <f>(Crimes!P34/Population!V34)*100000</f>
        <v>902.95324513621745</v>
      </c>
      <c r="Q34" s="130">
        <f>(Crimes!Q34/Population!W34)*100000</f>
        <v>1213.7280346145617</v>
      </c>
    </row>
    <row r="35" spans="2:17">
      <c r="B35" s="128">
        <v>19</v>
      </c>
      <c r="C35" s="129" t="s">
        <v>49</v>
      </c>
      <c r="D35" s="98"/>
      <c r="E35" s="130">
        <f>(Crimes!E35/Population!K35)*100000</f>
        <v>1884.9909675864026</v>
      </c>
      <c r="F35" s="130">
        <f>(Crimes!F35/Population!L35)*100000</f>
        <v>1557.2137972658836</v>
      </c>
      <c r="G35" s="130">
        <f>(Crimes!G35/Population!M35)*100000</f>
        <v>1749.3677417012079</v>
      </c>
      <c r="H35" s="130">
        <f>(Crimes!H35/Population!N35)*100000</f>
        <v>1776.6412059625154</v>
      </c>
      <c r="I35" s="130">
        <f>(Crimes!I35/Population!O35)*100000</f>
        <v>1761.8324031053057</v>
      </c>
      <c r="J35" s="130">
        <f>(Crimes!J35/Population!P35)*100000</f>
        <v>2019.0084020920538</v>
      </c>
      <c r="K35" s="130">
        <f>(Crimes!K35/Population!Q35)*100000</f>
        <v>1951.3661933603262</v>
      </c>
      <c r="L35" s="130">
        <f>(Crimes!L35/Population!R35)*100000</f>
        <v>1820.5565236515258</v>
      </c>
      <c r="M35" s="130">
        <f>(Crimes!M35/Population!S35)*100000</f>
        <v>1657.9617718869595</v>
      </c>
      <c r="N35" s="130">
        <f>(Crimes!N35/Population!T35)*100000</f>
        <v>1644.8033867336956</v>
      </c>
      <c r="O35" s="130">
        <f>(Crimes!O35/Population!U35)*100000</f>
        <v>1878.1591049926005</v>
      </c>
      <c r="P35" s="130">
        <f>(Crimes!P35/Population!V35)*100000</f>
        <v>2099.0220167819325</v>
      </c>
      <c r="Q35" s="130">
        <f>(Crimes!Q35/Population!W35)*100000</f>
        <v>1925.2078524116437</v>
      </c>
    </row>
    <row r="36" spans="2:17">
      <c r="B36" s="128">
        <v>20</v>
      </c>
      <c r="C36" s="129" t="s">
        <v>50</v>
      </c>
      <c r="D36" s="98"/>
      <c r="E36" s="130">
        <f>(Crimes!E36/Population!K36)*100000</f>
        <v>1705.0679119028625</v>
      </c>
      <c r="F36" s="130">
        <f>(Crimes!F36/Population!L36)*100000</f>
        <v>1725.7507678375698</v>
      </c>
      <c r="G36" s="130">
        <f>(Crimes!G36/Population!M36)*100000</f>
        <v>1530.954550982399</v>
      </c>
      <c r="H36" s="130">
        <f>(Crimes!H36/Population!N36)*100000</f>
        <v>1164.2999136509509</v>
      </c>
      <c r="I36" s="130">
        <f>(Crimes!I36/Population!O36)*100000</f>
        <v>204.90377849657415</v>
      </c>
      <c r="J36" s="130">
        <f>(Crimes!J36/Population!P36)*100000</f>
        <v>1039.8578736984093</v>
      </c>
      <c r="K36" s="130">
        <f>(Crimes!K36/Population!Q36)*100000</f>
        <v>1035.8294906214912</v>
      </c>
      <c r="L36" s="130">
        <f>(Crimes!L36/Population!R36)*100000</f>
        <v>1340.4416635408104</v>
      </c>
      <c r="M36" s="130">
        <f>(Crimes!M36/Population!S36)*100000</f>
        <v>1376.9685748148838</v>
      </c>
      <c r="N36" s="130">
        <f>(Crimes!N36/Population!T36)*100000</f>
        <v>1212.2985877672706</v>
      </c>
      <c r="O36" s="130">
        <f>(Crimes!O36/Population!U36)*100000</f>
        <v>1263.6862117854107</v>
      </c>
      <c r="P36" s="130">
        <f>(Crimes!P36/Population!V36)*100000</f>
        <v>1285.5686399443757</v>
      </c>
      <c r="Q36" s="130">
        <f>(Crimes!Q36/Population!W36)*100000</f>
        <v>1253.6473982635086</v>
      </c>
    </row>
    <row r="37" spans="2:17">
      <c r="B37" s="128">
        <v>21</v>
      </c>
      <c r="C37" s="129" t="s">
        <v>51</v>
      </c>
      <c r="D37" s="98"/>
      <c r="E37" s="130">
        <f>(Crimes!E37/Population!K37)*100000</f>
        <v>1908.373316114215</v>
      </c>
      <c r="F37" s="130">
        <f>(Crimes!F37/Population!L37)*100000</f>
        <v>2052.7564982528802</v>
      </c>
      <c r="G37" s="130">
        <f>(Crimes!G37/Population!M37)*100000</f>
        <v>1768.2645717113717</v>
      </c>
      <c r="H37" s="130">
        <f>(Crimes!H37/Population!N37)*100000</f>
        <v>1525.6816481600158</v>
      </c>
      <c r="I37" s="130">
        <f>(Crimes!I37/Population!O37)*100000</f>
        <v>1357.7641914915775</v>
      </c>
      <c r="J37" s="130">
        <f>(Crimes!J37/Population!P37)*100000</f>
        <v>1040.6268584078191</v>
      </c>
      <c r="K37" s="130">
        <f>(Crimes!K37/Population!Q37)*100000</f>
        <v>1072.8661579526204</v>
      </c>
      <c r="L37" s="130">
        <f>(Crimes!L37/Population!R37)*100000</f>
        <v>1192.8910154082082</v>
      </c>
      <c r="M37" s="130">
        <f>(Crimes!M37/Population!S37)*100000</f>
        <v>1490.2951526474073</v>
      </c>
      <c r="N37" s="130">
        <f>(Crimes!N37/Population!T37)*100000</f>
        <v>1208.1208398232441</v>
      </c>
      <c r="O37" s="130">
        <f>(Crimes!O37/Population!U37)*100000</f>
        <v>1389.2568647030839</v>
      </c>
      <c r="P37" s="130">
        <f>(Crimes!P37/Population!V37)*100000</f>
        <v>1413.6038979431739</v>
      </c>
      <c r="Q37" s="130">
        <f>(Crimes!Q37/Population!W37)*100000</f>
        <v>1426.6371725382503</v>
      </c>
    </row>
    <row r="38" spans="2:17">
      <c r="B38" s="128">
        <v>22</v>
      </c>
      <c r="C38" s="129" t="s">
        <v>52</v>
      </c>
      <c r="D38" s="98"/>
      <c r="E38" s="130">
        <f>(Crimes!E38/Population!K38)*100000</f>
        <v>1605.7334851074513</v>
      </c>
      <c r="F38" s="130">
        <f>(Crimes!F38/Population!L38)*100000</f>
        <v>1730.0171127614678</v>
      </c>
      <c r="G38" s="130">
        <f>(Crimes!G38/Population!M38)*100000</f>
        <v>1805.5877767222196</v>
      </c>
      <c r="H38" s="130">
        <f>(Crimes!H38/Population!N38)*100000</f>
        <v>2242.3885833690842</v>
      </c>
      <c r="I38" s="130">
        <f>(Crimes!I38/Population!O38)*100000</f>
        <v>2013.454937004758</v>
      </c>
      <c r="J38" s="130">
        <f>(Crimes!J38/Population!P38)*100000</f>
        <v>2572.5223431660856</v>
      </c>
      <c r="K38" s="130">
        <f>(Crimes!K38/Population!Q38)*100000</f>
        <v>3048.5597027455824</v>
      </c>
      <c r="L38" s="130">
        <f>(Crimes!L38/Population!R38)*100000</f>
        <v>3208.6306497520081</v>
      </c>
      <c r="M38" s="130">
        <f>(Crimes!M38/Population!S38)*100000</f>
        <v>3217.1871104114798</v>
      </c>
      <c r="N38" s="130">
        <f>(Crimes!N38/Population!T38)*100000</f>
        <v>2658.6578852156422</v>
      </c>
      <c r="O38" s="130">
        <f>(Crimes!O38/Population!U38)*100000</f>
        <v>2726.1104008004895</v>
      </c>
      <c r="P38" s="130">
        <f>(Crimes!P38/Population!V38)*100000</f>
        <v>2869.0835176344781</v>
      </c>
      <c r="Q38" s="130">
        <f>(Crimes!Q38/Population!W38)*100000</f>
        <v>3052.8942082139315</v>
      </c>
    </row>
    <row r="39" spans="2:17">
      <c r="B39" s="128">
        <v>23</v>
      </c>
      <c r="C39" s="129" t="s">
        <v>53</v>
      </c>
      <c r="D39" s="98"/>
      <c r="E39" s="130">
        <f>(Crimes!E39/Population!K39)*100000</f>
        <v>3056.1779382967889</v>
      </c>
      <c r="F39" s="130">
        <f>(Crimes!F39/Population!L39)*100000</f>
        <v>3144.2511194777999</v>
      </c>
      <c r="G39" s="130">
        <f>(Crimes!G39/Population!M39)*100000</f>
        <v>3015.1179042660956</v>
      </c>
      <c r="H39" s="130">
        <f>(Crimes!H39/Population!N39)*100000</f>
        <v>2701.9790150141757</v>
      </c>
      <c r="I39" s="130">
        <f>(Crimes!I39/Population!O39)*100000</f>
        <v>2601.3344487093791</v>
      </c>
      <c r="J39" s="130">
        <f>(Crimes!J39/Population!P39)*100000</f>
        <v>1452.4887987202039</v>
      </c>
      <c r="K39" s="130">
        <f>(Crimes!K39/Population!Q39)*100000</f>
        <v>1949.3598677981454</v>
      </c>
      <c r="L39" s="130">
        <f>(Crimes!L39/Population!R39)*100000</f>
        <v>2405.1790160265195</v>
      </c>
      <c r="M39" s="130">
        <f>(Crimes!M39/Population!S39)*100000</f>
        <v>3111.3190023930092</v>
      </c>
      <c r="N39" s="130">
        <f>(Crimes!N39/Population!T39)*100000</f>
        <v>2697.9895009404663</v>
      </c>
      <c r="O39" s="130">
        <f>(Crimes!O39/Population!U39)*100000</f>
        <v>3073.6938587271006</v>
      </c>
      <c r="P39" s="130">
        <f>(Crimes!P39/Population!V39)*100000</f>
        <v>3250.3608555095257</v>
      </c>
      <c r="Q39" s="130">
        <f>(Crimes!Q39/Population!W39)*100000</f>
        <v>3342.7659546975747</v>
      </c>
    </row>
    <row r="40" spans="2:17">
      <c r="B40" s="128">
        <v>24</v>
      </c>
      <c r="C40" s="129" t="s">
        <v>54</v>
      </c>
      <c r="D40" s="98"/>
      <c r="E40" s="130">
        <f>(Crimes!E40/Population!K40)*100000</f>
        <v>1864.7063292455207</v>
      </c>
      <c r="F40" s="130">
        <f>(Crimes!F40/Population!L40)*100000</f>
        <v>1568.6975147483743</v>
      </c>
      <c r="G40" s="130">
        <f>(Crimes!G40/Population!M40)*100000</f>
        <v>967.53064560917505</v>
      </c>
      <c r="H40" s="130">
        <f>(Crimes!H40/Population!N40)*100000</f>
        <v>836.89272191717725</v>
      </c>
      <c r="I40" s="130">
        <f>(Crimes!I40/Population!O40)*100000</f>
        <v>1007.1732705740733</v>
      </c>
      <c r="J40" s="130">
        <f>(Crimes!J40/Population!P40)*100000</f>
        <v>1326.4229969566397</v>
      </c>
      <c r="K40" s="130">
        <f>(Crimes!K40/Population!Q40)*100000</f>
        <v>1594.4960673569094</v>
      </c>
      <c r="L40" s="130">
        <f>(Crimes!L40/Population!R40)*100000</f>
        <v>1732.9632080734889</v>
      </c>
      <c r="M40" s="130">
        <f>(Crimes!M40/Population!S40)*100000</f>
        <v>2331.1324413850907</v>
      </c>
      <c r="N40" s="130">
        <f>(Crimes!N40/Population!T40)*100000</f>
        <v>1997.1939529599088</v>
      </c>
      <c r="O40" s="130">
        <f>(Crimes!O40/Population!U40)*100000</f>
        <v>2194.4298349644387</v>
      </c>
      <c r="P40" s="130">
        <f>(Crimes!P40/Population!V40)*100000</f>
        <v>2389.2806770098732</v>
      </c>
      <c r="Q40" s="130">
        <f>(Crimes!Q40/Population!W40)*100000</f>
        <v>2609.052243308292</v>
      </c>
    </row>
    <row r="41" spans="2:17">
      <c r="B41" s="128">
        <v>25</v>
      </c>
      <c r="C41" s="129" t="s">
        <v>55</v>
      </c>
      <c r="D41" s="98"/>
      <c r="E41" s="130">
        <f>(Crimes!E41/Population!K41)*100000</f>
        <v>1623.2803437524194</v>
      </c>
      <c r="F41" s="130">
        <f>(Crimes!F41/Population!L41)*100000</f>
        <v>1565.9881723519043</v>
      </c>
      <c r="G41" s="130">
        <f>(Crimes!G41/Population!M41)*100000</f>
        <v>1522.1846784467955</v>
      </c>
      <c r="H41" s="130">
        <f>(Crimes!H41/Population!N41)*100000</f>
        <v>1462.2554808133514</v>
      </c>
      <c r="I41" s="130">
        <f>(Crimes!I41/Population!O41)*100000</f>
        <v>1107.3477836527634</v>
      </c>
      <c r="J41" s="130">
        <f>(Crimes!J41/Population!P41)*100000</f>
        <v>949.78465656582989</v>
      </c>
      <c r="K41" s="130">
        <f>(Crimes!K41/Population!Q41)*100000</f>
        <v>977.51181446074645</v>
      </c>
      <c r="L41" s="130">
        <f>(Crimes!L41/Population!R41)*100000</f>
        <v>982.31449120910929</v>
      </c>
      <c r="M41" s="130">
        <f>(Crimes!M41/Population!S41)*100000</f>
        <v>956.64785173529378</v>
      </c>
      <c r="N41" s="130">
        <f>(Crimes!N41/Population!T41)*100000</f>
        <v>965.78901448319994</v>
      </c>
      <c r="O41" s="130">
        <f>(Crimes!O41/Population!U41)*100000</f>
        <v>1096.4105426123203</v>
      </c>
      <c r="P41" s="130">
        <f>(Crimes!P41/Population!V41)*100000</f>
        <v>1171.5532598524533</v>
      </c>
      <c r="Q41" s="130">
        <f>(Crimes!Q41/Population!W41)*100000</f>
        <v>1309.8549601826674</v>
      </c>
    </row>
    <row r="42" spans="2:17">
      <c r="B42" s="128">
        <v>26</v>
      </c>
      <c r="C42" s="129" t="s">
        <v>56</v>
      </c>
      <c r="D42" s="98"/>
      <c r="E42" s="130">
        <f>(Crimes!E42/Population!K42)*100000</f>
        <v>1460.9828455951622</v>
      </c>
      <c r="F42" s="130">
        <f>(Crimes!F42/Population!L42)*100000</f>
        <v>1589.563671790753</v>
      </c>
      <c r="G42" s="130">
        <f>(Crimes!G42/Population!M42)*100000</f>
        <v>1614.2695210451286</v>
      </c>
      <c r="H42" s="130">
        <f>(Crimes!H42/Population!N42)*100000</f>
        <v>1434.5917794606135</v>
      </c>
      <c r="I42" s="130">
        <f>(Crimes!I42/Population!O42)*100000</f>
        <v>1283.2326770976615</v>
      </c>
      <c r="J42" s="130">
        <f>(Crimes!J42/Population!P42)*100000</f>
        <v>1757.5732177281147</v>
      </c>
      <c r="K42" s="130">
        <f>(Crimes!K42/Population!Q42)*100000</f>
        <v>1142.1155151174507</v>
      </c>
      <c r="L42" s="130">
        <f>(Crimes!L42/Population!R42)*100000</f>
        <v>790.5122886279961</v>
      </c>
      <c r="M42" s="130">
        <f>(Crimes!M42/Population!S42)*100000</f>
        <v>1002.1249941209921</v>
      </c>
      <c r="N42" s="130">
        <f>(Crimes!N42/Population!T42)*100000</f>
        <v>1287.2048361473946</v>
      </c>
      <c r="O42" s="130">
        <f>(Crimes!O42/Population!U42)*100000</f>
        <v>1540.5742512101237</v>
      </c>
      <c r="P42" s="130">
        <f>(Crimes!P42/Population!V42)*100000</f>
        <v>1361.2109907500533</v>
      </c>
      <c r="Q42" s="130">
        <f>(Crimes!Q42/Population!W42)*100000</f>
        <v>1441.6242925565496</v>
      </c>
    </row>
    <row r="43" spans="2:17">
      <c r="B43" s="128">
        <v>27</v>
      </c>
      <c r="C43" s="129" t="s">
        <v>57</v>
      </c>
      <c r="D43" s="98"/>
      <c r="E43" s="130">
        <f>(Crimes!E43/Population!K43)*100000</f>
        <v>3941.6209344011013</v>
      </c>
      <c r="F43" s="130">
        <f>(Crimes!F43/Population!L43)*100000</f>
        <v>3829.7633896963584</v>
      </c>
      <c r="G43" s="130">
        <f>(Crimes!G43/Population!M43)*100000</f>
        <v>3557.9894904660223</v>
      </c>
      <c r="H43" s="130">
        <f>(Crimes!H43/Population!N43)*100000</f>
        <v>3464.6856613209125</v>
      </c>
      <c r="I43" s="130">
        <f>(Crimes!I43/Population!O43)*100000</f>
        <v>3217.8873582596566</v>
      </c>
      <c r="J43" s="130">
        <f>(Crimes!J43/Population!P43)*100000</f>
        <v>3326.4715133727132</v>
      </c>
      <c r="K43" s="130">
        <f>(Crimes!K43/Population!Q43)*100000</f>
        <v>3357.1951092068134</v>
      </c>
      <c r="L43" s="130">
        <f>(Crimes!L43/Population!R43)*100000</f>
        <v>3186.8825418493334</v>
      </c>
      <c r="M43" s="130">
        <f>(Crimes!M43/Population!S43)*100000</f>
        <v>3082.0695491354177</v>
      </c>
      <c r="N43" s="130">
        <f>(Crimes!N43/Population!T43)*100000</f>
        <v>2385.5023524336743</v>
      </c>
      <c r="O43" s="130">
        <f>(Crimes!O43/Population!U43)*100000</f>
        <v>2577.4327679717935</v>
      </c>
      <c r="P43" s="130">
        <f>(Crimes!P43/Population!V43)*100000</f>
        <v>2338.7575684907893</v>
      </c>
      <c r="Q43" s="130">
        <f>(Crimes!Q43/Population!W43)*100000</f>
        <v>2213.986297653852</v>
      </c>
    </row>
    <row r="44" spans="2:17">
      <c r="B44" s="128">
        <v>28</v>
      </c>
      <c r="C44" s="129" t="s">
        <v>58</v>
      </c>
      <c r="D44" s="98"/>
      <c r="E44" s="130">
        <f>(Crimes!E44/Population!K44)*100000</f>
        <v>1900.1725909408035</v>
      </c>
      <c r="F44" s="130">
        <f>(Crimes!F44/Population!L44)*100000</f>
        <v>1706.4132701947458</v>
      </c>
      <c r="G44" s="130">
        <f>(Crimes!G44/Population!M44)*100000</f>
        <v>1399.8710589927971</v>
      </c>
      <c r="H44" s="130">
        <f>(Crimes!H44/Population!N44)*100000</f>
        <v>1697.7975833665512</v>
      </c>
      <c r="I44" s="130">
        <f>(Crimes!I44/Population!O44)*100000</f>
        <v>1683.4156320568429</v>
      </c>
      <c r="J44" s="130">
        <f>(Crimes!J44/Population!P44)*100000</f>
        <v>1797.7601349061019</v>
      </c>
      <c r="K44" s="130">
        <f>(Crimes!K44/Population!Q44)*100000</f>
        <v>1732.8406049712755</v>
      </c>
      <c r="L44" s="130">
        <f>(Crimes!L44/Population!R44)*100000</f>
        <v>1591.5652246178083</v>
      </c>
      <c r="M44" s="130">
        <f>(Crimes!M44/Population!S44)*100000</f>
        <v>1509.7575552841515</v>
      </c>
      <c r="N44" s="130">
        <f>(Crimes!N44/Population!T44)*100000</f>
        <v>1111.0603257188973</v>
      </c>
      <c r="O44" s="130">
        <f>(Crimes!O44/Population!U44)*100000</f>
        <v>1254.5153272009234</v>
      </c>
      <c r="P44" s="130">
        <f>(Crimes!P44/Population!V44)*100000</f>
        <v>1276.2523372348305</v>
      </c>
      <c r="Q44" s="130">
        <f>(Crimes!Q44/Population!W44)*100000</f>
        <v>1395.0643762441271</v>
      </c>
    </row>
    <row r="45" spans="2:17">
      <c r="B45" s="128">
        <v>29</v>
      </c>
      <c r="C45" s="129" t="s">
        <v>59</v>
      </c>
      <c r="D45" s="98"/>
      <c r="E45" s="130">
        <f>(Crimes!E45/Population!K45)*100000</f>
        <v>798.22406420066545</v>
      </c>
      <c r="F45" s="130">
        <f>(Crimes!F45/Population!L45)*100000</f>
        <v>824.64420459298015</v>
      </c>
      <c r="G45" s="130">
        <f>(Crimes!G45/Population!M45)*100000</f>
        <v>851.65461585507489</v>
      </c>
      <c r="H45" s="130">
        <f>(Crimes!H45/Population!N45)*100000</f>
        <v>848.45097124469589</v>
      </c>
      <c r="I45" s="130">
        <f>(Crimes!I45/Population!O45)*100000</f>
        <v>866.43720023168885</v>
      </c>
      <c r="J45" s="130">
        <f>(Crimes!J45/Population!P45)*100000</f>
        <v>694.16837092259334</v>
      </c>
      <c r="K45" s="130">
        <f>(Crimes!K45/Population!Q45)*100000</f>
        <v>698.54242963168042</v>
      </c>
      <c r="L45" s="130">
        <f>(Crimes!L45/Population!R45)*100000</f>
        <v>625.65387165696598</v>
      </c>
      <c r="M45" s="130">
        <f>(Crimes!M45/Population!S45)*100000</f>
        <v>424.50156433301481</v>
      </c>
      <c r="N45" s="130">
        <f>(Crimes!N45/Population!T45)*100000</f>
        <v>389.56555115387977</v>
      </c>
      <c r="O45" s="130">
        <f>(Crimes!O45/Population!U45)*100000</f>
        <v>417.02401273457019</v>
      </c>
      <c r="P45" s="130">
        <f>(Crimes!P45/Population!V45)*100000</f>
        <v>400.59413145476003</v>
      </c>
      <c r="Q45" s="130">
        <f>(Crimes!Q45/Population!W45)*100000</f>
        <v>338.59838411291497</v>
      </c>
    </row>
    <row r="46" spans="2:17">
      <c r="B46" s="128">
        <v>30</v>
      </c>
      <c r="C46" s="129" t="s">
        <v>60</v>
      </c>
      <c r="D46" s="98"/>
      <c r="E46" s="130">
        <f>(Crimes!E46/Population!K46)*100000</f>
        <v>1254.9988395136065</v>
      </c>
      <c r="F46" s="130">
        <f>(Crimes!F46/Population!L46)*100000</f>
        <v>1296.0261649718236</v>
      </c>
      <c r="G46" s="130">
        <f>(Crimes!G46/Population!M46)*100000</f>
        <v>1178.4661617201648</v>
      </c>
      <c r="H46" s="130">
        <f>(Crimes!H46/Population!N46)*100000</f>
        <v>792.63438610810147</v>
      </c>
      <c r="I46" s="130">
        <f>(Crimes!I46/Population!O46)*100000</f>
        <v>735.70869819351594</v>
      </c>
      <c r="J46" s="130">
        <f>(Crimes!J46/Population!P46)*100000</f>
        <v>678.76765618858929</v>
      </c>
      <c r="K46" s="130">
        <f>(Crimes!K46/Population!Q46)*100000</f>
        <v>1063.2975953382077</v>
      </c>
      <c r="L46" s="130">
        <f>(Crimes!L46/Population!R46)*100000</f>
        <v>949.21056389275384</v>
      </c>
      <c r="M46" s="130">
        <f>(Crimes!M46/Population!S46)*100000</f>
        <v>1390.2675083206013</v>
      </c>
      <c r="N46" s="130">
        <f>(Crimes!N46/Population!T46)*100000</f>
        <v>1209.7843882422003</v>
      </c>
      <c r="O46" s="130">
        <f>(Crimes!O46/Population!U46)*100000</f>
        <v>1323.7794911093442</v>
      </c>
      <c r="P46" s="130">
        <f>(Crimes!P46/Population!V46)*100000</f>
        <v>1272.9939086781942</v>
      </c>
      <c r="Q46" s="130">
        <f>(Crimes!Q46/Population!W46)*100000</f>
        <v>1276.4471453953261</v>
      </c>
    </row>
    <row r="47" spans="2:17">
      <c r="B47" s="128">
        <v>31</v>
      </c>
      <c r="C47" s="129" t="s">
        <v>61</v>
      </c>
      <c r="D47" s="98"/>
      <c r="E47" s="130">
        <f>(Crimes!E47/Population!K47)*100000</f>
        <v>3200.0703693169235</v>
      </c>
      <c r="F47" s="130">
        <f>(Crimes!F47/Population!L47)*100000</f>
        <v>2926.3870974612501</v>
      </c>
      <c r="G47" s="130">
        <f>(Crimes!G47/Population!M47)*100000</f>
        <v>2740.5561004628844</v>
      </c>
      <c r="H47" s="130">
        <f>(Crimes!H47/Population!N47)*100000</f>
        <v>1908.2931742663254</v>
      </c>
      <c r="I47" s="130">
        <f>(Crimes!I47/Population!O47)*100000</f>
        <v>2052.9973252370946</v>
      </c>
      <c r="J47" s="130">
        <f>(Crimes!J47/Population!P47)*100000</f>
        <v>1992.0244657414551</v>
      </c>
      <c r="K47" s="130">
        <f>(Crimes!K47/Population!Q47)*100000</f>
        <v>1387.1897378672086</v>
      </c>
      <c r="L47" s="130">
        <f>(Crimes!L47/Population!R47)*100000</f>
        <v>730.6419398156728</v>
      </c>
      <c r="M47" s="130">
        <f>(Crimes!M47/Population!S47)*100000</f>
        <v>887.32118065219379</v>
      </c>
      <c r="N47" s="130">
        <f>(Crimes!N47/Population!T47)*100000</f>
        <v>446.00915333505367</v>
      </c>
      <c r="O47" s="130">
        <f>(Crimes!O47/Population!U47)*100000</f>
        <v>445.06592587742688</v>
      </c>
      <c r="P47" s="130">
        <f>(Crimes!P47/Population!V47)*100000</f>
        <v>214.37761223373425</v>
      </c>
      <c r="Q47" s="130">
        <f>(Crimes!Q47/Population!W47)*100000</f>
        <v>216.66695353101326</v>
      </c>
    </row>
    <row r="48" spans="2:17">
      <c r="B48" s="128">
        <v>32</v>
      </c>
      <c r="C48" s="129" t="s">
        <v>62</v>
      </c>
      <c r="D48" s="98"/>
      <c r="E48" s="130">
        <f>(Crimes!E48/Population!K48)*100000</f>
        <v>1256.548202722639</v>
      </c>
      <c r="F48" s="130">
        <f>(Crimes!F48/Population!L48)*100000</f>
        <v>1379.9321693124434</v>
      </c>
      <c r="G48" s="130">
        <f>(Crimes!G48/Population!M48)*100000</f>
        <v>1240.654777698245</v>
      </c>
      <c r="H48" s="130">
        <f>(Crimes!H48/Population!N48)*100000</f>
        <v>1360.7630839673459</v>
      </c>
      <c r="I48" s="130">
        <f>(Crimes!I48/Population!O48)*100000</f>
        <v>1351.0071804875117</v>
      </c>
      <c r="J48" s="130">
        <f>(Crimes!J48/Population!P48)*100000</f>
        <v>1407.9380559839421</v>
      </c>
      <c r="K48" s="130">
        <f>(Crimes!K48/Population!Q48)*100000</f>
        <v>1534.7298285158558</v>
      </c>
      <c r="L48" s="130">
        <f>(Crimes!L48/Population!R48)*100000</f>
        <v>1696.2196922492342</v>
      </c>
      <c r="M48" s="130">
        <f>(Crimes!M48/Population!S48)*100000</f>
        <v>1915.9944580788222</v>
      </c>
      <c r="N48" s="130">
        <f>(Crimes!N48/Population!T48)*100000</f>
        <v>1777.2519255776733</v>
      </c>
      <c r="O48" s="130">
        <f>(Crimes!O48/Population!U48)*100000</f>
        <v>1950.1458532024021</v>
      </c>
      <c r="P48" s="130">
        <f>(Crimes!P48/Population!V48)*100000</f>
        <v>1985.7995046772708</v>
      </c>
      <c r="Q48" s="130">
        <f>(Crimes!Q48/Population!W48)*100000</f>
        <v>2044.0352896049098</v>
      </c>
    </row>
    <row r="49" spans="2:17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7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7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7">
      <c r="B52" s="96"/>
      <c r="C52" s="96"/>
      <c r="D52" s="98"/>
      <c r="E52" s="127" t="str">
        <f t="shared" ref="E52:Q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  <c r="Q52" s="127" t="str">
        <f t="shared" si="1"/>
        <v>Crimes</v>
      </c>
    </row>
    <row r="53" spans="2:17">
      <c r="B53" s="96"/>
      <c r="C53" s="96"/>
      <c r="D53" s="98"/>
      <c r="E53" s="127" t="str">
        <f t="shared" ref="E53:Q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  <c r="N53" s="127" t="str">
        <f t="shared" si="2"/>
        <v># Cases</v>
      </c>
      <c r="O53" s="127" t="str">
        <f t="shared" si="2"/>
        <v># Cases</v>
      </c>
      <c r="P53" s="127" t="str">
        <f t="shared" si="2"/>
        <v># Cases</v>
      </c>
      <c r="Q53" s="127" t="str">
        <f t="shared" si="2"/>
        <v># Cases</v>
      </c>
    </row>
    <row r="54" spans="2:17">
      <c r="B54" s="128" t="s">
        <v>63</v>
      </c>
      <c r="C54" s="128" t="s">
        <v>64</v>
      </c>
      <c r="D54" s="98"/>
      <c r="E54" s="132">
        <f>(Crimes!E54/Population!K54)*100000</f>
        <v>1983.2567156555324</v>
      </c>
      <c r="F54" s="132">
        <f>(Crimes!F54/Population!L54)*100000</f>
        <v>1929.6858233482487</v>
      </c>
      <c r="G54" s="132">
        <f>(Crimes!G54/Population!M54)*100000</f>
        <v>1874.3826560801931</v>
      </c>
      <c r="H54" s="132">
        <f>(Crimes!H54/Population!N54)*100000</f>
        <v>1769.2020870803242</v>
      </c>
      <c r="I54" s="132">
        <f>(Crimes!I54/Population!O54)*100000</f>
        <v>1775.8480660988378</v>
      </c>
      <c r="J54" s="132">
        <f>(Crimes!J54/Population!P54)*100000</f>
        <v>1863.6125901976466</v>
      </c>
      <c r="K54" s="132">
        <f>(Crimes!K54/Population!Q54)*100000</f>
        <v>2016.1820362073129</v>
      </c>
      <c r="L54" s="132">
        <f>(Crimes!L54/Population!R54)*100000</f>
        <v>2027.3269795969356</v>
      </c>
      <c r="M54" s="132">
        <f>(Crimes!M54/Population!S54)*100000</f>
        <v>2071.7434257789191</v>
      </c>
      <c r="N54" s="132">
        <f>(Crimes!N54/Population!T54)*100000</f>
        <v>1808.0864202756181</v>
      </c>
      <c r="O54" s="132">
        <f>(Crimes!O54/Population!U54)*100000</f>
        <v>1965.5994543007348</v>
      </c>
      <c r="P54" s="132">
        <f>(Crimes!P54/Population!V54)*100000</f>
        <v>2029.6577162200842</v>
      </c>
      <c r="Q54" s="132">
        <f>(Crimes!Q54/Population!W54)*100000</f>
        <v>2040.3872595343546</v>
      </c>
    </row>
    <row r="55" spans="2:17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7">
      <c r="B56" s="96"/>
      <c r="C56" s="128" t="s">
        <v>65</v>
      </c>
      <c r="D56" s="98"/>
      <c r="E56" s="142">
        <f>MEDIAN(E17:Q48)</f>
        <v>1869.5414074829932</v>
      </c>
      <c r="F56" s="132"/>
      <c r="G56" s="132"/>
      <c r="H56" s="132"/>
      <c r="I56" s="132"/>
      <c r="J56" s="132"/>
      <c r="K56" s="132"/>
      <c r="L56" s="132"/>
      <c r="M56" s="132"/>
    </row>
    <row r="57" spans="2:17">
      <c r="B57" s="96"/>
      <c r="C57" s="128" t="s">
        <v>126</v>
      </c>
      <c r="D57" s="98"/>
      <c r="E57" s="142">
        <f>AVERAGE(E17:Q48)</f>
        <v>1943.5718353277855</v>
      </c>
      <c r="G57" s="133"/>
      <c r="H57" s="159">
        <v>2.5</v>
      </c>
      <c r="I57" s="103">
        <v>1.5</v>
      </c>
      <c r="J57" s="103">
        <v>0.5</v>
      </c>
      <c r="K57" s="103">
        <v>0</v>
      </c>
      <c r="L57" s="103">
        <v>-0.5</v>
      </c>
      <c r="M57" s="103">
        <v>-1</v>
      </c>
      <c r="N57" s="103">
        <v>-1.5</v>
      </c>
    </row>
    <row r="58" spans="2:17">
      <c r="B58" s="96"/>
      <c r="C58" s="128" t="s">
        <v>127</v>
      </c>
      <c r="D58" s="98"/>
      <c r="E58" s="142">
        <f>STDEV(E17:Q48)</f>
        <v>991.56547959784882</v>
      </c>
      <c r="G58" s="131"/>
      <c r="H58" s="131">
        <f t="shared" ref="H58:M58" si="3">H57*$E$58</f>
        <v>2478.9136989946219</v>
      </c>
      <c r="I58" s="131">
        <f t="shared" si="3"/>
        <v>1487.3482193967732</v>
      </c>
      <c r="J58" s="131">
        <f t="shared" si="3"/>
        <v>495.78273979892441</v>
      </c>
      <c r="K58" s="131">
        <f t="shared" si="3"/>
        <v>0</v>
      </c>
      <c r="L58" s="131">
        <f t="shared" si="3"/>
        <v>-495.78273979892441</v>
      </c>
      <c r="M58" s="131">
        <f t="shared" si="3"/>
        <v>-991.56547959784882</v>
      </c>
      <c r="N58" s="131">
        <f>N57*$E$58</f>
        <v>-1487.3482193967732</v>
      </c>
      <c r="O58" s="130"/>
    </row>
    <row r="59" spans="2:17">
      <c r="E59" s="144"/>
      <c r="G59" s="130"/>
      <c r="H59" s="130">
        <f t="shared" ref="H59:M59" si="4">H58+$E$57</f>
        <v>4422.4855343224071</v>
      </c>
      <c r="I59" s="130">
        <f t="shared" si="4"/>
        <v>3430.9200547245587</v>
      </c>
      <c r="J59" s="130">
        <f t="shared" si="4"/>
        <v>2439.3545751267097</v>
      </c>
      <c r="K59" s="130">
        <f t="shared" si="4"/>
        <v>1943.5718353277855</v>
      </c>
      <c r="L59" s="130">
        <f t="shared" si="4"/>
        <v>1447.789095528861</v>
      </c>
      <c r="M59" s="130">
        <f t="shared" si="4"/>
        <v>952.00635572993667</v>
      </c>
      <c r="N59" s="130">
        <f>N58+$E$57</f>
        <v>456.22361593101232</v>
      </c>
      <c r="O59" s="130"/>
    </row>
    <row r="60" spans="2:17">
      <c r="C60" s="128" t="s">
        <v>124</v>
      </c>
      <c r="E60" s="142">
        <f>MAX(E17:Q48)</f>
        <v>4608.4716080589769</v>
      </c>
      <c r="G60" s="160">
        <v>4608.4716080589769</v>
      </c>
      <c r="H60" s="160">
        <v>4422.4855343224071</v>
      </c>
      <c r="I60" s="160">
        <v>3430.9200547245587</v>
      </c>
      <c r="J60" s="160">
        <v>2439.3545751267097</v>
      </c>
      <c r="K60" s="160">
        <v>1943.5718353277855</v>
      </c>
      <c r="L60" s="160">
        <v>1447.789095528861</v>
      </c>
      <c r="M60" s="160">
        <v>952.00635572993667</v>
      </c>
      <c r="N60" s="160">
        <v>456.22361593101232</v>
      </c>
      <c r="O60" s="160"/>
    </row>
    <row r="61" spans="2:17">
      <c r="C61" s="135" t="s">
        <v>125</v>
      </c>
      <c r="E61" s="142">
        <f>MIN(E17:Q48)</f>
        <v>195.02336121068529</v>
      </c>
    </row>
    <row r="62" spans="2:17" ht="15" thickBot="1">
      <c r="J62" s="179"/>
      <c r="K62" s="180"/>
      <c r="L62" s="152"/>
    </row>
    <row r="63" spans="2:17" ht="15">
      <c r="F63" s="103">
        <v>3.5</v>
      </c>
      <c r="G63" s="159">
        <v>2.5</v>
      </c>
      <c r="H63" s="152" t="s">
        <v>135</v>
      </c>
      <c r="I63" s="177" t="s">
        <v>118</v>
      </c>
      <c r="J63" s="181"/>
      <c r="K63" s="182"/>
      <c r="L63" s="152"/>
    </row>
    <row r="64" spans="2:17" ht="15">
      <c r="F64" s="103">
        <v>2.5</v>
      </c>
      <c r="G64" s="103">
        <v>1.5</v>
      </c>
      <c r="H64" s="152" t="s">
        <v>114</v>
      </c>
      <c r="I64" s="153" t="s">
        <v>118</v>
      </c>
      <c r="J64" s="181"/>
      <c r="K64" s="183"/>
      <c r="L64" s="152"/>
    </row>
    <row r="65" spans="2:20" ht="15">
      <c r="F65" s="103">
        <v>1.5</v>
      </c>
      <c r="G65" s="103">
        <v>0.5</v>
      </c>
      <c r="H65" s="152" t="s">
        <v>136</v>
      </c>
      <c r="I65" s="154" t="s">
        <v>118</v>
      </c>
      <c r="J65" s="181"/>
      <c r="K65" s="184"/>
      <c r="L65" s="152"/>
    </row>
    <row r="66" spans="2:20" ht="15">
      <c r="F66" s="103">
        <v>0.5</v>
      </c>
      <c r="G66" s="103">
        <v>0</v>
      </c>
      <c r="H66" s="152" t="s">
        <v>138</v>
      </c>
      <c r="I66" s="155" t="s">
        <v>118</v>
      </c>
      <c r="J66" s="181"/>
      <c r="K66" s="185"/>
      <c r="L66" s="152"/>
    </row>
    <row r="67" spans="2:20" ht="15">
      <c r="F67" s="103">
        <v>0</v>
      </c>
      <c r="G67" s="103">
        <v>-0.5</v>
      </c>
      <c r="H67" s="152" t="s">
        <v>139</v>
      </c>
      <c r="I67" s="156" t="s">
        <v>118</v>
      </c>
      <c r="J67" s="181"/>
      <c r="K67" s="186"/>
      <c r="L67" s="152"/>
    </row>
    <row r="68" spans="2:20" ht="15">
      <c r="F68" s="103">
        <v>-0.5</v>
      </c>
      <c r="G68" s="103">
        <v>-1</v>
      </c>
      <c r="H68" s="152" t="s">
        <v>113</v>
      </c>
      <c r="I68" s="157" t="s">
        <v>118</v>
      </c>
      <c r="J68" s="181"/>
      <c r="K68" s="187"/>
      <c r="L68" s="152"/>
    </row>
    <row r="69" spans="2:20" ht="15">
      <c r="F69" s="103">
        <v>-1</v>
      </c>
      <c r="G69" s="103">
        <v>-1.5</v>
      </c>
      <c r="H69" s="152" t="s">
        <v>115</v>
      </c>
      <c r="I69" s="158" t="s">
        <v>118</v>
      </c>
      <c r="J69" s="181"/>
      <c r="K69" s="188"/>
      <c r="L69" s="152"/>
    </row>
    <row r="70" spans="2:20" ht="15">
      <c r="F70" s="159">
        <v>-1.5</v>
      </c>
      <c r="G70" s="103">
        <v>-2</v>
      </c>
      <c r="H70" s="152" t="s">
        <v>116</v>
      </c>
      <c r="I70" s="178" t="s">
        <v>118</v>
      </c>
    </row>
    <row r="71" spans="2:20">
      <c r="B71" s="96"/>
    </row>
    <row r="72" spans="2:20">
      <c r="B72" s="96"/>
      <c r="C72" s="96"/>
      <c r="D72" s="98"/>
      <c r="E72" s="124"/>
      <c r="F72" s="124"/>
      <c r="G72" s="124"/>
      <c r="H72" s="124"/>
      <c r="I72" s="124"/>
      <c r="J72" s="124"/>
      <c r="K72" s="124"/>
      <c r="L72" s="124"/>
      <c r="O72" s="124"/>
      <c r="P72" s="124"/>
      <c r="Q72" s="124"/>
    </row>
    <row r="73" spans="2:20">
      <c r="B73" s="96"/>
      <c r="C73" s="97" t="s">
        <v>28</v>
      </c>
      <c r="D73" s="98"/>
      <c r="E73" s="120">
        <v>2011</v>
      </c>
      <c r="F73" s="121">
        <f>E73+1</f>
        <v>2012</v>
      </c>
      <c r="G73" s="122">
        <f t="shared" ref="G73" si="5">F73+1</f>
        <v>2013</v>
      </c>
      <c r="H73" s="123">
        <f t="shared" ref="H73" si="6">G73+1</f>
        <v>2014</v>
      </c>
      <c r="I73" s="141">
        <f t="shared" ref="I73" si="7">H73+1</f>
        <v>2015</v>
      </c>
      <c r="J73" s="120">
        <f t="shared" ref="J73" si="8">I73+1</f>
        <v>2016</v>
      </c>
      <c r="K73" s="121">
        <f t="shared" ref="K73" si="9">J73+1</f>
        <v>2017</v>
      </c>
      <c r="L73" s="122">
        <f t="shared" ref="L73" si="10">K73+1</f>
        <v>2018</v>
      </c>
      <c r="M73" s="123">
        <f t="shared" ref="M73" si="11">L73+1</f>
        <v>2019</v>
      </c>
      <c r="N73" s="141">
        <f t="shared" ref="N73" si="12">M73+1</f>
        <v>2020</v>
      </c>
      <c r="O73" s="120">
        <f t="shared" ref="O73" si="13">N73+1</f>
        <v>2021</v>
      </c>
      <c r="P73" s="121">
        <f t="shared" ref="P73" si="14">O73+1</f>
        <v>2022</v>
      </c>
      <c r="Q73" s="122">
        <f t="shared" ref="Q73" si="15">P73+1</f>
        <v>2023</v>
      </c>
    </row>
    <row r="74" spans="2:20" ht="15" thickBot="1">
      <c r="B74" s="125" t="s">
        <v>29</v>
      </c>
      <c r="C74" s="125" t="s">
        <v>30</v>
      </c>
      <c r="D74" s="126" t="s">
        <v>103</v>
      </c>
      <c r="E74" s="127" t="s">
        <v>104</v>
      </c>
      <c r="F74" s="127" t="s">
        <v>105</v>
      </c>
      <c r="G74" s="127" t="s">
        <v>106</v>
      </c>
      <c r="H74" s="127" t="s">
        <v>107</v>
      </c>
      <c r="I74" s="127" t="s">
        <v>108</v>
      </c>
      <c r="J74" s="127" t="s">
        <v>109</v>
      </c>
      <c r="K74" s="127" t="s">
        <v>110</v>
      </c>
      <c r="L74" s="127" t="s">
        <v>111</v>
      </c>
      <c r="M74" s="127" t="s">
        <v>112</v>
      </c>
      <c r="N74" s="127" t="s">
        <v>117</v>
      </c>
      <c r="O74" s="127" t="s">
        <v>119</v>
      </c>
      <c r="P74" s="127" t="s">
        <v>120</v>
      </c>
      <c r="Q74" s="127" t="s">
        <v>121</v>
      </c>
      <c r="R74" s="127" t="s">
        <v>137</v>
      </c>
    </row>
    <row r="75" spans="2:20" ht="15">
      <c r="B75" s="128">
        <v>6</v>
      </c>
      <c r="C75" s="129" t="s">
        <v>36</v>
      </c>
      <c r="D75" s="98"/>
      <c r="E75" s="147">
        <v>-1.4189905157144165E-2</v>
      </c>
      <c r="F75" s="147">
        <v>0.44007841574803375</v>
      </c>
      <c r="G75" s="147">
        <v>0.13216398526365697</v>
      </c>
      <c r="H75" s="147">
        <v>-0.17140770758779927</v>
      </c>
      <c r="I75" s="147">
        <v>-0.74674975177049252</v>
      </c>
      <c r="J75" s="147">
        <v>0.45344484130602697</v>
      </c>
      <c r="K75" s="147">
        <v>2.4308177149232519</v>
      </c>
      <c r="L75" s="147">
        <v>2.331314732022578</v>
      </c>
      <c r="M75" s="147">
        <v>2.5629502044839265</v>
      </c>
      <c r="N75" s="147">
        <v>2.3168417927838201</v>
      </c>
      <c r="O75" s="147">
        <v>2.6875681208789159</v>
      </c>
      <c r="P75" s="147">
        <v>2.6150214374932066</v>
      </c>
      <c r="Q75" s="147">
        <v>2.5397801524489743</v>
      </c>
      <c r="R75" s="177" t="s">
        <v>118</v>
      </c>
      <c r="T75" s="161" t="s">
        <v>36</v>
      </c>
    </row>
    <row r="76" spans="2:20" ht="15">
      <c r="B76" s="128">
        <v>2</v>
      </c>
      <c r="C76" s="129" t="s">
        <v>32</v>
      </c>
      <c r="D76" s="98"/>
      <c r="E76" s="147">
        <v>2.6292714593219371</v>
      </c>
      <c r="F76" s="147">
        <v>2.2454344856790462</v>
      </c>
      <c r="G76" s="147">
        <v>1.9605591719422699</v>
      </c>
      <c r="H76" s="147">
        <v>2.0326474188032813</v>
      </c>
      <c r="I76" s="147">
        <v>2.356029697026444</v>
      </c>
      <c r="J76" s="147">
        <v>1.9026847356150067</v>
      </c>
      <c r="K76" s="147">
        <v>1.9096642166973281</v>
      </c>
      <c r="L76" s="147">
        <v>1.4986711444084562</v>
      </c>
      <c r="M76" s="147">
        <v>1.4699683020984393</v>
      </c>
      <c r="N76" s="147">
        <v>1.0626582294952414</v>
      </c>
      <c r="O76" s="147">
        <v>1.1733252823505449</v>
      </c>
      <c r="P76" s="147">
        <v>1.5105319369101222</v>
      </c>
      <c r="Q76" s="147">
        <v>1.8665094654673047</v>
      </c>
      <c r="R76" s="153" t="s">
        <v>118</v>
      </c>
      <c r="T76" s="129" t="s">
        <v>32</v>
      </c>
    </row>
    <row r="77" spans="2:20" ht="15">
      <c r="B77" s="128">
        <v>1</v>
      </c>
      <c r="C77" s="129" t="s">
        <v>31</v>
      </c>
      <c r="D77" s="98"/>
      <c r="E77" s="147">
        <v>0.30660898312888452</v>
      </c>
      <c r="F77" s="147">
        <v>0.62204740965138394</v>
      </c>
      <c r="G77" s="147">
        <v>0.11689626514897654</v>
      </c>
      <c r="H77" s="147">
        <v>0.17798784594026509</v>
      </c>
      <c r="I77" s="147">
        <v>0.41338566599899118</v>
      </c>
      <c r="J77" s="147">
        <v>0.41168855935723947</v>
      </c>
      <c r="K77" s="147">
        <v>1.2768136957473939</v>
      </c>
      <c r="L77" s="147">
        <v>1.7307302826997402</v>
      </c>
      <c r="M77" s="147">
        <v>1.5640679854006094</v>
      </c>
      <c r="N77" s="147">
        <v>1.0164812544879664</v>
      </c>
      <c r="O77" s="147">
        <v>1.1793617640721532</v>
      </c>
      <c r="P77" s="147">
        <v>1.4021099863268511</v>
      </c>
      <c r="Q77" s="147">
        <v>1.6380934247490064</v>
      </c>
      <c r="R77" s="153" t="s">
        <v>118</v>
      </c>
      <c r="T77" s="161" t="s">
        <v>31</v>
      </c>
    </row>
    <row r="78" spans="2:20" ht="15">
      <c r="B78" s="128">
        <v>4</v>
      </c>
      <c r="C78" s="129" t="s">
        <v>34</v>
      </c>
      <c r="D78" s="98"/>
      <c r="E78" s="147">
        <v>-1.5669362502225237</v>
      </c>
      <c r="F78" s="147">
        <v>-1.7634220937443914</v>
      </c>
      <c r="G78" s="147">
        <v>-1.6905388156175676</v>
      </c>
      <c r="H78" s="147">
        <v>-1.660997788677341</v>
      </c>
      <c r="I78" s="147">
        <v>-1.672573904636937</v>
      </c>
      <c r="J78" s="147">
        <v>-1.6245221763944537</v>
      </c>
      <c r="K78" s="147">
        <v>-1.6537817173828417</v>
      </c>
      <c r="L78" s="147">
        <v>-1.6402971382741591</v>
      </c>
      <c r="M78" s="147">
        <v>-1.6324588443382828</v>
      </c>
      <c r="N78" s="147">
        <v>-1.6869723469282771</v>
      </c>
      <c r="O78" s="147">
        <v>-1.2121948081650058</v>
      </c>
      <c r="P78" s="147">
        <v>1.3902997075339716</v>
      </c>
      <c r="Q78" s="147">
        <v>1.4383784939654201</v>
      </c>
      <c r="R78" s="154" t="s">
        <v>118</v>
      </c>
      <c r="T78" s="129" t="s">
        <v>34</v>
      </c>
    </row>
    <row r="79" spans="2:20" ht="15">
      <c r="B79" s="128">
        <v>23</v>
      </c>
      <c r="C79" s="129" t="s">
        <v>53</v>
      </c>
      <c r="D79" s="98"/>
      <c r="E79" s="147">
        <v>1.1220702271929084</v>
      </c>
      <c r="F79" s="147">
        <v>1.2108925823405796</v>
      </c>
      <c r="G79" s="147">
        <v>1.0806609255627768</v>
      </c>
      <c r="H79" s="147">
        <v>0.76485839341036654</v>
      </c>
      <c r="I79" s="147">
        <v>0.66335771758448436</v>
      </c>
      <c r="J79" s="147">
        <v>-0.4952603198799852</v>
      </c>
      <c r="K79" s="147">
        <v>5.8372670181170063E-3</v>
      </c>
      <c r="L79" s="147">
        <v>0.46553373448009605</v>
      </c>
      <c r="M79" s="147">
        <v>1.1776803358854619</v>
      </c>
      <c r="N79" s="147">
        <v>0.76083494346601444</v>
      </c>
      <c r="O79" s="147">
        <v>1.1397351427135816</v>
      </c>
      <c r="P79" s="147">
        <v>1.3179049160845506</v>
      </c>
      <c r="Q79" s="147">
        <v>1.4110960376890724</v>
      </c>
      <c r="R79" s="154" t="s">
        <v>118</v>
      </c>
      <c r="T79" s="161" t="s">
        <v>53</v>
      </c>
    </row>
    <row r="80" spans="2:20" ht="15">
      <c r="B80" s="128">
        <v>3</v>
      </c>
      <c r="C80" s="129" t="s">
        <v>33</v>
      </c>
      <c r="D80" s="98"/>
      <c r="E80" s="147">
        <v>1.6659992684689708</v>
      </c>
      <c r="F80" s="147">
        <v>2.0725384457279978</v>
      </c>
      <c r="G80" s="147">
        <v>2.5030147692482161</v>
      </c>
      <c r="H80" s="147">
        <v>2.2710894581157852</v>
      </c>
      <c r="I80" s="147">
        <v>1.9665880422666926</v>
      </c>
      <c r="J80" s="147">
        <v>2.4856647513739509</v>
      </c>
      <c r="K80" s="147">
        <v>2.2078311811789852</v>
      </c>
      <c r="L80" s="147">
        <v>2.0497704253772446</v>
      </c>
      <c r="M80" s="147">
        <v>1.7585721887535009</v>
      </c>
      <c r="N80" s="147">
        <v>0.90943527837910698</v>
      </c>
      <c r="O80" s="147">
        <v>0.86015617272265665</v>
      </c>
      <c r="P80" s="147">
        <v>1.0531413975569861</v>
      </c>
      <c r="Q80" s="147">
        <v>1.3382406357929941</v>
      </c>
      <c r="R80" s="154" t="s">
        <v>118</v>
      </c>
      <c r="T80" s="129" t="s">
        <v>33</v>
      </c>
    </row>
    <row r="81" spans="2:20" ht="15">
      <c r="B81" s="128">
        <v>22</v>
      </c>
      <c r="C81" s="129" t="s">
        <v>52</v>
      </c>
      <c r="D81" s="98"/>
      <c r="E81" s="147">
        <v>-0.34071209332272434</v>
      </c>
      <c r="F81" s="147">
        <v>-0.215371275987673</v>
      </c>
      <c r="G81" s="147">
        <v>-0.13915778780593327</v>
      </c>
      <c r="H81" s="147">
        <v>0.30135856298919406</v>
      </c>
      <c r="I81" s="147">
        <v>7.047754597640403E-2</v>
      </c>
      <c r="J81" s="147">
        <v>0.63430052858776897</v>
      </c>
      <c r="K81" s="147">
        <v>1.1143871888984569</v>
      </c>
      <c r="L81" s="147">
        <v>1.2758197420681638</v>
      </c>
      <c r="M81" s="147">
        <v>1.2844489862638593</v>
      </c>
      <c r="N81" s="147">
        <v>0.72116876252880002</v>
      </c>
      <c r="O81" s="147">
        <v>0.78919504719958555</v>
      </c>
      <c r="P81" s="147">
        <v>0.93338433149372468</v>
      </c>
      <c r="Q81" s="147">
        <v>1.1187585648262544</v>
      </c>
      <c r="R81" s="154" t="s">
        <v>118</v>
      </c>
      <c r="T81" s="161" t="s">
        <v>52</v>
      </c>
    </row>
    <row r="82" spans="2:20" ht="15">
      <c r="B82" s="128">
        <v>11</v>
      </c>
      <c r="C82" s="129" t="s">
        <v>41</v>
      </c>
      <c r="D82" s="98"/>
      <c r="E82" s="147">
        <v>-2.5978014901432429E-2</v>
      </c>
      <c r="F82" s="147">
        <v>-0.10943574709031625</v>
      </c>
      <c r="G82" s="147">
        <v>-0.12689236772126786</v>
      </c>
      <c r="H82" s="147">
        <v>0.18372787295119511</v>
      </c>
      <c r="I82" s="147">
        <v>0.18342999293631373</v>
      </c>
      <c r="J82" s="147">
        <v>0.35666970552849564</v>
      </c>
      <c r="K82" s="147">
        <v>0.57511059849933788</v>
      </c>
      <c r="L82" s="147">
        <v>0.88713062462929326</v>
      </c>
      <c r="M82" s="147">
        <v>0.91297099617254129</v>
      </c>
      <c r="N82" s="147">
        <v>0.58967904245687097</v>
      </c>
      <c r="O82" s="147">
        <v>0.76784127922618817</v>
      </c>
      <c r="P82" s="147">
        <v>0.83476822540026407</v>
      </c>
      <c r="Q82" s="147">
        <v>0.92422257587538881</v>
      </c>
      <c r="R82" s="154" t="s">
        <v>118</v>
      </c>
      <c r="T82" s="129" t="s">
        <v>41</v>
      </c>
    </row>
    <row r="83" spans="2:20" ht="15">
      <c r="B83" s="128">
        <v>9</v>
      </c>
      <c r="C83" s="129" t="s">
        <v>39</v>
      </c>
      <c r="D83" s="98"/>
      <c r="E83" s="147">
        <v>0.58847897550646378</v>
      </c>
      <c r="F83" s="147">
        <v>0.51613902923058752</v>
      </c>
      <c r="G83" s="147">
        <v>0.42826521089510089</v>
      </c>
      <c r="H83" s="147">
        <v>0.43820899374487854</v>
      </c>
      <c r="I83" s="147">
        <v>0.28285284691414292</v>
      </c>
      <c r="J83" s="147">
        <v>0.38837242410462886</v>
      </c>
      <c r="K83" s="147">
        <v>0.70231506529299437</v>
      </c>
      <c r="L83" s="147">
        <v>1.117369856376752</v>
      </c>
      <c r="M83" s="147">
        <v>1.1330807630173543</v>
      </c>
      <c r="N83" s="147">
        <v>0.54129670384472606</v>
      </c>
      <c r="O83" s="147">
        <v>0.82359207074032126</v>
      </c>
      <c r="P83" s="147">
        <v>0.93168857771674929</v>
      </c>
      <c r="Q83" s="147">
        <v>0.90242342872936943</v>
      </c>
      <c r="R83" s="154" t="s">
        <v>118</v>
      </c>
      <c r="T83" s="161" t="s">
        <v>39</v>
      </c>
    </row>
    <row r="84" spans="2:20" ht="15">
      <c r="B84" s="128">
        <v>17</v>
      </c>
      <c r="C84" s="129" t="s">
        <v>47</v>
      </c>
      <c r="D84" s="98"/>
      <c r="E84" s="147">
        <v>0.99310129432085259</v>
      </c>
      <c r="F84" s="147">
        <v>1.3123567657315567</v>
      </c>
      <c r="G84" s="147">
        <v>1.4975967719333778</v>
      </c>
      <c r="H84" s="147">
        <v>1.350165115368132</v>
      </c>
      <c r="I84" s="147">
        <v>1.3270468288967368</v>
      </c>
      <c r="J84" s="147">
        <v>1.0520813535399067</v>
      </c>
      <c r="K84" s="147">
        <v>0.92294388178500486</v>
      </c>
      <c r="L84" s="147">
        <v>0.9147561481781572</v>
      </c>
      <c r="M84" s="147">
        <v>0.73722526639964847</v>
      </c>
      <c r="N84" s="147">
        <v>0.54078991322201919</v>
      </c>
      <c r="O84" s="147">
        <v>0.60524730325214382</v>
      </c>
      <c r="P84" s="147">
        <v>0.73660414816077002</v>
      </c>
      <c r="Q84" s="147">
        <v>0.86835404919082315</v>
      </c>
      <c r="R84" s="154" t="s">
        <v>118</v>
      </c>
      <c r="T84" s="129" t="s">
        <v>47</v>
      </c>
    </row>
    <row r="85" spans="2:20" ht="15">
      <c r="B85" s="128">
        <v>15</v>
      </c>
      <c r="C85" s="129" t="s">
        <v>45</v>
      </c>
      <c r="D85" s="98"/>
      <c r="E85" s="147">
        <v>0.29790994006735311</v>
      </c>
      <c r="F85" s="147">
        <v>0.26283601768646025</v>
      </c>
      <c r="G85" s="147">
        <v>0.25413007077041483</v>
      </c>
      <c r="H85" s="147">
        <v>-4.4259868504686418E-2</v>
      </c>
      <c r="I85" s="147">
        <v>0.57895451976920076</v>
      </c>
      <c r="J85" s="147">
        <v>0.57440744055071091</v>
      </c>
      <c r="K85" s="147">
        <v>0.68059541094686049</v>
      </c>
      <c r="L85" s="147">
        <v>0.5693615393353948</v>
      </c>
      <c r="M85" s="147">
        <v>0.63661889010642381</v>
      </c>
      <c r="N85" s="147">
        <v>0.51381134813294549</v>
      </c>
      <c r="O85" s="147">
        <v>0.79037984343539414</v>
      </c>
      <c r="P85" s="147">
        <v>0.80860723389599032</v>
      </c>
      <c r="Q85" s="147">
        <v>0.6899125847945925</v>
      </c>
      <c r="R85" s="154" t="s">
        <v>118</v>
      </c>
      <c r="T85" s="161" t="s">
        <v>45</v>
      </c>
    </row>
    <row r="86" spans="2:20" ht="15">
      <c r="B86" s="128">
        <v>24</v>
      </c>
      <c r="C86" s="129" t="s">
        <v>54</v>
      </c>
      <c r="D86" s="98"/>
      <c r="E86" s="147">
        <v>-7.9536357109013564E-2</v>
      </c>
      <c r="F86" s="147">
        <v>-0.37806310152250333</v>
      </c>
      <c r="G86" s="147">
        <v>-0.98434365637099974</v>
      </c>
      <c r="H86" s="147">
        <v>-1.116092821080708</v>
      </c>
      <c r="I86" s="147">
        <v>-0.94436382066617452</v>
      </c>
      <c r="J86" s="147">
        <v>-0.62239847097283385</v>
      </c>
      <c r="K86" s="147">
        <v>-0.3520450995454697</v>
      </c>
      <c r="L86" s="147">
        <v>-0.21240012040325726</v>
      </c>
      <c r="M86" s="147">
        <v>0.3908572999278766</v>
      </c>
      <c r="N86" s="147">
        <v>5.4078241664757117E-2</v>
      </c>
      <c r="O86" s="147">
        <v>0.25299186468088236</v>
      </c>
      <c r="P86" s="147">
        <v>0.44950015995197284</v>
      </c>
      <c r="Q86" s="147">
        <v>0.67114116180245276</v>
      </c>
      <c r="R86" s="154" t="s">
        <v>118</v>
      </c>
      <c r="T86" s="129" t="s">
        <v>54</v>
      </c>
    </row>
    <row r="87" spans="2:20" ht="15">
      <c r="B87" s="128">
        <v>8</v>
      </c>
      <c r="C87" s="129" t="s">
        <v>38</v>
      </c>
      <c r="D87" s="98"/>
      <c r="E87" s="147">
        <v>0.57197845237971801</v>
      </c>
      <c r="F87" s="147">
        <v>0.29987386872365512</v>
      </c>
      <c r="G87" s="147">
        <v>0.28763100259800667</v>
      </c>
      <c r="H87" s="147">
        <v>0.19779578741928303</v>
      </c>
      <c r="I87" s="147">
        <v>0.23945508158880222</v>
      </c>
      <c r="J87" s="147">
        <v>0.12846652695081046</v>
      </c>
      <c r="K87" s="147">
        <v>0.47469494033694037</v>
      </c>
      <c r="L87" s="147">
        <v>0.46871532393167781</v>
      </c>
      <c r="M87" s="147">
        <v>0.50391683021554157</v>
      </c>
      <c r="N87" s="147">
        <v>0.27322097311209154</v>
      </c>
      <c r="O87" s="147">
        <v>0.44449117521450149</v>
      </c>
      <c r="P87" s="147">
        <v>0.40866356375630725</v>
      </c>
      <c r="Q87" s="147">
        <v>0.40138049675099335</v>
      </c>
      <c r="R87" s="155" t="s">
        <v>118</v>
      </c>
      <c r="T87" s="161" t="s">
        <v>38</v>
      </c>
    </row>
    <row r="88" spans="2:20" ht="15">
      <c r="B88" s="128">
        <v>5</v>
      </c>
      <c r="C88" s="129" t="s">
        <v>35</v>
      </c>
      <c r="D88" s="98"/>
      <c r="E88" s="147">
        <v>0.31156026781240687</v>
      </c>
      <c r="F88" s="147">
        <v>0.25424081142997257</v>
      </c>
      <c r="G88" s="147">
        <v>0.22458670821523663</v>
      </c>
      <c r="H88" s="147">
        <v>0.33717315690874111</v>
      </c>
      <c r="I88" s="147">
        <v>0.10879570432845195</v>
      </c>
      <c r="J88" s="147">
        <v>0.27750300584562082</v>
      </c>
      <c r="K88" s="147">
        <v>0.47115220959460746</v>
      </c>
      <c r="L88" s="147">
        <v>0.43327185062537449</v>
      </c>
      <c r="M88" s="147">
        <v>0.21429088412941044</v>
      </c>
      <c r="N88" s="147">
        <v>-1.8946065142567196E-2</v>
      </c>
      <c r="O88" s="147">
        <v>0.25211733271679404</v>
      </c>
      <c r="P88" s="147">
        <v>0.51280144021508633</v>
      </c>
      <c r="Q88" s="147">
        <v>0.31253020770072842</v>
      </c>
      <c r="R88" s="155" t="s">
        <v>118</v>
      </c>
      <c r="T88" s="129" t="s">
        <v>35</v>
      </c>
    </row>
    <row r="89" spans="2:20" ht="15">
      <c r="B89" s="128">
        <v>27</v>
      </c>
      <c r="C89" s="129" t="s">
        <v>57</v>
      </c>
      <c r="D89" s="98"/>
      <c r="E89" s="147">
        <v>2.0150450375538171</v>
      </c>
      <c r="F89" s="147">
        <v>1.9022360027434189</v>
      </c>
      <c r="G89" s="147">
        <v>1.6281503222490152</v>
      </c>
      <c r="H89" s="147">
        <v>1.5340528258507427</v>
      </c>
      <c r="I89" s="147">
        <v>1.285155190606976</v>
      </c>
      <c r="J89" s="147">
        <v>1.394662991500867</v>
      </c>
      <c r="K89" s="147">
        <v>1.4256479304345628</v>
      </c>
      <c r="L89" s="147">
        <v>1.2538866389598395</v>
      </c>
      <c r="M89" s="147">
        <v>1.1481820789781578</v>
      </c>
      <c r="N89" s="147">
        <v>0.44568969593931757</v>
      </c>
      <c r="O89" s="147">
        <v>0.63925272277639622</v>
      </c>
      <c r="P89" s="147">
        <v>0.39854728839822057</v>
      </c>
      <c r="Q89" s="147">
        <v>0.27271467985728898</v>
      </c>
      <c r="R89" s="155" t="s">
        <v>118</v>
      </c>
      <c r="T89" s="161" t="s">
        <v>57</v>
      </c>
    </row>
    <row r="90" spans="2:20" ht="15">
      <c r="B90" s="128">
        <v>13</v>
      </c>
      <c r="C90" s="129" t="s">
        <v>43</v>
      </c>
      <c r="D90" s="98"/>
      <c r="E90" s="147">
        <v>-0.46702718857123404</v>
      </c>
      <c r="F90" s="147">
        <v>-0.55633266943639814</v>
      </c>
      <c r="G90" s="147">
        <v>-0.35825818460331293</v>
      </c>
      <c r="H90" s="147">
        <v>-0.48288530869963203</v>
      </c>
      <c r="I90" s="147">
        <v>-0.70997676858706604</v>
      </c>
      <c r="J90" s="147">
        <v>-0.47333286424983267</v>
      </c>
      <c r="K90" s="147">
        <v>-3.0764608354030668E-2</v>
      </c>
      <c r="L90" s="147">
        <v>0.21342410390224459</v>
      </c>
      <c r="M90" s="147">
        <v>0.10080913666080595</v>
      </c>
      <c r="N90" s="147">
        <v>-0.27120565068851188</v>
      </c>
      <c r="O90" s="147">
        <v>-0.11219991716323106</v>
      </c>
      <c r="P90" s="147">
        <v>8.7570322398828546E-2</v>
      </c>
      <c r="Q90" s="147">
        <v>0.18485533224202017</v>
      </c>
      <c r="R90" s="155" t="s">
        <v>118</v>
      </c>
      <c r="T90" s="129" t="s">
        <v>43</v>
      </c>
    </row>
    <row r="91" spans="2:20" ht="15">
      <c r="B91" s="128">
        <v>32</v>
      </c>
      <c r="C91" s="129" t="s">
        <v>62</v>
      </c>
      <c r="D91" s="98"/>
      <c r="E91" s="147">
        <v>-0.69286763884094071</v>
      </c>
      <c r="F91" s="147">
        <v>-0.56843413532703713</v>
      </c>
      <c r="G91" s="147">
        <v>-0.70889625757708308</v>
      </c>
      <c r="H91" s="147">
        <v>-0.58776627802413062</v>
      </c>
      <c r="I91" s="147">
        <v>-0.59760516782068829</v>
      </c>
      <c r="J91" s="147">
        <v>-0.54019002311484399</v>
      </c>
      <c r="K91" s="147">
        <v>-0.41231972595268696</v>
      </c>
      <c r="L91" s="147">
        <v>-0.24945618637194833</v>
      </c>
      <c r="M91" s="147">
        <v>-2.7811957774233873E-2</v>
      </c>
      <c r="N91" s="147">
        <v>-0.16773467125697727</v>
      </c>
      <c r="O91" s="147">
        <v>6.6299382238305298E-3</v>
      </c>
      <c r="P91" s="147">
        <v>4.258686916633244E-2</v>
      </c>
      <c r="Q91" s="147">
        <v>0.10131802321100319</v>
      </c>
      <c r="R91" s="155" t="s">
        <v>118</v>
      </c>
      <c r="T91" s="161" t="s">
        <v>62</v>
      </c>
    </row>
    <row r="92" spans="2:20" ht="15">
      <c r="B92" s="128">
        <v>19</v>
      </c>
      <c r="C92" s="129" t="s">
        <v>49</v>
      </c>
      <c r="D92" s="98"/>
      <c r="E92" s="147">
        <v>-5.9079172224855668E-2</v>
      </c>
      <c r="F92" s="147">
        <v>-0.38964450256840111</v>
      </c>
      <c r="G92" s="147">
        <v>-0.19585604543770654</v>
      </c>
      <c r="H92" s="147">
        <v>-0.16835058581604964</v>
      </c>
      <c r="I92" s="147">
        <v>-0.18328535629960432</v>
      </c>
      <c r="J92" s="147">
        <v>7.6078250318741658E-2</v>
      </c>
      <c r="K92" s="147">
        <v>7.8606589205806755E-3</v>
      </c>
      <c r="L92" s="147">
        <v>-0.12406171272335059</v>
      </c>
      <c r="M92" s="147">
        <v>-0.28803953880752431</v>
      </c>
      <c r="N92" s="147">
        <v>-0.30130985269400667</v>
      </c>
      <c r="O92" s="147">
        <v>-6.5969148463815547E-2</v>
      </c>
      <c r="P92" s="147">
        <v>0.15677248215336545</v>
      </c>
      <c r="Q92" s="147">
        <v>-1.8520191852170711E-2</v>
      </c>
      <c r="R92" s="156" t="s">
        <v>118</v>
      </c>
      <c r="T92" s="129" t="s">
        <v>49</v>
      </c>
    </row>
    <row r="93" spans="2:20" ht="15">
      <c r="B93" s="128">
        <v>14</v>
      </c>
      <c r="C93" s="129" t="s">
        <v>44</v>
      </c>
      <c r="D93" s="98"/>
      <c r="E93" s="147">
        <v>-0.41955040751453693</v>
      </c>
      <c r="F93" s="147">
        <v>-0.4067810114307106</v>
      </c>
      <c r="G93" s="147">
        <v>-0.22398661775732637</v>
      </c>
      <c r="H93" s="147">
        <v>-0.42328740284536515</v>
      </c>
      <c r="I93" s="147">
        <v>-0.39123866051753547</v>
      </c>
      <c r="J93" s="147">
        <v>0.25525984250438433</v>
      </c>
      <c r="K93" s="147">
        <v>0.67994107153205707</v>
      </c>
      <c r="L93" s="147">
        <v>0.57327553721295288</v>
      </c>
      <c r="M93" s="147">
        <v>0.42582224087622561</v>
      </c>
      <c r="N93" s="147">
        <v>-6.9443916605029243E-2</v>
      </c>
      <c r="O93" s="147">
        <v>-6.9783943704235435E-2</v>
      </c>
      <c r="P93" s="147">
        <v>-0.1021414452107566</v>
      </c>
      <c r="Q93" s="147">
        <v>-9.7068741900934938E-2</v>
      </c>
      <c r="R93" s="156" t="s">
        <v>118</v>
      </c>
      <c r="T93" s="161" t="s">
        <v>44</v>
      </c>
    </row>
    <row r="94" spans="2:20" ht="15">
      <c r="B94" s="128">
        <v>10</v>
      </c>
      <c r="C94" s="129" t="s">
        <v>40</v>
      </c>
      <c r="D94" s="98"/>
      <c r="E94" s="147">
        <v>0.54747331714949676</v>
      </c>
      <c r="F94" s="147">
        <v>0.18581411129088091</v>
      </c>
      <c r="G94" s="147">
        <v>0.14003151917324363</v>
      </c>
      <c r="H94" s="147">
        <v>-4.7631171808219852E-2</v>
      </c>
      <c r="I94" s="147">
        <v>0.24213621531782872</v>
      </c>
      <c r="J94" s="147">
        <v>0.45867164166732149</v>
      </c>
      <c r="K94" s="147">
        <v>0.62329071619017629</v>
      </c>
      <c r="L94" s="147">
        <v>0.35719960764153036</v>
      </c>
      <c r="M94" s="147">
        <v>0.20345664767980848</v>
      </c>
      <c r="N94" s="147">
        <v>-0.14770544188954282</v>
      </c>
      <c r="O94" s="147">
        <v>6.3843917265698727E-2</v>
      </c>
      <c r="P94" s="147">
        <v>-0.15177425961563093</v>
      </c>
      <c r="Q94" s="147">
        <v>-0.46787232272373752</v>
      </c>
      <c r="R94" s="156" t="s">
        <v>118</v>
      </c>
      <c r="T94" s="129" t="s">
        <v>40</v>
      </c>
    </row>
    <row r="95" spans="2:20" ht="15">
      <c r="B95" s="128">
        <v>26</v>
      </c>
      <c r="C95" s="129" t="s">
        <v>56</v>
      </c>
      <c r="D95" s="98"/>
      <c r="E95" s="147">
        <v>-0.48669402037709891</v>
      </c>
      <c r="F95" s="147">
        <v>-0.35701945138369306</v>
      </c>
      <c r="G95" s="147">
        <v>-0.33210344758695376</v>
      </c>
      <c r="H95" s="147">
        <v>-0.51330957595821114</v>
      </c>
      <c r="I95" s="147">
        <v>-0.66595617921061456</v>
      </c>
      <c r="J95" s="147">
        <v>-0.18758077144346189</v>
      </c>
      <c r="K95" s="147">
        <v>-0.80827372140403975</v>
      </c>
      <c r="L95" s="147">
        <v>-1.1628677787042747</v>
      </c>
      <c r="M95" s="147">
        <v>-0.94945503910505014</v>
      </c>
      <c r="N95" s="147">
        <v>-0.66195023191670099</v>
      </c>
      <c r="O95" s="147">
        <v>-0.40642558904037912</v>
      </c>
      <c r="P95" s="147">
        <v>-0.58731456122688086</v>
      </c>
      <c r="Q95" s="147">
        <v>-0.5062172424304362</v>
      </c>
      <c r="R95" s="157" t="s">
        <v>118</v>
      </c>
      <c r="T95" s="161" t="s">
        <v>56</v>
      </c>
    </row>
    <row r="96" spans="2:20" ht="15">
      <c r="B96" s="128">
        <v>21</v>
      </c>
      <c r="C96" s="129" t="s">
        <v>51</v>
      </c>
      <c r="D96" s="98"/>
      <c r="E96" s="147">
        <v>-3.5497927204813609E-2</v>
      </c>
      <c r="F96" s="147">
        <v>0.11011341678552276</v>
      </c>
      <c r="G96" s="147">
        <v>-0.17679847395203141</v>
      </c>
      <c r="H96" s="147">
        <v>-0.42144487254362084</v>
      </c>
      <c r="I96" s="147">
        <v>-0.59079067987904854</v>
      </c>
      <c r="J96" s="147">
        <v>-0.91062566769284425</v>
      </c>
      <c r="K96" s="147">
        <v>-0.87811213206847316</v>
      </c>
      <c r="L96" s="147">
        <v>-0.75706631116689582</v>
      </c>
      <c r="M96" s="147">
        <v>-0.45713237502400189</v>
      </c>
      <c r="N96" s="147">
        <v>-0.74170693780386521</v>
      </c>
      <c r="O96" s="147">
        <v>-0.55903012159067522</v>
      </c>
      <c r="P96" s="147">
        <v>-0.53447598599292878</v>
      </c>
      <c r="Q96" s="147">
        <v>-0.52133184688840661</v>
      </c>
      <c r="R96" s="157" t="s">
        <v>118</v>
      </c>
      <c r="T96" s="129" t="s">
        <v>51</v>
      </c>
    </row>
    <row r="97" spans="2:20" ht="15">
      <c r="B97" s="128">
        <v>28</v>
      </c>
      <c r="C97" s="129" t="s">
        <v>58</v>
      </c>
      <c r="D97" s="98"/>
      <c r="E97" s="147">
        <v>-4.3768409933536118E-2</v>
      </c>
      <c r="F97" s="147">
        <v>-0.23917589913398818</v>
      </c>
      <c r="G97" s="147">
        <v>-0.54832564013371887</v>
      </c>
      <c r="H97" s="147">
        <v>-0.24786487329199225</v>
      </c>
      <c r="I97" s="147">
        <v>-0.26236916131494881</v>
      </c>
      <c r="J97" s="147">
        <v>-0.1470520136308302</v>
      </c>
      <c r="K97" s="147">
        <v>-0.21252376640015408</v>
      </c>
      <c r="L97" s="147">
        <v>-0.35500087281451265</v>
      </c>
      <c r="M97" s="147">
        <v>-0.4375044200001566</v>
      </c>
      <c r="N97" s="147">
        <v>-0.83959307452547816</v>
      </c>
      <c r="O97" s="147">
        <v>-0.69491780654397539</v>
      </c>
      <c r="P97" s="147">
        <v>-0.67299589570584994</v>
      </c>
      <c r="Q97" s="147">
        <v>-0.55317320980770501</v>
      </c>
      <c r="R97" s="157" t="s">
        <v>118</v>
      </c>
      <c r="T97" s="161" t="s">
        <v>58</v>
      </c>
    </row>
    <row r="98" spans="2:20" ht="15">
      <c r="B98" s="128">
        <v>25</v>
      </c>
      <c r="C98" s="129" t="s">
        <v>55</v>
      </c>
      <c r="D98" s="98"/>
      <c r="E98" s="147">
        <v>-0.32301597641869029</v>
      </c>
      <c r="F98" s="147">
        <v>-0.38079549030793064</v>
      </c>
      <c r="G98" s="147">
        <v>-0.42497158841380078</v>
      </c>
      <c r="H98" s="147">
        <v>-0.48541055978435488</v>
      </c>
      <c r="I98" s="147">
        <v>-0.8433371964644949</v>
      </c>
      <c r="J98" s="147">
        <v>-1.002240597529684</v>
      </c>
      <c r="K98" s="147">
        <v>-0.97427758503537853</v>
      </c>
      <c r="L98" s="147">
        <v>-0.96943405543780659</v>
      </c>
      <c r="M98" s="147">
        <v>-0.99531902219181778</v>
      </c>
      <c r="N98" s="147">
        <v>-0.98610010227579414</v>
      </c>
      <c r="O98" s="147">
        <v>-0.85436747259399348</v>
      </c>
      <c r="P98" s="147">
        <v>-0.77858557136180384</v>
      </c>
      <c r="Q98" s="147">
        <v>-0.63910743988600327</v>
      </c>
      <c r="R98" s="157" t="s">
        <v>118</v>
      </c>
      <c r="T98" s="129" t="s">
        <v>55</v>
      </c>
    </row>
    <row r="99" spans="2:20" ht="15">
      <c r="B99" s="128">
        <v>30</v>
      </c>
      <c r="C99" s="129" t="s">
        <v>60</v>
      </c>
      <c r="D99" s="98"/>
      <c r="E99" s="147">
        <v>-0.69443018134661649</v>
      </c>
      <c r="F99" s="147">
        <v>-0.65305386651680153</v>
      </c>
      <c r="G99" s="147">
        <v>-0.77161386650725894</v>
      </c>
      <c r="H99" s="147">
        <v>-1.1607276300970784</v>
      </c>
      <c r="I99" s="147">
        <v>-1.218137543094123</v>
      </c>
      <c r="J99" s="147">
        <v>-1.2755629407874962</v>
      </c>
      <c r="K99" s="147">
        <v>-0.88776208742824769</v>
      </c>
      <c r="L99" s="147">
        <v>-1.0028195735881373</v>
      </c>
      <c r="M99" s="147">
        <v>-0.55801088116902664</v>
      </c>
      <c r="N99" s="147">
        <v>-0.74002923879841886</v>
      </c>
      <c r="O99" s="147">
        <v>-0.62506446318584197</v>
      </c>
      <c r="P99" s="147">
        <v>-0.67628204132475334</v>
      </c>
      <c r="Q99" s="147">
        <v>-0.67279943045518942</v>
      </c>
      <c r="R99" s="157" t="s">
        <v>118</v>
      </c>
      <c r="T99" s="161" t="s">
        <v>60</v>
      </c>
    </row>
    <row r="100" spans="2:20" ht="15">
      <c r="B100" s="128">
        <v>20</v>
      </c>
      <c r="C100" s="129" t="s">
        <v>50</v>
      </c>
      <c r="D100" s="98"/>
      <c r="E100" s="147">
        <v>-0.24053270140228508</v>
      </c>
      <c r="F100" s="147">
        <v>-0.21967391157925123</v>
      </c>
      <c r="G100" s="147">
        <v>-0.41612711700364202</v>
      </c>
      <c r="H100" s="147">
        <v>-0.7859006164604333</v>
      </c>
      <c r="I100" s="147">
        <v>-1.753457630994139</v>
      </c>
      <c r="J100" s="147">
        <v>-0.9114011935912667</v>
      </c>
      <c r="K100" s="147">
        <v>-0.91546384316893437</v>
      </c>
      <c r="L100" s="147">
        <v>-0.60826055787217181</v>
      </c>
      <c r="M100" s="147">
        <v>-0.5714229389497304</v>
      </c>
      <c r="N100" s="147">
        <v>-0.73749365282169643</v>
      </c>
      <c r="O100" s="147">
        <v>-0.6856689119695023</v>
      </c>
      <c r="P100" s="147">
        <v>-0.66360034604096685</v>
      </c>
      <c r="Q100" s="147">
        <v>-0.6957931183163929</v>
      </c>
      <c r="R100" s="157" t="s">
        <v>118</v>
      </c>
      <c r="T100" s="129" t="s">
        <v>50</v>
      </c>
    </row>
    <row r="101" spans="2:20" ht="15">
      <c r="B101" s="128">
        <v>18</v>
      </c>
      <c r="C101" s="129" t="s">
        <v>48</v>
      </c>
      <c r="D101" s="98"/>
      <c r="E101" s="147">
        <v>-1.0601156588476592</v>
      </c>
      <c r="F101" s="147">
        <v>-1.1296030448696188</v>
      </c>
      <c r="G101" s="147">
        <v>-1.0890580601149413</v>
      </c>
      <c r="H101" s="147">
        <v>-1.1360610758654532</v>
      </c>
      <c r="I101" s="147">
        <v>-1.2134028303341298</v>
      </c>
      <c r="J101" s="147">
        <v>-1.555957922204285</v>
      </c>
      <c r="K101" s="147">
        <v>-1.6133699102547645</v>
      </c>
      <c r="L101" s="147">
        <v>-1.476215051156752</v>
      </c>
      <c r="M101" s="147">
        <v>-1.4772394936721704</v>
      </c>
      <c r="N101" s="147">
        <v>-1.5298093052538471</v>
      </c>
      <c r="O101" s="147">
        <v>-1.4595672763391649</v>
      </c>
      <c r="P101" s="147">
        <v>-1.0494703694340124</v>
      </c>
      <c r="Q101" s="147">
        <v>-0.73605204671831459</v>
      </c>
      <c r="R101" s="157" t="s">
        <v>118</v>
      </c>
      <c r="T101" s="161" t="s">
        <v>48</v>
      </c>
    </row>
    <row r="102" spans="2:20" ht="15">
      <c r="B102" s="128">
        <v>16</v>
      </c>
      <c r="C102" s="129" t="s">
        <v>46</v>
      </c>
      <c r="D102" s="98"/>
      <c r="E102" s="147">
        <v>-0.95006838643641778</v>
      </c>
      <c r="F102" s="147">
        <v>-0.96733458853368492</v>
      </c>
      <c r="G102" s="147">
        <v>-0.96010817162931139</v>
      </c>
      <c r="H102" s="147">
        <v>-0.91144521694333369</v>
      </c>
      <c r="I102" s="147">
        <v>-1.0606413046219985</v>
      </c>
      <c r="J102" s="147">
        <v>-1.0195207393461034</v>
      </c>
      <c r="K102" s="147">
        <v>-0.75394456606435112</v>
      </c>
      <c r="L102" s="147">
        <v>-0.6721134930082292</v>
      </c>
      <c r="M102" s="147">
        <v>-0.6822849752430683</v>
      </c>
      <c r="N102" s="147">
        <v>-0.72088970492583426</v>
      </c>
      <c r="O102" s="147">
        <v>-0.71461810195307773</v>
      </c>
      <c r="P102" s="147">
        <v>-0.80569307937704571</v>
      </c>
      <c r="Q102" s="147">
        <v>-0.73636956477823101</v>
      </c>
      <c r="R102" s="157" t="s">
        <v>118</v>
      </c>
      <c r="T102" s="129" t="s">
        <v>46</v>
      </c>
    </row>
    <row r="103" spans="2:20" ht="15">
      <c r="B103" s="128">
        <v>12</v>
      </c>
      <c r="C103" s="129" t="s">
        <v>42</v>
      </c>
      <c r="D103" s="98"/>
      <c r="E103" s="147">
        <v>-0.23897177951263893</v>
      </c>
      <c r="F103" s="147">
        <v>-0.38965212721766823</v>
      </c>
      <c r="G103" s="147">
        <v>-0.41481735394662095</v>
      </c>
      <c r="H103" s="147">
        <v>-0.43438713900195208</v>
      </c>
      <c r="I103" s="147">
        <v>-0.53967518972589446</v>
      </c>
      <c r="J103" s="147">
        <v>-0.55025517524721745</v>
      </c>
      <c r="K103" s="147">
        <v>-0.72241244917705938</v>
      </c>
      <c r="L103" s="147">
        <v>-0.92489788496865011</v>
      </c>
      <c r="M103" s="147">
        <v>-0.95332271596102569</v>
      </c>
      <c r="N103" s="147">
        <v>-1.0915542291877389</v>
      </c>
      <c r="O103" s="147">
        <v>-1.0696105110203711</v>
      </c>
      <c r="P103" s="147">
        <v>-0.97328712794659911</v>
      </c>
      <c r="Q103" s="147">
        <v>-0.98362712296134014</v>
      </c>
      <c r="R103" s="157" t="s">
        <v>118</v>
      </c>
      <c r="T103" s="161" t="s">
        <v>42</v>
      </c>
    </row>
    <row r="104" spans="2:20" ht="15">
      <c r="B104" s="128">
        <v>7</v>
      </c>
      <c r="C104" s="129" t="s">
        <v>37</v>
      </c>
      <c r="D104" s="98"/>
      <c r="E104" s="147">
        <v>-1.2448057428728572</v>
      </c>
      <c r="F104" s="147">
        <v>-1.3109146909031366</v>
      </c>
      <c r="G104" s="147">
        <v>-1.2912455381851839</v>
      </c>
      <c r="H104" s="147">
        <v>-1.3252326470806046</v>
      </c>
      <c r="I104" s="147">
        <v>-1.3704601607022842</v>
      </c>
      <c r="J104" s="147">
        <v>-1.3643288562779572</v>
      </c>
      <c r="K104" s="147">
        <v>-1.2943507316762193</v>
      </c>
      <c r="L104" s="147">
        <v>-1.2090902597788409</v>
      </c>
      <c r="M104" s="147">
        <v>-1.3682404396453753</v>
      </c>
      <c r="N104" s="147">
        <v>-1.5340745514661607</v>
      </c>
      <c r="O104" s="147">
        <v>-1.5545826451070033</v>
      </c>
      <c r="P104" s="147">
        <v>-1.5849286274222789</v>
      </c>
      <c r="Q104" s="147">
        <v>-1.6049155051244151</v>
      </c>
      <c r="R104" s="178" t="s">
        <v>118</v>
      </c>
      <c r="T104" s="129" t="s">
        <v>37</v>
      </c>
    </row>
    <row r="105" spans="2:20" ht="15">
      <c r="B105" s="128">
        <v>29</v>
      </c>
      <c r="C105" s="129" t="s">
        <v>59</v>
      </c>
      <c r="D105" s="98"/>
      <c r="E105" s="147">
        <v>-1.1550904047119923</v>
      </c>
      <c r="F105" s="147">
        <v>-1.1284455275597243</v>
      </c>
      <c r="G105" s="147">
        <v>-1.1012053585362429</v>
      </c>
      <c r="H105" s="147">
        <v>-1.1044362542020321</v>
      </c>
      <c r="I105" s="147">
        <v>-1.0862970295546717</v>
      </c>
      <c r="J105" s="147">
        <v>-1.2600312234668709</v>
      </c>
      <c r="K105" s="147">
        <v>-1.2556199578479217</v>
      </c>
      <c r="L105" s="147">
        <v>-1.3291285253348373</v>
      </c>
      <c r="M105" s="147">
        <v>-1.531991887828591</v>
      </c>
      <c r="N105" s="147">
        <v>-1.5672250760526345</v>
      </c>
      <c r="O105" s="147">
        <v>-1.5395330454750604</v>
      </c>
      <c r="P105" s="147">
        <v>-1.5561026837065908</v>
      </c>
      <c r="Q105" s="147">
        <v>-1.6186257834084772</v>
      </c>
      <c r="R105" s="178" t="s">
        <v>118</v>
      </c>
      <c r="T105" s="161" t="s">
        <v>59</v>
      </c>
    </row>
    <row r="106" spans="2:20" ht="15">
      <c r="B106" s="128">
        <v>31</v>
      </c>
      <c r="C106" s="129" t="s">
        <v>61</v>
      </c>
      <c r="D106" s="98"/>
      <c r="E106" s="147">
        <v>1.2671866456048253</v>
      </c>
      <c r="F106" s="147">
        <v>0.99117535085233799</v>
      </c>
      <c r="G106" s="147">
        <v>0.80376362583571725</v>
      </c>
      <c r="H106" s="147">
        <v>-3.5578750760633687E-2</v>
      </c>
      <c r="I106" s="147">
        <v>0.11035629230828915</v>
      </c>
      <c r="J106" s="147">
        <v>4.8864781409413929E-2</v>
      </c>
      <c r="K106" s="147">
        <v>-0.56111483195868206</v>
      </c>
      <c r="L106" s="147">
        <v>-1.2232474006699416</v>
      </c>
      <c r="M106" s="147">
        <v>-1.0652354044273278</v>
      </c>
      <c r="N106" s="147">
        <v>-1.5103013495388133</v>
      </c>
      <c r="O106" s="147">
        <v>-1.5112526003407365</v>
      </c>
      <c r="P106" s="147">
        <v>-1.7439032103007095</v>
      </c>
      <c r="Q106" s="147">
        <v>-1.7415943952558297</v>
      </c>
      <c r="R106" s="178" t="s">
        <v>118</v>
      </c>
      <c r="T106" s="162" t="s">
        <v>61</v>
      </c>
    </row>
    <row r="108" spans="2:20">
      <c r="C108" s="128" t="s">
        <v>124</v>
      </c>
      <c r="E108" s="142">
        <f>MAX(E75:Q106)</f>
        <v>2.6875681208789159</v>
      </c>
    </row>
    <row r="109" spans="2:20">
      <c r="C109" s="135" t="s">
        <v>125</v>
      </c>
      <c r="E109" s="142">
        <f>MIN(E75:Q106)</f>
        <v>-1.7634220937443914</v>
      </c>
    </row>
    <row r="115" spans="2:17">
      <c r="B115" s="103">
        <v>5</v>
      </c>
      <c r="C115" s="161" t="s">
        <v>35</v>
      </c>
      <c r="D115" s="98"/>
      <c r="E115" s="163">
        <v>2252.5042417048289</v>
      </c>
      <c r="F115" s="163">
        <v>2195.6682474466925</v>
      </c>
      <c r="G115" s="163">
        <v>2166.2642623705287</v>
      </c>
      <c r="H115" s="163">
        <v>2277.9010983655221</v>
      </c>
      <c r="I115" s="163">
        <v>2051.4499000684127</v>
      </c>
      <c r="J115" s="163">
        <v>2218.7342364089432</v>
      </c>
      <c r="K115" s="163">
        <v>2410.7501019980486</v>
      </c>
      <c r="L115" s="163">
        <v>2373.1892456893825</v>
      </c>
      <c r="M115" s="163">
        <v>2156.0552786230114</v>
      </c>
      <c r="N115" s="163">
        <v>1924.7855711582038</v>
      </c>
      <c r="O115" s="163">
        <v>2193.5626792580438</v>
      </c>
      <c r="P115" s="163">
        <v>2452.0480413331252</v>
      </c>
      <c r="Q115" s="163">
        <v>2253.4660006153736</v>
      </c>
    </row>
    <row r="116" spans="2:17">
      <c r="B116" s="103">
        <v>19</v>
      </c>
      <c r="C116" s="129" t="s">
        <v>49</v>
      </c>
      <c r="D116" s="98"/>
      <c r="E116" s="130">
        <v>1884.9909675864026</v>
      </c>
      <c r="F116" s="130">
        <v>1557.2137972658836</v>
      </c>
      <c r="G116" s="130">
        <v>1749.3677417012079</v>
      </c>
      <c r="H116" s="130">
        <v>1776.6412059625154</v>
      </c>
      <c r="I116" s="130">
        <v>1761.8324031053057</v>
      </c>
      <c r="J116" s="130">
        <v>2019.0084020920538</v>
      </c>
      <c r="K116" s="130">
        <v>1951.3661933603262</v>
      </c>
      <c r="L116" s="130">
        <v>1820.5565236515258</v>
      </c>
      <c r="M116" s="130">
        <v>1657.9617718869595</v>
      </c>
      <c r="N116" s="130">
        <v>1644.8033867336956</v>
      </c>
      <c r="O116" s="130">
        <v>1878.1591049926005</v>
      </c>
      <c r="P116" s="130">
        <v>2099.0220167819325</v>
      </c>
      <c r="Q116" s="130">
        <v>1925.2078524116437</v>
      </c>
    </row>
    <row r="117" spans="2:17">
      <c r="B117" s="103">
        <v>28</v>
      </c>
      <c r="C117" s="164" t="s">
        <v>58</v>
      </c>
      <c r="D117" s="165"/>
      <c r="E117" s="166">
        <v>1900.1725909408035</v>
      </c>
      <c r="F117" s="166">
        <v>1706.4132701947458</v>
      </c>
      <c r="G117" s="166">
        <v>1399.8710589927971</v>
      </c>
      <c r="H117" s="166">
        <v>1697.7975833665512</v>
      </c>
      <c r="I117" s="166">
        <v>1683.4156320568429</v>
      </c>
      <c r="J117" s="166">
        <v>1797.7601349061019</v>
      </c>
      <c r="K117" s="166">
        <v>1732.8406049712755</v>
      </c>
      <c r="L117" s="166">
        <v>1591.5652246178083</v>
      </c>
      <c r="M117" s="166">
        <v>1509.7575552841515</v>
      </c>
      <c r="N117" s="166">
        <v>1111.0603257188973</v>
      </c>
      <c r="O117" s="166">
        <v>1254.5153272009234</v>
      </c>
      <c r="P117" s="166">
        <v>1276.2523372348305</v>
      </c>
      <c r="Q117" s="166">
        <v>1395.0643762441271</v>
      </c>
    </row>
    <row r="118" spans="2:17">
      <c r="C118" s="103" t="s">
        <v>122</v>
      </c>
      <c r="E118" s="132">
        <v>1983.2567156555324</v>
      </c>
      <c r="F118" s="132">
        <v>1929.6858233482487</v>
      </c>
      <c r="G118" s="132">
        <v>1874.3826560801931</v>
      </c>
      <c r="H118" s="132">
        <v>1769.2020870803242</v>
      </c>
      <c r="I118" s="132">
        <v>1775.8480660988378</v>
      </c>
      <c r="J118" s="132">
        <v>1863.6125901976466</v>
      </c>
      <c r="K118" s="132">
        <v>2016.1820362073129</v>
      </c>
      <c r="L118" s="132">
        <v>2027.3269795969356</v>
      </c>
      <c r="M118" s="132">
        <v>2071.7434257789191</v>
      </c>
      <c r="N118" s="132">
        <v>1808.0864202756181</v>
      </c>
      <c r="O118" s="132">
        <v>1965.5994543007348</v>
      </c>
      <c r="P118" s="132">
        <v>2029.6577162200842</v>
      </c>
      <c r="Q118" s="132">
        <v>2040.3872595343546</v>
      </c>
    </row>
    <row r="121" spans="2:17">
      <c r="E121" s="103">
        <v>5</v>
      </c>
      <c r="F121" s="103">
        <v>19</v>
      </c>
      <c r="G121" s="103">
        <v>28</v>
      </c>
    </row>
    <row r="122" spans="2:17">
      <c r="E122" s="161" t="s">
        <v>35</v>
      </c>
      <c r="F122" s="129" t="s">
        <v>49</v>
      </c>
      <c r="G122" s="164" t="s">
        <v>58</v>
      </c>
      <c r="H122" s="103" t="s">
        <v>122</v>
      </c>
    </row>
    <row r="123" spans="2:17">
      <c r="E123" s="98"/>
      <c r="F123" s="98"/>
      <c r="G123" s="165"/>
    </row>
    <row r="124" spans="2:17">
      <c r="E124" s="163">
        <v>2252.5042417048289</v>
      </c>
      <c r="F124" s="130">
        <v>1884.9909675864026</v>
      </c>
      <c r="G124" s="166">
        <v>1900.1725909408035</v>
      </c>
      <c r="H124" s="132">
        <v>1983.2567156555324</v>
      </c>
    </row>
    <row r="125" spans="2:17">
      <c r="E125" s="163">
        <v>2195.6682474466925</v>
      </c>
      <c r="F125" s="130">
        <v>1557.2137972658836</v>
      </c>
      <c r="G125" s="166">
        <v>1706.4132701947458</v>
      </c>
      <c r="H125" s="132">
        <v>1929.6858233482487</v>
      </c>
    </row>
    <row r="126" spans="2:17">
      <c r="E126" s="163">
        <v>2166.2642623705287</v>
      </c>
      <c r="F126" s="130">
        <v>1749.3677417012079</v>
      </c>
      <c r="G126" s="166">
        <v>1399.8710589927971</v>
      </c>
      <c r="H126" s="132">
        <v>1874.3826560801931</v>
      </c>
    </row>
    <row r="127" spans="2:17">
      <c r="E127" s="163">
        <v>2277.9010983655221</v>
      </c>
      <c r="F127" s="130">
        <v>1776.6412059625154</v>
      </c>
      <c r="G127" s="166">
        <v>1697.7975833665512</v>
      </c>
      <c r="H127" s="132">
        <v>1769.2020870803242</v>
      </c>
    </row>
    <row r="128" spans="2:17">
      <c r="E128" s="163">
        <v>2051.4499000684127</v>
      </c>
      <c r="F128" s="130">
        <v>1761.8324031053057</v>
      </c>
      <c r="G128" s="166">
        <v>1683.4156320568429</v>
      </c>
      <c r="H128" s="132">
        <v>1775.8480660988378</v>
      </c>
    </row>
    <row r="129" spans="5:8">
      <c r="E129" s="163">
        <v>2218.7342364089432</v>
      </c>
      <c r="F129" s="130">
        <v>2019.0084020920538</v>
      </c>
      <c r="G129" s="166">
        <v>1797.7601349061019</v>
      </c>
      <c r="H129" s="132">
        <v>1863.6125901976466</v>
      </c>
    </row>
    <row r="130" spans="5:8">
      <c r="E130" s="163">
        <v>2410.7501019980486</v>
      </c>
      <c r="F130" s="130">
        <v>1951.3661933603262</v>
      </c>
      <c r="G130" s="166">
        <v>1732.8406049712755</v>
      </c>
      <c r="H130" s="132">
        <v>2016.1820362073129</v>
      </c>
    </row>
    <row r="131" spans="5:8">
      <c r="E131" s="163">
        <v>2373.1892456893825</v>
      </c>
      <c r="F131" s="130">
        <v>1820.5565236515258</v>
      </c>
      <c r="G131" s="166">
        <v>1591.5652246178083</v>
      </c>
      <c r="H131" s="132">
        <v>2027.3269795969356</v>
      </c>
    </row>
    <row r="132" spans="5:8">
      <c r="E132" s="163">
        <v>2156.0552786230114</v>
      </c>
      <c r="F132" s="130">
        <v>1657.9617718869595</v>
      </c>
      <c r="G132" s="166">
        <v>1509.7575552841515</v>
      </c>
      <c r="H132" s="132">
        <v>2071.7434257789191</v>
      </c>
    </row>
    <row r="133" spans="5:8">
      <c r="E133" s="163">
        <v>1924.7855711582038</v>
      </c>
      <c r="F133" s="130">
        <v>1644.8033867336956</v>
      </c>
      <c r="G133" s="166">
        <v>1111.0603257188973</v>
      </c>
      <c r="H133" s="132">
        <v>1808.0864202756181</v>
      </c>
    </row>
    <row r="134" spans="5:8">
      <c r="E134" s="163">
        <v>2193.5626792580438</v>
      </c>
      <c r="F134" s="130">
        <v>1878.1591049926005</v>
      </c>
      <c r="G134" s="166">
        <v>1254.5153272009234</v>
      </c>
      <c r="H134" s="132">
        <v>1965.5994543007348</v>
      </c>
    </row>
    <row r="135" spans="5:8">
      <c r="E135" s="163">
        <v>2452.0480413331252</v>
      </c>
      <c r="F135" s="130">
        <v>2099.0220167819325</v>
      </c>
      <c r="G135" s="166">
        <v>1276.2523372348305</v>
      </c>
      <c r="H135" s="132">
        <v>2029.6577162200842</v>
      </c>
    </row>
    <row r="136" spans="5:8">
      <c r="E136" s="163">
        <v>2253.4660006153736</v>
      </c>
      <c r="F136" s="130">
        <v>1925.2078524116437</v>
      </c>
      <c r="G136" s="166">
        <v>1395.0643762441271</v>
      </c>
      <c r="H136" s="132">
        <v>2040.3872595343546</v>
      </c>
    </row>
  </sheetData>
  <phoneticPr fontId="21" type="noConversion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5145-FF48-4679-AB99-D34EC3234014}">
  <sheetPr>
    <tabColor rgb="FF0070C0"/>
  </sheetPr>
  <dimension ref="A1:N32"/>
  <sheetViews>
    <sheetView tabSelected="1" zoomScale="63" zoomScaleNormal="76" workbookViewId="0">
      <selection activeCell="N1" sqref="N1"/>
    </sheetView>
  </sheetViews>
  <sheetFormatPr baseColWidth="10" defaultRowHeight="14.4"/>
  <cols>
    <col min="1" max="1" width="20.77734375" bestFit="1" customWidth="1"/>
    <col min="2" max="2" width="13.77734375" bestFit="1" customWidth="1"/>
  </cols>
  <sheetData>
    <row r="1" spans="1:14">
      <c r="A1" t="s">
        <v>31</v>
      </c>
      <c r="B1">
        <v>2247.5947187329866</v>
      </c>
      <c r="C1">
        <v>2560.3725734113596</v>
      </c>
      <c r="D1">
        <v>2059.4821365434277</v>
      </c>
      <c r="E1">
        <v>2120.0584391501325</v>
      </c>
      <c r="F1">
        <v>2353.4707914929513</v>
      </c>
      <c r="G1">
        <v>2351.7879991317941</v>
      </c>
      <c r="H1">
        <v>3209.6162199086521</v>
      </c>
      <c r="I1">
        <v>3659.7042381474739</v>
      </c>
      <c r="J1">
        <v>3494.447657395182</v>
      </c>
      <c r="K1">
        <v>2951.479557936369</v>
      </c>
      <c r="L1">
        <v>3112.9862485393551</v>
      </c>
      <c r="M1">
        <v>3333.855696368903</v>
      </c>
      <c r="N1">
        <v>3567.8487276651167</v>
      </c>
    </row>
    <row r="2" spans="1:14">
      <c r="A2" t="s">
        <v>32</v>
      </c>
      <c r="B2">
        <v>4550.6666508832777</v>
      </c>
      <c r="C2">
        <v>4170.0671580256776</v>
      </c>
      <c r="D2">
        <v>3887.5946309346837</v>
      </c>
      <c r="E2">
        <v>3959.0748480067905</v>
      </c>
      <c r="F2">
        <v>4279.7295518065857</v>
      </c>
      <c r="G2">
        <v>3830.2083377213858</v>
      </c>
      <c r="H2">
        <v>3837.128950228122</v>
      </c>
      <c r="I2">
        <v>3429.6024073926133</v>
      </c>
      <c r="J2">
        <v>3401.14165979166</v>
      </c>
      <c r="K2">
        <v>2997.2670523058355</v>
      </c>
      <c r="L2">
        <v>3107.000681645985</v>
      </c>
      <c r="M2">
        <v>3441.3631597979384</v>
      </c>
      <c r="N2">
        <v>3794.338188627798</v>
      </c>
    </row>
    <row r="3" spans="1:14">
      <c r="A3" t="s">
        <v>33</v>
      </c>
      <c r="B3">
        <v>3595.5191989768859</v>
      </c>
      <c r="C3">
        <v>3998.6294132510475</v>
      </c>
      <c r="D3">
        <v>4425.4748754378916</v>
      </c>
      <c r="E3">
        <v>4195.5057430739826</v>
      </c>
      <c r="F3">
        <v>3893.5726506293531</v>
      </c>
      <c r="G3">
        <v>4408.2711966433644</v>
      </c>
      <c r="H3">
        <v>4132.781019364611</v>
      </c>
      <c r="I3">
        <v>3976.0534302324595</v>
      </c>
      <c r="J3">
        <v>3687.3113110765894</v>
      </c>
      <c r="K3">
        <v>2845.3364632969678</v>
      </c>
      <c r="L3">
        <v>2796.4730032625766</v>
      </c>
      <c r="M3">
        <v>2987.8304902807272</v>
      </c>
      <c r="N3">
        <v>3270.5250531751958</v>
      </c>
    </row>
    <row r="4" spans="1:14">
      <c r="A4" t="s">
        <v>34</v>
      </c>
      <c r="B4">
        <v>389.8519408766341</v>
      </c>
      <c r="C4">
        <v>195.02336121068529</v>
      </c>
      <c r="D4">
        <v>267.29190384117288</v>
      </c>
      <c r="E4">
        <v>296.58376638697149</v>
      </c>
      <c r="F4">
        <v>285.10528941361429</v>
      </c>
      <c r="G4">
        <v>332.75172437387783</v>
      </c>
      <c r="H4">
        <v>303.73897358091409</v>
      </c>
      <c r="I4">
        <v>317.10981673199001</v>
      </c>
      <c r="J4">
        <v>324.88199841774593</v>
      </c>
      <c r="K4">
        <v>270.82829107753963</v>
      </c>
      <c r="L4">
        <v>741.60130900362935</v>
      </c>
      <c r="M4">
        <v>3322.1450316134569</v>
      </c>
      <c r="N4">
        <v>3369.8182965398387</v>
      </c>
    </row>
    <row r="5" spans="1:14">
      <c r="A5" t="s">
        <v>35</v>
      </c>
      <c r="B5">
        <v>2252.5042417048289</v>
      </c>
      <c r="C5">
        <v>2195.6682474466925</v>
      </c>
      <c r="D5">
        <v>2166.2642623705287</v>
      </c>
      <c r="E5">
        <v>2277.9010983655221</v>
      </c>
      <c r="F5">
        <v>2051.4499000684127</v>
      </c>
      <c r="G5">
        <v>2218.7342364089432</v>
      </c>
      <c r="H5">
        <v>2410.7501019980486</v>
      </c>
      <c r="I5">
        <v>2373.1892456893825</v>
      </c>
      <c r="J5">
        <v>2156.0552786230114</v>
      </c>
      <c r="K5">
        <v>1924.7855711582038</v>
      </c>
      <c r="L5">
        <v>2193.5626792580438</v>
      </c>
      <c r="M5">
        <v>2452.0480413331252</v>
      </c>
      <c r="N5">
        <v>2253.4660006153736</v>
      </c>
    </row>
    <row r="6" spans="1:14">
      <c r="A6" t="s">
        <v>36</v>
      </c>
      <c r="B6">
        <v>1929.5016152151939</v>
      </c>
      <c r="C6">
        <v>2379.9384006996461</v>
      </c>
      <c r="D6">
        <v>2074.6210807613065</v>
      </c>
      <c r="E6">
        <v>1773.6098695467215</v>
      </c>
      <c r="F6">
        <v>1203.1205595739025</v>
      </c>
      <c r="G6">
        <v>2393.1920868685665</v>
      </c>
      <c r="H6">
        <v>4353.8867686406065</v>
      </c>
      <c r="I6">
        <v>4255.2230456792831</v>
      </c>
      <c r="J6">
        <v>4484.9047840222947</v>
      </c>
      <c r="K6">
        <v>4240.8721787418135</v>
      </c>
      <c r="L6">
        <v>4608.4716080589769</v>
      </c>
      <c r="M6">
        <v>4536.5368211543928</v>
      </c>
      <c r="N6">
        <v>4461.9301602639498</v>
      </c>
    </row>
    <row r="7" spans="1:14">
      <c r="A7" t="s">
        <v>37</v>
      </c>
      <c r="B7">
        <v>709.26543188990445</v>
      </c>
      <c r="C7">
        <v>643.71408113055088</v>
      </c>
      <c r="D7">
        <v>663.21733397861101</v>
      </c>
      <c r="E7">
        <v>629.51689004657908</v>
      </c>
      <c r="F7">
        <v>584.67084881128017</v>
      </c>
      <c r="G7">
        <v>590.75043862334837</v>
      </c>
      <c r="H7">
        <v>660.13833130542855</v>
      </c>
      <c r="I7">
        <v>744.67967201309148</v>
      </c>
      <c r="J7">
        <v>586.8718475856474</v>
      </c>
      <c r="K7">
        <v>422.43646696438702</v>
      </c>
      <c r="L7">
        <v>402.10134925776737</v>
      </c>
      <c r="M7">
        <v>372.01132074945332</v>
      </c>
      <c r="N7">
        <v>352.19302277507103</v>
      </c>
    </row>
    <row r="8" spans="1:14">
      <c r="A8" t="s">
        <v>38</v>
      </c>
      <c r="B8">
        <v>2510.7259237813159</v>
      </c>
      <c r="C8">
        <v>2240.9164117876189</v>
      </c>
      <c r="D8">
        <v>2228.7768083660881</v>
      </c>
      <c r="E8">
        <v>2139.699310142621</v>
      </c>
      <c r="F8">
        <v>2181.0072281455282</v>
      </c>
      <c r="G8">
        <v>2070.9548087360358</v>
      </c>
      <c r="H8">
        <v>2414.262951505656</v>
      </c>
      <c r="I8">
        <v>2408.3337702969607</v>
      </c>
      <c r="J8">
        <v>2443.2383687578867</v>
      </c>
      <c r="K8">
        <v>2214.4883205678675</v>
      </c>
      <c r="L8">
        <v>2384.3139406563641</v>
      </c>
      <c r="M8">
        <v>2348.7885179179743</v>
      </c>
      <c r="N8">
        <v>2341.566880089907</v>
      </c>
    </row>
    <row r="9" spans="1:14">
      <c r="A9" t="s">
        <v>39</v>
      </c>
      <c r="B9">
        <v>2527.0872729091029</v>
      </c>
      <c r="C9">
        <v>2455.3574793859812</v>
      </c>
      <c r="D9">
        <v>2368.2248345640601</v>
      </c>
      <c r="E9">
        <v>2378.0847463745167</v>
      </c>
      <c r="F9">
        <v>2224.0389541338245</v>
      </c>
      <c r="G9">
        <v>2328.668524297671</v>
      </c>
      <c r="H9">
        <v>2639.963209873828</v>
      </c>
      <c r="I9">
        <v>3051.517212854179</v>
      </c>
      <c r="J9">
        <v>3067.0956055321849</v>
      </c>
      <c r="K9">
        <v>2480.302961080316</v>
      </c>
      <c r="L9">
        <v>2760.2173019443976</v>
      </c>
      <c r="M9">
        <v>2867.4020667273317</v>
      </c>
      <c r="N9">
        <v>2838.3837552361579</v>
      </c>
    </row>
    <row r="10" spans="1:14">
      <c r="A10" t="s">
        <v>40</v>
      </c>
      <c r="B10">
        <v>2486.4274776141515</v>
      </c>
      <c r="C10">
        <v>2127.8186937059759</v>
      </c>
      <c r="D10">
        <v>2082.4222557956182</v>
      </c>
      <c r="E10">
        <v>1896.3424096099604</v>
      </c>
      <c r="F10">
        <v>2183.6657477974163</v>
      </c>
      <c r="G10">
        <v>2398.3748016755758</v>
      </c>
      <c r="H10">
        <v>2561.6053932557843</v>
      </c>
      <c r="I10">
        <v>2297.758635591023</v>
      </c>
      <c r="J10">
        <v>2145.3124237617853</v>
      </c>
      <c r="K10">
        <v>1797.1122180013688</v>
      </c>
      <c r="L10">
        <v>2006.8772597707534</v>
      </c>
      <c r="M10">
        <v>1793.077718801404</v>
      </c>
      <c r="N10">
        <v>1479.6457912556632</v>
      </c>
    </row>
    <row r="11" spans="1:14">
      <c r="A11" t="s">
        <v>41</v>
      </c>
      <c r="B11">
        <v>1917.8129325230466</v>
      </c>
      <c r="C11">
        <v>1835.0591262790272</v>
      </c>
      <c r="D11">
        <v>1817.7497438709399</v>
      </c>
      <c r="E11">
        <v>2125.7500517861299</v>
      </c>
      <c r="F11">
        <v>2125.4546842463114</v>
      </c>
      <c r="G11">
        <v>2297.2332029481718</v>
      </c>
      <c r="H11">
        <v>2513.8316517505873</v>
      </c>
      <c r="I11">
        <v>2823.2199386042698</v>
      </c>
      <c r="J11">
        <v>2848.8423590065372</v>
      </c>
      <c r="K11">
        <v>2528.2772178703331</v>
      </c>
      <c r="L11">
        <v>2704.9367416187265</v>
      </c>
      <c r="M11">
        <v>2771.2991910998435</v>
      </c>
      <c r="N11">
        <v>2859.9990370308246</v>
      </c>
    </row>
    <row r="12" spans="1:14">
      <c r="A12" t="s">
        <v>42</v>
      </c>
      <c r="B12">
        <v>1706.6156681649843</v>
      </c>
      <c r="C12">
        <v>1557.2062369268763</v>
      </c>
      <c r="D12">
        <v>1532.2532668161937</v>
      </c>
      <c r="E12">
        <v>1512.8485435121775</v>
      </c>
      <c r="F12">
        <v>1408.4485470001689</v>
      </c>
      <c r="G12">
        <v>1397.9577985825799</v>
      </c>
      <c r="H12">
        <v>1227.252588692078</v>
      </c>
      <c r="I12">
        <v>1026.4750204398099</v>
      </c>
      <c r="J12">
        <v>998.28993926436726</v>
      </c>
      <c r="K12">
        <v>861.22434255618487</v>
      </c>
      <c r="L12">
        <v>882.98297598497118</v>
      </c>
      <c r="M12">
        <v>978.49391751900305</v>
      </c>
      <c r="N12">
        <v>968.24113540317205</v>
      </c>
    </row>
    <row r="13" spans="1:14">
      <c r="A13" t="s">
        <v>43</v>
      </c>
      <c r="B13">
        <v>1480.4837971069148</v>
      </c>
      <c r="C13">
        <v>1391.9315651421318</v>
      </c>
      <c r="D13">
        <v>1588.3353866917469</v>
      </c>
      <c r="E13">
        <v>1464.7594326162796</v>
      </c>
      <c r="F13">
        <v>1239.5833802804204</v>
      </c>
      <c r="G13">
        <v>1474.2313067784767</v>
      </c>
      <c r="H13">
        <v>1913.0667116905811</v>
      </c>
      <c r="I13">
        <v>2155.1958092713558</v>
      </c>
      <c r="J13">
        <v>2043.5306952687026</v>
      </c>
      <c r="K13">
        <v>1674.6536742331846</v>
      </c>
      <c r="L13">
        <v>1832.3182706549874</v>
      </c>
      <c r="M13">
        <v>2030.4035440557182</v>
      </c>
      <c r="N13">
        <v>2126.8680014985639</v>
      </c>
    </row>
    <row r="14" spans="1:14">
      <c r="A14" t="s">
        <v>44</v>
      </c>
      <c r="B14">
        <v>1527.5601342851608</v>
      </c>
      <c r="C14">
        <v>1540.2218266371949</v>
      </c>
      <c r="D14">
        <v>1721.4744372677421</v>
      </c>
      <c r="E14">
        <v>1523.8546587176932</v>
      </c>
      <c r="F14">
        <v>1555.6330852744954</v>
      </c>
      <c r="G14">
        <v>2196.6786834827167</v>
      </c>
      <c r="H14">
        <v>2617.7779300197449</v>
      </c>
      <c r="I14">
        <v>2512.0120683260616</v>
      </c>
      <c r="J14">
        <v>2365.8024698256509</v>
      </c>
      <c r="K14">
        <v>1874.7136448541667</v>
      </c>
      <c r="L14">
        <v>1874.376485720466</v>
      </c>
      <c r="M14">
        <v>1842.2919042205642</v>
      </c>
      <c r="N14">
        <v>1847.3218217108251</v>
      </c>
    </row>
    <row r="15" spans="1:14">
      <c r="A15" t="s">
        <v>45</v>
      </c>
      <c r="B15">
        <v>2238.9690479276369</v>
      </c>
      <c r="C15">
        <v>2204.1909572606492</v>
      </c>
      <c r="D15">
        <v>2195.5584408314871</v>
      </c>
      <c r="E15">
        <v>1899.6852775869984</v>
      </c>
      <c r="F15">
        <v>2517.6431513880752</v>
      </c>
      <c r="G15">
        <v>2513.134424602024</v>
      </c>
      <c r="H15">
        <v>2618.4267503954043</v>
      </c>
      <c r="I15">
        <v>2508.1310831434557</v>
      </c>
      <c r="J15">
        <v>2574.8211504172118</v>
      </c>
      <c r="K15">
        <v>2453.0494311620469</v>
      </c>
      <c r="L15">
        <v>2727.2852038482747</v>
      </c>
      <c r="M15">
        <v>2745.3588550121531</v>
      </c>
      <c r="N15">
        <v>2627.6653383502271</v>
      </c>
    </row>
    <row r="16" spans="1:14">
      <c r="A16" t="s">
        <v>46</v>
      </c>
      <c r="B16">
        <v>1001.5168200802045</v>
      </c>
      <c r="C16">
        <v>984.39625011679448</v>
      </c>
      <c r="D16">
        <v>991.56171566035357</v>
      </c>
      <c r="E16">
        <v>1039.8142216622034</v>
      </c>
      <c r="F16">
        <v>891.87653142898546</v>
      </c>
      <c r="G16">
        <v>932.65026445811304</v>
      </c>
      <c r="H16">
        <v>1195.9864300879951</v>
      </c>
      <c r="I16">
        <v>1277.1272972888953</v>
      </c>
      <c r="J16">
        <v>1267.0416066284861</v>
      </c>
      <c r="K16">
        <v>1228.7624893258489</v>
      </c>
      <c r="L16">
        <v>1234.9811943353775</v>
      </c>
      <c r="M16">
        <v>1144.6743906666175</v>
      </c>
      <c r="N16">
        <v>1213.4131946671996</v>
      </c>
    </row>
    <row r="17" spans="1:14">
      <c r="A17" t="s">
        <v>47</v>
      </c>
      <c r="B17">
        <v>2928.2967965202861</v>
      </c>
      <c r="C17">
        <v>3244.8595011438783</v>
      </c>
      <c r="D17">
        <v>3428.5370967340955</v>
      </c>
      <c r="E17">
        <v>3282.3489554840721</v>
      </c>
      <c r="F17">
        <v>3259.4256606715826</v>
      </c>
      <c r="G17">
        <v>2986.779387226537</v>
      </c>
      <c r="H17">
        <v>2858.7311281118341</v>
      </c>
      <c r="I17">
        <v>2850.6124541111408</v>
      </c>
      <c r="J17">
        <v>2674.5789601770048</v>
      </c>
      <c r="K17">
        <v>2479.800444993456</v>
      </c>
      <c r="L17">
        <v>2543.7141678523021</v>
      </c>
      <c r="M17">
        <v>2673.9630807725844</v>
      </c>
      <c r="N17">
        <v>2804.6017345744181</v>
      </c>
    </row>
    <row r="18" spans="1:14">
      <c r="A18" t="s">
        <v>48</v>
      </c>
      <c r="B18">
        <v>892.39774363331685</v>
      </c>
      <c r="C18">
        <v>823.49645038645167</v>
      </c>
      <c r="D18">
        <v>863.69945764001102</v>
      </c>
      <c r="E18">
        <v>817.09288978480924</v>
      </c>
      <c r="F18">
        <v>740.40347592213686</v>
      </c>
      <c r="G18">
        <v>400.73767196322132</v>
      </c>
      <c r="H18">
        <v>343.80992649728154</v>
      </c>
      <c r="I18">
        <v>479.80795013797774</v>
      </c>
      <c r="J18">
        <v>478.79214830385661</v>
      </c>
      <c r="K18">
        <v>426.6657378705026</v>
      </c>
      <c r="L18">
        <v>496.31530895921543</v>
      </c>
      <c r="M18">
        <v>902.95324513621745</v>
      </c>
      <c r="N18">
        <v>1213.7280346145617</v>
      </c>
    </row>
    <row r="19" spans="1:14">
      <c r="A19" t="s">
        <v>49</v>
      </c>
      <c r="B19">
        <v>1884.9909675864026</v>
      </c>
      <c r="C19">
        <v>1557.2137972658836</v>
      </c>
      <c r="D19">
        <v>1749.3677417012079</v>
      </c>
      <c r="E19">
        <v>1776.6412059625154</v>
      </c>
      <c r="F19">
        <v>1761.8324031053057</v>
      </c>
      <c r="G19">
        <v>2019.0084020920538</v>
      </c>
      <c r="H19">
        <v>1951.3661933603262</v>
      </c>
      <c r="I19">
        <v>1820.5565236515258</v>
      </c>
      <c r="J19">
        <v>1657.9617718869595</v>
      </c>
      <c r="K19">
        <v>1644.8033867336956</v>
      </c>
      <c r="L19">
        <v>1878.1591049926005</v>
      </c>
      <c r="M19">
        <v>2099.0220167819325</v>
      </c>
      <c r="N19">
        <v>1925.2078524116437</v>
      </c>
    </row>
    <row r="20" spans="1:14">
      <c r="A20" t="s">
        <v>50</v>
      </c>
      <c r="B20">
        <v>1705.0679119028625</v>
      </c>
      <c r="C20">
        <v>1725.7507678375698</v>
      </c>
      <c r="D20">
        <v>1530.954550982399</v>
      </c>
      <c r="E20">
        <v>1164.2999136509509</v>
      </c>
      <c r="F20">
        <v>204.90377849657415</v>
      </c>
      <c r="G20">
        <v>1039.8578736984093</v>
      </c>
      <c r="H20">
        <v>1035.8294906214912</v>
      </c>
      <c r="I20">
        <v>1340.4416635408104</v>
      </c>
      <c r="J20">
        <v>1376.9685748148838</v>
      </c>
      <c r="K20">
        <v>1212.2985877672706</v>
      </c>
      <c r="L20">
        <v>1263.6862117854107</v>
      </c>
      <c r="M20">
        <v>1285.5686399443757</v>
      </c>
      <c r="N20">
        <v>1253.6473982635086</v>
      </c>
    </row>
    <row r="21" spans="1:14">
      <c r="A21" t="s">
        <v>51</v>
      </c>
      <c r="B21">
        <v>1908.373316114215</v>
      </c>
      <c r="C21">
        <v>2052.7564982528802</v>
      </c>
      <c r="D21">
        <v>1768.2645717113717</v>
      </c>
      <c r="E21">
        <v>1525.6816481600158</v>
      </c>
      <c r="F21">
        <v>1357.7641914915775</v>
      </c>
      <c r="G21">
        <v>1040.6268584078191</v>
      </c>
      <c r="H21">
        <v>1072.8661579526204</v>
      </c>
      <c r="I21">
        <v>1192.8910154082082</v>
      </c>
      <c r="J21">
        <v>1490.2951526474073</v>
      </c>
      <c r="K21">
        <v>1208.1208398232441</v>
      </c>
      <c r="L21">
        <v>1389.2568647030839</v>
      </c>
      <c r="M21">
        <v>1413.6038979431739</v>
      </c>
      <c r="N21">
        <v>1426.6371725382503</v>
      </c>
    </row>
    <row r="22" spans="1:14">
      <c r="A22" t="s">
        <v>52</v>
      </c>
      <c r="B22">
        <v>1605.7334851074513</v>
      </c>
      <c r="C22">
        <v>1730.0171127614678</v>
      </c>
      <c r="D22">
        <v>1805.5877767222196</v>
      </c>
      <c r="E22">
        <v>2242.3885833690842</v>
      </c>
      <c r="F22">
        <v>2013.454937004758</v>
      </c>
      <c r="G22">
        <v>2572.5223431660856</v>
      </c>
      <c r="H22">
        <v>3048.5597027455824</v>
      </c>
      <c r="I22">
        <v>3208.6306497520081</v>
      </c>
      <c r="J22">
        <v>3217.1871104114798</v>
      </c>
      <c r="K22">
        <v>2658.6578852156422</v>
      </c>
      <c r="L22">
        <v>2726.1104008004895</v>
      </c>
      <c r="M22">
        <v>2869.0835176344781</v>
      </c>
      <c r="N22">
        <v>3052.8942082139315</v>
      </c>
    </row>
    <row r="23" spans="1:14">
      <c r="A23" t="s">
        <v>53</v>
      </c>
      <c r="B23">
        <v>3056.1779382967889</v>
      </c>
      <c r="C23">
        <v>3144.2511194777999</v>
      </c>
      <c r="D23">
        <v>3015.1179042660956</v>
      </c>
      <c r="E23">
        <v>2701.9790150141757</v>
      </c>
      <c r="F23">
        <v>2601.3344487093791</v>
      </c>
      <c r="G23">
        <v>1452.4887987202039</v>
      </c>
      <c r="H23">
        <v>1949.3598677981454</v>
      </c>
      <c r="I23">
        <v>2405.1790160265195</v>
      </c>
      <c r="J23">
        <v>3111.3190023930092</v>
      </c>
      <c r="K23">
        <v>2697.9895009404663</v>
      </c>
      <c r="L23">
        <v>3073.6938587271006</v>
      </c>
      <c r="M23">
        <v>3250.3608555095257</v>
      </c>
      <c r="N23">
        <v>3342.7659546975747</v>
      </c>
    </row>
    <row r="24" spans="1:14">
      <c r="A24" t="s">
        <v>54</v>
      </c>
      <c r="B24">
        <v>1864.7063292455207</v>
      </c>
      <c r="C24">
        <v>1568.6975147483743</v>
      </c>
      <c r="D24">
        <v>967.53064560917505</v>
      </c>
      <c r="E24">
        <v>836.89272191717725</v>
      </c>
      <c r="F24">
        <v>1007.1732705740733</v>
      </c>
      <c r="G24">
        <v>1326.4229969566397</v>
      </c>
      <c r="H24">
        <v>1594.4960673569094</v>
      </c>
      <c r="I24">
        <v>1732.9632080734889</v>
      </c>
      <c r="J24">
        <v>2331.1324413850907</v>
      </c>
      <c r="K24">
        <v>1997.1939529599088</v>
      </c>
      <c r="L24">
        <v>2194.4298349644387</v>
      </c>
      <c r="M24">
        <v>2389.2806770098732</v>
      </c>
      <c r="N24">
        <v>2609.052243308292</v>
      </c>
    </row>
    <row r="25" spans="1:14">
      <c r="A25" t="s">
        <v>55</v>
      </c>
      <c r="B25">
        <v>1623.2803437524194</v>
      </c>
      <c r="C25">
        <v>1565.9881723519043</v>
      </c>
      <c r="D25">
        <v>1522.1846784467955</v>
      </c>
      <c r="E25">
        <v>1462.2554808133514</v>
      </c>
      <c r="F25">
        <v>1107.3477836527634</v>
      </c>
      <c r="G25">
        <v>949.78465656582989</v>
      </c>
      <c r="H25">
        <v>977.51181446074645</v>
      </c>
      <c r="I25">
        <v>982.31449120910929</v>
      </c>
      <c r="J25">
        <v>956.64785173529378</v>
      </c>
      <c r="K25">
        <v>965.78901448319994</v>
      </c>
      <c r="L25">
        <v>1096.4105426123203</v>
      </c>
      <c r="M25">
        <v>1171.5532598524533</v>
      </c>
      <c r="N25">
        <v>1309.8549601826674</v>
      </c>
    </row>
    <row r="26" spans="1:14">
      <c r="A26" t="s">
        <v>56</v>
      </c>
      <c r="B26">
        <v>1460.9828455951622</v>
      </c>
      <c r="C26">
        <v>1589.563671790753</v>
      </c>
      <c r="D26">
        <v>1614.2695210451286</v>
      </c>
      <c r="E26">
        <v>1434.5917794606135</v>
      </c>
      <c r="F26">
        <v>1283.2326770976615</v>
      </c>
      <c r="G26">
        <v>1757.5732177281147</v>
      </c>
      <c r="H26">
        <v>1142.1155151174507</v>
      </c>
      <c r="I26">
        <v>790.5122886279961</v>
      </c>
      <c r="J26">
        <v>1002.1249941209921</v>
      </c>
      <c r="K26">
        <v>1287.2048361473946</v>
      </c>
      <c r="L26">
        <v>1540.5742512101237</v>
      </c>
      <c r="M26">
        <v>1361.2109907500533</v>
      </c>
      <c r="N26">
        <v>1441.6242925565496</v>
      </c>
    </row>
    <row r="27" spans="1:14">
      <c r="A27" t="s">
        <v>57</v>
      </c>
      <c r="B27">
        <v>3941.6209344011013</v>
      </c>
      <c r="C27">
        <v>3829.7633896963584</v>
      </c>
      <c r="D27">
        <v>3557.9894904660223</v>
      </c>
      <c r="E27">
        <v>3464.6856613209125</v>
      </c>
      <c r="F27">
        <v>3217.8873582596566</v>
      </c>
      <c r="G27">
        <v>3326.4715133727132</v>
      </c>
      <c r="H27">
        <v>3357.1951092068134</v>
      </c>
      <c r="I27">
        <v>3186.8825418493334</v>
      </c>
      <c r="J27">
        <v>3082.0695491354177</v>
      </c>
      <c r="K27">
        <v>2385.5023524336743</v>
      </c>
      <c r="L27">
        <v>2577.4327679717935</v>
      </c>
      <c r="M27">
        <v>2338.7575684907893</v>
      </c>
      <c r="N27">
        <v>2213.986297653852</v>
      </c>
    </row>
    <row r="28" spans="1:14">
      <c r="A28" t="s">
        <v>58</v>
      </c>
      <c r="B28">
        <v>1900.1725909408035</v>
      </c>
      <c r="C28">
        <v>1706.4132701947458</v>
      </c>
      <c r="D28">
        <v>1399.8710589927971</v>
      </c>
      <c r="E28">
        <v>1697.7975833665512</v>
      </c>
      <c r="F28">
        <v>1683.4156320568429</v>
      </c>
      <c r="G28">
        <v>1797.7601349061019</v>
      </c>
      <c r="H28">
        <v>1732.8406049712755</v>
      </c>
      <c r="I28">
        <v>1591.5652246178083</v>
      </c>
      <c r="J28">
        <v>1509.7575552841515</v>
      </c>
      <c r="K28">
        <v>1111.0603257188973</v>
      </c>
      <c r="L28">
        <v>1254.5153272009234</v>
      </c>
      <c r="M28">
        <v>1276.2523372348305</v>
      </c>
      <c r="N28">
        <v>1395.0643762441271</v>
      </c>
    </row>
    <row r="29" spans="1:14">
      <c r="A29" t="s">
        <v>59</v>
      </c>
      <c r="B29">
        <v>798.22406420066545</v>
      </c>
      <c r="C29">
        <v>824.64420459298015</v>
      </c>
      <c r="D29">
        <v>851.65461585507489</v>
      </c>
      <c r="E29">
        <v>848.45097124469589</v>
      </c>
      <c r="F29">
        <v>866.43720023168885</v>
      </c>
      <c r="G29">
        <v>694.16837092259334</v>
      </c>
      <c r="H29">
        <v>698.54242963168042</v>
      </c>
      <c r="I29">
        <v>625.65387165696598</v>
      </c>
      <c r="J29">
        <v>424.50156433301481</v>
      </c>
      <c r="K29">
        <v>389.56555115387977</v>
      </c>
      <c r="L29">
        <v>417.02401273457019</v>
      </c>
      <c r="M29">
        <v>400.59413145476003</v>
      </c>
      <c r="N29">
        <v>338.59838411291497</v>
      </c>
    </row>
    <row r="30" spans="1:14">
      <c r="A30" t="s">
        <v>60</v>
      </c>
      <c r="B30">
        <v>1254.9988395136065</v>
      </c>
      <c r="C30">
        <v>1296.0261649718236</v>
      </c>
      <c r="D30">
        <v>1178.4661617201648</v>
      </c>
      <c r="E30">
        <v>792.63438610810147</v>
      </c>
      <c r="F30">
        <v>735.70869819351594</v>
      </c>
      <c r="G30">
        <v>678.76765618858929</v>
      </c>
      <c r="H30">
        <v>1063.2975953382077</v>
      </c>
      <c r="I30">
        <v>949.21056389275384</v>
      </c>
      <c r="J30">
        <v>1390.2675083206013</v>
      </c>
      <c r="K30">
        <v>1209.7843882422003</v>
      </c>
      <c r="L30">
        <v>1323.7794911093442</v>
      </c>
      <c r="M30">
        <v>1272.9939086781942</v>
      </c>
      <c r="N30">
        <v>1276.4471453953261</v>
      </c>
    </row>
    <row r="31" spans="1:14">
      <c r="A31" t="s">
        <v>61</v>
      </c>
      <c r="B31">
        <v>3200.0703693169235</v>
      </c>
      <c r="C31">
        <v>2926.3870974612501</v>
      </c>
      <c r="D31">
        <v>2740.5561004628844</v>
      </c>
      <c r="E31">
        <v>1908.2931742663254</v>
      </c>
      <c r="F31">
        <v>2052.9973252370946</v>
      </c>
      <c r="G31">
        <v>1992.0244657414551</v>
      </c>
      <c r="H31">
        <v>1387.1897378672086</v>
      </c>
      <c r="I31">
        <v>730.6419398156728</v>
      </c>
      <c r="J31">
        <v>887.32118065219379</v>
      </c>
      <c r="K31">
        <v>446.00915333505367</v>
      </c>
      <c r="L31">
        <v>445.06592587742688</v>
      </c>
      <c r="M31">
        <v>214.37761223373425</v>
      </c>
      <c r="N31">
        <v>216.66695353101326</v>
      </c>
    </row>
    <row r="32" spans="1:14">
      <c r="A32" t="s">
        <v>62</v>
      </c>
      <c r="B32">
        <v>1256.548202722639</v>
      </c>
      <c r="C32">
        <v>1379.9321693124434</v>
      </c>
      <c r="D32">
        <v>1240.654777698245</v>
      </c>
      <c r="E32">
        <v>1360.7630839673459</v>
      </c>
      <c r="F32">
        <v>1351.0071804875117</v>
      </c>
      <c r="G32">
        <v>1407.9380559839421</v>
      </c>
      <c r="H32">
        <v>1534.7298285158558</v>
      </c>
      <c r="I32">
        <v>1696.2196922492342</v>
      </c>
      <c r="J32">
        <v>1915.9944580788222</v>
      </c>
      <c r="K32">
        <v>1777.2519255776733</v>
      </c>
      <c r="L32">
        <v>1950.1458532024021</v>
      </c>
      <c r="M32">
        <v>1985.7995046772708</v>
      </c>
      <c r="N32">
        <v>2044.0352896049098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BF4D-024B-44F3-B4E6-FF067C047090}">
  <sheetPr>
    <tabColor rgb="FF0070C0"/>
  </sheetPr>
  <dimension ref="A1:AB39"/>
  <sheetViews>
    <sheetView zoomScale="77" workbookViewId="0">
      <selection activeCell="M36" sqref="M36"/>
    </sheetView>
  </sheetViews>
  <sheetFormatPr baseColWidth="10" defaultRowHeight="14.4"/>
  <sheetData>
    <row r="1" spans="1:16">
      <c r="A1" t="s">
        <v>30</v>
      </c>
      <c r="B1" s="227" t="s">
        <v>162</v>
      </c>
      <c r="C1" s="227" t="s">
        <v>163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</row>
    <row r="2" spans="1:16">
      <c r="A2" t="s">
        <v>31</v>
      </c>
      <c r="B2" s="227">
        <v>21.879822000000001</v>
      </c>
      <c r="C2" s="227">
        <v>-102.296046</v>
      </c>
      <c r="D2">
        <v>2247.5947187329866</v>
      </c>
      <c r="E2">
        <v>2560.3725734113596</v>
      </c>
      <c r="F2">
        <v>2059.4821365434277</v>
      </c>
      <c r="G2">
        <v>2120.0584391501325</v>
      </c>
      <c r="H2">
        <v>2353.4707914929513</v>
      </c>
      <c r="I2">
        <v>2351.7879991317941</v>
      </c>
      <c r="J2">
        <v>3209.6162199086521</v>
      </c>
      <c r="K2">
        <v>3659.7042381474739</v>
      </c>
      <c r="L2">
        <v>3494.447657395182</v>
      </c>
      <c r="M2">
        <v>2951.479557936369</v>
      </c>
      <c r="N2">
        <v>3112.9862485393551</v>
      </c>
      <c r="O2">
        <v>3333.855696368903</v>
      </c>
      <c r="P2">
        <v>3567.8487276651167</v>
      </c>
    </row>
    <row r="3" spans="1:16">
      <c r="A3" t="s">
        <v>32</v>
      </c>
      <c r="B3" s="227">
        <v>30.840633</v>
      </c>
      <c r="C3" s="227">
        <v>-115.28375800000001</v>
      </c>
      <c r="D3">
        <v>4550.6666508832777</v>
      </c>
      <c r="E3">
        <v>4170.0671580256776</v>
      </c>
      <c r="F3">
        <v>3887.5946309346837</v>
      </c>
      <c r="G3">
        <v>3959.0748480067905</v>
      </c>
      <c r="H3">
        <v>4279.7295518065857</v>
      </c>
      <c r="I3">
        <v>3830.2083377213858</v>
      </c>
      <c r="J3">
        <v>3837.128950228122</v>
      </c>
      <c r="K3">
        <v>3429.6024073926133</v>
      </c>
      <c r="L3">
        <v>3401.14165979166</v>
      </c>
      <c r="M3">
        <v>2997.2670523058355</v>
      </c>
      <c r="N3">
        <v>3107.000681645985</v>
      </c>
      <c r="O3">
        <v>3441.3631597979384</v>
      </c>
      <c r="P3">
        <v>3794.338188627798</v>
      </c>
    </row>
    <row r="4" spans="1:16">
      <c r="A4" t="s">
        <v>33</v>
      </c>
      <c r="B4" s="227">
        <v>25.99755</v>
      </c>
      <c r="C4" s="227">
        <v>-111.664616</v>
      </c>
      <c r="D4">
        <v>3595.5191989768859</v>
      </c>
      <c r="E4">
        <v>3998.6294132510475</v>
      </c>
      <c r="F4">
        <v>4425.4748754378916</v>
      </c>
      <c r="G4">
        <v>4195.5057430739826</v>
      </c>
      <c r="H4">
        <v>3893.5726506293531</v>
      </c>
      <c r="I4">
        <v>4408.2711966433644</v>
      </c>
      <c r="J4">
        <v>4132.781019364611</v>
      </c>
      <c r="K4">
        <v>3976.0534302324595</v>
      </c>
      <c r="L4">
        <v>3687.3113110765894</v>
      </c>
      <c r="M4">
        <v>2845.3364632969678</v>
      </c>
      <c r="N4">
        <v>2796.4730032625766</v>
      </c>
      <c r="O4">
        <v>2987.8304902807272</v>
      </c>
      <c r="P4">
        <v>3270.5250531751958</v>
      </c>
    </row>
    <row r="5" spans="1:16">
      <c r="A5" t="s">
        <v>34</v>
      </c>
      <c r="B5" s="227">
        <v>19.830124999999999</v>
      </c>
      <c r="C5" s="227">
        <v>-90.534903</v>
      </c>
      <c r="D5">
        <v>389.8519408766341</v>
      </c>
      <c r="E5">
        <v>195.02336121068529</v>
      </c>
      <c r="F5">
        <v>267.29190384117288</v>
      </c>
      <c r="G5">
        <v>296.58376638697149</v>
      </c>
      <c r="H5">
        <v>285.10528941361429</v>
      </c>
      <c r="I5">
        <v>332.75172437387783</v>
      </c>
      <c r="J5">
        <v>303.73897358091409</v>
      </c>
      <c r="K5">
        <v>317.10981673199001</v>
      </c>
      <c r="L5">
        <v>324.88199841774593</v>
      </c>
      <c r="M5">
        <v>270.82829107753963</v>
      </c>
      <c r="N5">
        <v>741.60130900362935</v>
      </c>
      <c r="O5">
        <v>3322.1450316134569</v>
      </c>
      <c r="P5">
        <v>3369.8182965398387</v>
      </c>
    </row>
    <row r="6" spans="1:16">
      <c r="A6" t="s">
        <v>35</v>
      </c>
      <c r="B6" s="227">
        <v>27.058675999999998</v>
      </c>
      <c r="C6" s="227">
        <v>-101.706829</v>
      </c>
      <c r="D6">
        <v>2252.5042417048289</v>
      </c>
      <c r="E6">
        <v>2195.6682474466925</v>
      </c>
      <c r="F6">
        <v>2166.2642623705287</v>
      </c>
      <c r="G6">
        <v>2277.9010983655221</v>
      </c>
      <c r="H6">
        <v>2051.4499000684127</v>
      </c>
      <c r="I6">
        <v>2218.7342364089432</v>
      </c>
      <c r="J6">
        <v>2410.7501019980486</v>
      </c>
      <c r="K6">
        <v>2373.1892456893825</v>
      </c>
      <c r="L6">
        <v>2156.0552786230114</v>
      </c>
      <c r="M6">
        <v>1924.7855711582038</v>
      </c>
      <c r="N6">
        <v>2193.5626792580438</v>
      </c>
      <c r="O6">
        <v>2452.0480413331252</v>
      </c>
      <c r="P6">
        <v>2253.4660006153736</v>
      </c>
    </row>
    <row r="7" spans="1:16">
      <c r="A7" t="s">
        <v>36</v>
      </c>
      <c r="B7" s="227">
        <v>19.245234</v>
      </c>
      <c r="C7" s="227">
        <v>-103.724086</v>
      </c>
      <c r="D7">
        <v>1929.5016152151939</v>
      </c>
      <c r="E7">
        <v>2379.9384006996461</v>
      </c>
      <c r="F7">
        <v>2074.6210807613065</v>
      </c>
      <c r="G7">
        <v>1773.6098695467215</v>
      </c>
      <c r="H7">
        <v>1203.1205595739025</v>
      </c>
      <c r="I7">
        <v>2393.1920868685665</v>
      </c>
      <c r="J7">
        <v>4353.8867686406065</v>
      </c>
      <c r="K7">
        <v>4255.2230456792831</v>
      </c>
      <c r="L7">
        <v>4484.9047840222947</v>
      </c>
      <c r="M7">
        <v>4240.8721787418135</v>
      </c>
      <c r="N7">
        <v>4608.4716080589769</v>
      </c>
      <c r="O7">
        <v>4536.5368211543928</v>
      </c>
      <c r="P7">
        <v>4461.9301602639498</v>
      </c>
    </row>
    <row r="8" spans="1:16">
      <c r="A8" t="s">
        <v>37</v>
      </c>
      <c r="B8" s="227">
        <v>16.756931000000002</v>
      </c>
      <c r="C8" s="227">
        <v>-93.129234999999994</v>
      </c>
      <c r="D8">
        <v>709.26543188990445</v>
      </c>
      <c r="E8">
        <v>643.71408113055088</v>
      </c>
      <c r="F8">
        <v>663.21733397861101</v>
      </c>
      <c r="G8">
        <v>629.51689004657908</v>
      </c>
      <c r="H8">
        <v>584.67084881128017</v>
      </c>
      <c r="I8">
        <v>590.75043862334837</v>
      </c>
      <c r="J8">
        <v>660.13833130542855</v>
      </c>
      <c r="K8">
        <v>744.67967201309148</v>
      </c>
      <c r="L8">
        <v>586.8718475856474</v>
      </c>
      <c r="M8">
        <v>422.43646696438702</v>
      </c>
      <c r="N8">
        <v>402.10134925776737</v>
      </c>
      <c r="O8">
        <v>372.01132074945332</v>
      </c>
      <c r="P8">
        <v>352.19302277507103</v>
      </c>
    </row>
    <row r="9" spans="1:16">
      <c r="A9" t="s">
        <v>38</v>
      </c>
      <c r="B9" s="227">
        <v>28.635278</v>
      </c>
      <c r="C9" s="227">
        <v>-106.08888899999999</v>
      </c>
      <c r="D9">
        <v>2510.7259237813159</v>
      </c>
      <c r="E9">
        <v>2240.9164117876189</v>
      </c>
      <c r="F9">
        <v>2228.7768083660881</v>
      </c>
      <c r="G9">
        <v>2139.699310142621</v>
      </c>
      <c r="H9">
        <v>2181.0072281455282</v>
      </c>
      <c r="I9">
        <v>2070.9548087360358</v>
      </c>
      <c r="J9">
        <v>2414.262951505656</v>
      </c>
      <c r="K9">
        <v>2408.3337702969607</v>
      </c>
      <c r="L9">
        <v>2443.2383687578867</v>
      </c>
      <c r="M9">
        <v>2214.4883205678675</v>
      </c>
      <c r="N9">
        <v>2384.3139406563641</v>
      </c>
      <c r="O9">
        <v>2348.7885179179743</v>
      </c>
      <c r="P9">
        <v>2341.566880089907</v>
      </c>
    </row>
    <row r="10" spans="1:16">
      <c r="A10" t="s">
        <v>39</v>
      </c>
      <c r="B10" s="227">
        <v>19.428470000000001</v>
      </c>
      <c r="C10" s="227">
        <v>-99.127660000000006</v>
      </c>
      <c r="D10">
        <v>2527.0872729091029</v>
      </c>
      <c r="E10">
        <v>2455.3574793859812</v>
      </c>
      <c r="F10">
        <v>2368.2248345640601</v>
      </c>
      <c r="G10">
        <v>2378.0847463745167</v>
      </c>
      <c r="H10">
        <v>2224.0389541338245</v>
      </c>
      <c r="I10">
        <v>2328.668524297671</v>
      </c>
      <c r="J10">
        <v>2639.963209873828</v>
      </c>
      <c r="K10">
        <v>3051.517212854179</v>
      </c>
      <c r="L10">
        <v>3067.0956055321849</v>
      </c>
      <c r="M10">
        <v>2480.302961080316</v>
      </c>
      <c r="N10">
        <v>2760.2173019443976</v>
      </c>
      <c r="O10">
        <v>2867.4020667273317</v>
      </c>
      <c r="P10">
        <v>2838.3837552361579</v>
      </c>
    </row>
    <row r="11" spans="1:16">
      <c r="A11" t="s">
        <v>40</v>
      </c>
      <c r="B11" s="227">
        <v>24.027719999999999</v>
      </c>
      <c r="C11" s="227">
        <v>-104.653175</v>
      </c>
      <c r="D11">
        <v>2486.4274776141515</v>
      </c>
      <c r="E11">
        <v>2127.8186937059759</v>
      </c>
      <c r="F11">
        <v>2082.4222557956182</v>
      </c>
      <c r="G11">
        <v>1896.3424096099604</v>
      </c>
      <c r="H11">
        <v>2183.6657477974163</v>
      </c>
      <c r="I11">
        <v>2398.3748016755758</v>
      </c>
      <c r="J11">
        <v>2561.6053932557843</v>
      </c>
      <c r="K11">
        <v>2297.758635591023</v>
      </c>
      <c r="L11">
        <v>2145.3124237617853</v>
      </c>
      <c r="M11">
        <v>1797.1122180013688</v>
      </c>
      <c r="N11">
        <v>2006.8772597707534</v>
      </c>
      <c r="O11">
        <v>1793.077718801404</v>
      </c>
      <c r="P11">
        <v>1479.6457912556632</v>
      </c>
    </row>
    <row r="12" spans="1:16">
      <c r="A12" t="s">
        <v>41</v>
      </c>
      <c r="B12" s="227">
        <v>21.129079999999998</v>
      </c>
      <c r="C12" s="227">
        <v>-101.67374</v>
      </c>
      <c r="D12">
        <v>1917.8129325230466</v>
      </c>
      <c r="E12">
        <v>1835.0591262790272</v>
      </c>
      <c r="F12">
        <v>1817.7497438709399</v>
      </c>
      <c r="G12">
        <v>2125.7500517861299</v>
      </c>
      <c r="H12">
        <v>2125.4546842463114</v>
      </c>
      <c r="I12">
        <v>2297.2332029481718</v>
      </c>
      <c r="J12">
        <v>2513.8316517505873</v>
      </c>
      <c r="K12">
        <v>2823.2199386042698</v>
      </c>
      <c r="L12">
        <v>2848.8423590065372</v>
      </c>
      <c r="M12">
        <v>2528.2772178703331</v>
      </c>
      <c r="N12">
        <v>2704.9367416187265</v>
      </c>
      <c r="O12">
        <v>2771.2991910998435</v>
      </c>
      <c r="P12">
        <v>2859.9990370308246</v>
      </c>
    </row>
    <row r="13" spans="1:16">
      <c r="A13" t="s">
        <v>42</v>
      </c>
      <c r="B13" s="227">
        <v>17.549972</v>
      </c>
      <c r="C13" s="227">
        <v>-99.509722999999994</v>
      </c>
      <c r="D13">
        <v>1706.6156681649843</v>
      </c>
      <c r="E13">
        <v>1557.2062369268763</v>
      </c>
      <c r="F13">
        <v>1532.2532668161937</v>
      </c>
      <c r="G13">
        <v>1512.8485435121775</v>
      </c>
      <c r="H13">
        <v>1408.4485470001689</v>
      </c>
      <c r="I13">
        <v>1397.9577985825799</v>
      </c>
      <c r="J13">
        <v>1227.252588692078</v>
      </c>
      <c r="K13">
        <v>1026.4750204398099</v>
      </c>
      <c r="L13">
        <v>998.28993926436726</v>
      </c>
      <c r="M13">
        <v>861.22434255618487</v>
      </c>
      <c r="N13">
        <v>882.98297598497118</v>
      </c>
      <c r="O13">
        <v>978.49391751900305</v>
      </c>
      <c r="P13">
        <v>968.24113540317205</v>
      </c>
    </row>
    <row r="14" spans="1:16">
      <c r="A14" t="s">
        <v>43</v>
      </c>
      <c r="B14" s="227">
        <v>20.875571000000001</v>
      </c>
      <c r="C14" s="227">
        <v>-98.745614000000003</v>
      </c>
      <c r="D14">
        <v>1480.4837971069148</v>
      </c>
      <c r="E14">
        <v>1391.9315651421318</v>
      </c>
      <c r="F14">
        <v>1588.3353866917469</v>
      </c>
      <c r="G14">
        <v>1464.7594326162796</v>
      </c>
      <c r="H14">
        <v>1239.5833802804204</v>
      </c>
      <c r="I14">
        <v>1474.2313067784767</v>
      </c>
      <c r="J14">
        <v>1913.0667116905811</v>
      </c>
      <c r="K14">
        <v>2155.1958092713558</v>
      </c>
      <c r="L14">
        <v>2043.5306952687026</v>
      </c>
      <c r="M14">
        <v>1674.6536742331846</v>
      </c>
      <c r="N14">
        <v>1832.3182706549874</v>
      </c>
      <c r="O14">
        <v>2030.4035440557182</v>
      </c>
      <c r="P14">
        <v>2126.8680014985639</v>
      </c>
    </row>
    <row r="15" spans="1:16">
      <c r="A15" t="s">
        <v>44</v>
      </c>
      <c r="B15" s="227">
        <v>20.666820000000001</v>
      </c>
      <c r="C15" s="227">
        <v>-103.39182</v>
      </c>
      <c r="D15">
        <v>1527.5601342851608</v>
      </c>
      <c r="E15">
        <v>1540.2218266371949</v>
      </c>
      <c r="F15">
        <v>1721.4744372677421</v>
      </c>
      <c r="G15">
        <v>1523.8546587176932</v>
      </c>
      <c r="H15">
        <v>1555.6330852744954</v>
      </c>
      <c r="I15">
        <v>2196.6786834827167</v>
      </c>
      <c r="J15">
        <v>2617.7779300197449</v>
      </c>
      <c r="K15">
        <v>2512.0120683260616</v>
      </c>
      <c r="L15">
        <v>2365.8024698256509</v>
      </c>
      <c r="M15">
        <v>1874.7136448541667</v>
      </c>
      <c r="N15">
        <v>1874.376485720466</v>
      </c>
      <c r="O15">
        <v>1842.2919042205642</v>
      </c>
      <c r="P15">
        <v>1847.3218217108251</v>
      </c>
    </row>
    <row r="16" spans="1:16">
      <c r="A16" t="s">
        <v>45</v>
      </c>
      <c r="B16" s="227">
        <v>19.037929999999999</v>
      </c>
      <c r="C16" s="227">
        <v>-98.203460000000007</v>
      </c>
      <c r="D16">
        <v>2238.9690479276369</v>
      </c>
      <c r="E16">
        <v>2204.1909572606492</v>
      </c>
      <c r="F16">
        <v>2195.5584408314871</v>
      </c>
      <c r="G16">
        <v>1899.6852775869984</v>
      </c>
      <c r="H16">
        <v>2517.6431513880752</v>
      </c>
      <c r="I16">
        <v>2513.134424602024</v>
      </c>
      <c r="J16">
        <v>2618.4267503954043</v>
      </c>
      <c r="K16">
        <v>2508.1310831434557</v>
      </c>
      <c r="L16">
        <v>2574.8211504172118</v>
      </c>
      <c r="M16">
        <v>2453.0494311620469</v>
      </c>
      <c r="N16">
        <v>2727.2852038482747</v>
      </c>
      <c r="O16">
        <v>2745.3588550121531</v>
      </c>
      <c r="P16">
        <v>2627.6653383502271</v>
      </c>
    </row>
    <row r="17" spans="1:28">
      <c r="A17" t="s">
        <v>46</v>
      </c>
      <c r="B17" s="227">
        <v>19.700780000000002</v>
      </c>
      <c r="C17" s="227">
        <v>-101.18443000000001</v>
      </c>
      <c r="D17">
        <v>1001.5168200802045</v>
      </c>
      <c r="E17">
        <v>984.39625011679448</v>
      </c>
      <c r="F17">
        <v>991.56171566035357</v>
      </c>
      <c r="G17">
        <v>1039.8142216622034</v>
      </c>
      <c r="H17">
        <v>891.87653142898546</v>
      </c>
      <c r="I17">
        <v>932.65026445811304</v>
      </c>
      <c r="J17">
        <v>1195.9864300879951</v>
      </c>
      <c r="K17">
        <v>1277.1272972888953</v>
      </c>
      <c r="L17">
        <v>1267.0416066284861</v>
      </c>
      <c r="M17">
        <v>1228.7624893258489</v>
      </c>
      <c r="N17">
        <v>1234.9811943353775</v>
      </c>
      <c r="O17">
        <v>1144.6743906666175</v>
      </c>
      <c r="P17">
        <v>1213.4131946671996</v>
      </c>
    </row>
    <row r="18" spans="1:28">
      <c r="A18" t="s">
        <v>47</v>
      </c>
      <c r="B18" s="227">
        <v>18.681304000000001</v>
      </c>
      <c r="C18" s="227">
        <v>-99.101348999999999</v>
      </c>
      <c r="D18">
        <v>2928.2967965202861</v>
      </c>
      <c r="E18">
        <v>3244.8595011438783</v>
      </c>
      <c r="F18">
        <v>3428.5370967340955</v>
      </c>
      <c r="G18">
        <v>3282.3489554840721</v>
      </c>
      <c r="H18">
        <v>3259.4256606715826</v>
      </c>
      <c r="I18">
        <v>2986.779387226537</v>
      </c>
      <c r="J18">
        <v>2858.7311281118341</v>
      </c>
      <c r="K18">
        <v>2850.6124541111408</v>
      </c>
      <c r="L18">
        <v>2674.5789601770048</v>
      </c>
      <c r="M18">
        <v>2479.800444993456</v>
      </c>
      <c r="N18">
        <v>2543.7141678523021</v>
      </c>
      <c r="O18">
        <v>2673.9630807725844</v>
      </c>
      <c r="P18">
        <v>2804.6017345744181</v>
      </c>
    </row>
    <row r="19" spans="1:28">
      <c r="A19" t="s">
        <v>48</v>
      </c>
      <c r="B19" s="227">
        <v>21.751384000000002</v>
      </c>
      <c r="C19" s="227">
        <v>-104.845461</v>
      </c>
      <c r="D19">
        <v>892.39774363331685</v>
      </c>
      <c r="E19">
        <v>823.49645038645167</v>
      </c>
      <c r="F19">
        <v>863.69945764001102</v>
      </c>
      <c r="G19">
        <v>817.09288978480924</v>
      </c>
      <c r="H19">
        <v>740.40347592213686</v>
      </c>
      <c r="I19">
        <v>400.73767196322132</v>
      </c>
      <c r="J19">
        <v>343.80992649728154</v>
      </c>
      <c r="K19">
        <v>479.80795013797774</v>
      </c>
      <c r="L19">
        <v>478.79214830385661</v>
      </c>
      <c r="M19">
        <v>426.6657378705026</v>
      </c>
      <c r="N19">
        <v>496.31530895921543</v>
      </c>
      <c r="O19">
        <v>902.95324513621745</v>
      </c>
      <c r="P19">
        <v>1213.7280346145617</v>
      </c>
    </row>
    <row r="20" spans="1:28">
      <c r="A20" t="s">
        <v>49</v>
      </c>
      <c r="B20" s="227">
        <v>25.675070000000002</v>
      </c>
      <c r="C20" s="227">
        <v>-100.31847</v>
      </c>
      <c r="D20">
        <v>1884.9909675864026</v>
      </c>
      <c r="E20">
        <v>1557.2137972658836</v>
      </c>
      <c r="F20">
        <v>1749.3677417012079</v>
      </c>
      <c r="G20">
        <v>1776.6412059625154</v>
      </c>
      <c r="H20">
        <v>1761.8324031053057</v>
      </c>
      <c r="I20">
        <v>2019.0084020920538</v>
      </c>
      <c r="J20">
        <v>1951.3661933603262</v>
      </c>
      <c r="K20">
        <v>1820.5565236515258</v>
      </c>
      <c r="L20">
        <v>1657.9617718869595</v>
      </c>
      <c r="M20">
        <v>1644.8033867336956</v>
      </c>
      <c r="N20">
        <v>1878.1591049926005</v>
      </c>
      <c r="O20">
        <v>2099.0220167819325</v>
      </c>
      <c r="P20">
        <v>1925.2078524116437</v>
      </c>
    </row>
    <row r="21" spans="1:28">
      <c r="A21" t="s">
        <v>50</v>
      </c>
      <c r="B21" s="227">
        <v>17.073184000000001</v>
      </c>
      <c r="C21" s="227">
        <v>-96.726589000000004</v>
      </c>
      <c r="D21">
        <v>1705.0679119028625</v>
      </c>
      <c r="E21">
        <v>1725.7507678375698</v>
      </c>
      <c r="F21">
        <v>1530.954550982399</v>
      </c>
      <c r="G21">
        <v>1164.2999136509509</v>
      </c>
      <c r="H21">
        <v>204.90377849657415</v>
      </c>
      <c r="I21">
        <v>1039.8578736984093</v>
      </c>
      <c r="J21">
        <v>1035.8294906214912</v>
      </c>
      <c r="K21">
        <v>1340.4416635408104</v>
      </c>
      <c r="L21">
        <v>1376.9685748148838</v>
      </c>
      <c r="M21">
        <v>1212.2985877672706</v>
      </c>
      <c r="N21">
        <v>1263.6862117854107</v>
      </c>
      <c r="O21">
        <v>1285.5686399443757</v>
      </c>
      <c r="P21">
        <v>1253.6473982635086</v>
      </c>
    </row>
    <row r="22" spans="1:28">
      <c r="A22" t="s">
        <v>51</v>
      </c>
      <c r="B22" s="227">
        <v>19.60492</v>
      </c>
      <c r="C22" s="227">
        <v>-99.060640000000006</v>
      </c>
      <c r="D22">
        <v>1908.373316114215</v>
      </c>
      <c r="E22">
        <v>2052.7564982528802</v>
      </c>
      <c r="F22">
        <v>1768.2645717113717</v>
      </c>
      <c r="G22">
        <v>1525.6816481600158</v>
      </c>
      <c r="H22">
        <v>1357.7641914915775</v>
      </c>
      <c r="I22">
        <v>1040.6268584078191</v>
      </c>
      <c r="J22">
        <v>1072.8661579526204</v>
      </c>
      <c r="K22">
        <v>1192.8910154082082</v>
      </c>
      <c r="L22">
        <v>1490.2951526474073</v>
      </c>
      <c r="M22">
        <v>1208.1208398232441</v>
      </c>
      <c r="N22">
        <v>1389.2568647030839</v>
      </c>
      <c r="O22">
        <v>1413.6038979431739</v>
      </c>
      <c r="P22">
        <v>1426.6371725382503</v>
      </c>
    </row>
    <row r="23" spans="1:28">
      <c r="A23" t="s">
        <v>52</v>
      </c>
      <c r="B23" s="227">
        <v>20.591251</v>
      </c>
      <c r="C23" s="227">
        <v>-100.40485</v>
      </c>
      <c r="D23">
        <v>1605.7334851074513</v>
      </c>
      <c r="E23">
        <v>1730.0171127614678</v>
      </c>
      <c r="F23">
        <v>1805.5877767222196</v>
      </c>
      <c r="G23">
        <v>2242.3885833690842</v>
      </c>
      <c r="H23">
        <v>2013.454937004758</v>
      </c>
      <c r="I23">
        <v>2572.5223431660856</v>
      </c>
      <c r="J23">
        <v>3048.5597027455824</v>
      </c>
      <c r="K23">
        <v>3208.6306497520081</v>
      </c>
      <c r="L23">
        <v>3217.1871104114798</v>
      </c>
      <c r="M23">
        <v>2658.6578852156422</v>
      </c>
      <c r="N23">
        <v>2726.1104008004895</v>
      </c>
      <c r="O23">
        <v>2869.0835176344781</v>
      </c>
      <c r="P23">
        <v>3052.8942082139315</v>
      </c>
    </row>
    <row r="24" spans="1:28">
      <c r="A24" t="s">
        <v>53</v>
      </c>
      <c r="B24" s="227">
        <v>19.181739</v>
      </c>
      <c r="C24" s="227">
        <v>-88.479791000000006</v>
      </c>
      <c r="D24">
        <v>3056.1779382967889</v>
      </c>
      <c r="E24">
        <v>3144.2511194777999</v>
      </c>
      <c r="F24">
        <v>3015.1179042660956</v>
      </c>
      <c r="G24">
        <v>2701.9790150141757</v>
      </c>
      <c r="H24">
        <v>2601.3344487093791</v>
      </c>
      <c r="I24">
        <v>1452.4887987202039</v>
      </c>
      <c r="J24">
        <v>1949.3598677981454</v>
      </c>
      <c r="K24">
        <v>2405.1790160265195</v>
      </c>
      <c r="L24">
        <v>3111.3190023930092</v>
      </c>
      <c r="M24">
        <v>2697.9895009404663</v>
      </c>
      <c r="N24">
        <v>3073.6938587271006</v>
      </c>
      <c r="O24">
        <v>3250.3608555095257</v>
      </c>
      <c r="P24">
        <v>3342.7659546975747</v>
      </c>
    </row>
    <row r="25" spans="1:28">
      <c r="A25" t="s">
        <v>54</v>
      </c>
      <c r="B25" s="227">
        <v>22.149819999999998</v>
      </c>
      <c r="C25" s="227">
        <v>-100.97915999999999</v>
      </c>
      <c r="D25">
        <v>1864.7063292455207</v>
      </c>
      <c r="E25">
        <v>1568.6975147483743</v>
      </c>
      <c r="F25">
        <v>967.53064560917505</v>
      </c>
      <c r="G25">
        <v>836.89272191717725</v>
      </c>
      <c r="H25">
        <v>1007.1732705740733</v>
      </c>
      <c r="I25">
        <v>1326.4229969566397</v>
      </c>
      <c r="J25">
        <v>1594.4960673569094</v>
      </c>
      <c r="K25">
        <v>1732.9632080734889</v>
      </c>
      <c r="L25">
        <v>2331.1324413850907</v>
      </c>
      <c r="M25">
        <v>1997.1939529599088</v>
      </c>
      <c r="N25">
        <v>2194.4298349644387</v>
      </c>
      <c r="O25">
        <v>2389.2806770098732</v>
      </c>
      <c r="P25">
        <v>2609.052243308292</v>
      </c>
    </row>
    <row r="26" spans="1:28">
      <c r="A26" t="s">
        <v>55</v>
      </c>
      <c r="B26" s="227">
        <v>25.423210000000001</v>
      </c>
      <c r="C26" s="227">
        <v>-101.00530000000001</v>
      </c>
      <c r="D26">
        <v>1623.2803437524194</v>
      </c>
      <c r="E26">
        <v>1565.9881723519043</v>
      </c>
      <c r="F26">
        <v>1522.1846784467955</v>
      </c>
      <c r="G26">
        <v>1462.2554808133514</v>
      </c>
      <c r="H26">
        <v>1107.3477836527634</v>
      </c>
      <c r="I26">
        <v>949.78465656582989</v>
      </c>
      <c r="J26">
        <v>977.51181446074645</v>
      </c>
      <c r="K26">
        <v>982.31449120910929</v>
      </c>
      <c r="L26">
        <v>956.64785173529378</v>
      </c>
      <c r="M26">
        <v>965.78901448319994</v>
      </c>
      <c r="N26">
        <v>1096.4105426123203</v>
      </c>
      <c r="O26">
        <v>1171.5532598524533</v>
      </c>
      <c r="P26">
        <v>1309.8549601826674</v>
      </c>
    </row>
    <row r="27" spans="1:28">
      <c r="A27" t="s">
        <v>56</v>
      </c>
      <c r="B27" s="227">
        <v>29.102599999999999</v>
      </c>
      <c r="C27" s="227">
        <v>-110.97732000000001</v>
      </c>
      <c r="D27">
        <v>1460.9828455951622</v>
      </c>
      <c r="E27">
        <v>1589.563671790753</v>
      </c>
      <c r="F27">
        <v>1614.2695210451286</v>
      </c>
      <c r="G27">
        <v>1434.5917794606135</v>
      </c>
      <c r="H27">
        <v>1283.2326770976615</v>
      </c>
      <c r="I27">
        <v>1757.5732177281147</v>
      </c>
      <c r="J27">
        <v>1142.1155151174507</v>
      </c>
      <c r="K27">
        <v>790.5122886279961</v>
      </c>
      <c r="L27">
        <v>1002.1249941209921</v>
      </c>
      <c r="M27">
        <v>1287.2048361473946</v>
      </c>
      <c r="N27">
        <v>1540.5742512101237</v>
      </c>
      <c r="O27">
        <v>1361.2109907500533</v>
      </c>
      <c r="P27">
        <v>1441.6242925565496</v>
      </c>
      <c r="AB27">
        <v>33</v>
      </c>
    </row>
    <row r="28" spans="1:28">
      <c r="A28" t="s">
        <v>57</v>
      </c>
      <c r="B28" s="227">
        <v>17.987556999999999</v>
      </c>
      <c r="C28" s="227">
        <v>-92.947506000000004</v>
      </c>
      <c r="D28">
        <v>3941.6209344011013</v>
      </c>
      <c r="E28">
        <v>3829.7633896963584</v>
      </c>
      <c r="F28">
        <v>3557.9894904660223</v>
      </c>
      <c r="G28">
        <v>3464.6856613209125</v>
      </c>
      <c r="H28">
        <v>3217.8873582596566</v>
      </c>
      <c r="I28">
        <v>3326.4715133727132</v>
      </c>
      <c r="J28">
        <v>3357.1951092068134</v>
      </c>
      <c r="K28">
        <v>3186.8825418493334</v>
      </c>
      <c r="L28">
        <v>3082.0695491354177</v>
      </c>
      <c r="M28">
        <v>2385.5023524336743</v>
      </c>
      <c r="N28">
        <v>2577.4327679717935</v>
      </c>
      <c r="O28">
        <v>2338.7575684907893</v>
      </c>
      <c r="P28">
        <v>2213.986297653852</v>
      </c>
      <c r="AB28">
        <v>34</v>
      </c>
    </row>
    <row r="29" spans="1:28">
      <c r="A29" t="s">
        <v>58</v>
      </c>
      <c r="B29" s="227">
        <v>24.266940000000002</v>
      </c>
      <c r="C29" s="227">
        <v>-98.836275000000001</v>
      </c>
      <c r="D29">
        <v>1900.1725909408035</v>
      </c>
      <c r="E29">
        <v>1706.4132701947458</v>
      </c>
      <c r="F29">
        <v>1399.8710589927971</v>
      </c>
      <c r="G29">
        <v>1697.7975833665512</v>
      </c>
      <c r="H29">
        <v>1683.4156320568429</v>
      </c>
      <c r="I29">
        <v>1797.7601349061019</v>
      </c>
      <c r="J29">
        <v>1732.8406049712755</v>
      </c>
      <c r="K29">
        <v>1591.5652246178083</v>
      </c>
      <c r="L29">
        <v>1509.7575552841515</v>
      </c>
      <c r="M29">
        <v>1111.0603257188973</v>
      </c>
      <c r="N29">
        <v>1254.5153272009234</v>
      </c>
      <c r="O29">
        <v>1276.2523372348305</v>
      </c>
      <c r="P29">
        <v>1395.0643762441271</v>
      </c>
    </row>
    <row r="30" spans="1:28">
      <c r="A30" t="s">
        <v>59</v>
      </c>
      <c r="B30" s="227">
        <v>19.319051000000002</v>
      </c>
      <c r="C30" s="227">
        <v>-98.235249999999994</v>
      </c>
      <c r="D30">
        <v>798.22406420066545</v>
      </c>
      <c r="E30">
        <v>824.64420459298015</v>
      </c>
      <c r="F30">
        <v>851.65461585507489</v>
      </c>
      <c r="G30">
        <v>848.45097124469589</v>
      </c>
      <c r="H30">
        <v>866.43720023168885</v>
      </c>
      <c r="I30">
        <v>694.16837092259334</v>
      </c>
      <c r="J30">
        <v>698.54242963168042</v>
      </c>
      <c r="K30">
        <v>625.65387165696598</v>
      </c>
      <c r="L30">
        <v>424.50156433301481</v>
      </c>
      <c r="M30">
        <v>389.56555115387977</v>
      </c>
      <c r="N30">
        <v>417.02401273457019</v>
      </c>
      <c r="O30">
        <v>400.59413145476003</v>
      </c>
      <c r="P30">
        <v>338.59838411291497</v>
      </c>
    </row>
    <row r="31" spans="1:28">
      <c r="A31" t="s">
        <v>60</v>
      </c>
      <c r="B31" s="227">
        <v>19.17238</v>
      </c>
      <c r="C31" s="227">
        <v>-96.133379000000005</v>
      </c>
      <c r="D31">
        <v>1254.9988395136065</v>
      </c>
      <c r="E31">
        <v>1296.0261649718236</v>
      </c>
      <c r="F31">
        <v>1178.4661617201648</v>
      </c>
      <c r="G31">
        <v>792.63438610810147</v>
      </c>
      <c r="H31">
        <v>735.70869819351594</v>
      </c>
      <c r="I31">
        <v>678.76765618858929</v>
      </c>
      <c r="J31">
        <v>1063.2975953382077</v>
      </c>
      <c r="K31">
        <v>949.21056389275384</v>
      </c>
      <c r="L31">
        <v>1390.2675083206013</v>
      </c>
      <c r="M31">
        <v>1209.7843882422003</v>
      </c>
      <c r="N31">
        <v>1323.7794911093442</v>
      </c>
      <c r="O31">
        <v>1272.9939086781942</v>
      </c>
      <c r="P31">
        <v>1276.4471453953261</v>
      </c>
    </row>
    <row r="32" spans="1:28">
      <c r="A32" t="s">
        <v>61</v>
      </c>
      <c r="B32" s="228">
        <v>20.967369999999999</v>
      </c>
      <c r="C32" s="227">
        <v>-89.592585</v>
      </c>
      <c r="D32">
        <v>3200.0703693169235</v>
      </c>
      <c r="E32">
        <v>2926.3870974612501</v>
      </c>
      <c r="F32">
        <v>2740.5561004628844</v>
      </c>
      <c r="G32">
        <v>1908.2931742663254</v>
      </c>
      <c r="H32">
        <v>2052.9973252370946</v>
      </c>
      <c r="I32">
        <v>1992.0244657414551</v>
      </c>
      <c r="J32">
        <v>1387.1897378672086</v>
      </c>
      <c r="K32">
        <v>730.6419398156728</v>
      </c>
      <c r="L32">
        <v>887.32118065219379</v>
      </c>
      <c r="M32">
        <v>446.00915333505367</v>
      </c>
      <c r="N32">
        <v>445.06592587742688</v>
      </c>
      <c r="O32">
        <v>214.37761223373425</v>
      </c>
      <c r="P32">
        <v>216.66695353101326</v>
      </c>
    </row>
    <row r="33" spans="1:16">
      <c r="A33" t="s">
        <v>62</v>
      </c>
      <c r="B33" s="227">
        <v>22.770855000000001</v>
      </c>
      <c r="C33" s="227">
        <v>-102.583242</v>
      </c>
      <c r="D33">
        <v>1256.548202722639</v>
      </c>
      <c r="E33">
        <v>1379.9321693124434</v>
      </c>
      <c r="F33">
        <v>1240.654777698245</v>
      </c>
      <c r="G33">
        <v>1360.7630839673459</v>
      </c>
      <c r="H33">
        <v>1351.0071804875117</v>
      </c>
      <c r="I33">
        <v>1407.9380559839421</v>
      </c>
      <c r="J33">
        <v>1534.7298285158558</v>
      </c>
      <c r="K33">
        <v>1696.2196922492342</v>
      </c>
      <c r="L33">
        <v>1915.9944580788222</v>
      </c>
      <c r="M33">
        <v>1777.2519255776733</v>
      </c>
      <c r="N33">
        <v>1950.1458532024021</v>
      </c>
      <c r="O33">
        <v>1985.7995046772708</v>
      </c>
      <c r="P33">
        <v>2044.0352896049098</v>
      </c>
    </row>
    <row r="38" spans="1:16" ht="15">
      <c r="C38" s="226"/>
    </row>
    <row r="39" spans="1:16" ht="15">
      <c r="C39" s="2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0695-F485-4387-B74A-C0C9CB5E55AB}">
  <sheetPr>
    <tabColor rgb="FF0070C0"/>
  </sheetPr>
  <dimension ref="B5:T138"/>
  <sheetViews>
    <sheetView topLeftCell="A70" zoomScale="90" workbookViewId="0">
      <selection activeCell="J62" sqref="J62"/>
    </sheetView>
  </sheetViews>
  <sheetFormatPr baseColWidth="10" defaultColWidth="8.88671875" defaultRowHeight="14.4"/>
  <cols>
    <col min="1" max="1" width="8.88671875" style="103"/>
    <col min="2" max="2" width="10.33203125" style="103" customWidth="1"/>
    <col min="3" max="3" width="26.109375" style="103" bestFit="1" customWidth="1"/>
    <col min="4" max="4" width="10.21875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  <c r="Q8" s="101" t="s">
        <v>132</v>
      </c>
    </row>
    <row r="9" spans="2:17">
      <c r="B9" s="96"/>
      <c r="C9" s="97" t="s">
        <v>26</v>
      </c>
      <c r="D9" s="98"/>
      <c r="E9" s="104" t="s">
        <v>70</v>
      </c>
      <c r="F9" s="105" t="s">
        <v>70</v>
      </c>
      <c r="G9" s="106" t="s">
        <v>70</v>
      </c>
      <c r="H9" s="107" t="s">
        <v>70</v>
      </c>
      <c r="I9" s="137" t="s">
        <v>70</v>
      </c>
      <c r="J9" s="104" t="s">
        <v>70</v>
      </c>
      <c r="K9" s="105" t="s">
        <v>70</v>
      </c>
      <c r="L9" s="106" t="s">
        <v>70</v>
      </c>
      <c r="M9" s="107" t="s">
        <v>70</v>
      </c>
      <c r="N9" s="137" t="s">
        <v>70</v>
      </c>
      <c r="O9" s="104" t="s">
        <v>70</v>
      </c>
      <c r="P9" s="105" t="s">
        <v>70</v>
      </c>
      <c r="Q9" s="106" t="s">
        <v>70</v>
      </c>
    </row>
    <row r="10" spans="2:17">
      <c r="B10" s="96"/>
      <c r="C10" s="97" t="s">
        <v>27</v>
      </c>
      <c r="D10" s="98"/>
      <c r="E10" s="108" t="s">
        <v>133</v>
      </c>
      <c r="F10" s="109" t="s">
        <v>133</v>
      </c>
      <c r="G10" s="110" t="s">
        <v>133</v>
      </c>
      <c r="H10" s="111" t="s">
        <v>133</v>
      </c>
      <c r="I10" s="138" t="s">
        <v>133</v>
      </c>
      <c r="J10" s="108" t="s">
        <v>133</v>
      </c>
      <c r="K10" s="109" t="s">
        <v>133</v>
      </c>
      <c r="L10" s="110" t="s">
        <v>133</v>
      </c>
      <c r="M10" s="111" t="s">
        <v>133</v>
      </c>
      <c r="N10" s="138" t="s">
        <v>133</v>
      </c>
      <c r="O10" s="108" t="s">
        <v>133</v>
      </c>
      <c r="P10" s="109" t="s">
        <v>133</v>
      </c>
      <c r="Q10" s="110" t="s">
        <v>133</v>
      </c>
    </row>
    <row r="11" spans="2:17">
      <c r="B11" s="96"/>
      <c r="C11" s="97" t="s">
        <v>2</v>
      </c>
      <c r="D11" s="98"/>
      <c r="E11" s="112" t="s">
        <v>7</v>
      </c>
      <c r="F11" s="113" t="s">
        <v>7</v>
      </c>
      <c r="G11" s="114" t="s">
        <v>7</v>
      </c>
      <c r="H11" s="115" t="s">
        <v>7</v>
      </c>
      <c r="I11" s="139" t="s">
        <v>7</v>
      </c>
      <c r="J11" s="112" t="s">
        <v>7</v>
      </c>
      <c r="K11" s="113" t="s">
        <v>7</v>
      </c>
      <c r="L11" s="114" t="s">
        <v>7</v>
      </c>
      <c r="M11" s="115" t="s">
        <v>7</v>
      </c>
      <c r="N11" s="139" t="s">
        <v>7</v>
      </c>
      <c r="O11" s="112" t="s">
        <v>7</v>
      </c>
      <c r="P11" s="113" t="s">
        <v>7</v>
      </c>
      <c r="Q11" s="114" t="s">
        <v>7</v>
      </c>
    </row>
    <row r="12" spans="2:17">
      <c r="B12" s="96"/>
      <c r="C12" s="97" t="s">
        <v>3</v>
      </c>
      <c r="D12" s="98"/>
      <c r="E12" s="116" t="s">
        <v>74</v>
      </c>
      <c r="F12" s="117" t="s">
        <v>74</v>
      </c>
      <c r="G12" s="118" t="s">
        <v>74</v>
      </c>
      <c r="H12" s="119" t="s">
        <v>74</v>
      </c>
      <c r="I12" s="140" t="s">
        <v>74</v>
      </c>
      <c r="J12" s="116" t="s">
        <v>74</v>
      </c>
      <c r="K12" s="117" t="s">
        <v>74</v>
      </c>
      <c r="L12" s="118" t="s">
        <v>74</v>
      </c>
      <c r="M12" s="119" t="s">
        <v>74</v>
      </c>
      <c r="N12" s="140" t="s">
        <v>74</v>
      </c>
      <c r="O12" s="116" t="s">
        <v>74</v>
      </c>
      <c r="P12" s="117" t="s">
        <v>74</v>
      </c>
      <c r="Q12" s="118" t="s">
        <v>74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26" t="s">
        <v>103</v>
      </c>
      <c r="E16" s="127" t="s">
        <v>104</v>
      </c>
      <c r="F16" s="127" t="s">
        <v>105</v>
      </c>
      <c r="G16" s="127" t="s">
        <v>106</v>
      </c>
      <c r="H16" s="127" t="s">
        <v>107</v>
      </c>
      <c r="I16" s="127" t="s">
        <v>108</v>
      </c>
      <c r="J16" s="127" t="s">
        <v>109</v>
      </c>
      <c r="K16" s="127" t="s">
        <v>110</v>
      </c>
      <c r="L16" s="127" t="s">
        <v>111</v>
      </c>
      <c r="M16" s="127" t="s">
        <v>112</v>
      </c>
      <c r="N16" s="127" t="s">
        <v>117</v>
      </c>
      <c r="O16" s="127" t="s">
        <v>119</v>
      </c>
      <c r="P16" s="127" t="s">
        <v>120</v>
      </c>
      <c r="Q16" s="127" t="s">
        <v>121</v>
      </c>
    </row>
    <row r="17" spans="2:17" hidden="1">
      <c r="B17" s="128">
        <v>1</v>
      </c>
      <c r="C17" s="129" t="s">
        <v>31</v>
      </c>
      <c r="D17" s="98"/>
      <c r="E17" s="143">
        <f>(Homicides!E17/Population!K17)*100000</f>
        <v>25.085251515247776</v>
      </c>
      <c r="F17" s="143">
        <f>(Homicides!F17/Population!L17)*100000</f>
        <v>20.322963986638186</v>
      </c>
      <c r="G17" s="143">
        <f>(Homicides!G17/Population!M17)*100000</f>
        <v>17.575019487595139</v>
      </c>
      <c r="H17" s="143">
        <f>(Homicides!H17/Population!N17)*100000</f>
        <v>25.203420288548429</v>
      </c>
      <c r="I17" s="143">
        <f>(Homicides!I17/Population!O17)*100000</f>
        <v>21.393345554239733</v>
      </c>
      <c r="J17" s="143">
        <f>(Homicides!J17/Population!P17)*100000</f>
        <v>23.092696860285219</v>
      </c>
      <c r="K17" s="143">
        <f>(Homicides!K17/Population!Q17)*100000</f>
        <v>24.68346800812067</v>
      </c>
      <c r="L17" s="143">
        <f>(Homicides!L17/Population!R17)*100000</f>
        <v>27.046791892370731</v>
      </c>
      <c r="M17" s="143">
        <f>(Homicides!M17/Population!S17)*100000</f>
        <v>24.915523644286342</v>
      </c>
      <c r="N17" s="143">
        <f>(Homicides!N17/Population!T17)*100000</f>
        <v>19.661316272460201</v>
      </c>
      <c r="O17" s="143">
        <f>(Homicides!O17/Population!U17)*100000</f>
        <v>19.999266402455106</v>
      </c>
      <c r="P17" s="143">
        <f>(Homicides!P17/Population!V17)*100000</f>
        <v>19.883496192647485</v>
      </c>
      <c r="Q17" s="143">
        <f>(Homicides!Q17/Population!W17)*100000</f>
        <v>21.244220012561065</v>
      </c>
    </row>
    <row r="18" spans="2:17" hidden="1">
      <c r="B18" s="128">
        <v>2</v>
      </c>
      <c r="C18" s="129" t="s">
        <v>32</v>
      </c>
      <c r="D18" s="98"/>
      <c r="E18" s="143">
        <f>(Homicides!E18/Population!K18)*100000</f>
        <v>26.555551609708363</v>
      </c>
      <c r="F18" s="143">
        <f>(Homicides!F18/Population!L18)*100000</f>
        <v>30.273485836497851</v>
      </c>
      <c r="G18" s="143">
        <f>(Homicides!G18/Population!M18)*100000</f>
        <v>34.455413872302707</v>
      </c>
      <c r="H18" s="143">
        <f>(Homicides!H18/Population!N18)*100000</f>
        <v>42.548873082210108</v>
      </c>
      <c r="I18" s="143">
        <f>(Homicides!I18/Population!O18)*100000</f>
        <v>43.852027772713051</v>
      </c>
      <c r="J18" s="143">
        <f>(Homicides!J18/Population!P18)*100000</f>
        <v>53.183198742980871</v>
      </c>
      <c r="K18" s="143">
        <f>(Homicides!K18/Population!Q18)*100000</f>
        <v>83.836950354512496</v>
      </c>
      <c r="L18" s="143">
        <f>(Homicides!L18/Population!R18)*100000</f>
        <v>106.38864477643737</v>
      </c>
      <c r="M18" s="143">
        <f>(Homicides!M18/Population!S18)*100000</f>
        <v>100.9751227773129</v>
      </c>
      <c r="N18" s="143">
        <f>(Homicides!N18/Population!T18)*100000</f>
        <v>100.74573960640872</v>
      </c>
      <c r="O18" s="143">
        <f>(Homicides!O18/Population!U18)*100000</f>
        <v>102.78537273872179</v>
      </c>
      <c r="P18" s="143">
        <f>(Homicides!P18/Population!V18)*100000</f>
        <v>94.683040758869367</v>
      </c>
      <c r="Q18" s="143">
        <f>(Homicides!Q18/Population!W18)*100000</f>
        <v>82.678430112750434</v>
      </c>
    </row>
    <row r="19" spans="2:17" hidden="1">
      <c r="B19" s="128">
        <v>3</v>
      </c>
      <c r="C19" s="129" t="s">
        <v>33</v>
      </c>
      <c r="D19" s="98"/>
      <c r="E19" s="143">
        <f>(Homicides!E19/Population!K19)*100000</f>
        <v>15.59624442434262</v>
      </c>
      <c r="F19" s="143">
        <f>(Homicides!F19/Population!L19)*100000</f>
        <v>15.696663884656319</v>
      </c>
      <c r="G19" s="143">
        <f>(Homicides!G19/Population!M19)*100000</f>
        <v>16.708406393499867</v>
      </c>
      <c r="H19" s="143">
        <f>(Homicides!H19/Population!N19)*100000</f>
        <v>20.226011764487577</v>
      </c>
      <c r="I19" s="143">
        <f>(Homicides!I19/Population!O19)*100000</f>
        <v>36.544856538711187</v>
      </c>
      <c r="J19" s="143">
        <f>(Homicides!J19/Population!P19)*100000</f>
        <v>48.729975025887796</v>
      </c>
      <c r="K19" s="143">
        <f>(Homicides!K19/Population!Q19)*100000</f>
        <v>118.47510740546355</v>
      </c>
      <c r="L19" s="143">
        <f>(Homicides!L19/Population!R19)*100000</f>
        <v>41.392483871350805</v>
      </c>
      <c r="M19" s="143">
        <f>(Homicides!M19/Population!S19)*100000</f>
        <v>27.682517350424849</v>
      </c>
      <c r="N19" s="143">
        <f>(Homicides!N19/Population!T19)*100000</f>
        <v>19.016711324763342</v>
      </c>
      <c r="O19" s="143">
        <f>(Homicides!O19/Population!U19)*100000</f>
        <v>19.015477400778884</v>
      </c>
      <c r="P19" s="143">
        <f>(Homicides!P19/Population!V19)*100000</f>
        <v>17.209996966373414</v>
      </c>
      <c r="Q19" s="143">
        <f>(Homicides!Q19/Population!W19)*100000</f>
        <v>16.174420368891294</v>
      </c>
    </row>
    <row r="20" spans="2:17" hidden="1">
      <c r="B20" s="128">
        <v>4</v>
      </c>
      <c r="C20" s="129" t="s">
        <v>34</v>
      </c>
      <c r="D20" s="98"/>
      <c r="E20" s="143">
        <f>(Homicides!E20/Population!K20)*100000</f>
        <v>18.80314827379264</v>
      </c>
      <c r="F20" s="143">
        <f>(Homicides!F20/Population!L20)*100000</f>
        <v>19.718001765377348</v>
      </c>
      <c r="G20" s="143">
        <f>(Homicides!G20/Population!M20)*100000</f>
        <v>20.630417366896161</v>
      </c>
      <c r="H20" s="143">
        <f>(Homicides!H20/Population!N20)*100000</f>
        <v>22.232439397697505</v>
      </c>
      <c r="I20" s="143">
        <f>(Homicides!I20/Population!O20)*100000</f>
        <v>18.442653928134117</v>
      </c>
      <c r="J20" s="143">
        <f>(Homicides!J20/Population!P20)*100000</f>
        <v>25.28734606328084</v>
      </c>
      <c r="K20" s="143">
        <f>(Homicides!K20/Population!Q20)*100000</f>
        <v>21.125813823964357</v>
      </c>
      <c r="L20" s="143">
        <f>(Homicides!L20/Population!R20)*100000</f>
        <v>23.522285895743348</v>
      </c>
      <c r="M20" s="143">
        <f>(Homicides!M20/Population!S20)*100000</f>
        <v>19.672785371316799</v>
      </c>
      <c r="N20" s="143">
        <f>(Homicides!N20/Population!T20)*100000</f>
        <v>16.901416068243861</v>
      </c>
      <c r="O20" s="143">
        <f>(Homicides!O20/Population!U20)*100000</f>
        <v>23.658284496818688</v>
      </c>
      <c r="P20" s="143">
        <f>(Homicides!P20/Population!V20)*100000</f>
        <v>27.840657768063902</v>
      </c>
      <c r="Q20" s="143">
        <f>(Homicides!Q20/Population!W20)*100000</f>
        <v>29.723338295914086</v>
      </c>
    </row>
    <row r="21" spans="2:17">
      <c r="B21" s="128">
        <v>5</v>
      </c>
      <c r="C21" s="129" t="s">
        <v>35</v>
      </c>
      <c r="D21" s="98"/>
      <c r="E21" s="143">
        <f>(Homicides!E21/Population!K21)*100000</f>
        <v>43.592099600113912</v>
      </c>
      <c r="F21" s="143">
        <f>(Homicides!F21/Population!L21)*100000</f>
        <v>47.802571317915536</v>
      </c>
      <c r="G21" s="143">
        <f>(Homicides!G21/Population!M21)*100000</f>
        <v>41.631059229403824</v>
      </c>
      <c r="H21" s="143">
        <f>(Homicides!H21/Population!N21)*100000</f>
        <v>32.033814948227509</v>
      </c>
      <c r="I21" s="143">
        <f>(Homicides!I21/Population!O21)*100000</f>
        <v>24.272561037121157</v>
      </c>
      <c r="J21" s="143">
        <f>(Homicides!J21/Population!P21)*100000</f>
        <v>21.173276640333576</v>
      </c>
      <c r="K21" s="143">
        <f>(Homicides!K21/Population!Q21)*100000</f>
        <v>20.763506232690837</v>
      </c>
      <c r="L21" s="143">
        <f>(Homicides!L21/Population!R21)*100000</f>
        <v>20.736482300232232</v>
      </c>
      <c r="M21" s="143">
        <f>(Homicides!M21/Population!S21)*100000</f>
        <v>19.264675874883057</v>
      </c>
      <c r="N21" s="143">
        <f>(Homicides!N21/Population!T21)*100000</f>
        <v>16.44335086893577</v>
      </c>
      <c r="O21" s="143">
        <f>(Homicides!O21/Population!U21)*100000</f>
        <v>14.990356073794821</v>
      </c>
      <c r="P21" s="143">
        <f>(Homicides!P21/Population!V21)*100000</f>
        <v>15.749639181458994</v>
      </c>
      <c r="Q21" s="143">
        <f>(Homicides!Q21/Population!W21)*100000</f>
        <v>15.761404016820208</v>
      </c>
    </row>
    <row r="22" spans="2:17" hidden="1">
      <c r="B22" s="128">
        <v>6</v>
      </c>
      <c r="C22" s="129" t="s">
        <v>36</v>
      </c>
      <c r="D22" s="98"/>
      <c r="E22" s="143">
        <f>(Homicides!E22/Population!K22)*100000</f>
        <v>46.448144644091094</v>
      </c>
      <c r="F22" s="143">
        <f>(Homicides!F22/Population!L22)*100000</f>
        <v>72.055971709950953</v>
      </c>
      <c r="G22" s="143">
        <f>(Homicides!G22/Population!M22)*100000</f>
        <v>45.06417472289241</v>
      </c>
      <c r="H22" s="143">
        <f>(Homicides!H22/Population!N22)*100000</f>
        <v>28.673109683077808</v>
      </c>
      <c r="I22" s="143">
        <f>(Homicides!I22/Population!O22)*100000</f>
        <v>41.619684093763468</v>
      </c>
      <c r="J22" s="143">
        <f>(Homicides!J22/Population!P22)*100000</f>
        <v>112.00558761315911</v>
      </c>
      <c r="K22" s="143">
        <f>(Homicides!K22/Population!Q22)*100000</f>
        <v>141.35648751410446</v>
      </c>
      <c r="L22" s="143">
        <f>(Homicides!L22/Population!R22)*100000</f>
        <v>128.20913724631791</v>
      </c>
      <c r="M22" s="143">
        <f>(Homicides!M22/Population!S22)*100000</f>
        <v>133.42904192880971</v>
      </c>
      <c r="N22" s="143">
        <f>(Homicides!N22/Population!T22)*100000</f>
        <v>110.99484141444873</v>
      </c>
      <c r="O22" s="143">
        <f>(Homicides!O22/Population!U22)*100000</f>
        <v>101.3707798727017</v>
      </c>
      <c r="P22" s="143">
        <f>(Homicides!P22/Population!V22)*100000</f>
        <v>145.16791457365809</v>
      </c>
      <c r="Q22" s="143">
        <f>(Homicides!Q22/Population!W22)*100000</f>
        <v>151.61821452864854</v>
      </c>
    </row>
    <row r="23" spans="2:17" hidden="1">
      <c r="B23" s="128">
        <v>7</v>
      </c>
      <c r="C23" s="129" t="s">
        <v>37</v>
      </c>
      <c r="D23" s="98"/>
      <c r="E23" s="143">
        <f>(Homicides!E23/Population!K23)*100000</f>
        <v>46.402933848239087</v>
      </c>
      <c r="F23" s="143">
        <f>(Homicides!F23/Population!L23)*100000</f>
        <v>44.930378817165966</v>
      </c>
      <c r="G23" s="143">
        <f>(Homicides!G23/Population!M23)*100000</f>
        <v>44.342302858202409</v>
      </c>
      <c r="H23" s="143">
        <f>(Homicides!H23/Population!N23)*100000</f>
        <v>44.410653067162194</v>
      </c>
      <c r="I23" s="143">
        <f>(Homicides!I23/Population!O23)*100000</f>
        <v>42.94834433862119</v>
      </c>
      <c r="J23" s="143">
        <f>(Homicides!J23/Population!P23)*100000</f>
        <v>40.254840830974928</v>
      </c>
      <c r="K23" s="143">
        <f>(Homicides!K23/Population!Q23)*100000</f>
        <v>35.968742070024526</v>
      </c>
      <c r="L23" s="143">
        <f>(Homicides!L23/Population!R23)*100000</f>
        <v>33.506976796934062</v>
      </c>
      <c r="M23" s="143">
        <f>(Homicides!M23/Population!S23)*100000</f>
        <v>30.384109564192098</v>
      </c>
      <c r="N23" s="143">
        <f>(Homicides!N23/Population!T23)*100000</f>
        <v>26.737104545258848</v>
      </c>
      <c r="O23" s="143">
        <f>(Homicides!O23/Population!U23)*100000</f>
        <v>28.449902819638883</v>
      </c>
      <c r="P23" s="143">
        <f>(Homicides!P23/Population!V23)*100000</f>
        <v>27.106936632537344</v>
      </c>
      <c r="Q23" s="143">
        <f>(Homicides!Q23/Population!W23)*100000</f>
        <v>30.611278296183716</v>
      </c>
    </row>
    <row r="24" spans="2:17" hidden="1">
      <c r="B24" s="128">
        <v>8</v>
      </c>
      <c r="C24" s="129" t="s">
        <v>38</v>
      </c>
      <c r="D24" s="98"/>
      <c r="E24" s="143">
        <f>(Homicides!E24/Population!K24)*100000</f>
        <v>136.14445788655547</v>
      </c>
      <c r="F24" s="143">
        <f>(Homicides!F24/Population!L24)*100000</f>
        <v>91.0111860420634</v>
      </c>
      <c r="G24" s="143">
        <f>(Homicides!G24/Population!M24)*100000</f>
        <v>66.125913309797724</v>
      </c>
      <c r="H24" s="143">
        <f>(Homicides!H24/Population!N24)*100000</f>
        <v>51.856911392146557</v>
      </c>
      <c r="I24" s="143">
        <f>(Homicides!I24/Population!O24)*100000</f>
        <v>45.769831843915618</v>
      </c>
      <c r="J24" s="143">
        <f>(Homicides!J24/Population!P24)*100000</f>
        <v>55.328942544809472</v>
      </c>
      <c r="K24" s="143">
        <f>(Homicides!K24/Population!Q24)*100000</f>
        <v>67.321097428607715</v>
      </c>
      <c r="L24" s="143">
        <f>(Homicides!L24/Population!R24)*100000</f>
        <v>74.493559156135845</v>
      </c>
      <c r="M24" s="143">
        <f>(Homicides!M24/Population!S24)*100000</f>
        <v>84.703373275286637</v>
      </c>
      <c r="N24" s="143">
        <f>(Homicides!N24/Population!T24)*100000</f>
        <v>86.045546157289408</v>
      </c>
      <c r="O24" s="143">
        <f>(Homicides!O24/Population!U24)*100000</f>
        <v>79.427053991127821</v>
      </c>
      <c r="P24" s="143">
        <f>(Homicides!P24/Population!V24)*100000</f>
        <v>67.438238828897454</v>
      </c>
      <c r="Q24" s="143">
        <f>(Homicides!Q24/Population!W24)*100000</f>
        <v>66.986933432526328</v>
      </c>
    </row>
    <row r="25" spans="2:17" hidden="1">
      <c r="B25" s="128">
        <v>9</v>
      </c>
      <c r="C25" s="129" t="s">
        <v>39</v>
      </c>
      <c r="D25" s="98"/>
      <c r="E25" s="143">
        <f>(Homicides!E25/Population!K25)*100000</f>
        <v>20.818808649125003</v>
      </c>
      <c r="F25" s="143">
        <f>(Homicides!F25/Population!L25)*100000</f>
        <v>20.558852662515331</v>
      </c>
      <c r="G25" s="143">
        <f>(Homicides!G25/Population!M25)*100000</f>
        <v>19.608413027111713</v>
      </c>
      <c r="H25" s="143">
        <f>(Homicides!H25/Population!N25)*100000</f>
        <v>19.172131495435515</v>
      </c>
      <c r="I25" s="143">
        <f>(Homicides!I25/Population!O25)*100000</f>
        <v>21.50634306063963</v>
      </c>
      <c r="J25" s="143">
        <f>(Homicides!J25/Population!P25)*100000</f>
        <v>21.249812930381594</v>
      </c>
      <c r="K25" s="143">
        <f>(Homicides!K25/Population!Q25)*100000</f>
        <v>23.970500631602643</v>
      </c>
      <c r="L25" s="143">
        <f>(Homicides!L25/Population!R25)*100000</f>
        <v>25.649917118863563</v>
      </c>
      <c r="M25" s="143">
        <f>(Homicides!M25/Population!S25)*100000</f>
        <v>26.131910194640422</v>
      </c>
      <c r="N25" s="143">
        <f>(Homicides!N25/Population!T25)*100000</f>
        <v>23.01873354407762</v>
      </c>
      <c r="O25" s="143">
        <f>(Homicides!O25/Population!U25)*100000</f>
        <v>19.800255515820712</v>
      </c>
      <c r="P25" s="143">
        <f>(Homicides!P25/Population!V25)*100000</f>
        <v>18.635820931946345</v>
      </c>
      <c r="Q25" s="143">
        <f>(Homicides!Q25/Population!W25)*100000</f>
        <v>18.400092581518464</v>
      </c>
    </row>
    <row r="26" spans="2:17" hidden="1">
      <c r="B26" s="128">
        <v>10</v>
      </c>
      <c r="C26" s="129" t="s">
        <v>40</v>
      </c>
      <c r="D26" s="98"/>
      <c r="E26" s="143">
        <f>(Homicides!E26/Population!K26)*100000</f>
        <v>82.152083549540407</v>
      </c>
      <c r="F26" s="143">
        <f>(Homicides!F26/Population!L26)*100000</f>
        <v>71.981565240694195</v>
      </c>
      <c r="G26" s="143">
        <f>(Homicides!G26/Population!M26)*100000</f>
        <v>58.723235681356535</v>
      </c>
      <c r="H26" s="143">
        <f>(Homicides!H26/Population!N26)*100000</f>
        <v>46.552810055406972</v>
      </c>
      <c r="I26" s="143">
        <f>(Homicides!I26/Population!O26)*100000</f>
        <v>37.235224522398191</v>
      </c>
      <c r="J26" s="143">
        <f>(Homicides!J26/Population!P26)*100000</f>
        <v>34.727733821608254</v>
      </c>
      <c r="K26" s="143">
        <f>(Homicides!K26/Population!Q26)*100000</f>
        <v>33.075734612065737</v>
      </c>
      <c r="L26" s="143">
        <f>(Homicides!L26/Population!R26)*100000</f>
        <v>29.673590504451038</v>
      </c>
      <c r="M26" s="143">
        <f>(Homicides!M26/Population!S26)*100000</f>
        <v>26.51763988762178</v>
      </c>
      <c r="N26" s="143">
        <f>(Homicides!N26/Population!T26)*100000</f>
        <v>22.512241894729716</v>
      </c>
      <c r="O26" s="143">
        <f>(Homicides!O26/Population!U26)*100000</f>
        <v>25.80163782533721</v>
      </c>
      <c r="P26" s="143">
        <f>(Homicides!P26/Population!V26)*100000</f>
        <v>24.623107056249896</v>
      </c>
      <c r="Q26" s="143">
        <f>(Homicides!Q26/Population!W26)*100000</f>
        <v>20.057346686239796</v>
      </c>
    </row>
    <row r="27" spans="2:17" hidden="1">
      <c r="B27" s="128">
        <v>11</v>
      </c>
      <c r="C27" s="129" t="s">
        <v>41</v>
      </c>
      <c r="D27" s="98"/>
      <c r="E27" s="143">
        <f>(Homicides!E27/Population!K27)*100000</f>
        <v>34.336718064907942</v>
      </c>
      <c r="F27" s="143">
        <f>(Homicides!F27/Population!L27)*100000</f>
        <v>43.44653569578513</v>
      </c>
      <c r="G27" s="143">
        <f>(Homicides!G27/Population!M27)*100000</f>
        <v>45.882274426054458</v>
      </c>
      <c r="H27" s="143">
        <f>(Homicides!H27/Population!N27)*100000</f>
        <v>49.290004813794695</v>
      </c>
      <c r="I27" s="143">
        <f>(Homicides!I27/Population!O27)*100000</f>
        <v>53.567973186721893</v>
      </c>
      <c r="J27" s="143">
        <f>(Homicides!J27/Population!P27)*100000</f>
        <v>55.904061194409934</v>
      </c>
      <c r="K27" s="143">
        <f>(Homicides!K27/Population!Q27)*100000</f>
        <v>72.051073076809047</v>
      </c>
      <c r="L27" s="143">
        <f>(Homicides!L27/Population!R27)*100000</f>
        <v>91.166938929127255</v>
      </c>
      <c r="M27" s="143">
        <f>(Homicides!M27/Population!S27)*100000</f>
        <v>93.376169375099863</v>
      </c>
      <c r="N27" s="143">
        <f>(Homicides!N27/Population!T27)*100000</f>
        <v>102.04058536191897</v>
      </c>
      <c r="O27" s="143">
        <f>(Homicides!O27/Population!U27)*100000</f>
        <v>74.401532796147436</v>
      </c>
      <c r="P27" s="143">
        <f>(Homicides!P27/Population!V27)*100000</f>
        <v>69.292283439556016</v>
      </c>
      <c r="Q27" s="143">
        <f>(Homicides!Q27/Population!W27)*100000</f>
        <v>71.1742943144436</v>
      </c>
    </row>
    <row r="28" spans="2:17" hidden="1">
      <c r="B28" s="128">
        <v>12</v>
      </c>
      <c r="C28" s="129" t="s">
        <v>42</v>
      </c>
      <c r="D28" s="98"/>
      <c r="E28" s="143">
        <f>(Homicides!E28/Population!K28)*100000</f>
        <v>106.54030558108811</v>
      </c>
      <c r="F28" s="143">
        <f>(Homicides!F28/Population!L28)*100000</f>
        <v>107.2726493695687</v>
      </c>
      <c r="G28" s="143">
        <f>(Homicides!G28/Population!M28)*100000</f>
        <v>99.706173902092473</v>
      </c>
      <c r="H28" s="143">
        <f>(Homicides!H28/Population!N28)*100000</f>
        <v>84.92764334873911</v>
      </c>
      <c r="I28" s="143">
        <f>(Homicides!I28/Population!O28)*100000</f>
        <v>104.22741334133866</v>
      </c>
      <c r="J28" s="143">
        <f>(Homicides!J28/Population!P28)*100000</f>
        <v>109.54703353133371</v>
      </c>
      <c r="K28" s="143">
        <f>(Homicides!K28/Population!Q28)*100000</f>
        <v>108.10539771111425</v>
      </c>
      <c r="L28" s="143">
        <f>(Homicides!L28/Population!R28)*100000</f>
        <v>101.88402047909581</v>
      </c>
      <c r="M28" s="143">
        <f>(Homicides!M28/Population!S28)*100000</f>
        <v>74.842538600495644</v>
      </c>
      <c r="N28" s="143">
        <f>(Homicides!N28/Population!T28)*100000</f>
        <v>53.461274845784786</v>
      </c>
      <c r="O28" s="143">
        <f>(Homicides!O28/Population!U28)*100000</f>
        <v>56.03566492608347</v>
      </c>
      <c r="P28" s="143">
        <f>(Homicides!P28/Population!V28)*100000</f>
        <v>57.227352798330948</v>
      </c>
      <c r="Q28" s="143">
        <f>(Homicides!Q28/Population!W28)*100000</f>
        <v>65.289883165284863</v>
      </c>
    </row>
    <row r="29" spans="2:17" hidden="1">
      <c r="B29" s="128">
        <v>13</v>
      </c>
      <c r="C29" s="129" t="s">
        <v>43</v>
      </c>
      <c r="D29" s="98"/>
      <c r="E29" s="143">
        <f>(Homicides!E29/Population!K29)*100000</f>
        <v>18.170553418243529</v>
      </c>
      <c r="F29" s="143">
        <f>(Homicides!F29/Population!L29)*100000</f>
        <v>33.889436070304228</v>
      </c>
      <c r="G29" s="143">
        <f>(Homicides!G29/Population!M29)*100000</f>
        <v>38.192005232489223</v>
      </c>
      <c r="H29" s="143">
        <f>(Homicides!H29/Population!N29)*100000</f>
        <v>33.96570292436418</v>
      </c>
      <c r="I29" s="143">
        <f>(Homicides!I29/Population!O29)*100000</f>
        <v>29.340051649307512</v>
      </c>
      <c r="J29" s="143">
        <f>(Homicides!J29/Population!P29)*100000</f>
        <v>29.481132075471695</v>
      </c>
      <c r="K29" s="143">
        <f>(Homicides!K29/Population!Q29)*100000</f>
        <v>31.418105357700785</v>
      </c>
      <c r="L29" s="143">
        <f>(Homicides!L29/Population!R29)*100000</f>
        <v>31.682918362838841</v>
      </c>
      <c r="M29" s="143">
        <f>(Homicides!M29/Population!S29)*100000</f>
        <v>27.356611920582029</v>
      </c>
      <c r="N29" s="143">
        <f>(Homicides!N29/Population!T29)*100000</f>
        <v>22.648006549251498</v>
      </c>
      <c r="O29" s="143">
        <f>(Homicides!O29/Population!U29)*100000</f>
        <v>21.728808693416365</v>
      </c>
      <c r="P29" s="143">
        <f>(Homicides!P29/Population!V29)*100000</f>
        <v>21.77583476929005</v>
      </c>
      <c r="Q29" s="143">
        <f>(Homicides!Q29/Population!W29)*100000</f>
        <v>14.829538359072556</v>
      </c>
    </row>
    <row r="30" spans="2:17" hidden="1">
      <c r="B30" s="128">
        <v>14</v>
      </c>
      <c r="C30" s="129" t="s">
        <v>44</v>
      </c>
      <c r="D30" s="98"/>
      <c r="E30" s="143">
        <f>(Homicides!E30/Population!K30)*100000</f>
        <v>34.543256338233022</v>
      </c>
      <c r="F30" s="143">
        <f>(Homicides!F30/Population!L30)*100000</f>
        <v>33.134293307918377</v>
      </c>
      <c r="G30" s="143">
        <f>(Homicides!G30/Population!M30)*100000</f>
        <v>31.197018456378956</v>
      </c>
      <c r="H30" s="143">
        <f>(Homicides!H30/Population!N30)*100000</f>
        <v>28.255276606344925</v>
      </c>
      <c r="I30" s="143">
        <f>(Homicides!I30/Population!O30)*100000</f>
        <v>29.340175675525725</v>
      </c>
      <c r="J30" s="143">
        <f>(Homicides!J30/Population!P30)*100000</f>
        <v>33.314634324123936</v>
      </c>
      <c r="K30" s="143">
        <f>(Homicides!K30/Population!Q30)*100000</f>
        <v>33.563068556967181</v>
      </c>
      <c r="L30" s="143">
        <f>(Homicides!L30/Population!R30)*100000</f>
        <v>43.138647613429562</v>
      </c>
      <c r="M30" s="143">
        <f>(Homicides!M30/Population!S30)*100000</f>
        <v>42.527479381497017</v>
      </c>
      <c r="N30" s="143">
        <f>(Homicides!N30/Population!T30)*100000</f>
        <v>39.92312724845246</v>
      </c>
      <c r="O30" s="143">
        <f>(Homicides!O30/Population!U30)*100000</f>
        <v>40.974836698294013</v>
      </c>
      <c r="P30" s="143">
        <f>(Homicides!P30/Population!V30)*100000</f>
        <v>38.582555261367752</v>
      </c>
      <c r="Q30" s="143">
        <f>(Homicides!Q30/Population!W30)*100000</f>
        <v>35.376784497169226</v>
      </c>
    </row>
    <row r="31" spans="2:17" hidden="1">
      <c r="B31" s="128">
        <v>15</v>
      </c>
      <c r="C31" s="129" t="s">
        <v>45</v>
      </c>
      <c r="D31" s="98"/>
      <c r="E31" s="143">
        <f>(Homicides!E31/Population!K31)*100000</f>
        <v>23.652526056292508</v>
      </c>
      <c r="F31" s="143">
        <f>(Homicides!F31/Population!L31)*100000</f>
        <v>31.156610537535894</v>
      </c>
      <c r="G31" s="143">
        <f>(Homicides!G31/Population!M31)*100000</f>
        <v>31.614896302175033</v>
      </c>
      <c r="H31" s="143">
        <f>(Homicides!H31/Population!N31)*100000</f>
        <v>31.70966942196349</v>
      </c>
      <c r="I31" s="143">
        <f>(Homicides!I31/Population!O31)*100000</f>
        <v>24.567496882565965</v>
      </c>
      <c r="J31" s="143">
        <f>(Homicides!J31/Population!P31)*100000</f>
        <v>22.855251875545576</v>
      </c>
      <c r="K31" s="143">
        <f>(Homicides!K31/Population!Q31)*100000</f>
        <v>25.131952217175215</v>
      </c>
      <c r="L31" s="143">
        <f>(Homicides!L31/Population!R31)*100000</f>
        <v>25.402854783705433</v>
      </c>
      <c r="M31" s="143">
        <f>(Homicides!M31/Population!S31)*100000</f>
        <v>26.089340707184508</v>
      </c>
      <c r="N31" s="143">
        <f>(Homicides!N31/Population!T31)*100000</f>
        <v>26.781867511265851</v>
      </c>
      <c r="O31" s="143">
        <f>(Homicides!O31/Population!U31)*100000</f>
        <v>27.049343099385574</v>
      </c>
      <c r="P31" s="143">
        <f>(Homicides!P31/Population!V31)*100000</f>
        <v>27.349095666929454</v>
      </c>
      <c r="Q31" s="143">
        <f>(Homicides!Q31/Population!W31)*100000</f>
        <v>26.17089382557586</v>
      </c>
    </row>
    <row r="32" spans="2:17" hidden="1">
      <c r="B32" s="128">
        <v>16</v>
      </c>
      <c r="C32" s="129" t="s">
        <v>46</v>
      </c>
      <c r="D32" s="98"/>
      <c r="E32" s="143">
        <f>(Homicides!E32/Population!K32)*100000</f>
        <v>67.440611002437009</v>
      </c>
      <c r="F32" s="143">
        <f>(Homicides!F32/Population!L32)*100000</f>
        <v>67.837232169738428</v>
      </c>
      <c r="G32" s="143">
        <f>(Homicides!G32/Population!M32)*100000</f>
        <v>71.796170374397661</v>
      </c>
      <c r="H32" s="143">
        <f>(Homicides!H32/Population!N32)*100000</f>
        <v>69.528701242079535</v>
      </c>
      <c r="I32" s="143">
        <f>(Homicides!I32/Population!O32)*100000</f>
        <v>59.25830994607292</v>
      </c>
      <c r="J32" s="143">
        <f>(Homicides!J32/Population!P32)*100000</f>
        <v>68.205672328606397</v>
      </c>
      <c r="K32" s="143">
        <f>(Homicides!K32/Population!Q32)*100000</f>
        <v>65.036550541404267</v>
      </c>
      <c r="L32" s="143">
        <f>(Homicides!L32/Population!R32)*100000</f>
        <v>64.91616290932933</v>
      </c>
      <c r="M32" s="143">
        <f>(Homicides!M32/Population!S32)*100000</f>
        <v>73.170473925159612</v>
      </c>
      <c r="N32" s="143">
        <f>(Homicides!N32/Population!T32)*100000</f>
        <v>78.779185050484827</v>
      </c>
      <c r="O32" s="143">
        <f>(Homicides!O32/Population!U32)*100000</f>
        <v>85.928899296856841</v>
      </c>
      <c r="P32" s="143">
        <f>(Homicides!P32/Population!V32)*100000</f>
        <v>77.625139949777008</v>
      </c>
      <c r="Q32" s="143">
        <f>(Homicides!Q32/Population!W32)*100000</f>
        <v>68.362735310696721</v>
      </c>
    </row>
    <row r="33" spans="2:17" hidden="1">
      <c r="B33" s="128">
        <v>17</v>
      </c>
      <c r="C33" s="129" t="s">
        <v>47</v>
      </c>
      <c r="D33" s="98"/>
      <c r="E33" s="143">
        <f>(Homicides!E33/Population!K33)*100000</f>
        <v>76.9811066770243</v>
      </c>
      <c r="F33" s="143">
        <f>(Homicides!F33/Population!L33)*100000</f>
        <v>99.089764896494657</v>
      </c>
      <c r="G33" s="143">
        <f>(Homicides!G33/Population!M33)*100000</f>
        <v>81.350669727330228</v>
      </c>
      <c r="H33" s="143">
        <f>(Homicides!H33/Population!N33)*100000</f>
        <v>58.154513838407539</v>
      </c>
      <c r="I33" s="143">
        <f>(Homicides!I33/Population!O33)*100000</f>
        <v>57.318765806510115</v>
      </c>
      <c r="J33" s="143">
        <f>(Homicides!J33/Population!P33)*100000</f>
        <v>56.715160428984795</v>
      </c>
      <c r="K33" s="143">
        <f>(Homicides!K33/Population!Q33)*100000</f>
        <v>55.138061190995018</v>
      </c>
      <c r="L33" s="143">
        <f>(Homicides!L33/Population!R33)*100000</f>
        <v>65.213405795492534</v>
      </c>
      <c r="M33" s="143">
        <f>(Homicides!M33/Population!S33)*100000</f>
        <v>74.371265568581023</v>
      </c>
      <c r="N33" s="143">
        <f>(Homicides!N33/Population!T33)*100000</f>
        <v>65.407791243807537</v>
      </c>
      <c r="O33" s="143">
        <f>(Homicides!O33/Population!U33)*100000</f>
        <v>80.93991323914797</v>
      </c>
      <c r="P33" s="143">
        <f>(Homicides!P33/Population!V33)*100000</f>
        <v>83.4462454020032</v>
      </c>
      <c r="Q33" s="143">
        <f>(Homicides!Q33/Population!W33)*100000</f>
        <v>99.161753450847172</v>
      </c>
    </row>
    <row r="34" spans="2:17" hidden="1">
      <c r="B34" s="128">
        <v>18</v>
      </c>
      <c r="C34" s="129" t="s">
        <v>48</v>
      </c>
      <c r="D34" s="98"/>
      <c r="E34" s="143">
        <f>(Homicides!E34/Population!K34)*100000</f>
        <v>83.787674951025522</v>
      </c>
      <c r="F34" s="143">
        <f>(Homicides!F34/Population!L34)*100000</f>
        <v>51.171858719360557</v>
      </c>
      <c r="G34" s="143">
        <f>(Homicides!G34/Population!M34)*100000</f>
        <v>31.314087126038633</v>
      </c>
      <c r="H34" s="143">
        <f>(Homicides!H34/Population!N34)*100000</f>
        <v>21.642593530564213</v>
      </c>
      <c r="I34" s="143">
        <f>(Homicides!I34/Population!O34)*100000</f>
        <v>16.364352873335456</v>
      </c>
      <c r="J34" s="143">
        <f>(Homicides!J34/Population!P34)*100000</f>
        <v>9.177198594577586</v>
      </c>
      <c r="K34" s="143">
        <f>(Homicides!K34/Population!Q34)*100000</f>
        <v>31.391341114969183</v>
      </c>
      <c r="L34" s="143">
        <f>(Homicides!L34/Population!R34)*100000</f>
        <v>47.505737637423543</v>
      </c>
      <c r="M34" s="143">
        <f>(Homicides!M34/Population!S34)*100000</f>
        <v>28.364463762076813</v>
      </c>
      <c r="N34" s="143">
        <f>(Homicides!N34/Population!T34)*100000</f>
        <v>32.781041084888557</v>
      </c>
      <c r="O34" s="143">
        <f>(Homicides!O34/Population!U34)*100000</f>
        <v>37.380214515461411</v>
      </c>
      <c r="P34" s="143">
        <f>(Homicides!P34/Population!V34)*100000</f>
        <v>34.926294665452467</v>
      </c>
      <c r="Q34" s="143">
        <f>(Homicides!Q34/Population!W34)*100000</f>
        <v>36.514907309067276</v>
      </c>
    </row>
    <row r="35" spans="2:17">
      <c r="B35" s="128">
        <v>19</v>
      </c>
      <c r="C35" s="129" t="s">
        <v>49</v>
      </c>
      <c r="D35" s="98"/>
      <c r="E35" s="143">
        <f>(Homicides!E35/Population!K35)*100000</f>
        <v>66.40158898579503</v>
      </c>
      <c r="F35" s="143">
        <f>(Homicides!F35/Population!L35)*100000</f>
        <v>51.655213267988238</v>
      </c>
      <c r="G35" s="143">
        <f>(Homicides!G35/Population!M35)*100000</f>
        <v>31.546719784181096</v>
      </c>
      <c r="H35" s="143">
        <f>(Homicides!H35/Population!N35)*100000</f>
        <v>24.45124892044371</v>
      </c>
      <c r="I35" s="143">
        <f>(Homicides!I35/Population!O35)*100000</f>
        <v>24.083652338232859</v>
      </c>
      <c r="J35" s="143">
        <f>(Homicides!J35/Population!P35)*100000</f>
        <v>27.969648880844765</v>
      </c>
      <c r="K35" s="143">
        <f>(Homicides!K35/Population!Q35)*100000</f>
        <v>26.537501998445858</v>
      </c>
      <c r="L35" s="143">
        <f>(Homicides!L35/Population!R35)*100000</f>
        <v>30.587593734817005</v>
      </c>
      <c r="M35" s="143">
        <f>(Homicides!M35/Population!S35)*100000</f>
        <v>33.237466951009807</v>
      </c>
      <c r="N35" s="143">
        <f>(Homicides!N35/Population!T35)*100000</f>
        <v>29.458916374386575</v>
      </c>
      <c r="O35" s="143">
        <f>(Homicides!O35/Population!U35)*100000</f>
        <v>34.926379811039126</v>
      </c>
      <c r="P35" s="143">
        <f>(Homicides!P35/Population!V35)*100000</f>
        <v>40.478813341451591</v>
      </c>
      <c r="Q35" s="143">
        <f>(Homicides!Q35/Population!W35)*100000</f>
        <v>40.017975352339725</v>
      </c>
    </row>
    <row r="36" spans="2:17" hidden="1">
      <c r="B36" s="128">
        <v>20</v>
      </c>
      <c r="C36" s="129" t="s">
        <v>50</v>
      </c>
      <c r="D36" s="98"/>
      <c r="E36" s="143">
        <f>(Homicides!E36/Population!K36)*100000</f>
        <v>26.346328547372149</v>
      </c>
      <c r="F36" s="143">
        <f>(Homicides!F36/Population!L36)*100000</f>
        <v>26.570080647403703</v>
      </c>
      <c r="G36" s="143">
        <f>(Homicides!G36/Population!M36)*100000</f>
        <v>40.002404926820539</v>
      </c>
      <c r="H36" s="143">
        <f>(Homicides!H36/Population!N36)*100000</f>
        <v>47.243151928596596</v>
      </c>
      <c r="I36" s="143">
        <f>(Homicides!I36/Population!O36)*100000</f>
        <v>14.179729407956167</v>
      </c>
      <c r="J36" s="143">
        <f>(Homicides!J36/Population!P36)*100000</f>
        <v>52.902567814314615</v>
      </c>
      <c r="K36" s="143">
        <f>(Homicides!K36/Population!Q36)*100000</f>
        <v>55.751483949475336</v>
      </c>
      <c r="L36" s="143">
        <f>(Homicides!L36/Population!R36)*100000</f>
        <v>56.568687699023933</v>
      </c>
      <c r="M36" s="143">
        <f>(Homicides!M36/Population!S36)*100000</f>
        <v>59.15040397430338</v>
      </c>
      <c r="N36" s="143">
        <f>(Homicides!N36/Population!T36)*100000</f>
        <v>52.357792108839654</v>
      </c>
      <c r="O36" s="143">
        <f>(Homicides!O36/Population!U36)*100000</f>
        <v>53.5689435037553</v>
      </c>
      <c r="P36" s="143">
        <f>(Homicides!P36/Population!V36)*100000</f>
        <v>56.745490394646637</v>
      </c>
      <c r="Q36" s="143">
        <f>(Homicides!Q36/Population!W36)*100000</f>
        <v>62.386775429592362</v>
      </c>
    </row>
    <row r="37" spans="2:17" hidden="1">
      <c r="B37" s="128">
        <v>21</v>
      </c>
      <c r="C37" s="129" t="s">
        <v>51</v>
      </c>
      <c r="D37" s="98"/>
      <c r="E37" s="143">
        <f>(Homicides!E37/Population!K37)*100000</f>
        <v>31.735520210298269</v>
      </c>
      <c r="F37" s="143">
        <f>(Homicides!F37/Population!L37)*100000</f>
        <v>31.177368992897073</v>
      </c>
      <c r="G37" s="143">
        <f>(Homicides!G37/Population!M37)*100000</f>
        <v>23.170632927445517</v>
      </c>
      <c r="H37" s="143">
        <f>(Homicides!H37/Population!N37)*100000</f>
        <v>19.149213222659391</v>
      </c>
      <c r="I37" s="143">
        <f>(Homicides!I37/Population!O37)*100000</f>
        <v>25.553350208664607</v>
      </c>
      <c r="J37" s="143">
        <f>(Homicides!J37/Population!P37)*100000</f>
        <v>24.822927744084989</v>
      </c>
      <c r="K37" s="143">
        <f>(Homicides!K37/Population!Q37)*100000</f>
        <v>33.382489747447707</v>
      </c>
      <c r="L37" s="143">
        <f>(Homicides!L37/Population!R37)*100000</f>
        <v>39.293719284109386</v>
      </c>
      <c r="M37" s="143">
        <f>(Homicides!M37/Population!S37)*100000</f>
        <v>33.502246168898431</v>
      </c>
      <c r="N37" s="143">
        <f>(Homicides!N37/Population!T37)*100000</f>
        <v>25.0413333997049</v>
      </c>
      <c r="O37" s="143">
        <f>(Homicides!O37/Population!U37)*100000</f>
        <v>22.334308733731589</v>
      </c>
      <c r="P37" s="143">
        <f>(Homicides!P37/Population!V37)*100000</f>
        <v>25.464890076557833</v>
      </c>
      <c r="Q37" s="143">
        <f>(Homicides!Q37/Population!W37)*100000</f>
        <v>23.326637006315185</v>
      </c>
    </row>
    <row r="38" spans="2:17" hidden="1">
      <c r="B38" s="128">
        <v>22</v>
      </c>
      <c r="C38" s="129" t="s">
        <v>52</v>
      </c>
      <c r="D38" s="98"/>
      <c r="E38" s="143">
        <f>(Homicides!E38/Population!K38)*100000</f>
        <v>21.596860889391746</v>
      </c>
      <c r="F38" s="143">
        <f>(Homicides!F38/Population!L38)*100000</f>
        <v>22.661948196514313</v>
      </c>
      <c r="G38" s="143">
        <f>(Homicides!G38/Population!M38)*100000</f>
        <v>18.987087484463636</v>
      </c>
      <c r="H38" s="143">
        <f>(Homicides!H38/Population!N38)*100000</f>
        <v>25.944570413372865</v>
      </c>
      <c r="I38" s="143">
        <f>(Homicides!I38/Population!O38)*100000</f>
        <v>27.916079968832157</v>
      </c>
      <c r="J38" s="143">
        <f>(Homicides!J38/Population!P38)*100000</f>
        <v>25.305464541167556</v>
      </c>
      <c r="K38" s="143">
        <f>(Homicides!K38/Population!Q38)*100000</f>
        <v>26.956671719138896</v>
      </c>
      <c r="L38" s="143">
        <f>(Homicides!L38/Population!R38)*100000</f>
        <v>27.585487258502102</v>
      </c>
      <c r="M38" s="143">
        <f>(Homicides!M38/Population!S38)*100000</f>
        <v>27.272857764869691</v>
      </c>
      <c r="N38" s="143">
        <f>(Homicides!N38/Population!T38)*100000</f>
        <v>24.324782865541184</v>
      </c>
      <c r="O38" s="143">
        <f>(Homicides!O38/Population!U38)*100000</f>
        <v>27.33994006438278</v>
      </c>
      <c r="P38" s="143">
        <f>(Homicides!P38/Population!V38)*100000</f>
        <v>24.937497341222709</v>
      </c>
      <c r="Q38" s="143">
        <f>(Homicides!Q38/Population!W38)*100000</f>
        <v>26.09064428968702</v>
      </c>
    </row>
    <row r="39" spans="2:17" hidden="1">
      <c r="B39" s="128">
        <v>23</v>
      </c>
      <c r="C39" s="129" t="s">
        <v>53</v>
      </c>
      <c r="D39" s="98"/>
      <c r="E39" s="143">
        <f>(Homicides!E39/Population!K39)*100000</f>
        <v>60.380415194313464</v>
      </c>
      <c r="F39" s="143">
        <f>(Homicides!F39/Population!L39)*100000</f>
        <v>56.942990175329157</v>
      </c>
      <c r="G39" s="143">
        <f>(Homicides!G39/Population!M39)*100000</f>
        <v>48.213163732416945</v>
      </c>
      <c r="H39" s="143">
        <f>(Homicides!H39/Population!N39)*100000</f>
        <v>40.669882646758914</v>
      </c>
      <c r="I39" s="143">
        <f>(Homicides!I39/Population!O39)*100000</f>
        <v>45.70907096913637</v>
      </c>
      <c r="J39" s="143">
        <f>(Homicides!J39/Population!P39)*100000</f>
        <v>21.299287163425294</v>
      </c>
      <c r="K39" s="143">
        <f>(Homicides!K39/Population!Q39)*100000</f>
        <v>36.828919743829502</v>
      </c>
      <c r="L39" s="143">
        <f>(Homicides!L39/Population!R39)*100000</f>
        <v>66.694738745969346</v>
      </c>
      <c r="M39" s="143">
        <f>(Homicides!M39/Population!S39)*100000</f>
        <v>102.77060326886443</v>
      </c>
      <c r="N39" s="143">
        <f>(Homicides!N39/Population!T39)*100000</f>
        <v>91.299048411005941</v>
      </c>
      <c r="O39" s="143">
        <f>(Homicides!O39/Population!U39)*100000</f>
        <v>97.772725722079571</v>
      </c>
      <c r="P39" s="143">
        <f>(Homicides!P39/Population!V39)*100000</f>
        <v>94.158259377490978</v>
      </c>
      <c r="Q39" s="143">
        <f>(Homicides!Q39/Population!W39)*100000</f>
        <v>99.248651405879002</v>
      </c>
    </row>
    <row r="40" spans="2:17" hidden="1">
      <c r="B40" s="128">
        <v>24</v>
      </c>
      <c r="C40" s="129" t="s">
        <v>54</v>
      </c>
      <c r="D40" s="98"/>
      <c r="E40" s="143">
        <f>(Homicides!E40/Population!K40)*100000</f>
        <v>36.236520014554586</v>
      </c>
      <c r="F40" s="143">
        <f>(Homicides!F40/Population!L40)*100000</f>
        <v>29.262845045272808</v>
      </c>
      <c r="G40" s="143">
        <f>(Homicides!G40/Population!M40)*100000</f>
        <v>16.940449027777042</v>
      </c>
      <c r="H40" s="143">
        <f>(Homicides!H40/Population!N40)*100000</f>
        <v>15.591006762957871</v>
      </c>
      <c r="I40" s="143">
        <f>(Homicides!I40/Population!O40)*100000</f>
        <v>18.761946634252542</v>
      </c>
      <c r="J40" s="143">
        <f>(Homicides!J40/Population!P40)*100000</f>
        <v>23.549536310557194</v>
      </c>
      <c r="K40" s="143">
        <f>(Homicides!K40/Population!Q40)*100000</f>
        <v>33.087413774426331</v>
      </c>
      <c r="L40" s="143">
        <f>(Homicides!L40/Population!R40)*100000</f>
        <v>41.83108103529667</v>
      </c>
      <c r="M40" s="143">
        <f>(Homicides!M40/Population!S40)*100000</f>
        <v>39.277227678631135</v>
      </c>
      <c r="N40" s="143">
        <f>(Homicides!N40/Population!T40)*100000</f>
        <v>43.3376438447902</v>
      </c>
      <c r="O40" s="143">
        <f>(Homicides!O40/Population!U40)*100000</f>
        <v>37.683864602776836</v>
      </c>
      <c r="P40" s="143">
        <f>(Homicides!P40/Population!V40)*100000</f>
        <v>32.995683207248788</v>
      </c>
      <c r="Q40" s="143">
        <f>(Homicides!Q40/Population!W40)*100000</f>
        <v>32.248160545169966</v>
      </c>
    </row>
    <row r="41" spans="2:17" hidden="1">
      <c r="B41" s="128">
        <v>25</v>
      </c>
      <c r="C41" s="129" t="s">
        <v>55</v>
      </c>
      <c r="D41" s="98"/>
      <c r="E41" s="143">
        <f>(Homicides!E41/Population!K41)*100000</f>
        <v>92.04096887041328</v>
      </c>
      <c r="F41" s="143">
        <f>(Homicides!F41/Population!L41)*100000</f>
        <v>76.140372047703224</v>
      </c>
      <c r="G41" s="143">
        <f>(Homicides!G41/Population!M41)*100000</f>
        <v>66.160748905999</v>
      </c>
      <c r="H41" s="143">
        <f>(Homicides!H41/Population!N41)*100000</f>
        <v>60.431430162027638</v>
      </c>
      <c r="I41" s="143">
        <f>(Homicides!I41/Population!O41)*100000</f>
        <v>60.832913265908047</v>
      </c>
      <c r="J41" s="143">
        <f>(Homicides!J41/Population!P41)*100000</f>
        <v>66.704988074606632</v>
      </c>
      <c r="K41" s="143">
        <f>(Homicides!K41/Population!Q41)*100000</f>
        <v>81.889154226989405</v>
      </c>
      <c r="L41" s="143">
        <f>(Homicides!L41/Population!R41)*100000</f>
        <v>69.26308428179702</v>
      </c>
      <c r="M41" s="143">
        <f>(Homicides!M41/Population!S41)*100000</f>
        <v>58.925883969874342</v>
      </c>
      <c r="N41" s="143">
        <f>(Homicides!N41/Population!T41)*100000</f>
        <v>54.085800518318891</v>
      </c>
      <c r="O41" s="143">
        <f>(Homicides!O41/Population!U41)*100000</f>
        <v>50.76493712234069</v>
      </c>
      <c r="P41" s="143">
        <f>(Homicides!P41/Population!V41)*100000</f>
        <v>43.521129972414712</v>
      </c>
      <c r="Q41" s="143">
        <f>(Homicides!Q41/Population!W41)*100000</f>
        <v>45.900401190529486</v>
      </c>
    </row>
    <row r="42" spans="2:17" hidden="1">
      <c r="B42" s="128">
        <v>26</v>
      </c>
      <c r="C42" s="129" t="s">
        <v>56</v>
      </c>
      <c r="D42" s="98"/>
      <c r="E42" s="143">
        <f>(Homicides!E42/Population!K42)*100000</f>
        <v>46.485170328501539</v>
      </c>
      <c r="F42" s="143">
        <f>(Homicides!F42/Population!L42)*100000</f>
        <v>47.829142589411212</v>
      </c>
      <c r="G42" s="143">
        <f>(Homicides!G42/Population!M42)*100000</f>
        <v>46.941677189152962</v>
      </c>
      <c r="H42" s="143">
        <f>(Homicides!H42/Population!N42)*100000</f>
        <v>44.948886169361145</v>
      </c>
      <c r="I42" s="143">
        <f>(Homicides!I42/Population!O42)*100000</f>
        <v>45.089336886749194</v>
      </c>
      <c r="J42" s="143">
        <f>(Homicides!J42/Population!P42)*100000</f>
        <v>48.951510363632146</v>
      </c>
      <c r="K42" s="143">
        <f>(Homicides!K42/Population!Q42)*100000</f>
        <v>51.940329752924995</v>
      </c>
      <c r="L42" s="143">
        <f>(Homicides!L42/Population!R42)*100000</f>
        <v>51.608979441119935</v>
      </c>
      <c r="M42" s="143">
        <f>(Homicides!M42/Population!S42)*100000</f>
        <v>62.338861738561583</v>
      </c>
      <c r="N42" s="143">
        <f>(Homicides!N42/Population!T42)*100000</f>
        <v>72.123217258564225</v>
      </c>
      <c r="O42" s="143">
        <f>(Homicides!O42/Population!U42)*100000</f>
        <v>83.01531446696734</v>
      </c>
      <c r="P42" s="143">
        <f>(Homicides!P42/Population!V42)*100000</f>
        <v>72.62824897678658</v>
      </c>
      <c r="Q42" s="143">
        <f>(Homicides!Q42/Population!W42)*100000</f>
        <v>56.507681612735617</v>
      </c>
    </row>
    <row r="43" spans="2:17" hidden="1">
      <c r="B43" s="128">
        <v>27</v>
      </c>
      <c r="C43" s="129" t="s">
        <v>57</v>
      </c>
      <c r="D43" s="98"/>
      <c r="E43" s="143">
        <f>(Homicides!E43/Population!K43)*100000</f>
        <v>30.9614438960424</v>
      </c>
      <c r="F43" s="143">
        <f>(Homicides!F43/Population!L43)*100000</f>
        <v>30.877186428746949</v>
      </c>
      <c r="G43" s="143">
        <f>(Homicides!G43/Population!M43)*100000</f>
        <v>30.561678762798781</v>
      </c>
      <c r="H43" s="143">
        <f>(Homicides!H43/Population!N43)*100000</f>
        <v>33.61666838840322</v>
      </c>
      <c r="I43" s="143">
        <f>(Homicides!I43/Population!O43)*100000</f>
        <v>38.814940111291897</v>
      </c>
      <c r="J43" s="143">
        <f>(Homicides!J43/Population!P43)*100000</f>
        <v>40.633615753753574</v>
      </c>
      <c r="K43" s="143">
        <f>(Homicides!K43/Population!Q43)*100000</f>
        <v>50.917968706572424</v>
      </c>
      <c r="L43" s="143">
        <f>(Homicides!L43/Population!R43)*100000</f>
        <v>56.933032315648546</v>
      </c>
      <c r="M43" s="143">
        <f>(Homicides!M43/Population!S43)*100000</f>
        <v>55.798858194067776</v>
      </c>
      <c r="N43" s="143">
        <f>(Homicides!N43/Population!T43)*100000</f>
        <v>44.886490703143963</v>
      </c>
      <c r="O43" s="143">
        <f>(Homicides!O43/Population!U43)*100000</f>
        <v>45.077957883854424</v>
      </c>
      <c r="P43" s="143">
        <f>(Homicides!P43/Population!V43)*100000</f>
        <v>38.234837031082918</v>
      </c>
      <c r="Q43" s="143">
        <f>(Homicides!Q43/Population!W43)*100000</f>
        <v>37.041529291746834</v>
      </c>
    </row>
    <row r="44" spans="2:17">
      <c r="B44" s="128">
        <v>28</v>
      </c>
      <c r="C44" s="129" t="s">
        <v>58</v>
      </c>
      <c r="D44" s="98"/>
      <c r="E44" s="143">
        <f>(Homicides!E44/Population!K44)*100000</f>
        <v>53.356189901368822</v>
      </c>
      <c r="F44" s="143">
        <f>(Homicides!F44/Population!L44)*100000</f>
        <v>58.114099273824088</v>
      </c>
      <c r="G44" s="143">
        <f>(Homicides!G44/Population!M44)*100000</f>
        <v>39.855878704005704</v>
      </c>
      <c r="H44" s="143">
        <f>(Homicides!H44/Population!N44)*100000</f>
        <v>52.032777607039947</v>
      </c>
      <c r="I44" s="143">
        <f>(Homicides!I44/Population!O44)*100000</f>
        <v>52.286563638570172</v>
      </c>
      <c r="J44" s="143">
        <f>(Homicides!J44/Population!P44)*100000</f>
        <v>56.08738963583577</v>
      </c>
      <c r="K44" s="143">
        <f>(Homicides!K44/Population!Q44)*100000</f>
        <v>59.668238714105364</v>
      </c>
      <c r="L44" s="143">
        <f>(Homicides!L44/Population!R44)*100000</f>
        <v>58.534681798965892</v>
      </c>
      <c r="M44" s="143">
        <f>(Homicides!M44/Population!S44)*100000</f>
        <v>52.113386483766718</v>
      </c>
      <c r="N44" s="143">
        <f>(Homicides!N44/Population!T44)*100000</f>
        <v>44.485677530825086</v>
      </c>
      <c r="O44" s="143">
        <f>(Homicides!O44/Population!U44)*100000</f>
        <v>43.008823314891359</v>
      </c>
      <c r="P44" s="143">
        <f>(Homicides!P44/Population!V44)*100000</f>
        <v>41.011856463251476</v>
      </c>
      <c r="Q44" s="143">
        <f>(Homicides!Q44/Population!W44)*100000</f>
        <v>37.834867058531778</v>
      </c>
    </row>
    <row r="45" spans="2:17" hidden="1">
      <c r="B45" s="128">
        <v>29</v>
      </c>
      <c r="C45" s="129" t="s">
        <v>59</v>
      </c>
      <c r="D45" s="98"/>
      <c r="E45" s="143">
        <f>(Homicides!E45/Population!K45)*100000</f>
        <v>52.87670707769945</v>
      </c>
      <c r="F45" s="143">
        <f>(Homicides!F45/Population!L45)*100000</f>
        <v>56.609457641669863</v>
      </c>
      <c r="G45" s="143">
        <f>(Homicides!G45/Population!M45)*100000</f>
        <v>44.111724129113099</v>
      </c>
      <c r="H45" s="143">
        <f>(Homicides!H45/Population!N45)*100000</f>
        <v>38.256807320652619</v>
      </c>
      <c r="I45" s="143">
        <f>(Homicides!I45/Population!O45)*100000</f>
        <v>33.649058034728327</v>
      </c>
      <c r="J45" s="143">
        <f>(Homicides!J45/Population!P45)*100000</f>
        <v>37.193080242789875</v>
      </c>
      <c r="K45" s="143">
        <f>(Homicides!K45/Population!Q45)*100000</f>
        <v>32.198753577221339</v>
      </c>
      <c r="L45" s="143">
        <f>(Homicides!L45/Population!R45)*100000</f>
        <v>17.190991920233799</v>
      </c>
      <c r="M45" s="143">
        <f>(Homicides!M45/Population!S45)*100000</f>
        <v>19.054933062329841</v>
      </c>
      <c r="N45" s="143">
        <f>(Homicides!N45/Population!T45)*100000</f>
        <v>14.675736773727422</v>
      </c>
      <c r="O45" s="143">
        <f>(Homicides!O45/Population!U45)*100000</f>
        <v>15.383920946912577</v>
      </c>
      <c r="P45" s="143">
        <f>(Homicides!P45/Population!V45)*100000</f>
        <v>15.243445998731529</v>
      </c>
      <c r="Q45" s="143">
        <f>(Homicides!Q45/Population!W45)*100000</f>
        <v>13.519513018418809</v>
      </c>
    </row>
    <row r="46" spans="2:17" hidden="1">
      <c r="B46" s="128">
        <v>30</v>
      </c>
      <c r="C46" s="129" t="s">
        <v>60</v>
      </c>
      <c r="D46" s="98"/>
      <c r="E46" s="143">
        <f>(Homicides!E46/Population!K46)*100000</f>
        <v>30.816703498515711</v>
      </c>
      <c r="F46" s="143">
        <f>(Homicides!F46/Population!L46)*100000</f>
        <v>31.944599649856592</v>
      </c>
      <c r="G46" s="143">
        <f>(Homicides!G46/Population!M46)*100000</f>
        <v>28.137259528904217</v>
      </c>
      <c r="H46" s="143">
        <f>(Homicides!H46/Population!N46)*100000</f>
        <v>16.545915815622909</v>
      </c>
      <c r="I46" s="143">
        <f>(Homicides!I46/Population!O46)*100000</f>
        <v>16.931041869755699</v>
      </c>
      <c r="J46" s="143">
        <f>(Homicides!J46/Population!P46)*100000</f>
        <v>30.078685842163097</v>
      </c>
      <c r="K46" s="143">
        <f>(Homicides!K46/Population!Q46)*100000</f>
        <v>44.659812528102606</v>
      </c>
      <c r="L46" s="143">
        <f>(Homicides!L46/Population!R46)*100000</f>
        <v>39.681932128898168</v>
      </c>
      <c r="M46" s="143">
        <f>(Homicides!M46/Population!S46)*100000</f>
        <v>38.648638065023512</v>
      </c>
      <c r="N46" s="143">
        <f>(Homicides!N46/Population!T46)*100000</f>
        <v>34.404345387879225</v>
      </c>
      <c r="O46" s="143">
        <f>(Homicides!O46/Population!U46)*100000</f>
        <v>31.945079048705228</v>
      </c>
      <c r="P46" s="143">
        <f>(Homicides!P46/Population!V46)*100000</f>
        <v>28.251321510234085</v>
      </c>
      <c r="Q46" s="143">
        <f>(Homicides!Q46/Population!W46)*100000</f>
        <v>27.42620484616171</v>
      </c>
    </row>
    <row r="47" spans="2:17" hidden="1">
      <c r="B47" s="128">
        <v>31</v>
      </c>
      <c r="C47" s="129" t="s">
        <v>61</v>
      </c>
      <c r="D47" s="98"/>
      <c r="E47" s="143">
        <f>(Homicides!E47/Population!K47)*100000</f>
        <v>10.658126468301383</v>
      </c>
      <c r="F47" s="143">
        <f>(Homicides!F47/Population!L47)*100000</f>
        <v>13.656264310104948</v>
      </c>
      <c r="G47" s="143">
        <f>(Homicides!G47/Population!M47)*100000</f>
        <v>8.050698505642865</v>
      </c>
      <c r="H47" s="143">
        <f>(Homicides!H47/Population!N47)*100000</f>
        <v>6.3256993090998224</v>
      </c>
      <c r="I47" s="143">
        <f>(Homicides!I47/Population!O47)*100000</f>
        <v>6.2093766318093948</v>
      </c>
      <c r="J47" s="143">
        <f>(Homicides!J47/Population!P47)*100000</f>
        <v>6.4487492912185465</v>
      </c>
      <c r="K47" s="143">
        <f>(Homicides!K47/Population!Q47)*100000</f>
        <v>5.3462827125673478</v>
      </c>
      <c r="L47" s="143">
        <f>(Homicides!L47/Population!R47)*100000</f>
        <v>5.2868447164665175</v>
      </c>
      <c r="M47" s="143">
        <f>(Homicides!M47/Population!S47)*100000</f>
        <v>7.3497582415919576</v>
      </c>
      <c r="N47" s="143">
        <f>(Homicides!N47/Population!T47)*100000</f>
        <v>8.4252649851816006</v>
      </c>
      <c r="O47" s="143">
        <f>(Homicides!O47/Population!U47)*100000</f>
        <v>12.263346001993314</v>
      </c>
      <c r="P47" s="143">
        <f>(Homicides!P47/Population!V47)*100000</f>
        <v>10.339428672712771</v>
      </c>
      <c r="Q47" s="143">
        <f>(Homicides!Q47/Population!W47)*100000</f>
        <v>8.7577997572115169</v>
      </c>
    </row>
    <row r="48" spans="2:17" hidden="1">
      <c r="B48" s="128">
        <v>32</v>
      </c>
      <c r="C48" s="129" t="s">
        <v>62</v>
      </c>
      <c r="D48" s="98"/>
      <c r="E48" s="143">
        <f>(Homicides!E48/Population!K48)*100000</f>
        <v>20.936580711843746</v>
      </c>
      <c r="F48" s="143">
        <f>(Homicides!F48/Population!L48)*100000</f>
        <v>29.536663030720725</v>
      </c>
      <c r="G48" s="143">
        <f>(Homicides!G48/Population!M48)*100000</f>
        <v>23.80296265835582</v>
      </c>
      <c r="H48" s="143">
        <f>(Homicides!H48/Population!N48)*100000</f>
        <v>20.997339772517531</v>
      </c>
      <c r="I48" s="143">
        <f>(Homicides!I48/Population!O48)*100000</f>
        <v>29.81083895383161</v>
      </c>
      <c r="J48" s="143">
        <f>(Homicides!J48/Population!P48)*100000</f>
        <v>50.940802679157571</v>
      </c>
      <c r="K48" s="143">
        <f>(Homicides!K48/Population!Q48)*100000</f>
        <v>57.001462847812597</v>
      </c>
      <c r="L48" s="143">
        <f>(Homicides!L48/Population!R48)*100000</f>
        <v>57.962894087301784</v>
      </c>
      <c r="M48" s="143">
        <f>(Homicides!M48/Population!S48)*100000</f>
        <v>54.155320980267305</v>
      </c>
      <c r="N48" s="143">
        <f>(Homicides!N48/Population!T48)*100000</f>
        <v>72.67805341602481</v>
      </c>
      <c r="O48" s="143">
        <f>(Homicides!O48/Population!U48)*100000</f>
        <v>114.78755758793906</v>
      </c>
      <c r="P48" s="143">
        <f>(Homicides!P48/Population!V48)*100000</f>
        <v>106.88461281340511</v>
      </c>
      <c r="Q48" s="143">
        <f>(Homicides!Q48/Population!W48)*100000</f>
        <v>81.39624088991178</v>
      </c>
    </row>
    <row r="49" spans="2:17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7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7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7">
      <c r="B52" s="96"/>
      <c r="C52" s="96"/>
      <c r="D52" s="98"/>
      <c r="E52" s="127" t="str">
        <f t="shared" ref="E52:Q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  <c r="Q52" s="127" t="str">
        <f t="shared" si="1"/>
        <v>Crimes</v>
      </c>
    </row>
    <row r="53" spans="2:17">
      <c r="B53" s="96"/>
      <c r="C53" s="96"/>
      <c r="D53" s="98"/>
      <c r="E53" s="127" t="str">
        <f t="shared" ref="E53:Q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  <c r="N53" s="127" t="str">
        <f t="shared" si="2"/>
        <v># Cases</v>
      </c>
      <c r="O53" s="127" t="str">
        <f t="shared" si="2"/>
        <v># Cases</v>
      </c>
      <c r="P53" s="127" t="str">
        <f t="shared" si="2"/>
        <v># Cases</v>
      </c>
      <c r="Q53" s="127" t="str">
        <f t="shared" si="2"/>
        <v># Cases</v>
      </c>
    </row>
    <row r="54" spans="2:17">
      <c r="B54" s="128" t="s">
        <v>63</v>
      </c>
      <c r="C54" s="128" t="s">
        <v>64</v>
      </c>
      <c r="D54" s="98"/>
      <c r="E54" s="142">
        <f>(Homicides!E54/Population!K54)*100000</f>
        <v>42.60749825224174</v>
      </c>
      <c r="F54" s="142">
        <f>(Homicides!F54/Population!L54)*100000</f>
        <v>42.399142880641833</v>
      </c>
      <c r="G54" s="142">
        <f>(Homicides!G54/Population!M54)*100000</f>
        <v>38.013482846729204</v>
      </c>
      <c r="H54" s="142">
        <f>(Homicides!H54/Population!N54)*100000</f>
        <v>35.304556117498663</v>
      </c>
      <c r="I54" s="142">
        <f>(Homicides!I54/Population!O54)*100000</f>
        <v>34.004334052904632</v>
      </c>
      <c r="J54" s="142">
        <f>(Homicides!J54/Population!P54)*100000</f>
        <v>38.048065572563125</v>
      </c>
      <c r="K54" s="142">
        <f>(Homicides!K54/Population!Q54)*100000</f>
        <v>43.73135579064099</v>
      </c>
      <c r="L54" s="142">
        <f>(Homicides!L54/Population!R54)*100000</f>
        <v>46.235980792777085</v>
      </c>
      <c r="M54" s="142">
        <f>(Homicides!M54/Population!S54)*100000</f>
        <v>45.832486602650029</v>
      </c>
      <c r="N54" s="142">
        <f>(Homicides!N54/Population!T54)*100000</f>
        <v>43.427871287578888</v>
      </c>
      <c r="O54" s="142">
        <f>(Homicides!O54/Population!U54)*100000</f>
        <v>43.229140134624458</v>
      </c>
      <c r="P54" s="142">
        <f>(Homicides!P54/Population!V54)*100000</f>
        <v>41.543976293051173</v>
      </c>
      <c r="Q54" s="142">
        <f>(Homicides!Q54/Population!W54)*100000</f>
        <v>40.199915927279548</v>
      </c>
    </row>
    <row r="55" spans="2:17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7">
      <c r="B56" s="96"/>
      <c r="C56" s="128" t="s">
        <v>65</v>
      </c>
      <c r="D56" s="98"/>
      <c r="E56" s="142">
        <f>MEDIAN(E17:Q48)</f>
        <v>36.686888141270344</v>
      </c>
      <c r="F56" s="132"/>
      <c r="G56" s="132"/>
      <c r="H56" s="132"/>
      <c r="I56" s="132"/>
      <c r="J56" s="132"/>
      <c r="K56" s="132"/>
      <c r="L56" s="132"/>
      <c r="M56" s="132"/>
    </row>
    <row r="57" spans="2:17">
      <c r="B57" s="96"/>
      <c r="C57" s="128" t="s">
        <v>126</v>
      </c>
      <c r="D57" s="98"/>
      <c r="E57" s="142">
        <f>AVERAGE(E17:Q48)</f>
        <v>44.674558239255063</v>
      </c>
      <c r="G57" s="133"/>
      <c r="H57" s="159">
        <v>2.5</v>
      </c>
      <c r="I57" s="103">
        <v>1.5</v>
      </c>
      <c r="J57" s="103">
        <v>0.5</v>
      </c>
      <c r="K57" s="103">
        <v>0</v>
      </c>
      <c r="L57" s="103">
        <v>-0.5</v>
      </c>
      <c r="M57" s="103">
        <v>-1</v>
      </c>
      <c r="N57" s="103">
        <v>-1.5</v>
      </c>
    </row>
    <row r="58" spans="2:17">
      <c r="B58" s="96"/>
      <c r="C58" s="128" t="s">
        <v>127</v>
      </c>
      <c r="D58" s="98"/>
      <c r="E58" s="142">
        <f>STDEV(E17:Q48)</f>
        <v>27.157442790050936</v>
      </c>
      <c r="G58" s="131"/>
      <c r="H58" s="131">
        <f>H57*$E$58</f>
        <v>67.893606975127341</v>
      </c>
      <c r="I58" s="131">
        <f t="shared" ref="I58:N58" si="3">I57*$E$58</f>
        <v>40.736164185076404</v>
      </c>
      <c r="J58" s="131">
        <f t="shared" si="3"/>
        <v>13.578721395025468</v>
      </c>
      <c r="K58" s="131">
        <f t="shared" si="3"/>
        <v>0</v>
      </c>
      <c r="L58" s="131">
        <f t="shared" si="3"/>
        <v>-13.578721395025468</v>
      </c>
      <c r="M58" s="131">
        <f t="shared" si="3"/>
        <v>-27.157442790050936</v>
      </c>
      <c r="N58" s="131">
        <f t="shared" si="3"/>
        <v>-40.736164185076404</v>
      </c>
      <c r="O58" s="130"/>
    </row>
    <row r="59" spans="2:17">
      <c r="E59" s="144"/>
      <c r="G59" s="130"/>
      <c r="H59" s="130">
        <f t="shared" ref="H59" si="4">$E$57+H58</f>
        <v>112.5681652143824</v>
      </c>
      <c r="I59" s="130">
        <f t="shared" ref="I59:N59" si="5">$E$57+I58</f>
        <v>85.410722424331468</v>
      </c>
      <c r="J59" s="130">
        <f t="shared" si="5"/>
        <v>58.253279634280531</v>
      </c>
      <c r="K59" s="130">
        <f t="shared" si="5"/>
        <v>44.674558239255063</v>
      </c>
      <c r="L59" s="130">
        <f t="shared" si="5"/>
        <v>31.095836844229595</v>
      </c>
      <c r="M59" s="130">
        <f t="shared" si="5"/>
        <v>17.517115449204127</v>
      </c>
      <c r="N59" s="130">
        <f t="shared" si="5"/>
        <v>3.9383940541786586</v>
      </c>
      <c r="O59" s="130"/>
    </row>
    <row r="60" spans="2:17">
      <c r="C60" s="128" t="s">
        <v>124</v>
      </c>
      <c r="E60" s="142">
        <f>MAX(E17:Q48)</f>
        <v>151.61821452864854</v>
      </c>
      <c r="G60" s="160">
        <v>151.61821452864854</v>
      </c>
      <c r="H60" s="160">
        <v>112.5681652143824</v>
      </c>
      <c r="I60" s="160">
        <v>85.410722424331468</v>
      </c>
      <c r="J60" s="160">
        <v>58.253279634280531</v>
      </c>
      <c r="K60" s="160">
        <v>44.674558239255063</v>
      </c>
      <c r="L60" s="160">
        <v>31.095836844229595</v>
      </c>
      <c r="M60" s="160">
        <v>17.517115449204127</v>
      </c>
      <c r="N60" s="160">
        <v>3.9383940541786586</v>
      </c>
      <c r="O60" s="160"/>
    </row>
    <row r="61" spans="2:17">
      <c r="C61" s="135" t="s">
        <v>125</v>
      </c>
      <c r="E61" s="142">
        <f>MIN(E17:Q48)</f>
        <v>5.2868447164665175</v>
      </c>
    </row>
    <row r="62" spans="2:17" ht="15" thickBot="1"/>
    <row r="63" spans="2:17" ht="15">
      <c r="F63" s="103">
        <v>3.5</v>
      </c>
      <c r="G63" s="159">
        <v>2.5</v>
      </c>
      <c r="H63" s="152" t="s">
        <v>135</v>
      </c>
      <c r="I63" s="177" t="s">
        <v>118</v>
      </c>
    </row>
    <row r="64" spans="2:17" ht="15">
      <c r="F64" s="103">
        <v>2.5</v>
      </c>
      <c r="G64" s="103">
        <v>1.5</v>
      </c>
      <c r="H64" s="152" t="s">
        <v>114</v>
      </c>
      <c r="I64" s="153" t="s">
        <v>118</v>
      </c>
    </row>
    <row r="65" spans="2:20" ht="15">
      <c r="F65" s="103">
        <v>1.5</v>
      </c>
      <c r="G65" s="103">
        <v>0.5</v>
      </c>
      <c r="H65" s="152" t="s">
        <v>136</v>
      </c>
      <c r="I65" s="154" t="s">
        <v>118</v>
      </c>
    </row>
    <row r="66" spans="2:20" ht="15">
      <c r="F66" s="103">
        <v>0.5</v>
      </c>
      <c r="G66" s="103">
        <v>0</v>
      </c>
      <c r="H66" s="152" t="s">
        <v>138</v>
      </c>
      <c r="I66" s="155" t="s">
        <v>118</v>
      </c>
    </row>
    <row r="67" spans="2:20" ht="15">
      <c r="F67" s="103">
        <v>0</v>
      </c>
      <c r="G67" s="103">
        <v>-0.5</v>
      </c>
      <c r="H67" s="152" t="s">
        <v>139</v>
      </c>
      <c r="I67" s="156" t="s">
        <v>118</v>
      </c>
    </row>
    <row r="68" spans="2:20" ht="15">
      <c r="F68" s="103">
        <v>-0.5</v>
      </c>
      <c r="G68" s="103">
        <v>-1</v>
      </c>
      <c r="H68" s="152" t="s">
        <v>113</v>
      </c>
      <c r="I68" s="157" t="s">
        <v>118</v>
      </c>
    </row>
    <row r="69" spans="2:20" ht="15">
      <c r="F69" s="103">
        <v>-1</v>
      </c>
      <c r="G69" s="103">
        <v>-1.5</v>
      </c>
      <c r="H69" s="152" t="s">
        <v>115</v>
      </c>
      <c r="I69" s="158" t="s">
        <v>118</v>
      </c>
    </row>
    <row r="70" spans="2:20" ht="15">
      <c r="F70" s="159">
        <v>-1.5</v>
      </c>
      <c r="G70" s="103">
        <v>-2</v>
      </c>
      <c r="H70" s="152" t="s">
        <v>116</v>
      </c>
      <c r="I70" s="178" t="s">
        <v>118</v>
      </c>
    </row>
    <row r="73" spans="2:20">
      <c r="B73" s="96"/>
      <c r="C73" s="97" t="s">
        <v>28</v>
      </c>
      <c r="D73" s="98"/>
      <c r="E73" s="120">
        <v>2011</v>
      </c>
      <c r="F73" s="121">
        <f>E73+1</f>
        <v>2012</v>
      </c>
      <c r="G73" s="122">
        <f t="shared" ref="G73" si="6">F73+1</f>
        <v>2013</v>
      </c>
      <c r="H73" s="123">
        <f t="shared" ref="H73" si="7">G73+1</f>
        <v>2014</v>
      </c>
      <c r="I73" s="141">
        <f t="shared" ref="I73" si="8">H73+1</f>
        <v>2015</v>
      </c>
      <c r="J73" s="120">
        <f t="shared" ref="J73" si="9">I73+1</f>
        <v>2016</v>
      </c>
      <c r="K73" s="121">
        <f t="shared" ref="K73" si="10">J73+1</f>
        <v>2017</v>
      </c>
      <c r="L73" s="122">
        <f t="shared" ref="L73" si="11">K73+1</f>
        <v>2018</v>
      </c>
      <c r="M73" s="123">
        <f t="shared" ref="M73" si="12">L73+1</f>
        <v>2019</v>
      </c>
      <c r="N73" s="141">
        <f t="shared" ref="N73" si="13">M73+1</f>
        <v>2020</v>
      </c>
      <c r="O73" s="120">
        <f t="shared" ref="O73" si="14">N73+1</f>
        <v>2021</v>
      </c>
      <c r="P73" s="121">
        <f t="shared" ref="P73" si="15">O73+1</f>
        <v>2022</v>
      </c>
      <c r="Q73" s="122">
        <f t="shared" ref="Q73" si="16">P73+1</f>
        <v>2023</v>
      </c>
    </row>
    <row r="74" spans="2:20">
      <c r="B74" s="96"/>
      <c r="C74" s="96"/>
      <c r="D74" s="98"/>
      <c r="E74" s="124"/>
      <c r="F74" s="124"/>
      <c r="G74" s="124"/>
      <c r="H74" s="124"/>
      <c r="I74" s="124"/>
      <c r="J74" s="124"/>
      <c r="K74" s="124"/>
      <c r="L74" s="124"/>
      <c r="O74" s="124"/>
      <c r="P74" s="124"/>
      <c r="Q74" s="124"/>
    </row>
    <row r="75" spans="2:20">
      <c r="B75" s="96"/>
      <c r="C75" s="96"/>
      <c r="D75" s="98"/>
      <c r="E75" s="124"/>
      <c r="F75" s="124"/>
      <c r="G75" s="124"/>
      <c r="H75" s="124"/>
      <c r="I75" s="124"/>
      <c r="J75" s="124"/>
      <c r="K75" s="124"/>
      <c r="L75" s="124"/>
      <c r="M75" s="124"/>
      <c r="O75" s="124"/>
      <c r="P75" s="124"/>
      <c r="Q75" s="124"/>
    </row>
    <row r="76" spans="2:20" ht="15" thickBot="1">
      <c r="B76" s="125" t="s">
        <v>29</v>
      </c>
      <c r="C76" s="125" t="s">
        <v>30</v>
      </c>
      <c r="D76" s="126" t="s">
        <v>103</v>
      </c>
      <c r="E76" s="127" t="s">
        <v>104</v>
      </c>
      <c r="F76" s="127" t="s">
        <v>105</v>
      </c>
      <c r="G76" s="127" t="s">
        <v>106</v>
      </c>
      <c r="H76" s="127" t="s">
        <v>107</v>
      </c>
      <c r="I76" s="127" t="s">
        <v>108</v>
      </c>
      <c r="J76" s="127" t="s">
        <v>109</v>
      </c>
      <c r="K76" s="127" t="s">
        <v>110</v>
      </c>
      <c r="L76" s="127" t="s">
        <v>111</v>
      </c>
      <c r="M76" s="127" t="s">
        <v>112</v>
      </c>
      <c r="N76" s="127" t="s">
        <v>117</v>
      </c>
      <c r="O76" s="127" t="s">
        <v>119</v>
      </c>
      <c r="P76" s="127" t="s">
        <v>120</v>
      </c>
      <c r="Q76" s="127" t="s">
        <v>121</v>
      </c>
      <c r="R76" s="127" t="s">
        <v>137</v>
      </c>
    </row>
    <row r="77" spans="2:20" ht="15">
      <c r="B77" s="128">
        <v>6</v>
      </c>
      <c r="C77" s="129" t="s">
        <v>36</v>
      </c>
      <c r="D77" s="98"/>
      <c r="E77" s="143">
        <v>6.5307562959712115E-2</v>
      </c>
      <c r="F77" s="143">
        <v>1.008247119670892</v>
      </c>
      <c r="G77" s="143">
        <v>1.4346582137699735E-2</v>
      </c>
      <c r="H77" s="143">
        <v>-0.58921043044742594</v>
      </c>
      <c r="I77" s="143">
        <v>-0.11248754785596903</v>
      </c>
      <c r="J77" s="143">
        <v>2.4792845885537722</v>
      </c>
      <c r="K77" s="143">
        <v>3.5600527642561612</v>
      </c>
      <c r="L77" s="143">
        <v>3.0759368491670185</v>
      </c>
      <c r="M77" s="143">
        <v>3.2681458403760177</v>
      </c>
      <c r="N77" s="143">
        <v>2.4420665704022007</v>
      </c>
      <c r="O77" s="143">
        <v>2.0876863139049737</v>
      </c>
      <c r="P77" s="143">
        <v>3.7003983442512682</v>
      </c>
      <c r="Q77" s="143">
        <v>3.9379133416999048</v>
      </c>
      <c r="R77" s="177" t="s">
        <v>118</v>
      </c>
      <c r="T77" s="161" t="s">
        <v>36</v>
      </c>
    </row>
    <row r="78" spans="2:20" ht="15">
      <c r="B78" s="128">
        <v>23</v>
      </c>
      <c r="C78" s="129" t="s">
        <v>53</v>
      </c>
      <c r="D78" s="98"/>
      <c r="E78" s="143">
        <v>0.57832606245283902</v>
      </c>
      <c r="F78" s="143">
        <v>0.45175210460421572</v>
      </c>
      <c r="G78" s="143">
        <v>0.13029965746473895</v>
      </c>
      <c r="H78" s="143">
        <v>-0.14746143896741457</v>
      </c>
      <c r="I78" s="143">
        <v>3.809315692493323E-2</v>
      </c>
      <c r="J78" s="143">
        <v>-0.86073166963986913</v>
      </c>
      <c r="K78" s="143">
        <v>-0.28889459718570382</v>
      </c>
      <c r="L78" s="143">
        <v>0.8108340935097661</v>
      </c>
      <c r="M78" s="143">
        <v>2.1392310564267385</v>
      </c>
      <c r="N78" s="143">
        <v>1.7168218131654003</v>
      </c>
      <c r="O78" s="143">
        <v>1.9551976190584812</v>
      </c>
      <c r="P78" s="143">
        <v>1.8221045891833434</v>
      </c>
      <c r="Q78" s="143">
        <v>2.0095446242315949</v>
      </c>
      <c r="R78" s="153" t="s">
        <v>118</v>
      </c>
      <c r="T78" s="129" t="s">
        <v>53</v>
      </c>
    </row>
    <row r="79" spans="2:20" ht="15">
      <c r="B79" s="128">
        <v>17</v>
      </c>
      <c r="C79" s="129" t="s">
        <v>47</v>
      </c>
      <c r="D79" s="98"/>
      <c r="E79" s="143">
        <v>1.1896020066220911</v>
      </c>
      <c r="F79" s="143">
        <v>2.0036940546248512</v>
      </c>
      <c r="G79" s="143">
        <v>1.3504994476693279</v>
      </c>
      <c r="H79" s="143">
        <v>0.496363214436774</v>
      </c>
      <c r="I79" s="143">
        <v>0.46558903446856292</v>
      </c>
      <c r="J79" s="143">
        <v>0.44336288518817307</v>
      </c>
      <c r="K79" s="143">
        <v>0.3852904352089157</v>
      </c>
      <c r="L79" s="143">
        <v>0.75628798024244859</v>
      </c>
      <c r="M79" s="143">
        <v>1.0935016068672445</v>
      </c>
      <c r="N79" s="143">
        <v>0.7634457030743721</v>
      </c>
      <c r="O79" s="143">
        <v>1.3353744415574589</v>
      </c>
      <c r="P79" s="143">
        <v>1.4276634019809866</v>
      </c>
      <c r="Q79" s="143">
        <v>2.0063448400802066</v>
      </c>
      <c r="R79" s="153" t="s">
        <v>118</v>
      </c>
      <c r="T79" s="161" t="s">
        <v>47</v>
      </c>
    </row>
    <row r="80" spans="2:20" ht="15">
      <c r="B80" s="128">
        <v>2</v>
      </c>
      <c r="C80" s="129" t="s">
        <v>32</v>
      </c>
      <c r="D80" s="98"/>
      <c r="E80" s="143">
        <v>-0.66718382763875528</v>
      </c>
      <c r="F80" s="143">
        <v>-0.53028087048140671</v>
      </c>
      <c r="G80" s="143">
        <v>-0.37629258564418722</v>
      </c>
      <c r="H80" s="143">
        <v>-7.8272655252492884E-2</v>
      </c>
      <c r="I80" s="143">
        <v>-3.028747857082275E-2</v>
      </c>
      <c r="J80" s="143">
        <v>0.31330786810468503</v>
      </c>
      <c r="K80" s="143">
        <v>1.4420500640658436</v>
      </c>
      <c r="L80" s="143">
        <v>2.272455732090914</v>
      </c>
      <c r="M80" s="143">
        <v>2.0731173024392202</v>
      </c>
      <c r="N80" s="143">
        <v>2.0646708823297311</v>
      </c>
      <c r="O80" s="143">
        <v>2.1397749025455179</v>
      </c>
      <c r="P80" s="143">
        <v>1.8414282561955646</v>
      </c>
      <c r="Q80" s="143">
        <v>1.3993906630788522</v>
      </c>
      <c r="R80" s="154" t="s">
        <v>118</v>
      </c>
      <c r="T80" s="129" t="s">
        <v>32</v>
      </c>
    </row>
    <row r="81" spans="2:20" ht="15">
      <c r="B81" s="128">
        <v>32</v>
      </c>
      <c r="C81" s="129" t="s">
        <v>62</v>
      </c>
      <c r="D81" s="98"/>
      <c r="E81" s="143">
        <v>-0.87408736201435244</v>
      </c>
      <c r="F81" s="143">
        <v>-0.55741239429509426</v>
      </c>
      <c r="G81" s="143">
        <v>-0.76854053388802501</v>
      </c>
      <c r="H81" s="143">
        <v>-0.87185007254849578</v>
      </c>
      <c r="I81" s="143">
        <v>-0.54731660121065384</v>
      </c>
      <c r="J81" s="143">
        <v>0.23073764670501787</v>
      </c>
      <c r="K81" s="143">
        <v>0.45390520395659145</v>
      </c>
      <c r="L81" s="143">
        <v>0.48930733098754314</v>
      </c>
      <c r="M81" s="143">
        <v>0.34910366245843649</v>
      </c>
      <c r="N81" s="143">
        <v>1.0311536102003227</v>
      </c>
      <c r="O81" s="143">
        <v>2.5817231721968215</v>
      </c>
      <c r="P81" s="143">
        <v>2.290718424966748</v>
      </c>
      <c r="Q81" s="143">
        <v>1.352177483518795</v>
      </c>
      <c r="R81" s="154" t="s">
        <v>118</v>
      </c>
      <c r="T81" s="161" t="s">
        <v>62</v>
      </c>
    </row>
    <row r="82" spans="2:20" ht="15">
      <c r="B82" s="128">
        <v>11</v>
      </c>
      <c r="C82" s="129" t="s">
        <v>41</v>
      </c>
      <c r="D82" s="98"/>
      <c r="E82" s="143">
        <v>-0.380663240433461</v>
      </c>
      <c r="F82" s="143">
        <v>-4.5218636856332303E-2</v>
      </c>
      <c r="G82" s="143">
        <v>4.4470909729462417E-2</v>
      </c>
      <c r="H82" s="143">
        <v>0.16995144241749044</v>
      </c>
      <c r="I82" s="143">
        <v>0.32747615510856976</v>
      </c>
      <c r="J82" s="143">
        <v>0.4134963310782992</v>
      </c>
      <c r="K82" s="143">
        <v>1.0080667406425801</v>
      </c>
      <c r="L82" s="143">
        <v>1.7119572357860058</v>
      </c>
      <c r="M82" s="143">
        <v>1.7933062222517695</v>
      </c>
      <c r="N82" s="143">
        <v>2.1123501047631708</v>
      </c>
      <c r="O82" s="143">
        <v>1.0946161163518231</v>
      </c>
      <c r="P82" s="143">
        <v>0.90648171076400452</v>
      </c>
      <c r="Q82" s="143">
        <v>0.97578171406096637</v>
      </c>
      <c r="R82" s="154" t="s">
        <v>118</v>
      </c>
      <c r="T82" s="129" t="s">
        <v>41</v>
      </c>
    </row>
    <row r="83" spans="2:20" ht="15">
      <c r="B83" s="128">
        <v>16</v>
      </c>
      <c r="C83" s="129" t="s">
        <v>46</v>
      </c>
      <c r="D83" s="98"/>
      <c r="E83" s="143">
        <v>0.83829883907634462</v>
      </c>
      <c r="F83" s="143">
        <v>0.85290334990483552</v>
      </c>
      <c r="G83" s="143">
        <v>0.99868063222353676</v>
      </c>
      <c r="H83" s="143">
        <v>0.91518716231742292</v>
      </c>
      <c r="I83" s="143">
        <v>0.53700754594466382</v>
      </c>
      <c r="J83" s="143">
        <v>0.86647017067350318</v>
      </c>
      <c r="K83" s="143">
        <v>0.74977575980050559</v>
      </c>
      <c r="L83" s="143">
        <v>0.74534280810451459</v>
      </c>
      <c r="M83" s="143">
        <v>1.0492856748774579</v>
      </c>
      <c r="N83" s="143">
        <v>1.2558114206439168</v>
      </c>
      <c r="O83" s="143">
        <v>1.5190804736856596</v>
      </c>
      <c r="P83" s="143">
        <v>1.2133168047248288</v>
      </c>
      <c r="Q83" s="143">
        <v>0.87225359377797396</v>
      </c>
      <c r="R83" s="154" t="s">
        <v>118</v>
      </c>
      <c r="T83" s="161" t="s">
        <v>46</v>
      </c>
    </row>
    <row r="84" spans="2:20" ht="15">
      <c r="B84" s="128">
        <v>8</v>
      </c>
      <c r="C84" s="129" t="s">
        <v>38</v>
      </c>
      <c r="D84" s="98"/>
      <c r="E84" s="143">
        <v>3.368133750826134</v>
      </c>
      <c r="F84" s="143">
        <v>1.7062220534174759</v>
      </c>
      <c r="G84" s="143">
        <v>0.78988862229699008</v>
      </c>
      <c r="H84" s="143">
        <v>0.264470893243407</v>
      </c>
      <c r="I84" s="143">
        <v>4.0330513190358484E-2</v>
      </c>
      <c r="J84" s="143">
        <v>0.39231912915812589</v>
      </c>
      <c r="K84" s="143">
        <v>0.83389807223120271</v>
      </c>
      <c r="L84" s="143">
        <v>1.0980047402623969</v>
      </c>
      <c r="M84" s="143">
        <v>1.4739537645531204</v>
      </c>
      <c r="N84" s="143">
        <v>1.5233756814979098</v>
      </c>
      <c r="O84" s="143">
        <v>1.2796674569302324</v>
      </c>
      <c r="P84" s="143">
        <v>0.83821149014743801</v>
      </c>
      <c r="Q84" s="143">
        <v>0.82159337923544662</v>
      </c>
      <c r="R84" s="154" t="s">
        <v>118</v>
      </c>
      <c r="T84" s="129" t="s">
        <v>38</v>
      </c>
    </row>
    <row r="85" spans="2:20" ht="15">
      <c r="B85" s="128">
        <v>12</v>
      </c>
      <c r="C85" s="129" t="s">
        <v>42</v>
      </c>
      <c r="D85" s="98"/>
      <c r="E85" s="143">
        <v>2.2780402344987141</v>
      </c>
      <c r="F85" s="143">
        <v>2.3050068305122711</v>
      </c>
      <c r="G85" s="143">
        <v>2.0263916631722818</v>
      </c>
      <c r="H85" s="143">
        <v>1.4822119085612386</v>
      </c>
      <c r="I85" s="143">
        <v>2.1928741804769869</v>
      </c>
      <c r="J85" s="143">
        <v>2.3887549278330624</v>
      </c>
      <c r="K85" s="143">
        <v>2.3356705549278343</v>
      </c>
      <c r="L85" s="143">
        <v>2.106585022828412</v>
      </c>
      <c r="M85" s="143">
        <v>1.1108549724089836</v>
      </c>
      <c r="N85" s="143">
        <v>0.32354727484683188</v>
      </c>
      <c r="O85" s="143">
        <v>0.41834228556270847</v>
      </c>
      <c r="P85" s="143">
        <v>0.46222299559347946</v>
      </c>
      <c r="Q85" s="143">
        <v>0.7591040542882842</v>
      </c>
      <c r="R85" s="154" t="s">
        <v>118</v>
      </c>
      <c r="T85" s="161" t="s">
        <v>42</v>
      </c>
    </row>
    <row r="86" spans="2:20" ht="15">
      <c r="B86" s="128">
        <v>20</v>
      </c>
      <c r="C86" s="129" t="s">
        <v>50</v>
      </c>
      <c r="D86" s="98"/>
      <c r="E86" s="143">
        <v>-0.6748879058155437</v>
      </c>
      <c r="F86" s="143">
        <v>-0.66664883478955139</v>
      </c>
      <c r="G86" s="143">
        <v>-0.17203951596452066</v>
      </c>
      <c r="H86" s="143">
        <v>9.4581574163622326E-2</v>
      </c>
      <c r="I86" s="143">
        <v>-1.1228902907776943</v>
      </c>
      <c r="J86" s="143">
        <v>0.30297438675168131</v>
      </c>
      <c r="K86" s="143">
        <v>0.40787808321475238</v>
      </c>
      <c r="L86" s="143">
        <v>0.43796941971746528</v>
      </c>
      <c r="M86" s="143">
        <v>0.53303419791614215</v>
      </c>
      <c r="N86" s="143">
        <v>0.28291448237531869</v>
      </c>
      <c r="O86" s="143">
        <v>0.32751188443113183</v>
      </c>
      <c r="P86" s="143">
        <v>0.44447970483486504</v>
      </c>
      <c r="Q86" s="143">
        <v>0.65220489746649224</v>
      </c>
      <c r="R86" s="154" t="s">
        <v>118</v>
      </c>
      <c r="T86" s="129" t="s">
        <v>50</v>
      </c>
    </row>
    <row r="87" spans="2:20" ht="15">
      <c r="B87" s="128">
        <v>26</v>
      </c>
      <c r="C87" s="129" t="s">
        <v>56</v>
      </c>
      <c r="D87" s="98"/>
      <c r="E87" s="143">
        <v>6.667093449276415E-2</v>
      </c>
      <c r="F87" s="143">
        <v>0.11615910874023175</v>
      </c>
      <c r="G87" s="143">
        <v>8.3480575377607072E-2</v>
      </c>
      <c r="H87" s="143">
        <v>1.0101390334386775E-2</v>
      </c>
      <c r="I87" s="143">
        <v>1.5273111341914874E-2</v>
      </c>
      <c r="J87" s="143">
        <v>0.15748729206359346</v>
      </c>
      <c r="K87" s="143">
        <v>0.26754255066797861</v>
      </c>
      <c r="L87" s="143">
        <v>0.25534146404996866</v>
      </c>
      <c r="M87" s="143">
        <v>0.6504406042890678</v>
      </c>
      <c r="N87" s="143">
        <v>1.0107232566596775</v>
      </c>
      <c r="O87" s="143">
        <v>1.4117955259675008</v>
      </c>
      <c r="P87" s="143">
        <v>1.0293196952907615</v>
      </c>
      <c r="Q87" s="143">
        <v>0.43572303419582603</v>
      </c>
      <c r="R87" s="155" t="s">
        <v>118</v>
      </c>
      <c r="T87" s="161" t="s">
        <v>56</v>
      </c>
    </row>
    <row r="88" spans="2:20" ht="15">
      <c r="B88" s="128">
        <v>25</v>
      </c>
      <c r="C88" s="129" t="s">
        <v>55</v>
      </c>
      <c r="D88" s="98"/>
      <c r="E88" s="143">
        <v>1.7441410444031493</v>
      </c>
      <c r="F88" s="143">
        <v>1.1586442085767952</v>
      </c>
      <c r="G88" s="143">
        <v>0.79117134970511105</v>
      </c>
      <c r="H88" s="143">
        <v>0.58020455182713548</v>
      </c>
      <c r="I88" s="143">
        <v>0.59498809043142153</v>
      </c>
      <c r="J88" s="143">
        <v>0.81121149755021715</v>
      </c>
      <c r="K88" s="143">
        <v>1.3703276952632601</v>
      </c>
      <c r="L88" s="143">
        <v>0.90540653008573779</v>
      </c>
      <c r="M88" s="143">
        <v>0.52476685087007591</v>
      </c>
      <c r="N88" s="143">
        <v>0.3465437578869397</v>
      </c>
      <c r="O88" s="143">
        <v>0.2242618692109267</v>
      </c>
      <c r="P88" s="143">
        <v>-4.2471902666141537E-2</v>
      </c>
      <c r="Q88" s="143">
        <v>4.5138379218956047E-2</v>
      </c>
      <c r="R88" s="155" t="s">
        <v>118</v>
      </c>
      <c r="T88" s="129" t="s">
        <v>55</v>
      </c>
    </row>
    <row r="89" spans="2:20" ht="15">
      <c r="B89" s="128">
        <v>19</v>
      </c>
      <c r="C89" s="129" t="s">
        <v>49</v>
      </c>
      <c r="D89" s="98"/>
      <c r="E89" s="143">
        <v>0.80003963975944059</v>
      </c>
      <c r="F89" s="143">
        <v>0.25704390073466421</v>
      </c>
      <c r="G89" s="143">
        <v>-0.48339744491271908</v>
      </c>
      <c r="H89" s="143">
        <v>-0.74466913085867248</v>
      </c>
      <c r="I89" s="143">
        <v>-0.75820488917924311</v>
      </c>
      <c r="J89" s="143">
        <v>-0.61511348795071752</v>
      </c>
      <c r="K89" s="143">
        <v>-0.66784845616810695</v>
      </c>
      <c r="L89" s="143">
        <v>-0.51871468949936561</v>
      </c>
      <c r="M89" s="143">
        <v>-0.42114021473462171</v>
      </c>
      <c r="N89" s="143">
        <v>-0.56027520641386386</v>
      </c>
      <c r="O89" s="143">
        <v>-0.35895052798517385</v>
      </c>
      <c r="P89" s="143">
        <v>-0.15449705372630199</v>
      </c>
      <c r="Q89" s="143">
        <v>-0.1714661768014942</v>
      </c>
      <c r="R89" s="156" t="s">
        <v>118</v>
      </c>
      <c r="T89" s="161" t="s">
        <v>49</v>
      </c>
    </row>
    <row r="90" spans="2:20" ht="15">
      <c r="B90" s="128">
        <v>28</v>
      </c>
      <c r="C90" s="129" t="s">
        <v>58</v>
      </c>
      <c r="D90" s="98"/>
      <c r="E90" s="143">
        <v>0.31967780358518344</v>
      </c>
      <c r="F90" s="143">
        <v>0.49487505647963914</v>
      </c>
      <c r="G90" s="143">
        <v>-0.17743495116611901</v>
      </c>
      <c r="H90" s="143">
        <v>0.27094669496940077</v>
      </c>
      <c r="I90" s="143">
        <v>0.28029168497792983</v>
      </c>
      <c r="J90" s="143">
        <v>0.42024690928417496</v>
      </c>
      <c r="K90" s="143">
        <v>0.5521020734817933</v>
      </c>
      <c r="L90" s="143">
        <v>0.51036188005110894</v>
      </c>
      <c r="M90" s="143">
        <v>0.2739149006782351</v>
      </c>
      <c r="N90" s="143">
        <v>-6.9550255482512899E-3</v>
      </c>
      <c r="O90" s="143">
        <v>-6.1336221427075684E-2</v>
      </c>
      <c r="P90" s="143">
        <v>-0.13486917027936846</v>
      </c>
      <c r="Q90" s="143">
        <v>-0.2518532850680989</v>
      </c>
      <c r="R90" s="156" t="s">
        <v>118</v>
      </c>
      <c r="T90" s="129" t="s">
        <v>58</v>
      </c>
    </row>
    <row r="91" spans="2:20" ht="15">
      <c r="B91" s="128">
        <v>27</v>
      </c>
      <c r="C91" s="129" t="s">
        <v>57</v>
      </c>
      <c r="D91" s="98"/>
      <c r="E91" s="143">
        <v>-0.50494865990241278</v>
      </c>
      <c r="F91" s="143">
        <v>-0.50805121517416019</v>
      </c>
      <c r="G91" s="143">
        <v>-0.51966893884524734</v>
      </c>
      <c r="H91" s="143">
        <v>-0.407177138743817</v>
      </c>
      <c r="I91" s="143">
        <v>-0.21576472325700061</v>
      </c>
      <c r="J91" s="143">
        <v>-0.14879687004189801</v>
      </c>
      <c r="K91" s="143">
        <v>0.22989684690064482</v>
      </c>
      <c r="L91" s="143">
        <v>0.45138543312643359</v>
      </c>
      <c r="M91" s="143">
        <v>0.40962251272377065</v>
      </c>
      <c r="N91" s="143">
        <v>7.8038446229017075E-3</v>
      </c>
      <c r="O91" s="143">
        <v>1.4854110076488694E-2</v>
      </c>
      <c r="P91" s="143">
        <v>-0.23712546346710234</v>
      </c>
      <c r="Q91" s="143">
        <v>-0.2810658207592569</v>
      </c>
      <c r="R91" s="156" t="s">
        <v>118</v>
      </c>
      <c r="T91" s="161" t="s">
        <v>57</v>
      </c>
    </row>
    <row r="92" spans="2:20" ht="15">
      <c r="B92" s="128">
        <v>18</v>
      </c>
      <c r="C92" s="129" t="s">
        <v>48</v>
      </c>
      <c r="D92" s="98"/>
      <c r="E92" s="143">
        <v>1.4402356294790559</v>
      </c>
      <c r="F92" s="143">
        <v>0.23924566574013972</v>
      </c>
      <c r="G92" s="143">
        <v>-0.4919635186752932</v>
      </c>
      <c r="H92" s="143">
        <v>-0.84809033334790107</v>
      </c>
      <c r="I92" s="143">
        <v>-1.0424473903813574</v>
      </c>
      <c r="J92" s="143">
        <v>-1.3070950722091494</v>
      </c>
      <c r="K92" s="143">
        <v>-0.48911884771242725</v>
      </c>
      <c r="L92" s="143">
        <v>0.10425058868965659</v>
      </c>
      <c r="M92" s="143">
        <v>-0.60057548876263911</v>
      </c>
      <c r="N92" s="143">
        <v>-0.43794687321310194</v>
      </c>
      <c r="O92" s="143">
        <v>-0.26859464568092239</v>
      </c>
      <c r="P92" s="143">
        <v>-0.35895366324305944</v>
      </c>
      <c r="Q92" s="143">
        <v>-0.3004572629782748</v>
      </c>
      <c r="R92" s="156" t="s">
        <v>118</v>
      </c>
      <c r="T92" s="129" t="s">
        <v>48</v>
      </c>
    </row>
    <row r="93" spans="2:20" ht="15">
      <c r="B93" s="128">
        <v>14</v>
      </c>
      <c r="C93" s="129" t="s">
        <v>44</v>
      </c>
      <c r="D93" s="98"/>
      <c r="E93" s="143">
        <v>-0.37305802241194885</v>
      </c>
      <c r="F93" s="143">
        <v>-0.42493930745071606</v>
      </c>
      <c r="G93" s="143">
        <v>-0.49627425848112516</v>
      </c>
      <c r="H93" s="143">
        <v>-0.60459601295469922</v>
      </c>
      <c r="I93" s="143">
        <v>-0.56464751421098647</v>
      </c>
      <c r="J93" s="143">
        <v>-0.41829873316690952</v>
      </c>
      <c r="K93" s="143">
        <v>-0.4091508087925918</v>
      </c>
      <c r="L93" s="143">
        <v>-5.655578979579691E-2</v>
      </c>
      <c r="M93" s="143">
        <v>-7.9060420907693982E-2</v>
      </c>
      <c r="N93" s="143">
        <v>-0.17495870386379969</v>
      </c>
      <c r="O93" s="143">
        <v>-0.13623232384443923</v>
      </c>
      <c r="P93" s="143">
        <v>-0.22432167214650645</v>
      </c>
      <c r="Q93" s="143">
        <v>-0.3423655833122865</v>
      </c>
      <c r="R93" s="156" t="s">
        <v>118</v>
      </c>
      <c r="T93" s="161" t="s">
        <v>44</v>
      </c>
    </row>
    <row r="94" spans="2:20" ht="15">
      <c r="B94" s="128">
        <v>24</v>
      </c>
      <c r="C94" s="129" t="s">
        <v>54</v>
      </c>
      <c r="D94" s="98"/>
      <c r="E94" s="143">
        <v>-0.31070812852054436</v>
      </c>
      <c r="F94" s="143">
        <v>-0.56749500728501212</v>
      </c>
      <c r="G94" s="143">
        <v>-1.021234194466879</v>
      </c>
      <c r="H94" s="143">
        <v>-1.0709237869388748</v>
      </c>
      <c r="I94" s="143">
        <v>-0.95416242999490153</v>
      </c>
      <c r="J94" s="143">
        <v>-0.77787227950773663</v>
      </c>
      <c r="K94" s="143">
        <v>-0.42666552055017692</v>
      </c>
      <c r="L94" s="143">
        <v>-0.10470342240765372</v>
      </c>
      <c r="M94" s="143">
        <v>-0.19874222335105965</v>
      </c>
      <c r="N94" s="143">
        <v>-4.9228287243401211E-2</v>
      </c>
      <c r="O94" s="143">
        <v>-0.25741354554336943</v>
      </c>
      <c r="P94" s="143">
        <v>-0.43004325268374688</v>
      </c>
      <c r="Q94" s="143">
        <v>-0.4575687700109039</v>
      </c>
      <c r="R94" s="156" t="s">
        <v>118</v>
      </c>
      <c r="T94" s="129" t="s">
        <v>54</v>
      </c>
    </row>
    <row r="95" spans="2:20" ht="15">
      <c r="B95" s="128">
        <v>7</v>
      </c>
      <c r="C95" s="129" t="s">
        <v>37</v>
      </c>
      <c r="D95" s="98"/>
      <c r="E95" s="143">
        <v>6.3642796648630331E-2</v>
      </c>
      <c r="F95" s="143">
        <v>9.4199067227575019E-3</v>
      </c>
      <c r="G95" s="143">
        <v>-1.2234413365840736E-2</v>
      </c>
      <c r="H95" s="143">
        <v>-9.7176002222694596E-3</v>
      </c>
      <c r="I95" s="143">
        <v>-6.3563197535898591E-2</v>
      </c>
      <c r="J95" s="143">
        <v>-0.16274424077583949</v>
      </c>
      <c r="K95" s="143">
        <v>-0.3205683332018246</v>
      </c>
      <c r="L95" s="143">
        <v>-0.41121623742910796</v>
      </c>
      <c r="M95" s="143">
        <v>-0.52620744837942679</v>
      </c>
      <c r="N95" s="143">
        <v>-0.66049862767519329</v>
      </c>
      <c r="O95" s="143">
        <v>-0.59742942459810844</v>
      </c>
      <c r="P95" s="143">
        <v>-0.64688055287567703</v>
      </c>
      <c r="Q95" s="143">
        <v>-0.51784256904421777</v>
      </c>
      <c r="R95" s="157" t="s">
        <v>118</v>
      </c>
      <c r="T95" s="161" t="s">
        <v>37</v>
      </c>
    </row>
    <row r="96" spans="2:20" ht="15">
      <c r="B96" s="128">
        <v>4</v>
      </c>
      <c r="C96" s="129" t="s">
        <v>34</v>
      </c>
      <c r="D96" s="98"/>
      <c r="E96" s="143">
        <v>-0.95264529011326327</v>
      </c>
      <c r="F96" s="143">
        <v>-0.91895826373683787</v>
      </c>
      <c r="G96" s="143">
        <v>-0.88536100612416335</v>
      </c>
      <c r="H96" s="143">
        <v>-0.82637084113748638</v>
      </c>
      <c r="I96" s="143">
        <v>-0.96591952761954969</v>
      </c>
      <c r="J96" s="143">
        <v>-0.71388209581635143</v>
      </c>
      <c r="K96" s="143">
        <v>-0.86711936014526858</v>
      </c>
      <c r="L96" s="143">
        <v>-0.77887570295318076</v>
      </c>
      <c r="M96" s="143">
        <v>-0.92062323618693598</v>
      </c>
      <c r="N96" s="143">
        <v>-1.0226714785232218</v>
      </c>
      <c r="O96" s="143">
        <v>-0.77386791918919684</v>
      </c>
      <c r="P96" s="143">
        <v>-0.61986323975091717</v>
      </c>
      <c r="Q96" s="143">
        <v>-0.55053857827948072</v>
      </c>
      <c r="R96" s="157" t="s">
        <v>118</v>
      </c>
      <c r="T96" s="129" t="s">
        <v>34</v>
      </c>
    </row>
    <row r="97" spans="2:20" ht="15">
      <c r="B97" s="128">
        <v>30</v>
      </c>
      <c r="C97" s="129" t="s">
        <v>60</v>
      </c>
      <c r="D97" s="98"/>
      <c r="E97" s="143">
        <v>-0.51027833687699575</v>
      </c>
      <c r="F97" s="143">
        <v>-0.46874658589217616</v>
      </c>
      <c r="G97" s="143">
        <v>-0.60894167533363064</v>
      </c>
      <c r="H97" s="143">
        <v>-1.0357618219465425</v>
      </c>
      <c r="I97" s="143">
        <v>-1.0215805878329287</v>
      </c>
      <c r="J97" s="143">
        <v>-0.5374538578587793</v>
      </c>
      <c r="K97" s="143">
        <v>-5.429712681880133E-4</v>
      </c>
      <c r="L97" s="143">
        <v>-0.18384006730508262</v>
      </c>
      <c r="M97" s="143">
        <v>-0.22188835012253555</v>
      </c>
      <c r="N97" s="143">
        <v>-0.37817304562778298</v>
      </c>
      <c r="O97" s="143">
        <v>-0.46872893331522542</v>
      </c>
      <c r="P97" s="143">
        <v>-0.6047416487622167</v>
      </c>
      <c r="Q97" s="143">
        <v>-0.63512435712143878</v>
      </c>
      <c r="R97" s="157" t="s">
        <v>118</v>
      </c>
      <c r="T97" s="161" t="s">
        <v>60</v>
      </c>
    </row>
    <row r="98" spans="2:20" ht="15">
      <c r="B98" s="128">
        <v>15</v>
      </c>
      <c r="C98" s="129" t="s">
        <v>45</v>
      </c>
      <c r="D98" s="98"/>
      <c r="E98" s="143">
        <v>-0.77407995831860599</v>
      </c>
      <c r="F98" s="143">
        <v>-0.49776217172669279</v>
      </c>
      <c r="G98" s="143">
        <v>-0.48088702747316125</v>
      </c>
      <c r="H98" s="143">
        <v>-0.47739726149920231</v>
      </c>
      <c r="I98" s="143">
        <v>-0.74038861140693524</v>
      </c>
      <c r="J98" s="143">
        <v>-0.80343744189725175</v>
      </c>
      <c r="K98" s="143">
        <v>-0.7196040574644692</v>
      </c>
      <c r="L98" s="143">
        <v>-0.70962879695763448</v>
      </c>
      <c r="M98" s="143">
        <v>-0.68435079384128183</v>
      </c>
      <c r="N98" s="143">
        <v>-0.65885035149716509</v>
      </c>
      <c r="O98" s="143">
        <v>-0.64900128027983706</v>
      </c>
      <c r="P98" s="143">
        <v>-0.63796369585551516</v>
      </c>
      <c r="Q98" s="143">
        <v>-0.68134781896541363</v>
      </c>
      <c r="R98" s="157" t="s">
        <v>118</v>
      </c>
      <c r="T98" s="129" t="s">
        <v>45</v>
      </c>
    </row>
    <row r="99" spans="2:20" ht="15">
      <c r="B99" s="128">
        <v>22</v>
      </c>
      <c r="C99" s="129" t="s">
        <v>52</v>
      </c>
      <c r="D99" s="98"/>
      <c r="E99" s="143">
        <v>-0.84977431521342561</v>
      </c>
      <c r="F99" s="143">
        <v>-0.81055533147638692</v>
      </c>
      <c r="G99" s="143">
        <v>-0.94587222196789345</v>
      </c>
      <c r="H99" s="143">
        <v>-0.68968157166638255</v>
      </c>
      <c r="I99" s="143">
        <v>-0.61708601947464414</v>
      </c>
      <c r="J99" s="143">
        <v>-0.71321493145824932</v>
      </c>
      <c r="K99" s="143">
        <v>-0.65241365533160844</v>
      </c>
      <c r="L99" s="143">
        <v>-0.62925920945007019</v>
      </c>
      <c r="M99" s="143">
        <v>-0.64077095214430291</v>
      </c>
      <c r="N99" s="143">
        <v>-0.74932590417419453</v>
      </c>
      <c r="O99" s="143">
        <v>-0.63830082636583063</v>
      </c>
      <c r="P99" s="143">
        <v>-0.72676433678295282</v>
      </c>
      <c r="Q99" s="143">
        <v>-0.68430279291157026</v>
      </c>
      <c r="R99" s="157" t="s">
        <v>118</v>
      </c>
      <c r="T99" s="161" t="s">
        <v>52</v>
      </c>
    </row>
    <row r="100" spans="2:20" ht="15">
      <c r="B100" s="128">
        <v>21</v>
      </c>
      <c r="C100" s="129" t="s">
        <v>51</v>
      </c>
      <c r="D100" s="98"/>
      <c r="E100" s="143">
        <v>-0.47644537554533595</v>
      </c>
      <c r="F100" s="143">
        <v>-0.49699779727797688</v>
      </c>
      <c r="G100" s="143">
        <v>-0.79182438044893744</v>
      </c>
      <c r="H100" s="143">
        <v>-0.93990237644712338</v>
      </c>
      <c r="I100" s="143">
        <v>-0.70408720653166446</v>
      </c>
      <c r="J100" s="143">
        <v>-0.73098305494516846</v>
      </c>
      <c r="K100" s="143">
        <v>-0.41580013917746994</v>
      </c>
      <c r="L100" s="143">
        <v>-0.19813496420645815</v>
      </c>
      <c r="M100" s="143">
        <v>-0.41139043011993687</v>
      </c>
      <c r="N100" s="143">
        <v>-0.72294085239655725</v>
      </c>
      <c r="O100" s="143">
        <v>-0.82261977603089231</v>
      </c>
      <c r="P100" s="143">
        <v>-0.70734451366439577</v>
      </c>
      <c r="Q100" s="143">
        <v>-0.7860799486158041</v>
      </c>
      <c r="R100" s="157" t="s">
        <v>118</v>
      </c>
      <c r="T100" s="129" t="s">
        <v>51</v>
      </c>
    </row>
    <row r="101" spans="2:20" ht="15">
      <c r="B101" s="128">
        <v>1</v>
      </c>
      <c r="C101" s="129" t="s">
        <v>31</v>
      </c>
      <c r="D101" s="98"/>
      <c r="E101" s="143">
        <v>-0.72132368557115334</v>
      </c>
      <c r="F101" s="143">
        <v>-0.89668215232466675</v>
      </c>
      <c r="G101" s="143">
        <v>-0.99786783907311682</v>
      </c>
      <c r="H101" s="143">
        <v>-0.71697243739899685</v>
      </c>
      <c r="I101" s="143">
        <v>-0.85726822164362049</v>
      </c>
      <c r="J101" s="143">
        <v>-0.79469416711341856</v>
      </c>
      <c r="K101" s="143">
        <v>-0.73611828571937854</v>
      </c>
      <c r="L101" s="143">
        <v>-0.64909522163633981</v>
      </c>
      <c r="M101" s="143">
        <v>-0.72757345924364414</v>
      </c>
      <c r="N101" s="143">
        <v>-0.92104555499453733</v>
      </c>
      <c r="O101" s="143">
        <v>-0.90860144777105778</v>
      </c>
      <c r="P101" s="143">
        <v>-0.91286437527504338</v>
      </c>
      <c r="Q101" s="143">
        <v>-0.86275936979153445</v>
      </c>
      <c r="R101" s="157" t="s">
        <v>118</v>
      </c>
      <c r="T101" s="161" t="s">
        <v>31</v>
      </c>
    </row>
    <row r="102" spans="2:20" ht="15">
      <c r="B102" s="128">
        <v>10</v>
      </c>
      <c r="C102" s="129" t="s">
        <v>40</v>
      </c>
      <c r="D102" s="98"/>
      <c r="E102" s="143">
        <v>1.3800093624431806</v>
      </c>
      <c r="F102" s="143">
        <v>1.0055073009835442</v>
      </c>
      <c r="G102" s="143">
        <v>0.51730487110694279</v>
      </c>
      <c r="H102" s="143">
        <v>6.9161586040052431E-2</v>
      </c>
      <c r="I102" s="143">
        <v>-0.27393351334177363</v>
      </c>
      <c r="J102" s="143">
        <v>-0.36626513381778364</v>
      </c>
      <c r="K102" s="143">
        <v>-0.42709557438296536</v>
      </c>
      <c r="L102" s="143">
        <v>-0.55237040728663866</v>
      </c>
      <c r="M102" s="143">
        <v>-0.66857982513305803</v>
      </c>
      <c r="N102" s="143">
        <v>-0.81606786455772107</v>
      </c>
      <c r="O102" s="143">
        <v>-0.6949446809046359</v>
      </c>
      <c r="P102" s="143">
        <v>-0.7383409158962112</v>
      </c>
      <c r="Q102" s="143">
        <v>-0.90646279708020683</v>
      </c>
      <c r="R102" s="157" t="s">
        <v>118</v>
      </c>
      <c r="T102" s="129" t="s">
        <v>40</v>
      </c>
    </row>
    <row r="103" spans="2:20" ht="15">
      <c r="B103" s="128">
        <v>9</v>
      </c>
      <c r="C103" s="129" t="s">
        <v>39</v>
      </c>
      <c r="D103" s="98"/>
      <c r="E103" s="143">
        <v>-0.87842400238322715</v>
      </c>
      <c r="F103" s="143">
        <v>-0.88799618444099093</v>
      </c>
      <c r="G103" s="143">
        <v>-0.92299357512874047</v>
      </c>
      <c r="H103" s="143">
        <v>-0.93905847251429364</v>
      </c>
      <c r="I103" s="143">
        <v>-0.85310739150679726</v>
      </c>
      <c r="J103" s="143">
        <v>-0.86255342559186265</v>
      </c>
      <c r="K103" s="143">
        <v>-0.76237139732601411</v>
      </c>
      <c r="L103" s="143">
        <v>-0.70053138903642032</v>
      </c>
      <c r="M103" s="143">
        <v>-0.68278328662843379</v>
      </c>
      <c r="N103" s="143">
        <v>-0.79741766787817747</v>
      </c>
      <c r="O103" s="143">
        <v>-0.9159294899646071</v>
      </c>
      <c r="P103" s="143">
        <v>-0.95880667073882031</v>
      </c>
      <c r="Q103" s="143">
        <v>-0.96748673506778726</v>
      </c>
      <c r="R103" s="157" t="s">
        <v>118</v>
      </c>
      <c r="T103" s="161" t="s">
        <v>39</v>
      </c>
    </row>
    <row r="104" spans="2:20" ht="15">
      <c r="B104" s="128">
        <v>3</v>
      </c>
      <c r="C104" s="129" t="s">
        <v>33</v>
      </c>
      <c r="D104" s="98"/>
      <c r="E104" s="143">
        <v>-1.0707309241047249</v>
      </c>
      <c r="F104" s="143">
        <v>-1.0670332467832622</v>
      </c>
      <c r="G104" s="143">
        <v>-1.0297785421829382</v>
      </c>
      <c r="H104" s="143">
        <v>-0.90025215789920221</v>
      </c>
      <c r="I104" s="143">
        <v>-0.2993544629143865</v>
      </c>
      <c r="J104" s="143">
        <v>0.14932984736392138</v>
      </c>
      <c r="K104" s="143">
        <v>2.7175073049677985</v>
      </c>
      <c r="L104" s="143">
        <v>-0.12085358674148208</v>
      </c>
      <c r="M104" s="143">
        <v>-0.62568633653000671</v>
      </c>
      <c r="N104" s="143">
        <v>-0.94478140349397743</v>
      </c>
      <c r="O104" s="143">
        <v>-0.94482683943557166</v>
      </c>
      <c r="P104" s="143">
        <v>-1.0113088145008713</v>
      </c>
      <c r="Q104" s="143">
        <v>-1.0494411454971277</v>
      </c>
      <c r="R104" s="158" t="s">
        <v>118</v>
      </c>
      <c r="T104" s="129" t="s">
        <v>33</v>
      </c>
    </row>
    <row r="105" spans="2:20" ht="15">
      <c r="B105" s="128">
        <v>5</v>
      </c>
      <c r="C105" s="129" t="s">
        <v>35</v>
      </c>
      <c r="D105" s="98"/>
      <c r="E105" s="143">
        <v>-3.9858636452240179E-2</v>
      </c>
      <c r="F105" s="143">
        <v>0.11518069292615478</v>
      </c>
      <c r="G105" s="143">
        <v>-0.11206868899181543</v>
      </c>
      <c r="H105" s="143">
        <v>-0.46546147178697034</v>
      </c>
      <c r="I105" s="143">
        <v>-0.75124883295742884</v>
      </c>
      <c r="J105" s="143">
        <v>-0.86537166921810194</v>
      </c>
      <c r="K105" s="143">
        <v>-0.88046036555857099</v>
      </c>
      <c r="L105" s="143">
        <v>-0.88145544939866305</v>
      </c>
      <c r="M105" s="143">
        <v>-0.93565077392636009</v>
      </c>
      <c r="N105" s="143">
        <v>-1.0395385010499489</v>
      </c>
      <c r="O105" s="143">
        <v>-1.093041137744198</v>
      </c>
      <c r="P105" s="143">
        <v>-1.0650825735474858</v>
      </c>
      <c r="Q105" s="143">
        <v>-1.0646493650362072</v>
      </c>
      <c r="R105" s="158" t="s">
        <v>118</v>
      </c>
      <c r="T105" s="161" t="s">
        <v>35</v>
      </c>
    </row>
    <row r="106" spans="2:20" ht="15">
      <c r="B106" s="128">
        <v>13</v>
      </c>
      <c r="C106" s="129" t="s">
        <v>43</v>
      </c>
      <c r="D106" s="98"/>
      <c r="E106" s="143">
        <v>-0.97593889917798937</v>
      </c>
      <c r="F106" s="143">
        <v>-0.39713320036531341</v>
      </c>
      <c r="G106" s="143">
        <v>-0.23870262958413405</v>
      </c>
      <c r="H106" s="143">
        <v>-0.39432487799676214</v>
      </c>
      <c r="I106" s="143">
        <v>-0.56465208114385901</v>
      </c>
      <c r="J106" s="143">
        <v>-0.55945717279940077</v>
      </c>
      <c r="K106" s="143">
        <v>-0.48813332625009698</v>
      </c>
      <c r="L106" s="143">
        <v>-0.47838229751056233</v>
      </c>
      <c r="M106" s="143">
        <v>-0.63768692997182419</v>
      </c>
      <c r="N106" s="143">
        <v>-0.81106869524817482</v>
      </c>
      <c r="O106" s="143">
        <v>-0.84491569118741983</v>
      </c>
      <c r="P106" s="143">
        <v>-0.84318408205775197</v>
      </c>
      <c r="Q106" s="143">
        <v>-1.09896281880841</v>
      </c>
      <c r="R106" s="158" t="s">
        <v>118</v>
      </c>
      <c r="T106" s="129" t="s">
        <v>43</v>
      </c>
    </row>
    <row r="107" spans="2:20" ht="15">
      <c r="B107" s="128">
        <v>29</v>
      </c>
      <c r="C107" s="129" t="s">
        <v>59</v>
      </c>
      <c r="D107" s="98"/>
      <c r="E107" s="143">
        <v>0.302022134479069</v>
      </c>
      <c r="F107" s="143">
        <v>0.43947066351869923</v>
      </c>
      <c r="G107" s="143">
        <v>-2.0724856699252867E-2</v>
      </c>
      <c r="H107" s="143">
        <v>-0.23631646647355073</v>
      </c>
      <c r="I107" s="143">
        <v>-0.40598447688034534</v>
      </c>
      <c r="J107" s="143">
        <v>-0.27548536341595492</v>
      </c>
      <c r="K107" s="143">
        <v>-0.45938804910616271</v>
      </c>
      <c r="L107" s="143">
        <v>-1.0120086243572906</v>
      </c>
      <c r="M107" s="143">
        <v>-0.94337399051102522</v>
      </c>
      <c r="N107" s="143">
        <v>-1.1046261497241425</v>
      </c>
      <c r="O107" s="143">
        <v>-1.0785491667526605</v>
      </c>
      <c r="P107" s="143">
        <v>-1.0837217799941588</v>
      </c>
      <c r="Q107" s="143">
        <v>-1.1472009887561958</v>
      </c>
      <c r="R107" s="158" t="s">
        <v>118</v>
      </c>
      <c r="T107" s="161" t="s">
        <v>59</v>
      </c>
    </row>
    <row r="108" spans="2:20" ht="15">
      <c r="B108" s="128">
        <v>31</v>
      </c>
      <c r="C108" s="129" t="s">
        <v>61</v>
      </c>
      <c r="D108" s="98"/>
      <c r="E108" s="143">
        <v>-1.2525638748069283</v>
      </c>
      <c r="F108" s="143">
        <v>-1.1421654891790325</v>
      </c>
      <c r="G108" s="143">
        <v>-1.3485754169398181</v>
      </c>
      <c r="H108" s="143">
        <v>-1.4120938862551613</v>
      </c>
      <c r="I108" s="143">
        <v>-1.4163771568925958</v>
      </c>
      <c r="J108" s="143">
        <v>-1.4075629006586898</v>
      </c>
      <c r="K108" s="143">
        <v>-1.4481582758261591</v>
      </c>
      <c r="L108" s="143">
        <v>-1.4503469206319433</v>
      </c>
      <c r="M108" s="143">
        <v>-1.374385662384124</v>
      </c>
      <c r="N108" s="143">
        <v>-1.3347830108419967</v>
      </c>
      <c r="O108" s="143">
        <v>-1.1934559703513588</v>
      </c>
      <c r="P108" s="143">
        <v>-1.2642990664467453</v>
      </c>
      <c r="Q108" s="143">
        <v>-1.3225383096526881</v>
      </c>
      <c r="R108" s="158" t="s">
        <v>118</v>
      </c>
      <c r="T108" s="162" t="s">
        <v>61</v>
      </c>
    </row>
    <row r="117" spans="5:20">
      <c r="E117" s="167">
        <v>5</v>
      </c>
      <c r="F117" s="168" t="s">
        <v>35</v>
      </c>
      <c r="G117" s="169"/>
      <c r="H117" s="170">
        <v>43.592099600113912</v>
      </c>
      <c r="I117" s="170">
        <v>47.802571317915536</v>
      </c>
      <c r="J117" s="170">
        <v>41.631059229403824</v>
      </c>
      <c r="K117" s="170">
        <v>32.033814948227509</v>
      </c>
      <c r="L117" s="170">
        <v>24.272561037121157</v>
      </c>
      <c r="M117" s="170">
        <v>21.173276640333576</v>
      </c>
      <c r="N117" s="170">
        <v>20.763506232690837</v>
      </c>
      <c r="O117" s="170">
        <v>20.736482300232232</v>
      </c>
      <c r="P117" s="170">
        <v>19.264675874883057</v>
      </c>
      <c r="Q117" s="170">
        <v>16.44335086893577</v>
      </c>
      <c r="R117" s="170">
        <v>14.990356073794821</v>
      </c>
      <c r="S117" s="170">
        <v>15.749639181458994</v>
      </c>
      <c r="T117" s="171">
        <v>15.761404016820208</v>
      </c>
    </row>
    <row r="118" spans="5:20">
      <c r="E118" s="167">
        <v>19</v>
      </c>
      <c r="F118" s="168" t="s">
        <v>49</v>
      </c>
      <c r="G118" s="169"/>
      <c r="H118" s="170">
        <v>66.40158898579503</v>
      </c>
      <c r="I118" s="170">
        <v>51.655213267988238</v>
      </c>
      <c r="J118" s="170">
        <v>31.546719784181096</v>
      </c>
      <c r="K118" s="170">
        <v>24.45124892044371</v>
      </c>
      <c r="L118" s="170">
        <v>24.083652338232859</v>
      </c>
      <c r="M118" s="170">
        <v>27.969648880844765</v>
      </c>
      <c r="N118" s="170">
        <v>26.537501998445858</v>
      </c>
      <c r="O118" s="170">
        <v>30.587593734817005</v>
      </c>
      <c r="P118" s="170">
        <v>33.237466951009807</v>
      </c>
      <c r="Q118" s="170">
        <v>29.458916374386575</v>
      </c>
      <c r="R118" s="170">
        <v>34.926379811039126</v>
      </c>
      <c r="S118" s="170">
        <v>40.478813341451591</v>
      </c>
      <c r="T118" s="171">
        <v>40.017975352339725</v>
      </c>
    </row>
    <row r="119" spans="5:20">
      <c r="E119" s="172">
        <v>28</v>
      </c>
      <c r="F119" s="173" t="s">
        <v>58</v>
      </c>
      <c r="G119" s="174"/>
      <c r="H119" s="175">
        <v>53.356189901368822</v>
      </c>
      <c r="I119" s="175">
        <v>58.114099273824088</v>
      </c>
      <c r="J119" s="175">
        <v>39.855878704005704</v>
      </c>
      <c r="K119" s="175">
        <v>52.032777607039947</v>
      </c>
      <c r="L119" s="175">
        <v>52.286563638570172</v>
      </c>
      <c r="M119" s="175">
        <v>56.08738963583577</v>
      </c>
      <c r="N119" s="175">
        <v>59.668238714105364</v>
      </c>
      <c r="O119" s="175">
        <v>58.534681798965892</v>
      </c>
      <c r="P119" s="175">
        <v>52.113386483766718</v>
      </c>
      <c r="Q119" s="175">
        <v>44.485677530825086</v>
      </c>
      <c r="R119" s="175">
        <v>43.008823314891359</v>
      </c>
      <c r="S119" s="175">
        <v>41.011856463251476</v>
      </c>
      <c r="T119" s="176">
        <v>37.834867058531778</v>
      </c>
    </row>
    <row r="120" spans="5:20">
      <c r="H120" s="144">
        <v>42.60749825224174</v>
      </c>
      <c r="I120" s="144">
        <v>42.399142880641833</v>
      </c>
      <c r="J120" s="144">
        <v>38.013482846729204</v>
      </c>
      <c r="K120" s="144">
        <v>35.304556117498663</v>
      </c>
      <c r="L120" s="144">
        <v>34.004334052904632</v>
      </c>
      <c r="M120" s="144">
        <v>38.048065572563125</v>
      </c>
      <c r="N120" s="144">
        <v>43.73135579064099</v>
      </c>
      <c r="O120" s="144">
        <v>46.235980792777085</v>
      </c>
      <c r="P120" s="144">
        <v>45.832486602650029</v>
      </c>
      <c r="Q120" s="144">
        <v>43.427871287578888</v>
      </c>
      <c r="R120" s="144">
        <v>43.229140134624458</v>
      </c>
      <c r="S120" s="144">
        <v>41.543976293051173</v>
      </c>
      <c r="T120" s="144">
        <v>40.199915927279548</v>
      </c>
    </row>
    <row r="123" spans="5:20">
      <c r="F123" s="167">
        <v>5</v>
      </c>
      <c r="G123" s="167">
        <v>19</v>
      </c>
      <c r="H123" s="172">
        <v>28</v>
      </c>
    </row>
    <row r="124" spans="5:20">
      <c r="F124" s="168" t="s">
        <v>35</v>
      </c>
      <c r="G124" s="168" t="s">
        <v>49</v>
      </c>
      <c r="H124" s="173" t="s">
        <v>58</v>
      </c>
    </row>
    <row r="125" spans="5:20">
      <c r="F125" s="169"/>
      <c r="G125" s="169"/>
      <c r="H125" s="174"/>
    </row>
    <row r="126" spans="5:20">
      <c r="F126" s="170">
        <v>43.592099600113912</v>
      </c>
      <c r="G126" s="170">
        <v>66.40158898579503</v>
      </c>
      <c r="H126" s="175">
        <v>53.356189901368822</v>
      </c>
      <c r="I126" s="144">
        <v>42.60749825224174</v>
      </c>
    </row>
    <row r="127" spans="5:20">
      <c r="F127" s="170">
        <v>47.802571317915536</v>
      </c>
      <c r="G127" s="170">
        <v>51.655213267988238</v>
      </c>
      <c r="H127" s="175">
        <v>58.114099273824088</v>
      </c>
      <c r="I127" s="144">
        <v>42.399142880641833</v>
      </c>
    </row>
    <row r="128" spans="5:20">
      <c r="F128" s="170">
        <v>41.631059229403824</v>
      </c>
      <c r="G128" s="170">
        <v>31.546719784181096</v>
      </c>
      <c r="H128" s="175">
        <v>39.855878704005704</v>
      </c>
      <c r="I128" s="144">
        <v>38.013482846729204</v>
      </c>
    </row>
    <row r="129" spans="6:9">
      <c r="F129" s="170">
        <v>32.033814948227509</v>
      </c>
      <c r="G129" s="170">
        <v>24.45124892044371</v>
      </c>
      <c r="H129" s="175">
        <v>52.032777607039947</v>
      </c>
      <c r="I129" s="144">
        <v>35.304556117498663</v>
      </c>
    </row>
    <row r="130" spans="6:9">
      <c r="F130" s="170">
        <v>24.272561037121157</v>
      </c>
      <c r="G130" s="170">
        <v>24.083652338232859</v>
      </c>
      <c r="H130" s="175">
        <v>52.286563638570172</v>
      </c>
      <c r="I130" s="144">
        <v>34.004334052904632</v>
      </c>
    </row>
    <row r="131" spans="6:9">
      <c r="F131" s="170">
        <v>21.173276640333576</v>
      </c>
      <c r="G131" s="170">
        <v>27.969648880844765</v>
      </c>
      <c r="H131" s="175">
        <v>56.08738963583577</v>
      </c>
      <c r="I131" s="144">
        <v>38.048065572563125</v>
      </c>
    </row>
    <row r="132" spans="6:9">
      <c r="F132" s="170">
        <v>20.763506232690837</v>
      </c>
      <c r="G132" s="170">
        <v>26.537501998445858</v>
      </c>
      <c r="H132" s="175">
        <v>59.668238714105364</v>
      </c>
      <c r="I132" s="144">
        <v>43.73135579064099</v>
      </c>
    </row>
    <row r="133" spans="6:9">
      <c r="F133" s="170">
        <v>20.736482300232232</v>
      </c>
      <c r="G133" s="170">
        <v>30.587593734817005</v>
      </c>
      <c r="H133" s="175">
        <v>58.534681798965892</v>
      </c>
      <c r="I133" s="144">
        <v>46.235980792777085</v>
      </c>
    </row>
    <row r="134" spans="6:9">
      <c r="F134" s="170">
        <v>19.264675874883057</v>
      </c>
      <c r="G134" s="170">
        <v>33.237466951009807</v>
      </c>
      <c r="H134" s="175">
        <v>52.113386483766718</v>
      </c>
      <c r="I134" s="144">
        <v>45.832486602650029</v>
      </c>
    </row>
    <row r="135" spans="6:9">
      <c r="F135" s="170">
        <v>16.44335086893577</v>
      </c>
      <c r="G135" s="170">
        <v>29.458916374386575</v>
      </c>
      <c r="H135" s="175">
        <v>44.485677530825086</v>
      </c>
      <c r="I135" s="144">
        <v>43.427871287578888</v>
      </c>
    </row>
    <row r="136" spans="6:9">
      <c r="F136" s="170">
        <v>14.990356073794821</v>
      </c>
      <c r="G136" s="170">
        <v>34.926379811039126</v>
      </c>
      <c r="H136" s="175">
        <v>43.008823314891359</v>
      </c>
      <c r="I136" s="144">
        <v>43.229140134624458</v>
      </c>
    </row>
    <row r="137" spans="6:9">
      <c r="F137" s="170">
        <v>15.749639181458994</v>
      </c>
      <c r="G137" s="170">
        <v>40.478813341451591</v>
      </c>
      <c r="H137" s="175">
        <v>41.011856463251476</v>
      </c>
      <c r="I137" s="144">
        <v>41.543976293051173</v>
      </c>
    </row>
    <row r="138" spans="6:9">
      <c r="F138" s="171">
        <v>15.761404016820208</v>
      </c>
      <c r="G138" s="171">
        <v>40.017975352339725</v>
      </c>
      <c r="H138" s="176">
        <v>37.834867058531778</v>
      </c>
      <c r="I138" s="144">
        <v>40.199915927279548</v>
      </c>
    </row>
  </sheetData>
  <phoneticPr fontId="21" type="noConversion"/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4E63-B5A1-4AF3-BD17-3D9B4FBDB9EB}">
  <sheetPr>
    <tabColor rgb="FF0070C0"/>
  </sheetPr>
  <dimension ref="B5:T132"/>
  <sheetViews>
    <sheetView topLeftCell="E13" zoomScale="88" workbookViewId="0">
      <selection activeCell="M66" sqref="M65:M66"/>
    </sheetView>
  </sheetViews>
  <sheetFormatPr baseColWidth="10" defaultColWidth="8.88671875" defaultRowHeight="14.4"/>
  <cols>
    <col min="1" max="1" width="8.88671875" style="103"/>
    <col min="2" max="2" width="10.33203125" style="103" customWidth="1"/>
    <col min="3" max="3" width="26.109375" style="103" bestFit="1" customWidth="1"/>
    <col min="4" max="4" width="11.109375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  <c r="Q8" s="101" t="s">
        <v>132</v>
      </c>
    </row>
    <row r="9" spans="2:17">
      <c r="B9" s="96"/>
      <c r="C9" s="97" t="s">
        <v>26</v>
      </c>
      <c r="D9" s="98"/>
      <c r="E9" s="104" t="s">
        <v>134</v>
      </c>
      <c r="F9" s="105" t="s">
        <v>134</v>
      </c>
      <c r="G9" s="106" t="s">
        <v>134</v>
      </c>
      <c r="H9" s="107" t="s">
        <v>134</v>
      </c>
      <c r="I9" s="137" t="s">
        <v>134</v>
      </c>
      <c r="J9" s="104" t="s">
        <v>134</v>
      </c>
      <c r="K9" s="105" t="s">
        <v>134</v>
      </c>
      <c r="L9" s="106" t="s">
        <v>134</v>
      </c>
      <c r="M9" s="107" t="s">
        <v>134</v>
      </c>
      <c r="N9" s="137" t="s">
        <v>134</v>
      </c>
      <c r="O9" s="104" t="s">
        <v>134</v>
      </c>
      <c r="P9" s="105" t="s">
        <v>134</v>
      </c>
      <c r="Q9" s="106" t="s">
        <v>134</v>
      </c>
    </row>
    <row r="10" spans="2:17">
      <c r="B10" s="96"/>
      <c r="C10" s="97" t="s">
        <v>27</v>
      </c>
      <c r="D10" s="98"/>
      <c r="E10" s="108" t="s">
        <v>133</v>
      </c>
      <c r="F10" s="109" t="s">
        <v>133</v>
      </c>
      <c r="G10" s="110" t="s">
        <v>133</v>
      </c>
      <c r="H10" s="111" t="s">
        <v>133</v>
      </c>
      <c r="I10" s="138" t="s">
        <v>133</v>
      </c>
      <c r="J10" s="108" t="s">
        <v>133</v>
      </c>
      <c r="K10" s="109" t="s">
        <v>133</v>
      </c>
      <c r="L10" s="110" t="s">
        <v>133</v>
      </c>
      <c r="M10" s="111" t="s">
        <v>133</v>
      </c>
      <c r="N10" s="138" t="s">
        <v>133</v>
      </c>
      <c r="O10" s="108" t="s">
        <v>133</v>
      </c>
      <c r="P10" s="109" t="s">
        <v>133</v>
      </c>
      <c r="Q10" s="110" t="s">
        <v>133</v>
      </c>
    </row>
    <row r="11" spans="2:17">
      <c r="B11" s="96"/>
      <c r="C11" s="97" t="s">
        <v>2</v>
      </c>
      <c r="D11" s="98"/>
      <c r="E11" s="112" t="s">
        <v>7</v>
      </c>
      <c r="F11" s="113" t="s">
        <v>7</v>
      </c>
      <c r="G11" s="114" t="s">
        <v>7</v>
      </c>
      <c r="H11" s="115" t="s">
        <v>7</v>
      </c>
      <c r="I11" s="139" t="s">
        <v>7</v>
      </c>
      <c r="J11" s="112" t="s">
        <v>7</v>
      </c>
      <c r="K11" s="113" t="s">
        <v>7</v>
      </c>
      <c r="L11" s="114" t="s">
        <v>7</v>
      </c>
      <c r="M11" s="115" t="s">
        <v>7</v>
      </c>
      <c r="N11" s="139" t="s">
        <v>7</v>
      </c>
      <c r="O11" s="112" t="s">
        <v>7</v>
      </c>
      <c r="P11" s="113" t="s">
        <v>7</v>
      </c>
      <c r="Q11" s="114" t="s">
        <v>7</v>
      </c>
    </row>
    <row r="12" spans="2:17">
      <c r="B12" s="96"/>
      <c r="C12" s="97" t="s">
        <v>3</v>
      </c>
      <c r="D12" s="98"/>
      <c r="E12" s="116" t="s">
        <v>74</v>
      </c>
      <c r="F12" s="117" t="s">
        <v>74</v>
      </c>
      <c r="G12" s="118" t="s">
        <v>74</v>
      </c>
      <c r="H12" s="119" t="s">
        <v>74</v>
      </c>
      <c r="I12" s="140" t="s">
        <v>74</v>
      </c>
      <c r="J12" s="116" t="s">
        <v>74</v>
      </c>
      <c r="K12" s="117" t="s">
        <v>74</v>
      </c>
      <c r="L12" s="118" t="s">
        <v>74</v>
      </c>
      <c r="M12" s="119" t="s">
        <v>74</v>
      </c>
      <c r="N12" s="140" t="s">
        <v>74</v>
      </c>
      <c r="O12" s="116" t="s">
        <v>74</v>
      </c>
      <c r="P12" s="117" t="s">
        <v>74</v>
      </c>
      <c r="Q12" s="118" t="s">
        <v>74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94" t="s">
        <v>103</v>
      </c>
      <c r="E16" s="127" t="s">
        <v>104</v>
      </c>
      <c r="F16" s="127" t="s">
        <v>105</v>
      </c>
      <c r="G16" s="127" t="s">
        <v>106</v>
      </c>
      <c r="H16" s="127" t="s">
        <v>107</v>
      </c>
      <c r="I16" s="127" t="s">
        <v>108</v>
      </c>
      <c r="J16" s="127" t="s">
        <v>109</v>
      </c>
      <c r="K16" s="127" t="s">
        <v>110</v>
      </c>
      <c r="L16" s="127" t="s">
        <v>111</v>
      </c>
      <c r="M16" s="127" t="s">
        <v>112</v>
      </c>
      <c r="N16" s="127" t="s">
        <v>117</v>
      </c>
      <c r="O16" s="127" t="s">
        <v>119</v>
      </c>
      <c r="P16" s="127" t="s">
        <v>120</v>
      </c>
      <c r="Q16" s="127" t="s">
        <v>121</v>
      </c>
    </row>
    <row r="17" spans="2:17" hidden="1">
      <c r="B17" s="189">
        <v>1</v>
      </c>
      <c r="C17" s="190" t="s">
        <v>31</v>
      </c>
      <c r="D17" s="169"/>
      <c r="E17" s="191">
        <f>('1st Degree'!E17/Population!K17)*100000</f>
        <v>8.1061511446652208</v>
      </c>
      <c r="F17" s="191">
        <f>('1st Degree'!F17/Population!L17)*100000</f>
        <v>4.7063706074320013</v>
      </c>
      <c r="G17" s="191">
        <f>('1st Degree'!G17/Population!M17)*100000</f>
        <v>4.1352987029635617</v>
      </c>
      <c r="H17" s="191">
        <f>('1st Degree'!H17/Population!N17)*100000</f>
        <v>4.3030229760936338</v>
      </c>
      <c r="I17" s="191">
        <f>('1st Degree'!I17/Population!O17)*100000</f>
        <v>3.8528300050289568</v>
      </c>
      <c r="J17" s="191">
        <f>('1st Degree'!J17/Population!P17)*100000</f>
        <v>3.8653011912065387</v>
      </c>
      <c r="K17" s="191">
        <f>('1st Degree'!K17/Population!Q17)*100000</f>
        <v>7.8451332428910652</v>
      </c>
      <c r="L17" s="191">
        <f>('1st Degree'!L17/Population!R17)*100000</f>
        <v>7.0679769753582047</v>
      </c>
      <c r="M17" s="191">
        <f>('1st Degree'!M17/Population!S17)*100000</f>
        <v>8.2748636920805012</v>
      </c>
      <c r="N17" s="191">
        <f>('1st Degree'!N17/Population!T17)*100000</f>
        <v>6.3197088018622081</v>
      </c>
      <c r="O17" s="191">
        <f>('1st Degree'!O17/Population!U17)*100000</f>
        <v>6.549978079406694</v>
      </c>
      <c r="P17" s="191">
        <f>('1st Degree'!P17/Population!V17)*100000</f>
        <v>5.8976471757852718</v>
      </c>
      <c r="Q17" s="191">
        <f>('1st Degree'!Q17/Population!W17)*100000</f>
        <v>7.1657091312209946</v>
      </c>
    </row>
    <row r="18" spans="2:17" hidden="1">
      <c r="B18" s="128">
        <v>2</v>
      </c>
      <c r="C18" s="129" t="s">
        <v>32</v>
      </c>
      <c r="D18" s="98"/>
      <c r="E18" s="143">
        <f>('1st Degree'!E18/Population!K18)*100000</f>
        <v>26.555551609708363</v>
      </c>
      <c r="F18" s="143">
        <f>('1st Degree'!F18/Population!L18)*100000</f>
        <v>22.637967862526914</v>
      </c>
      <c r="G18" s="143">
        <f>('1st Degree'!G18/Population!M18)*100000</f>
        <v>28.961980207195872</v>
      </c>
      <c r="H18" s="143">
        <f>('1st Degree'!H18/Population!N18)*100000</f>
        <v>26.348564944230716</v>
      </c>
      <c r="I18" s="143">
        <f>('1st Degree'!I18/Population!O18)*100000</f>
        <v>29.294153621966977</v>
      </c>
      <c r="J18" s="143">
        <f>('1st Degree'!J18/Population!P18)*100000</f>
        <v>41.001964443433437</v>
      </c>
      <c r="K18" s="143">
        <f>('1st Degree'!K18/Population!Q18)*100000</f>
        <v>71.575667570177814</v>
      </c>
      <c r="L18" s="143">
        <f>('1st Degree'!L18/Population!R18)*100000</f>
        <v>93.139996271737104</v>
      </c>
      <c r="M18" s="143">
        <f>('1st Degree'!M18/Population!S18)*100000</f>
        <v>85.214109442253047</v>
      </c>
      <c r="N18" s="143">
        <f>('1st Degree'!N18/Population!T18)*100000</f>
        <v>85.494044359344244</v>
      </c>
      <c r="O18" s="143">
        <f>('1st Degree'!O18/Population!U18)*100000</f>
        <v>84.572248139410533</v>
      </c>
      <c r="P18" s="143">
        <f>('1st Degree'!P18/Population!V18)*100000</f>
        <v>75.238361967713672</v>
      </c>
      <c r="Q18" s="143">
        <f>('1st Degree'!Q18/Population!W18)*100000</f>
        <v>66.318255541539017</v>
      </c>
    </row>
    <row r="19" spans="2:17" hidden="1">
      <c r="B19" s="192">
        <v>3</v>
      </c>
      <c r="C19" s="161" t="s">
        <v>33</v>
      </c>
      <c r="D19" s="98"/>
      <c r="E19" s="193">
        <f>('1st Degree'!E19/Population!K19)*100000</f>
        <v>7.4082161015627443</v>
      </c>
      <c r="F19" s="193">
        <f>('1st Degree'!F19/Population!L19)*100000</f>
        <v>6.6997955605240387</v>
      </c>
      <c r="G19" s="193">
        <f>('1st Degree'!G19/Population!M19)*100000</f>
        <v>10.513154584674075</v>
      </c>
      <c r="H19" s="193">
        <f>('1st Degree'!H19/Population!N19)*100000</f>
        <v>12.989181867102115</v>
      </c>
      <c r="I19" s="193">
        <f>('1st Degree'!I19/Population!O19)*100000</f>
        <v>27.454096205698452</v>
      </c>
      <c r="J19" s="193">
        <f>('1st Degree'!J19/Population!P19)*100000</f>
        <v>38.697333108793252</v>
      </c>
      <c r="K19" s="193">
        <f>('1st Degree'!K19/Population!Q19)*100000</f>
        <v>104.28544807695926</v>
      </c>
      <c r="L19" s="193">
        <f>('1st Degree'!L19/Population!R19)*100000</f>
        <v>27.481895029339466</v>
      </c>
      <c r="M19" s="193">
        <f>('1st Degree'!M19/Population!S19)*100000</f>
        <v>13.189905325790662</v>
      </c>
      <c r="N19" s="193">
        <f>('1st Degree'!N19/Population!T19)*100000</f>
        <v>9.6642303453715357</v>
      </c>
      <c r="O19" s="193">
        <f>('1st Degree'!O19/Population!U19)*100000</f>
        <v>7.1869520884833582</v>
      </c>
      <c r="P19" s="193">
        <f>('1st Degree'!P19/Population!V19)*100000</f>
        <v>5.688049844818333</v>
      </c>
      <c r="Q19" s="193">
        <f>('1st Degree'!Q19/Population!W19)*100000</f>
        <v>3.4352751225963805</v>
      </c>
    </row>
    <row r="20" spans="2:17" hidden="1">
      <c r="B20" s="128">
        <v>4</v>
      </c>
      <c r="C20" s="129" t="s">
        <v>34</v>
      </c>
      <c r="D20" s="98"/>
      <c r="E20" s="143">
        <f>('1st Degree'!E20/Population!K20)*100000</f>
        <v>9.2448812346147164</v>
      </c>
      <c r="F20" s="143">
        <f>('1st Degree'!F20/Population!L20)*100000</f>
        <v>10.629235326648725</v>
      </c>
      <c r="G20" s="143">
        <f>('1st Degree'!G20/Population!M20)*100000</f>
        <v>10.089328201328779</v>
      </c>
      <c r="H20" s="143">
        <f>('1st Degree'!H20/Population!N20)*100000</f>
        <v>9.8306704819750887</v>
      </c>
      <c r="I20" s="143">
        <f>('1st Degree'!I20/Population!O20)*100000</f>
        <v>7.407295430152228</v>
      </c>
      <c r="J20" s="143">
        <f>('1st Degree'!J20/Population!P20)*100000</f>
        <v>12.04867665368087</v>
      </c>
      <c r="K20" s="143">
        <f>('1st Degree'!K20/Population!Q20)*100000</f>
        <v>9.7503756110604716</v>
      </c>
      <c r="L20" s="143">
        <f>('1st Degree'!L20/Population!R20)*100000</f>
        <v>10.143985792539318</v>
      </c>
      <c r="M20" s="143">
        <f>('1st Degree'!M20/Population!S20)*100000</f>
        <v>10.257952372186617</v>
      </c>
      <c r="N20" s="143">
        <f>('1st Degree'!N20/Population!T20)*100000</f>
        <v>10.41127229803822</v>
      </c>
      <c r="O20" s="143">
        <f>('1st Degree'!O20/Population!U20)*100000</f>
        <v>11.23438090631055</v>
      </c>
      <c r="P20" s="143">
        <f>('1st Degree'!P20/Population!V20)*100000</f>
        <v>11.318398251502616</v>
      </c>
      <c r="Q20" s="143">
        <f>('1st Degree'!Q20/Population!W20)*100000</f>
        <v>11.863262214597288</v>
      </c>
    </row>
    <row r="21" spans="2:17">
      <c r="B21" s="192">
        <v>5</v>
      </c>
      <c r="C21" s="161" t="s">
        <v>35</v>
      </c>
      <c r="D21" s="98"/>
      <c r="E21" s="193">
        <f>('1st Degree'!E21/Population!K21)*100000</f>
        <v>30.413092744265519</v>
      </c>
      <c r="F21" s="193">
        <f>('1st Degree'!F21/Population!L21)*100000</f>
        <v>34.802438608227462</v>
      </c>
      <c r="G21" s="193">
        <f>('1st Degree'!G21/Population!M21)*100000</f>
        <v>28.324929538993107</v>
      </c>
      <c r="H21" s="193">
        <f>('1st Degree'!H21/Population!N21)*100000</f>
        <v>17.279651216886208</v>
      </c>
      <c r="I21" s="193">
        <f>('1st Degree'!I21/Population!O21)*100000</f>
        <v>12.246410105843342</v>
      </c>
      <c r="J21" s="193">
        <f>('1st Degree'!J21/Population!P21)*100000</f>
        <v>9.17941645756793</v>
      </c>
      <c r="K21" s="193">
        <f>('1st Degree'!K21/Population!Q21)*100000</f>
        <v>9.5041203786749797</v>
      </c>
      <c r="L21" s="193">
        <f>('1st Degree'!L21/Population!R21)*100000</f>
        <v>9.6095893586442038</v>
      </c>
      <c r="M21" s="193">
        <f>('1st Degree'!M21/Population!S21)*100000</f>
        <v>9.0417717636871853</v>
      </c>
      <c r="N21" s="193">
        <f>('1st Degree'!N21/Population!T21)*100000</f>
        <v>7.7053383298877769</v>
      </c>
      <c r="O21" s="193">
        <f>('1st Degree'!O21/Population!U21)*100000</f>
        <v>5.3620855929762161</v>
      </c>
      <c r="P21" s="193">
        <f>('1st Degree'!P21/Population!V21)*100000</f>
        <v>4.895670974477615</v>
      </c>
      <c r="Q21" s="193">
        <f>('1st Degree'!Q21/Population!W21)*100000</f>
        <v>4.3739781482084785</v>
      </c>
    </row>
    <row r="22" spans="2:17" hidden="1">
      <c r="B22" s="128">
        <v>6</v>
      </c>
      <c r="C22" s="129" t="s">
        <v>36</v>
      </c>
      <c r="D22" s="98"/>
      <c r="E22" s="143">
        <f>('1st Degree'!E22/Population!K22)*100000</f>
        <v>31.409606009323895</v>
      </c>
      <c r="F22" s="143">
        <f>('1st Degree'!F22/Population!L22)*100000</f>
        <v>54.564812350279482</v>
      </c>
      <c r="G22" s="143">
        <f>('1st Degree'!G22/Population!M22)*100000</f>
        <v>33.009971607715428</v>
      </c>
      <c r="H22" s="143">
        <f>('1st Degree'!H22/Population!N22)*100000</f>
        <v>18.553188618462109</v>
      </c>
      <c r="I22" s="143">
        <f>('1st Degree'!I22/Population!O22)*100000</f>
        <v>29.702153406121941</v>
      </c>
      <c r="J22" s="143">
        <f>('1st Degree'!J22/Population!P22)*100000</f>
        <v>90.834903040074124</v>
      </c>
      <c r="K22" s="143">
        <f>('1st Degree'!K22/Population!Q22)*100000</f>
        <v>124.42222986739586</v>
      </c>
      <c r="L22" s="143">
        <f>('1st Degree'!L22/Population!R22)*100000</f>
        <v>107.18839794170479</v>
      </c>
      <c r="M22" s="143">
        <f>('1st Degree'!M22/Population!S22)*100000</f>
        <v>111.64126166448506</v>
      </c>
      <c r="N22" s="143">
        <f>('1st Degree'!N22/Population!T22)*100000</f>
        <v>90.935532725090511</v>
      </c>
      <c r="O22" s="143">
        <f>('1st Degree'!O22/Population!U22)*100000</f>
        <v>77.002803941763787</v>
      </c>
      <c r="P22" s="143">
        <f>('1st Degree'!P22/Population!V22)*100000</f>
        <v>116.57662780779071</v>
      </c>
      <c r="Q22" s="143">
        <f>('1st Degree'!Q22/Population!W22)*100000</f>
        <v>125.5538673769731</v>
      </c>
    </row>
    <row r="23" spans="2:17" hidden="1">
      <c r="B23" s="192">
        <v>7</v>
      </c>
      <c r="C23" s="161" t="s">
        <v>37</v>
      </c>
      <c r="D23" s="98"/>
      <c r="E23" s="193">
        <f>('1st Degree'!E23/Population!K23)*100000</f>
        <v>17.429533363339804</v>
      </c>
      <c r="F23" s="193">
        <f>('1st Degree'!F23/Population!L23)*100000</f>
        <v>15.970910088235795</v>
      </c>
      <c r="G23" s="193">
        <f>('1st Degree'!G23/Population!M23)*100000</f>
        <v>13.776515341368631</v>
      </c>
      <c r="H23" s="193">
        <f>('1st Degree'!H23/Population!N23)*100000</f>
        <v>11.226178680141741</v>
      </c>
      <c r="I23" s="193">
        <f>('1st Degree'!I23/Population!O23)*100000</f>
        <v>13.57686955792685</v>
      </c>
      <c r="J23" s="193">
        <f>('1st Degree'!J23/Population!P23)*100000</f>
        <v>12.459831685777953</v>
      </c>
      <c r="K23" s="193">
        <f>('1st Degree'!K23/Population!Q23)*100000</f>
        <v>12.362628424936073</v>
      </c>
      <c r="L23" s="193">
        <f>('1st Degree'!L23/Population!R23)*100000</f>
        <v>14.485323815289954</v>
      </c>
      <c r="M23" s="193">
        <f>('1st Degree'!M23/Population!S23)*100000</f>
        <v>13.226913367496563</v>
      </c>
      <c r="N23" s="193">
        <f>('1st Degree'!N23/Population!T23)*100000</f>
        <v>10.249631111128506</v>
      </c>
      <c r="O23" s="193">
        <f>('1st Degree'!O23/Population!U23)*100000</f>
        <v>10.070138869327625</v>
      </c>
      <c r="P23" s="193">
        <f>('1st Degree'!P23/Population!V23)*100000</f>
        <v>8.7644211925099302</v>
      </c>
      <c r="Q23" s="193">
        <f>('1st Degree'!Q23/Population!W23)*100000</f>
        <v>11.665883497021234</v>
      </c>
    </row>
    <row r="24" spans="2:17" hidden="1">
      <c r="B24" s="128">
        <v>8</v>
      </c>
      <c r="C24" s="129" t="s">
        <v>38</v>
      </c>
      <c r="D24" s="98"/>
      <c r="E24" s="143">
        <f>('1st Degree'!E24/Population!K24)*100000</f>
        <v>118.14504995218667</v>
      </c>
      <c r="F24" s="143">
        <f>('1st Degree'!F24/Population!L24)*100000</f>
        <v>73.315586335619443</v>
      </c>
      <c r="G24" s="143">
        <f>('1st Degree'!G24/Population!M24)*100000</f>
        <v>52.313428128310377</v>
      </c>
      <c r="H24" s="143">
        <f>('1st Degree'!H24/Population!N24)*100000</f>
        <v>39.603801527335555</v>
      </c>
      <c r="I24" s="143">
        <f>('1st Degree'!I24/Population!O24)*100000</f>
        <v>33.633352326983093</v>
      </c>
      <c r="J24" s="143">
        <f>('1st Degree'!J24/Population!P24)*100000</f>
        <v>44.062868270979486</v>
      </c>
      <c r="K24" s="143">
        <f>('1st Degree'!K24/Population!Q24)*100000</f>
        <v>54.937383310682478</v>
      </c>
      <c r="L24" s="143">
        <f>('1st Degree'!L24/Population!R24)*100000</f>
        <v>63.16746194046808</v>
      </c>
      <c r="M24" s="143">
        <f>('1st Degree'!M24/Population!S24)*100000</f>
        <v>74.094199264090562</v>
      </c>
      <c r="N24" s="143">
        <f>('1st Degree'!N24/Population!T24)*100000</f>
        <v>76.07261223609413</v>
      </c>
      <c r="O24" s="143">
        <f>('1st Degree'!O24/Population!U24)*100000</f>
        <v>67.277850008932276</v>
      </c>
      <c r="P24" s="143">
        <f>('1st Degree'!P24/Population!V24)*100000</f>
        <v>53.065103245954511</v>
      </c>
      <c r="Q24" s="143">
        <f>('1st Degree'!Q24/Population!W24)*100000</f>
        <v>55.65360537541649</v>
      </c>
    </row>
    <row r="25" spans="2:17" hidden="1">
      <c r="B25" s="192">
        <v>9</v>
      </c>
      <c r="C25" s="161" t="s">
        <v>39</v>
      </c>
      <c r="D25" s="98"/>
      <c r="E25" s="193">
        <f>('1st Degree'!E25/Population!K25)*100000</f>
        <v>10.613777446118048</v>
      </c>
      <c r="F25" s="193">
        <f>('1st Degree'!F25/Population!L25)*100000</f>
        <v>10.676897482732961</v>
      </c>
      <c r="G25" s="193">
        <f>('1st Degree'!G25/Population!M25)*100000</f>
        <v>10.031899834225868</v>
      </c>
      <c r="H25" s="193">
        <f>('1st Degree'!H25/Population!N25)*100000</f>
        <v>9.9033975793663434</v>
      </c>
      <c r="I25" s="193">
        <f>('1st Degree'!I25/Population!O25)*100000</f>
        <v>10.458294797312872</v>
      </c>
      <c r="J25" s="193">
        <f>('1st Degree'!J25/Population!P25)*100000</f>
        <v>11.7392259237352</v>
      </c>
      <c r="K25" s="193">
        <f>('1st Degree'!K25/Population!Q25)*100000</f>
        <v>13.556980389595017</v>
      </c>
      <c r="L25" s="193">
        <f>('1st Degree'!L25/Population!R25)*100000</f>
        <v>17.268749728593239</v>
      </c>
      <c r="M25" s="193">
        <f>('1st Degree'!M25/Population!S25)*100000</f>
        <v>17.631777009046896</v>
      </c>
      <c r="N25" s="193">
        <f>('1st Degree'!N25/Population!T25)*100000</f>
        <v>14.119157932419551</v>
      </c>
      <c r="O25" s="193">
        <f>('1st Degree'!O25/Population!U25)*100000</f>
        <v>11.362015781975623</v>
      </c>
      <c r="P25" s="193">
        <f>('1st Degree'!P25/Population!V25)*100000</f>
        <v>8.7386223814483852</v>
      </c>
      <c r="Q25" s="193">
        <f>('1st Degree'!Q25/Population!W25)*100000</f>
        <v>9.4179421239614243</v>
      </c>
    </row>
    <row r="26" spans="2:17" hidden="1">
      <c r="B26" s="128">
        <v>10</v>
      </c>
      <c r="C26" s="129" t="s">
        <v>40</v>
      </c>
      <c r="D26" s="98"/>
      <c r="E26" s="143">
        <f>('1st Degree'!E26/Population!K26)*100000</f>
        <v>60.52477515125252</v>
      </c>
      <c r="F26" s="143">
        <f>('1st Degree'!F26/Population!L26)*100000</f>
        <v>48.143514414230538</v>
      </c>
      <c r="G26" s="143">
        <f>('1st Degree'!G26/Population!M26)*100000</f>
        <v>36.97388913270597</v>
      </c>
      <c r="H26" s="143">
        <f>('1st Degree'!H26/Population!N26)*100000</f>
        <v>23.961005175577117</v>
      </c>
      <c r="I26" s="143">
        <f>('1st Degree'!I26/Population!O26)*100000</f>
        <v>17.716760055012042</v>
      </c>
      <c r="J26" s="143">
        <f>('1st Degree'!J26/Population!P26)*100000</f>
        <v>17.587436012659971</v>
      </c>
      <c r="K26" s="143">
        <f>('1st Degree'!K26/Population!Q26)*100000</f>
        <v>15.876352613791552</v>
      </c>
      <c r="L26" s="143">
        <f>('1st Degree'!L26/Population!R26)*100000</f>
        <v>12.964190026216473</v>
      </c>
      <c r="M26" s="143">
        <f>('1st Degree'!M26/Population!S26)*100000</f>
        <v>10.607055955048711</v>
      </c>
      <c r="N26" s="143">
        <f>('1st Degree'!N26/Population!T26)*100000</f>
        <v>9.8750018127188657</v>
      </c>
      <c r="O26" s="143">
        <f>('1st Degree'!O26/Population!U26)*100000</f>
        <v>8.7140096085571574</v>
      </c>
      <c r="P26" s="143">
        <f>('1st Degree'!P26/Population!V26)*100000</f>
        <v>7.8007088470213155</v>
      </c>
      <c r="Q26" s="143">
        <f>('1st Degree'!Q26/Population!W26)*100000</f>
        <v>5.1975848555704456</v>
      </c>
    </row>
    <row r="27" spans="2:17" hidden="1">
      <c r="B27" s="192">
        <v>11</v>
      </c>
      <c r="C27" s="161" t="s">
        <v>41</v>
      </c>
      <c r="D27" s="98"/>
      <c r="E27" s="193">
        <f>('1st Degree'!E27/Population!K27)*100000</f>
        <v>14.234301792178723</v>
      </c>
      <c r="F27" s="193">
        <f>('1st Degree'!F27/Population!L27)*100000</f>
        <v>17.893845631116633</v>
      </c>
      <c r="G27" s="193">
        <f>('1st Degree'!G27/Population!M27)*100000</f>
        <v>14.452352779902167</v>
      </c>
      <c r="H27" s="193">
        <f>('1st Degree'!H27/Population!N27)*100000</f>
        <v>16.01586315901945</v>
      </c>
      <c r="I27" s="193">
        <f>('1st Degree'!I27/Population!O27)*100000</f>
        <v>19.150439461533136</v>
      </c>
      <c r="J27" s="193">
        <f>('1st Degree'!J27/Population!P27)*100000</f>
        <v>20.472214211564658</v>
      </c>
      <c r="K27" s="193">
        <f>('1st Degree'!K27/Population!Q27)*100000</f>
        <v>23.121185084446715</v>
      </c>
      <c r="L27" s="193">
        <f>('1st Degree'!L27/Population!R27)*100000</f>
        <v>55.071670216738376</v>
      </c>
      <c r="M27" s="193">
        <f>('1st Degree'!M27/Population!S27)*100000</f>
        <v>57.428827574446387</v>
      </c>
      <c r="N27" s="193">
        <f>('1st Degree'!N27/Population!T27)*100000</f>
        <v>69.117629810583949</v>
      </c>
      <c r="O27" s="193">
        <f>('1st Degree'!O27/Population!U27)*100000</f>
        <v>56.720369182696253</v>
      </c>
      <c r="P27" s="193">
        <f>('1st Degree'!P27/Population!V27)*100000</f>
        <v>51.645691731689453</v>
      </c>
      <c r="Q27" s="193">
        <f>('1st Degree'!Q27/Population!W27)*100000</f>
        <v>50.109343596720933</v>
      </c>
    </row>
    <row r="28" spans="2:17" hidden="1">
      <c r="B28" s="128">
        <v>12</v>
      </c>
      <c r="C28" s="129" t="s">
        <v>42</v>
      </c>
      <c r="D28" s="98"/>
      <c r="E28" s="143">
        <f>('1st Degree'!E28/Population!K28)*100000</f>
        <v>85.058815924523898</v>
      </c>
      <c r="F28" s="143">
        <f>('1st Degree'!F28/Population!L28)*100000</f>
        <v>89.978148164017298</v>
      </c>
      <c r="G28" s="143">
        <f>('1st Degree'!G28/Population!M28)*100000</f>
        <v>80.62254356205618</v>
      </c>
      <c r="H28" s="143">
        <f>('1st Degree'!H28/Population!N28)*100000</f>
        <v>58.525467469272193</v>
      </c>
      <c r="I28" s="143">
        <f>('1st Degree'!I28/Population!O28)*100000</f>
        <v>77.194145957435239</v>
      </c>
      <c r="J28" s="143">
        <f>('1st Degree'!J28/Population!P28)*100000</f>
        <v>84.616958186681146</v>
      </c>
      <c r="K28" s="143">
        <f>('1st Degree'!K28/Population!Q28)*100000</f>
        <v>86.439414576903388</v>
      </c>
      <c r="L28" s="143">
        <f>('1st Degree'!L28/Population!R28)*100000</f>
        <v>82.352234814314613</v>
      </c>
      <c r="M28" s="143">
        <f>('1st Degree'!M28/Population!S28)*100000</f>
        <v>57.683517555503954</v>
      </c>
      <c r="N28" s="143">
        <f>('1st Degree'!N28/Population!T28)*100000</f>
        <v>44.082103820208502</v>
      </c>
      <c r="O28" s="143">
        <f>('1st Degree'!O28/Population!U28)*100000</f>
        <v>41.802677737564508</v>
      </c>
      <c r="P28" s="143">
        <f>('1st Degree'!P28/Population!V28)*100000</f>
        <v>41.026166539534863</v>
      </c>
      <c r="Q28" s="143">
        <f>('1st Degree'!Q28/Population!W28)*100000</f>
        <v>49.768406033297836</v>
      </c>
    </row>
    <row r="29" spans="2:17" hidden="1">
      <c r="B29" s="192">
        <v>13</v>
      </c>
      <c r="C29" s="161" t="s">
        <v>43</v>
      </c>
      <c r="D29" s="98"/>
      <c r="E29" s="193">
        <f>('1st Degree'!E29/Population!K29)*100000</f>
        <v>5.4364728555930775</v>
      </c>
      <c r="F29" s="193">
        <f>('1st Degree'!F29/Population!L29)*100000</f>
        <v>3.9340184529164346</v>
      </c>
      <c r="G29" s="193">
        <f>('1st Degree'!G29/Population!M29)*100000</f>
        <v>5.6734500526523846</v>
      </c>
      <c r="H29" s="193">
        <f>('1st Degree'!H29/Population!N29)*100000</f>
        <v>6.489382266037059</v>
      </c>
      <c r="I29" s="193">
        <f>('1st Degree'!I29/Population!O29)*100000</f>
        <v>6.5801037493070611</v>
      </c>
      <c r="J29" s="193">
        <f>('1st Degree'!J29/Population!P29)*100000</f>
        <v>5.8962264150943398</v>
      </c>
      <c r="K29" s="193">
        <f>('1st Degree'!K29/Population!Q29)*100000</f>
        <v>8.0068301742616956</v>
      </c>
      <c r="L29" s="193">
        <f>('1st Degree'!L29/Population!R29)*100000</f>
        <v>8.5413445254399534</v>
      </c>
      <c r="M29" s="193">
        <f>('1st Degree'!M29/Population!S29)*100000</f>
        <v>11.788810242052618</v>
      </c>
      <c r="N29" s="193">
        <f>('1st Degree'!N29/Population!T29)*100000</f>
        <v>12.013996305696136</v>
      </c>
      <c r="O29" s="193">
        <f>('1st Degree'!O29/Population!U29)*100000</f>
        <v>9.5038891018391016</v>
      </c>
      <c r="P29" s="193">
        <f>('1st Degree'!P29/Population!V29)*100000</f>
        <v>10.579040295718926</v>
      </c>
      <c r="Q29" s="193">
        <f>('1st Degree'!Q29/Population!W29)*100000</f>
        <v>8.139521054227794</v>
      </c>
    </row>
    <row r="30" spans="2:17" hidden="1">
      <c r="B30" s="128">
        <v>14</v>
      </c>
      <c r="C30" s="129" t="s">
        <v>44</v>
      </c>
      <c r="D30" s="98"/>
      <c r="E30" s="143">
        <f>('1st Degree'!E30/Population!K30)*100000</f>
        <v>21.362276946012525</v>
      </c>
      <c r="F30" s="143">
        <f>('1st Degree'!F30/Population!L30)*100000</f>
        <v>20.295397452961904</v>
      </c>
      <c r="G30" s="143">
        <f>('1st Degree'!G30/Population!M30)*100000</f>
        <v>18.552772339588998</v>
      </c>
      <c r="H30" s="143">
        <f>('1st Degree'!H30/Population!N30)*100000</f>
        <v>15.092777315638896</v>
      </c>
      <c r="I30" s="143">
        <f>('1st Degree'!I30/Population!O30)*100000</f>
        <v>15.61654511761853</v>
      </c>
      <c r="J30" s="143">
        <f>('1st Degree'!J30/Population!P30)*100000</f>
        <v>17.741046230437082</v>
      </c>
      <c r="K30" s="143">
        <f>('1st Degree'!K30/Population!Q30)*100000</f>
        <v>21.086909177645111</v>
      </c>
      <c r="L30" s="143">
        <f>('1st Degree'!L30/Population!R30)*100000</f>
        <v>30.251073102798546</v>
      </c>
      <c r="M30" s="143">
        <f>('1st Degree'!M30/Population!S30)*100000</f>
        <v>30.460911190511176</v>
      </c>
      <c r="N30" s="143">
        <f>('1st Degree'!N30/Population!T30)*100000</f>
        <v>25.973725962086654</v>
      </c>
      <c r="O30" s="143">
        <f>('1st Degree'!O30/Population!U30)*100000</f>
        <v>26.514844523015586</v>
      </c>
      <c r="P30" s="143">
        <f>('1st Degree'!P30/Population!V30)*100000</f>
        <v>23.014659218755625</v>
      </c>
      <c r="Q30" s="143">
        <f>('1st Degree'!Q30/Population!W30)*100000</f>
        <v>20.2133015306982</v>
      </c>
    </row>
    <row r="31" spans="2:17" hidden="1">
      <c r="B31" s="192">
        <v>15</v>
      </c>
      <c r="C31" s="161" t="s">
        <v>45</v>
      </c>
      <c r="D31" s="98"/>
      <c r="E31" s="193">
        <f>('1st Degree'!E31/Population!K31)*100000</f>
        <v>12.659334299863461</v>
      </c>
      <c r="F31" s="193">
        <f>('1st Degree'!F31/Population!L31)*100000</f>
        <v>17.445736184266945</v>
      </c>
      <c r="G31" s="193">
        <f>('1st Degree'!G31/Population!M31)*100000</f>
        <v>15.538025860036166</v>
      </c>
      <c r="H31" s="193">
        <f>('1st Degree'!H31/Population!N31)*100000</f>
        <v>15.728627071491342</v>
      </c>
      <c r="I31" s="193">
        <f>('1st Degree'!I31/Population!O31)*100000</f>
        <v>15.727244599197281</v>
      </c>
      <c r="J31" s="193">
        <f>('1st Degree'!J31/Population!P31)*100000</f>
        <v>15.881152690247163</v>
      </c>
      <c r="K31" s="193">
        <f>('1st Degree'!K31/Population!Q31)*100000</f>
        <v>15.383663337276328</v>
      </c>
      <c r="L31" s="193">
        <f>('1st Degree'!L31/Population!R31)*100000</f>
        <v>17.276000546301116</v>
      </c>
      <c r="M31" s="193">
        <f>('1st Degree'!M31/Population!S31)*100000</f>
        <v>18.436080171316856</v>
      </c>
      <c r="N31" s="193">
        <f>('1st Degree'!N31/Population!T31)*100000</f>
        <v>17.545501501610289</v>
      </c>
      <c r="O31" s="193">
        <f>('1st Degree'!O31/Population!U31)*100000</f>
        <v>16.427066764472833</v>
      </c>
      <c r="P31" s="193">
        <f>('1st Degree'!P31/Population!V31)*100000</f>
        <v>15.587603262691863</v>
      </c>
      <c r="Q31" s="193">
        <f>('1st Degree'!Q31/Population!W31)*100000</f>
        <v>15.349777435037209</v>
      </c>
    </row>
    <row r="32" spans="2:17" hidden="1">
      <c r="B32" s="128">
        <v>16</v>
      </c>
      <c r="C32" s="129" t="s">
        <v>46</v>
      </c>
      <c r="D32" s="98"/>
      <c r="E32" s="143">
        <f>('1st Degree'!E32/Population!K32)*100000</f>
        <v>22.945243091938295</v>
      </c>
      <c r="F32" s="143">
        <f>('1st Degree'!F32/Population!L32)*100000</f>
        <v>22.394888626214478</v>
      </c>
      <c r="G32" s="143">
        <f>('1st Degree'!G32/Population!M32)*100000</f>
        <v>26.871429741787008</v>
      </c>
      <c r="H32" s="143">
        <f>('1st Degree'!H32/Population!N32)*100000</f>
        <v>26.576721320439702</v>
      </c>
      <c r="I32" s="143">
        <f>('1st Degree'!I32/Population!O32)*100000</f>
        <v>22.110017252163594</v>
      </c>
      <c r="J32" s="143">
        <f>('1st Degree'!J32/Population!P32)*100000</f>
        <v>36.151011540823717</v>
      </c>
      <c r="K32" s="143">
        <f>('1st Degree'!K32/Population!Q32)*100000</f>
        <v>35.705780934599531</v>
      </c>
      <c r="L32" s="143">
        <f>('1st Degree'!L32/Population!R32)*100000</f>
        <v>37.81359424148134</v>
      </c>
      <c r="M32" s="143">
        <f>('1st Degree'!M32/Population!S32)*100000</f>
        <v>45.528294886765984</v>
      </c>
      <c r="N32" s="143">
        <f>('1st Degree'!N32/Population!T32)*100000</f>
        <v>52.912192270481988</v>
      </c>
      <c r="O32" s="143">
        <f>('1st Degree'!O32/Population!U32)*100000</f>
        <v>58.768524388937628</v>
      </c>
      <c r="P32" s="143">
        <f>('1st Degree'!P32/Population!V32)*100000</f>
        <v>49.673025856714631</v>
      </c>
      <c r="Q32" s="143">
        <f>('1st Degree'!Q32/Population!W32)*100000</f>
        <v>36.463506445393868</v>
      </c>
    </row>
    <row r="33" spans="2:17" hidden="1">
      <c r="B33" s="192">
        <v>17</v>
      </c>
      <c r="C33" s="161" t="s">
        <v>47</v>
      </c>
      <c r="D33" s="98"/>
      <c r="E33" s="193">
        <f>('1st Degree'!E33/Population!K33)*100000</f>
        <v>38.981325421152555</v>
      </c>
      <c r="F33" s="193">
        <f>('1st Degree'!F33/Population!L33)*100000</f>
        <v>59.940615677739217</v>
      </c>
      <c r="G33" s="193">
        <f>('1st Degree'!G33/Population!M33)*100000</f>
        <v>41.227801211558699</v>
      </c>
      <c r="H33" s="193">
        <f>('1st Degree'!H33/Population!N33)*100000</f>
        <v>28.130555531136668</v>
      </c>
      <c r="I33" s="193">
        <f>('1st Degree'!I33/Population!O33)*100000</f>
        <v>31.770216613308147</v>
      </c>
      <c r="J33" s="193">
        <f>('1st Degree'!J33/Population!P33)*100000</f>
        <v>38.511105459310649</v>
      </c>
      <c r="K33" s="193">
        <f>('1st Degree'!K33/Population!Q33)*100000</f>
        <v>37.081152262949871</v>
      </c>
      <c r="L33" s="193">
        <f>('1st Degree'!L33/Population!R33)*100000</f>
        <v>43.961955463303823</v>
      </c>
      <c r="M33" s="193">
        <f>('1st Degree'!M33/Population!S33)*100000</f>
        <v>56.413174798482352</v>
      </c>
      <c r="N33" s="193">
        <f>('1st Degree'!N33/Population!T33)*100000</f>
        <v>49.11708668308394</v>
      </c>
      <c r="O33" s="193">
        <f>('1st Degree'!O33/Population!U33)*100000</f>
        <v>62.238343389686591</v>
      </c>
      <c r="P33" s="193">
        <f>('1st Degree'!P33/Population!V33)*100000</f>
        <v>62.856397585734683</v>
      </c>
      <c r="Q33" s="193">
        <f>('1st Degree'!Q33/Population!W33)*100000</f>
        <v>78.83329148654903</v>
      </c>
    </row>
    <row r="34" spans="2:17" hidden="1">
      <c r="B34" s="128">
        <v>18</v>
      </c>
      <c r="C34" s="129" t="s">
        <v>48</v>
      </c>
      <c r="D34" s="98"/>
      <c r="E34" s="143">
        <f>('1st Degree'!E34/Population!K34)*100000</f>
        <v>53.812929264320616</v>
      </c>
      <c r="F34" s="143">
        <f>('1st Degree'!F34/Population!L34)*100000</f>
        <v>28.248718388063292</v>
      </c>
      <c r="G34" s="143">
        <f>('1st Degree'!G34/Population!M34)*100000</f>
        <v>17.194280567388486</v>
      </c>
      <c r="H34" s="143">
        <f>('1st Degree'!H34/Population!N34)*100000</f>
        <v>12.464320881476771</v>
      </c>
      <c r="I34" s="143">
        <f>('1st Degree'!I34/Population!O34)*100000</f>
        <v>9.2397366563730809</v>
      </c>
      <c r="J34" s="143">
        <f>('1st Degree'!J34/Population!P34)*100000</f>
        <v>4.3700945688464694</v>
      </c>
      <c r="K34" s="143">
        <f>('1st Degree'!K34/Population!Q34)*100000</f>
        <v>26.69331727463366</v>
      </c>
      <c r="L34" s="143">
        <f>('1st Degree'!L34/Population!R34)*100000</f>
        <v>34.731972628249657</v>
      </c>
      <c r="M34" s="143">
        <f>('1st Degree'!M34/Population!S34)*100000</f>
        <v>17.3281087710142</v>
      </c>
      <c r="N34" s="143">
        <f>('1st Degree'!N34/Population!T34)*100000</f>
        <v>16.288079789053999</v>
      </c>
      <c r="O34" s="143">
        <f>('1st Degree'!O34/Population!U34)*100000</f>
        <v>19.668646904732316</v>
      </c>
      <c r="P34" s="143">
        <f>('1st Degree'!P34/Population!V34)*100000</f>
        <v>14.799277400615452</v>
      </c>
      <c r="Q34" s="143">
        <f>('1st Degree'!Q34/Population!W34)*100000</f>
        <v>11.779002357763638</v>
      </c>
    </row>
    <row r="35" spans="2:17">
      <c r="B35" s="192">
        <v>19</v>
      </c>
      <c r="C35" s="161" t="s">
        <v>49</v>
      </c>
      <c r="D35" s="98"/>
      <c r="E35" s="193">
        <f>('1st Degree'!E35/Population!K35)*100000</f>
        <v>52.946808415026851</v>
      </c>
      <c r="F35" s="193">
        <f>('1st Degree'!F35/Population!L35)*100000</f>
        <v>37.890877907488608</v>
      </c>
      <c r="G35" s="193">
        <f>('1st Degree'!G35/Population!M35)*100000</f>
        <v>18.131168285232782</v>
      </c>
      <c r="H35" s="193">
        <f>('1st Degree'!H35/Population!N35)*100000</f>
        <v>12.213162049966789</v>
      </c>
      <c r="I35" s="193">
        <f>('1st Degree'!I35/Population!O35)*100000</f>
        <v>10.95818357149119</v>
      </c>
      <c r="J35" s="193">
        <f>('1st Degree'!J35/Population!P35)*100000</f>
        <v>15.271332992011498</v>
      </c>
      <c r="K35" s="193">
        <f>('1st Degree'!K35/Population!Q35)*100000</f>
        <v>14.244736186556315</v>
      </c>
      <c r="L35" s="193">
        <f>('1st Degree'!L35/Population!R35)*100000</f>
        <v>16.741265536444232</v>
      </c>
      <c r="M35" s="193">
        <f>('1st Degree'!M35/Population!S35)*100000</f>
        <v>19.426764049604024</v>
      </c>
      <c r="N35" s="193">
        <f>('1st Degree'!N35/Population!T35)*100000</f>
        <v>17.646182580696909</v>
      </c>
      <c r="O35" s="193">
        <f>('1st Degree'!O35/Population!U35)*100000</f>
        <v>19.972154475753843</v>
      </c>
      <c r="P35" s="193">
        <f>('1st Degree'!P35/Population!V35)*100000</f>
        <v>26.363837232686471</v>
      </c>
      <c r="Q35" s="193">
        <f>('1st Degree'!Q35/Population!W35)*100000</f>
        <v>26.54638126992095</v>
      </c>
    </row>
    <row r="36" spans="2:17" hidden="1">
      <c r="B36" s="128">
        <v>20</v>
      </c>
      <c r="C36" s="129" t="s">
        <v>50</v>
      </c>
      <c r="D36" s="98"/>
      <c r="E36" s="143">
        <f>('1st Degree'!E36/Population!K36)*100000</f>
        <v>22.191848355933708</v>
      </c>
      <c r="F36" s="143">
        <f>('1st Degree'!F36/Population!L36)*100000</f>
        <v>16.202943237176417</v>
      </c>
      <c r="G36" s="143">
        <f>('1st Degree'!G36/Population!M36)*100000</f>
        <v>18.310238292720587</v>
      </c>
      <c r="H36" s="143">
        <f>('1st Degree'!H36/Population!N36)*100000</f>
        <v>21.520012266406994</v>
      </c>
      <c r="I36" s="143">
        <f>('1st Degree'!I36/Population!O36)*100000</f>
        <v>6.7219943655641252</v>
      </c>
      <c r="J36" s="143">
        <f>('1st Degree'!J36/Population!P36)*100000</f>
        <v>24.279909855077232</v>
      </c>
      <c r="K36" s="143">
        <f>('1st Degree'!K36/Population!Q36)*100000</f>
        <v>27.729795681676219</v>
      </c>
      <c r="L36" s="143">
        <f>('1st Degree'!L36/Population!R36)*100000</f>
        <v>31.380936799176371</v>
      </c>
      <c r="M36" s="143">
        <f>('1st Degree'!M36/Population!S36)*100000</f>
        <v>31.792162901659076</v>
      </c>
      <c r="N36" s="143">
        <f>('1st Degree'!N36/Population!T36)*100000</f>
        <v>25.108152825163771</v>
      </c>
      <c r="O36" s="143">
        <f>('1st Degree'!O36/Population!U36)*100000</f>
        <v>22.302668480860117</v>
      </c>
      <c r="P36" s="143">
        <f>('1st Degree'!P36/Population!V36)*100000</f>
        <v>24.501712005215957</v>
      </c>
      <c r="Q36" s="143">
        <f>('1st Degree'!Q36/Population!W36)*100000</f>
        <v>25.34091401973442</v>
      </c>
    </row>
    <row r="37" spans="2:17" hidden="1">
      <c r="B37" s="192">
        <v>21</v>
      </c>
      <c r="C37" s="161" t="s">
        <v>51</v>
      </c>
      <c r="D37" s="98"/>
      <c r="E37" s="193">
        <f>('1st Degree'!E37/Population!K37)*100000</f>
        <v>14.193848995790916</v>
      </c>
      <c r="F37" s="193">
        <f>('1st Degree'!F37/Population!L37)*100000</f>
        <v>12.945775343315018</v>
      </c>
      <c r="G37" s="193">
        <f>('1st Degree'!G37/Population!M37)*100000</f>
        <v>8.8817140274838025</v>
      </c>
      <c r="H37" s="193">
        <f>('1st Degree'!H37/Population!N37)*100000</f>
        <v>7.1915934102876378</v>
      </c>
      <c r="I37" s="193">
        <f>('1st Degree'!I37/Population!O37)*100000</f>
        <v>10.394225786197733</v>
      </c>
      <c r="J37" s="193">
        <f>('1st Degree'!J37/Population!P37)*100000</f>
        <v>11.840821854937092</v>
      </c>
      <c r="K37" s="193">
        <f>('1st Degree'!K37/Population!Q37)*100000</f>
        <v>17.82792463214949</v>
      </c>
      <c r="L37" s="193">
        <f>('1st Degree'!L37/Population!R37)*100000</f>
        <v>21.548168639672891</v>
      </c>
      <c r="M37" s="193">
        <f>('1st Degree'!M37/Population!S37)*100000</f>
        <v>21.588606043758489</v>
      </c>
      <c r="N37" s="193">
        <f>('1st Degree'!N37/Population!T37)*100000</f>
        <v>16.567558971580176</v>
      </c>
      <c r="O37" s="193">
        <f>('1st Degree'!O37/Population!U37)*100000</f>
        <v>14.735466937735165</v>
      </c>
      <c r="P37" s="193">
        <f>('1st Degree'!P37/Population!V37)*100000</f>
        <v>16.75659433403446</v>
      </c>
      <c r="Q37" s="193">
        <f>('1st Degree'!Q37/Population!W37)*100000</f>
        <v>15.735783633713806</v>
      </c>
    </row>
    <row r="38" spans="2:17" hidden="1">
      <c r="B38" s="128">
        <v>22</v>
      </c>
      <c r="C38" s="129" t="s">
        <v>52</v>
      </c>
      <c r="D38" s="98"/>
      <c r="E38" s="143">
        <f>('1st Degree'!E38/Population!K38)*100000</f>
        <v>6.7404215514662145</v>
      </c>
      <c r="F38" s="143">
        <f>('1st Degree'!F38/Population!L38)*100000</f>
        <v>7.3103058698433276</v>
      </c>
      <c r="G38" s="143">
        <f>('1st Degree'!G38/Population!M38)*100000</f>
        <v>7.1930604463326411</v>
      </c>
      <c r="H38" s="143">
        <f>('1st Degree'!H38/Population!N38)*100000</f>
        <v>6.5658249449076287</v>
      </c>
      <c r="I38" s="143">
        <f>('1st Degree'!I38/Population!O38)*100000</f>
        <v>8.0373768701472805</v>
      </c>
      <c r="J38" s="143">
        <f>('1st Degree'!J38/Population!P38)*100000</f>
        <v>7.0759355826013541</v>
      </c>
      <c r="K38" s="143">
        <f>('1st Degree'!K38/Population!Q38)*100000</f>
        <v>9.994528709426497</v>
      </c>
      <c r="L38" s="143">
        <f>('1st Degree'!L38/Population!R38)*100000</f>
        <v>9.9907197314494542</v>
      </c>
      <c r="M38" s="143">
        <f>('1st Degree'!M38/Population!S38)*100000</f>
        <v>9.3567699154328761</v>
      </c>
      <c r="N38" s="143">
        <f>('1st Degree'!N38/Population!T38)*100000</f>
        <v>9.3006522721186897</v>
      </c>
      <c r="O38" s="143">
        <f>('1st Degree'!O38/Population!U38)*100000</f>
        <v>9.3491477114802475</v>
      </c>
      <c r="P38" s="143">
        <f>('1st Degree'!P38/Population!V38)*100000</f>
        <v>8.1169108992999401</v>
      </c>
      <c r="Q38" s="143">
        <f>('1st Degree'!Q38/Population!W38)*100000</f>
        <v>8.424101016042858</v>
      </c>
    </row>
    <row r="39" spans="2:17" hidden="1">
      <c r="B39" s="192">
        <v>23</v>
      </c>
      <c r="C39" s="161" t="s">
        <v>53</v>
      </c>
      <c r="D39" s="98"/>
      <c r="E39" s="193">
        <f>('1st Degree'!E39/Population!K39)*100000</f>
        <v>24.988202595800495</v>
      </c>
      <c r="F39" s="193">
        <f>('1st Degree'!F39/Population!L39)*100000</f>
        <v>22.278165170316573</v>
      </c>
      <c r="G39" s="193">
        <f>('1st Degree'!G39/Population!M39)*100000</f>
        <v>18.293647231803593</v>
      </c>
      <c r="H39" s="193">
        <f>('1st Degree'!H39/Population!N39)*100000</f>
        <v>14.988072693836619</v>
      </c>
      <c r="I39" s="193">
        <f>('1st Degree'!I39/Population!O39)*100000</f>
        <v>18.251608022702438</v>
      </c>
      <c r="J39" s="193">
        <f>('1st Degree'!J39/Population!P39)*100000</f>
        <v>12.641663244479041</v>
      </c>
      <c r="K39" s="193">
        <f>('1st Degree'!K39/Population!Q39)*100000</f>
        <v>26.390383608851881</v>
      </c>
      <c r="L39" s="193">
        <f>('1st Degree'!L39/Population!R39)*100000</f>
        <v>53.906870405905309</v>
      </c>
      <c r="M39" s="193">
        <f>('1st Degree'!M39/Population!S39)*100000</f>
        <v>46.436585250113552</v>
      </c>
      <c r="N39" s="193">
        <f>('1st Degree'!N39/Population!T39)*100000</f>
        <v>38.466096538647172</v>
      </c>
      <c r="O39" s="193">
        <f>('1st Degree'!O39/Population!U39)*100000</f>
        <v>37.654407206989177</v>
      </c>
      <c r="P39" s="193">
        <f>('1st Degree'!P39/Population!V39)*100000</f>
        <v>35.610324206022831</v>
      </c>
      <c r="Q39" s="193">
        <f>('1st Degree'!Q39/Population!W39)*100000</f>
        <v>38.702666915249772</v>
      </c>
    </row>
    <row r="40" spans="2:17" hidden="1">
      <c r="B40" s="128">
        <v>24</v>
      </c>
      <c r="C40" s="129" t="s">
        <v>54</v>
      </c>
      <c r="D40" s="98"/>
      <c r="E40" s="143">
        <f>('1st Degree'!E40/Population!K40)*100000</f>
        <v>20.092525580484061</v>
      </c>
      <c r="F40" s="143">
        <f>('1st Degree'!F40/Population!L40)*100000</f>
        <v>19.707630336612297</v>
      </c>
      <c r="G40" s="143">
        <f>('1st Degree'!G40/Population!M40)*100000</f>
        <v>12.5609579438915</v>
      </c>
      <c r="H40" s="143">
        <f>('1st Degree'!H40/Population!N40)*100000</f>
        <v>10.951964873366112</v>
      </c>
      <c r="I40" s="143">
        <f>('1st Degree'!I40/Population!O40)*100000</f>
        <v>11.332403856779106</v>
      </c>
      <c r="J40" s="143">
        <f>('1st Degree'!J40/Population!P40)*100000</f>
        <v>14.185350612264765</v>
      </c>
      <c r="K40" s="143">
        <f>('1st Degree'!K40/Population!Q40)*100000</f>
        <v>20.441676181186679</v>
      </c>
      <c r="L40" s="143">
        <f>('1st Degree'!L40/Population!R40)*100000</f>
        <v>20.644496796037341</v>
      </c>
      <c r="M40" s="143">
        <f>('1st Degree'!M40/Population!S40)*100000</f>
        <v>20.195895730329063</v>
      </c>
      <c r="N40" s="143">
        <f>('1st Degree'!N40/Population!T40)*100000</f>
        <v>27.075127593173754</v>
      </c>
      <c r="O40" s="143">
        <f>('1st Degree'!O40/Population!U40)*100000</f>
        <v>26.38300212782779</v>
      </c>
      <c r="P40" s="143">
        <f>('1st Degree'!P40/Population!V40)*100000</f>
        <v>23.37906569218276</v>
      </c>
      <c r="Q40" s="143">
        <f>('1st Degree'!Q40/Population!W40)*100000</f>
        <v>18.593147158533416</v>
      </c>
    </row>
    <row r="41" spans="2:17" hidden="1">
      <c r="B41" s="192">
        <v>25</v>
      </c>
      <c r="C41" s="161" t="s">
        <v>55</v>
      </c>
      <c r="D41" s="98"/>
      <c r="E41" s="193">
        <f>('1st Degree'!E41/Population!K41)*100000</f>
        <v>66.09926933143305</v>
      </c>
      <c r="F41" s="193">
        <f>('1st Degree'!F41/Population!L41)*100000</f>
        <v>53.62695630326111</v>
      </c>
      <c r="G41" s="193">
        <f>('1st Degree'!G41/Population!M41)*100000</f>
        <v>43.471999113720713</v>
      </c>
      <c r="H41" s="193">
        <f>('1st Degree'!H41/Population!N41)*100000</f>
        <v>37.290291697356224</v>
      </c>
      <c r="I41" s="193">
        <f>('1st Degree'!I41/Population!O41)*100000</f>
        <v>36.079323030062532</v>
      </c>
      <c r="J41" s="193">
        <f>('1st Degree'!J41/Population!P41)*100000</f>
        <v>39.551124761921102</v>
      </c>
      <c r="K41" s="193">
        <f>('1st Degree'!K41/Population!Q41)*100000</f>
        <v>53.285498586016011</v>
      </c>
      <c r="L41" s="193">
        <f>('1st Degree'!L41/Population!R41)*100000</f>
        <v>40.27798922908849</v>
      </c>
      <c r="M41" s="193">
        <f>('1st Degree'!M41/Population!S41)*100000</f>
        <v>33.543681872047586</v>
      </c>
      <c r="N41" s="193">
        <f>('1st Degree'!N41/Population!T41)*100000</f>
        <v>28.274877044677538</v>
      </c>
      <c r="O41" s="193">
        <f>('1st Degree'!O41/Population!U41)*100000</f>
        <v>22.259704290237718</v>
      </c>
      <c r="P41" s="193">
        <f>('1st Degree'!P41/Population!V41)*100000</f>
        <v>16.813225166963058</v>
      </c>
      <c r="Q41" s="193">
        <f>('1st Degree'!Q41/Population!W41)*100000</f>
        <v>19.154365891213324</v>
      </c>
    </row>
    <row r="42" spans="2:17" hidden="1">
      <c r="B42" s="128">
        <v>26</v>
      </c>
      <c r="C42" s="129" t="s">
        <v>56</v>
      </c>
      <c r="D42" s="98"/>
      <c r="E42" s="143">
        <f>('1st Degree'!E42/Population!K42)*100000</f>
        <v>22.411644938766827</v>
      </c>
      <c r="F42" s="143">
        <f>('1st Degree'!F42/Population!L42)*100000</f>
        <v>23.287075254902838</v>
      </c>
      <c r="G42" s="143">
        <f>('1st Degree'!G42/Population!M42)*100000</f>
        <v>26.910732187201351</v>
      </c>
      <c r="H42" s="143">
        <f>('1st Degree'!H42/Population!N42)*100000</f>
        <v>26.132003422924388</v>
      </c>
      <c r="I42" s="143">
        <f>('1st Degree'!I42/Population!O42)*100000</f>
        <v>26.37300836772123</v>
      </c>
      <c r="J42" s="143">
        <f>('1st Degree'!J42/Population!P42)*100000</f>
        <v>28.086932175854511</v>
      </c>
      <c r="K42" s="143">
        <f>('1st Degree'!K42/Population!Q42)*100000</f>
        <v>31.973429068904718</v>
      </c>
      <c r="L42" s="143">
        <f>('1st Degree'!L42/Population!R42)*100000</f>
        <v>32.364216905416122</v>
      </c>
      <c r="M42" s="143">
        <f>('1st Degree'!M42/Population!S42)*100000</f>
        <v>45.407319044137452</v>
      </c>
      <c r="N42" s="143">
        <f>('1st Degree'!N42/Population!T42)*100000</f>
        <v>55.065372533806212</v>
      </c>
      <c r="O42" s="143">
        <f>('1st Degree'!O42/Population!U42)*100000</f>
        <v>66.081842361765041</v>
      </c>
      <c r="P42" s="143">
        <f>('1st Degree'!P42/Population!V42)*100000</f>
        <v>58.451929685456307</v>
      </c>
      <c r="Q42" s="143">
        <f>('1st Degree'!Q42/Population!W42)*100000</f>
        <v>45.254033155961999</v>
      </c>
    </row>
    <row r="43" spans="2:17" hidden="1">
      <c r="B43" s="192">
        <v>27</v>
      </c>
      <c r="C43" s="161" t="s">
        <v>57</v>
      </c>
      <c r="D43" s="98"/>
      <c r="E43" s="193">
        <f>('1st Degree'!E43/Population!K43)*100000</f>
        <v>9.517559603717018</v>
      </c>
      <c r="F43" s="193">
        <f>('1st Degree'!F43/Population!L43)*100000</f>
        <v>7.2377525844321786</v>
      </c>
      <c r="G43" s="193">
        <f>('1st Degree'!G43/Population!M43)*100000</f>
        <v>8.0576930824704878</v>
      </c>
      <c r="H43" s="193">
        <f>('1st Degree'!H43/Population!N43)*100000</f>
        <v>9.5884554995785081</v>
      </c>
      <c r="I43" s="193">
        <f>('1st Degree'!I43/Population!O43)*100000</f>
        <v>13.050333399611851</v>
      </c>
      <c r="J43" s="193">
        <f>('1st Degree'!J43/Population!P43)*100000</f>
        <v>15.447490286550945</v>
      </c>
      <c r="K43" s="193">
        <f>('1st Degree'!K43/Population!Q43)*100000</f>
        <v>21.567873207587443</v>
      </c>
      <c r="L43" s="193">
        <f>('1st Degree'!L43/Population!R43)*100000</f>
        <v>27.782882244331855</v>
      </c>
      <c r="M43" s="193">
        <f>('1st Degree'!M43/Population!S43)*100000</f>
        <v>30.787455937156537</v>
      </c>
      <c r="N43" s="193">
        <f>('1st Degree'!N43/Population!T43)*100000</f>
        <v>26.974290162810242</v>
      </c>
      <c r="O43" s="193">
        <f>('1st Degree'!O43/Population!U43)*100000</f>
        <v>20.634276496130543</v>
      </c>
      <c r="P43" s="193">
        <f>('1st Degree'!P43/Population!V43)*100000</f>
        <v>14.974882336534494</v>
      </c>
      <c r="Q43" s="193">
        <f>('1st Degree'!Q43/Population!W43)*100000</f>
        <v>11.776790562865163</v>
      </c>
    </row>
    <row r="44" spans="2:17">
      <c r="B44" s="128">
        <v>28</v>
      </c>
      <c r="C44" s="129" t="s">
        <v>58</v>
      </c>
      <c r="D44" s="98"/>
      <c r="E44" s="143">
        <f>('1st Degree'!E44/Population!K44)*100000</f>
        <v>33.25039531025535</v>
      </c>
      <c r="F44" s="143">
        <f>('1st Degree'!F44/Population!L44)*100000</f>
        <v>39.127849477935897</v>
      </c>
      <c r="G44" s="143">
        <f>('1st Degree'!G44/Population!M44)*100000</f>
        <v>21.185342791039361</v>
      </c>
      <c r="H44" s="143">
        <f>('1st Degree'!H44/Population!N44)*100000</f>
        <v>23.886392059372138</v>
      </c>
      <c r="I44" s="143">
        <f>('1st Degree'!I44/Population!O44)*100000</f>
        <v>20.15093161197245</v>
      </c>
      <c r="J44" s="143">
        <f>('1st Degree'!J44/Population!P44)*100000</f>
        <v>22.005224203227506</v>
      </c>
      <c r="K44" s="143">
        <f>('1st Degree'!K44/Population!Q44)*100000</f>
        <v>29.429962567733003</v>
      </c>
      <c r="L44" s="143">
        <f>('1st Degree'!L44/Population!R44)*100000</f>
        <v>30.748774204271584</v>
      </c>
      <c r="M44" s="143">
        <f>('1st Degree'!M44/Population!S44)*100000</f>
        <v>23.600529534656648</v>
      </c>
      <c r="N44" s="143">
        <f>('1st Degree'!N44/Population!T44)*100000</f>
        <v>19.957496115789763</v>
      </c>
      <c r="O44" s="143">
        <f>('1st Degree'!O44/Population!U44)*100000</f>
        <v>17.977414204074812</v>
      </c>
      <c r="P44" s="143">
        <f>('1st Degree'!P44/Population!V44)*100000</f>
        <v>12.9582540686204</v>
      </c>
      <c r="Q44" s="143">
        <f>('1st Degree'!Q44/Population!W44)*100000</f>
        <v>12.231821502536848</v>
      </c>
    </row>
    <row r="45" spans="2:17" hidden="1">
      <c r="B45" s="192">
        <v>29</v>
      </c>
      <c r="C45" s="161" t="s">
        <v>59</v>
      </c>
      <c r="D45" s="98"/>
      <c r="E45" s="193">
        <f>('1st Degree'!E45/Population!K45)*100000</f>
        <v>8.0047893443852036</v>
      </c>
      <c r="F45" s="193">
        <f>('1st Degree'!F45/Population!L45)*100000</f>
        <v>6.510639377891855</v>
      </c>
      <c r="G45" s="193">
        <f>('1st Degree'!G45/Population!M45)*100000</f>
        <v>7.458504079801731</v>
      </c>
      <c r="H45" s="193">
        <f>('1st Degree'!H45/Population!N45)*100000</f>
        <v>6.482403462666138</v>
      </c>
      <c r="I45" s="193">
        <f>('1st Degree'!I45/Population!O45)*100000</f>
        <v>6.0422457152143751</v>
      </c>
      <c r="J45" s="193">
        <f>('1st Degree'!J45/Population!P45)*100000</f>
        <v>7.7869809874711571</v>
      </c>
      <c r="K45" s="193">
        <f>('1st Degree'!K45/Population!Q45)*100000</f>
        <v>12.036917225129471</v>
      </c>
      <c r="L45" s="193">
        <f>('1st Degree'!L45/Population!R45)*100000</f>
        <v>12.082811463935755</v>
      </c>
      <c r="M45" s="193">
        <f>('1st Degree'!M45/Population!S45)*100000</f>
        <v>14.339318314581547</v>
      </c>
      <c r="N45" s="193">
        <f>('1st Degree'!N45/Population!T45)*100000</f>
        <v>10.254200694463389</v>
      </c>
      <c r="O45" s="193">
        <f>('1st Degree'!O45/Population!U45)*100000</f>
        <v>10.777956591549529</v>
      </c>
      <c r="P45" s="193">
        <f>('1st Degree'!P45/Population!V45)*100000</f>
        <v>11.795523689494635</v>
      </c>
      <c r="Q45" s="193">
        <f>('1st Degree'!Q45/Population!W45)*100000</f>
        <v>9.245602451305766</v>
      </c>
    </row>
    <row r="46" spans="2:17" hidden="1">
      <c r="B46" s="128">
        <v>30</v>
      </c>
      <c r="C46" s="129" t="s">
        <v>60</v>
      </c>
      <c r="D46" s="98"/>
      <c r="E46" s="143">
        <f>('1st Degree'!E46/Population!K46)*100000</f>
        <v>15.044907358024675</v>
      </c>
      <c r="F46" s="143">
        <f>('1st Degree'!F46/Population!L46)*100000</f>
        <v>16.097018459688275</v>
      </c>
      <c r="G46" s="143">
        <f>('1st Degree'!G46/Population!M46)*100000</f>
        <v>14.093125347326952</v>
      </c>
      <c r="H46" s="143">
        <f>('1st Degree'!H46/Population!N46)*100000</f>
        <v>7.9623132432888895</v>
      </c>
      <c r="I46" s="143">
        <f>('1st Degree'!I46/Population!O46)*100000</f>
        <v>8.4816765091810513</v>
      </c>
      <c r="J46" s="143">
        <f>('1st Degree'!J46/Population!P46)*100000</f>
        <v>19.250358938984384</v>
      </c>
      <c r="K46" s="143">
        <f>('1st Degree'!K46/Population!Q46)*100000</f>
        <v>27.584001855592785</v>
      </c>
      <c r="L46" s="143">
        <f>('1st Degree'!L46/Population!R46)*100000</f>
        <v>23.387343463370296</v>
      </c>
      <c r="M46" s="143">
        <f>('1st Degree'!M46/Population!S46)*100000</f>
        <v>22.149059299578951</v>
      </c>
      <c r="N46" s="143">
        <f>('1st Degree'!N46/Population!T46)*100000</f>
        <v>19.735944359595315</v>
      </c>
      <c r="O46" s="143">
        <f>('1st Degree'!O46/Population!U46)*100000</f>
        <v>16.594651575277656</v>
      </c>
      <c r="P46" s="143">
        <f>('1st Degree'!P46/Population!V46)*100000</f>
        <v>12.648081178221954</v>
      </c>
      <c r="Q46" s="143">
        <f>('1st Degree'!Q46/Population!W46)*100000</f>
        <v>12.215652292964981</v>
      </c>
    </row>
    <row r="47" spans="2:17" hidden="1">
      <c r="B47" s="192">
        <v>31</v>
      </c>
      <c r="C47" s="161" t="s">
        <v>61</v>
      </c>
      <c r="D47" s="98"/>
      <c r="E47" s="193">
        <f>('1st Degree'!E47/Population!K47)*100000</f>
        <v>2.9534567321799012</v>
      </c>
      <c r="F47" s="193">
        <f>('1st Degree'!F47/Population!L47)*100000</f>
        <v>2.380449742128385</v>
      </c>
      <c r="G47" s="193">
        <f>('1st Degree'!G47/Population!M47)*100000</f>
        <v>2.4582285513413322</v>
      </c>
      <c r="H47" s="193">
        <f>('1st Degree'!H47/Population!N47)*100000</f>
        <v>2.554609336367236</v>
      </c>
      <c r="I47" s="193">
        <f>('1st Degree'!I47/Population!O47)*100000</f>
        <v>3.0751198557532238</v>
      </c>
      <c r="J47" s="193">
        <f>('1st Degree'!J47/Population!P47)*100000</f>
        <v>2.9048420230714171</v>
      </c>
      <c r="K47" s="193">
        <f>('1st Degree'!K47/Population!Q47)*100000</f>
        <v>2.1043878762233175</v>
      </c>
      <c r="L47" s="193">
        <f>('1st Degree'!L47/Population!R47)*100000</f>
        <v>2.6712478567409774</v>
      </c>
      <c r="M47" s="193">
        <f>('1st Degree'!M47/Population!S47)*100000</f>
        <v>1.7833972203862838</v>
      </c>
      <c r="N47" s="193">
        <f>('1st Degree'!N47/Population!T47)*100000</f>
        <v>2.7554325737700833</v>
      </c>
      <c r="O47" s="193">
        <f>('1st Degree'!O47/Population!U47)*100000</f>
        <v>2.1824598817106744</v>
      </c>
      <c r="P47" s="193">
        <f>('1st Degree'!P47/Population!V47)*100000</f>
        <v>1.9863927006689559</v>
      </c>
      <c r="Q47" s="193">
        <f>('1st Degree'!Q47/Population!W47)*100000</f>
        <v>1.7211860794519744</v>
      </c>
    </row>
    <row r="48" spans="2:17" hidden="1">
      <c r="B48" s="128">
        <v>32</v>
      </c>
      <c r="C48" s="129" t="s">
        <v>62</v>
      </c>
      <c r="D48" s="98"/>
      <c r="E48" s="195">
        <f>('1st Degree'!E48/Population!K48)*100000</f>
        <v>10.512460357423652</v>
      </c>
      <c r="F48" s="195">
        <f>('1st Degree'!F48/Population!L48)*100000</f>
        <v>16.841079798217955</v>
      </c>
      <c r="G48" s="195">
        <f>('1st Degree'!G48/Population!M48)*100000</f>
        <v>14.24765148367535</v>
      </c>
      <c r="H48" s="195">
        <f>('1st Degree'!H48/Population!N48)*100000</f>
        <v>9.6520029599475752</v>
      </c>
      <c r="I48" s="195">
        <f>('1st Degree'!I48/Population!O48)*100000</f>
        <v>19.372870132461998</v>
      </c>
      <c r="J48" s="195">
        <f>('1st Degree'!J48/Population!P48)*100000</f>
        <v>36.891000649906047</v>
      </c>
      <c r="K48" s="195">
        <f>('1st Degree'!K48/Population!Q48)*100000</f>
        <v>44.80428820134771</v>
      </c>
      <c r="L48" s="195">
        <f>('1st Degree'!L48/Population!R48)*100000</f>
        <v>45.16275497635597</v>
      </c>
      <c r="M48" s="195">
        <f>('1st Degree'!M48/Population!S48)*100000</f>
        <v>40.79647518454405</v>
      </c>
      <c r="N48" s="195">
        <f>('1st Degree'!N48/Population!T48)*100000</f>
        <v>61.659122736821054</v>
      </c>
      <c r="O48" s="195">
        <f>('1st Degree'!O48/Population!U48)*100000</f>
        <v>88.071103047850414</v>
      </c>
      <c r="P48" s="195">
        <f>('1st Degree'!P48/Population!V48)*100000</f>
        <v>76.257312850873035</v>
      </c>
      <c r="Q48" s="195">
        <f>('1st Degree'!Q48/Population!W48)*100000</f>
        <v>54.315304948216337</v>
      </c>
    </row>
    <row r="49" spans="2:17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7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7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7">
      <c r="B52" s="96"/>
      <c r="C52" s="96"/>
      <c r="D52" s="98"/>
      <c r="E52" s="127" t="str">
        <f t="shared" ref="E52:Q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  <c r="Q52" s="127" t="str">
        <f t="shared" si="1"/>
        <v>Crimes</v>
      </c>
    </row>
    <row r="53" spans="2:17">
      <c r="B53" s="96"/>
      <c r="C53" s="96"/>
      <c r="D53" s="98"/>
      <c r="E53" s="127" t="str">
        <f t="shared" ref="E53:Q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  <c r="N53" s="127" t="str">
        <f t="shared" si="2"/>
        <v># Cases</v>
      </c>
      <c r="O53" s="127" t="str">
        <f t="shared" si="2"/>
        <v># Cases</v>
      </c>
      <c r="P53" s="127" t="str">
        <f t="shared" si="2"/>
        <v># Cases</v>
      </c>
      <c r="Q53" s="127" t="str">
        <f t="shared" si="2"/>
        <v># Cases</v>
      </c>
    </row>
    <row r="54" spans="2:17">
      <c r="B54" s="128" t="s">
        <v>63</v>
      </c>
      <c r="C54" s="128" t="s">
        <v>64</v>
      </c>
      <c r="D54" s="98"/>
      <c r="E54" s="142">
        <f>('1st Degree'!E54/Population!K54)*100000</f>
        <v>25.523722955904756</v>
      </c>
      <c r="F54" s="142">
        <f>('1st Degree'!F54/Population!L54)*100000</f>
        <v>24.038764751398798</v>
      </c>
      <c r="G54" s="142">
        <f>('1st Degree'!G54/Population!M54)*100000</f>
        <v>19.906065491175351</v>
      </c>
      <c r="H54" s="142">
        <f>('1st Degree'!H54/Population!N54)*100000</f>
        <v>16.910027403371409</v>
      </c>
      <c r="I54" s="142">
        <f>('1st Degree'!I54/Population!O54)*100000</f>
        <v>17.266754681160844</v>
      </c>
      <c r="J54" s="142">
        <f>('1st Degree'!J54/Population!P54)*100000</f>
        <v>21.283592235993162</v>
      </c>
      <c r="K54" s="142">
        <f>('1st Degree'!K54/Population!Q54)*100000</f>
        <v>26.024876205636044</v>
      </c>
      <c r="L54" s="142">
        <f>('1st Degree'!L54/Population!R54)*100000</f>
        <v>29.64184521000924</v>
      </c>
      <c r="M54" s="142">
        <f>('1st Degree'!M54/Population!S54)*100000</f>
        <v>29.50703889767728</v>
      </c>
      <c r="N54" s="142">
        <f>('1st Degree'!N54/Population!T54)*100000</f>
        <v>28.320475319686306</v>
      </c>
      <c r="O54" s="142">
        <f>('1st Degree'!O54/Population!U54)*100000</f>
        <v>27.191887786809755</v>
      </c>
      <c r="P54" s="142">
        <f>('1st Degree'!P54/Population!V54)*100000</f>
        <v>24.90099110473945</v>
      </c>
      <c r="Q54" s="142">
        <f>('1st Degree'!Q54/Population!W54)*100000</f>
        <v>23.72637212785299</v>
      </c>
    </row>
    <row r="55" spans="2:17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7">
      <c r="B56" s="96"/>
      <c r="C56" s="128" t="s">
        <v>65</v>
      </c>
      <c r="D56" s="98"/>
      <c r="E56" s="142">
        <f>MEDIAN(E17:Q48)</f>
        <v>18.054291244653797</v>
      </c>
      <c r="F56" s="132"/>
      <c r="G56" s="132"/>
      <c r="H56" s="132"/>
      <c r="I56" s="132"/>
      <c r="J56" s="132"/>
      <c r="K56" s="132"/>
      <c r="L56" s="151"/>
      <c r="M56" s="149"/>
      <c r="N56" s="149"/>
      <c r="O56" s="149"/>
      <c r="P56" s="149"/>
      <c r="Q56" s="149"/>
    </row>
    <row r="57" spans="2:17">
      <c r="B57" s="96"/>
      <c r="C57" s="128" t="s">
        <v>126</v>
      </c>
      <c r="D57" s="98"/>
      <c r="E57" s="142">
        <f>AVERAGE(E17:Q48)</f>
        <v>26.535235150708012</v>
      </c>
      <c r="G57" s="133"/>
      <c r="H57" s="159">
        <v>2.5</v>
      </c>
      <c r="I57" s="103">
        <v>1.5</v>
      </c>
      <c r="J57" s="103">
        <v>0.5</v>
      </c>
      <c r="K57" s="103">
        <v>0</v>
      </c>
      <c r="L57" s="103">
        <v>-0.5</v>
      </c>
      <c r="M57" s="103">
        <v>-1</v>
      </c>
      <c r="N57" s="103">
        <v>-1.5</v>
      </c>
    </row>
    <row r="58" spans="2:17">
      <c r="B58" s="96"/>
      <c r="C58" s="128" t="s">
        <v>127</v>
      </c>
      <c r="D58" s="98"/>
      <c r="E58" s="142">
        <f>STDEV(E17:Q48)</f>
        <v>23.371506713809417</v>
      </c>
      <c r="G58" s="131"/>
      <c r="H58" s="131">
        <f>H57*$E$58</f>
        <v>58.428766784523546</v>
      </c>
      <c r="I58" s="131">
        <f t="shared" ref="I58:M58" si="3">I57*$E$58</f>
        <v>35.057260070714122</v>
      </c>
      <c r="J58" s="131">
        <f t="shared" si="3"/>
        <v>11.685753356904709</v>
      </c>
      <c r="K58" s="131">
        <f t="shared" si="3"/>
        <v>0</v>
      </c>
      <c r="L58" s="131">
        <f t="shared" si="3"/>
        <v>-11.685753356904709</v>
      </c>
      <c r="M58" s="131">
        <f t="shared" si="3"/>
        <v>-23.371506713809417</v>
      </c>
      <c r="N58" s="131">
        <f>N57*$E$58</f>
        <v>-35.057260070714122</v>
      </c>
      <c r="O58" s="130"/>
    </row>
    <row r="59" spans="2:17">
      <c r="E59" s="144"/>
      <c r="G59" s="130"/>
      <c r="H59" s="130">
        <f t="shared" ref="H59:N59" si="4">$E$57+H58</f>
        <v>84.964001935231551</v>
      </c>
      <c r="I59" s="130">
        <f t="shared" si="4"/>
        <v>61.592495221422134</v>
      </c>
      <c r="J59" s="130">
        <f t="shared" si="4"/>
        <v>38.220988507612716</v>
      </c>
      <c r="K59" s="130">
        <f t="shared" si="4"/>
        <v>26.535235150708012</v>
      </c>
      <c r="L59" s="130">
        <f t="shared" si="4"/>
        <v>14.849481793803303</v>
      </c>
      <c r="M59" s="130">
        <f t="shared" si="4"/>
        <v>3.1637284368985945</v>
      </c>
      <c r="N59" s="130">
        <f t="shared" si="4"/>
        <v>-8.5220249200061104</v>
      </c>
      <c r="O59" s="130"/>
    </row>
    <row r="60" spans="2:17">
      <c r="C60" s="128" t="s">
        <v>124</v>
      </c>
      <c r="E60" s="142">
        <f>MAX(E17:Q48)</f>
        <v>125.5538673769731</v>
      </c>
      <c r="G60" s="160">
        <v>125.553867376973</v>
      </c>
      <c r="H60" s="160">
        <v>84.964001935231551</v>
      </c>
      <c r="I60" s="160">
        <v>61.592495221422134</v>
      </c>
      <c r="J60" s="160">
        <v>38.220988507612716</v>
      </c>
      <c r="K60" s="160">
        <v>26.535235150708012</v>
      </c>
      <c r="L60" s="160">
        <v>14.849481793803303</v>
      </c>
      <c r="M60" s="160">
        <v>3.1637284368985945</v>
      </c>
      <c r="N60" s="160">
        <v>-8.5220249200061104</v>
      </c>
      <c r="O60" s="160"/>
    </row>
    <row r="61" spans="2:17">
      <c r="C61" s="135" t="s">
        <v>125</v>
      </c>
      <c r="E61" s="142">
        <f>MIN(E17:Q48)</f>
        <v>1.7211860794519744</v>
      </c>
    </row>
    <row r="62" spans="2:17" ht="15" thickBot="1"/>
    <row r="63" spans="2:17" ht="15">
      <c r="F63" s="103">
        <v>3.5</v>
      </c>
      <c r="G63" s="159">
        <v>2.5</v>
      </c>
      <c r="H63" s="152" t="s">
        <v>135</v>
      </c>
      <c r="I63" s="177" t="s">
        <v>118</v>
      </c>
      <c r="K63" s="103">
        <v>3.5</v>
      </c>
      <c r="L63" s="159">
        <v>2.5</v>
      </c>
    </row>
    <row r="64" spans="2:17" ht="15">
      <c r="F64" s="103">
        <v>2.5</v>
      </c>
      <c r="G64" s="103">
        <v>1.5</v>
      </c>
      <c r="H64" s="152" t="s">
        <v>114</v>
      </c>
      <c r="I64" s="153" t="s">
        <v>118</v>
      </c>
      <c r="K64" s="103">
        <v>2.5</v>
      </c>
      <c r="L64" s="103">
        <v>1.5</v>
      </c>
    </row>
    <row r="65" spans="2:20" ht="15">
      <c r="F65" s="103">
        <v>1.5</v>
      </c>
      <c r="G65" s="103">
        <v>0.5</v>
      </c>
      <c r="H65" s="152" t="s">
        <v>136</v>
      </c>
      <c r="I65" s="154" t="s">
        <v>118</v>
      </c>
      <c r="K65" s="103">
        <v>1.5</v>
      </c>
      <c r="L65" s="103">
        <v>0.5</v>
      </c>
    </row>
    <row r="66" spans="2:20" ht="15">
      <c r="F66" s="103">
        <v>0.5</v>
      </c>
      <c r="G66" s="103">
        <v>0</v>
      </c>
      <c r="H66" s="152" t="s">
        <v>138</v>
      </c>
      <c r="I66" s="155" t="s">
        <v>118</v>
      </c>
      <c r="K66" s="103">
        <v>0.5</v>
      </c>
      <c r="L66" s="103">
        <v>0</v>
      </c>
    </row>
    <row r="67" spans="2:20" ht="15">
      <c r="F67" s="103">
        <v>0</v>
      </c>
      <c r="G67" s="103">
        <v>-0.5</v>
      </c>
      <c r="H67" s="152" t="s">
        <v>139</v>
      </c>
      <c r="I67" s="156" t="s">
        <v>118</v>
      </c>
      <c r="K67" s="103">
        <v>0</v>
      </c>
      <c r="L67" s="103">
        <v>-0.5</v>
      </c>
    </row>
    <row r="68" spans="2:20" ht="15">
      <c r="F68" s="103">
        <v>-0.5</v>
      </c>
      <c r="G68" s="103">
        <v>-1</v>
      </c>
      <c r="H68" s="152" t="s">
        <v>113</v>
      </c>
      <c r="I68" s="157" t="s">
        <v>118</v>
      </c>
      <c r="K68" s="103">
        <v>-0.5</v>
      </c>
      <c r="L68" s="103">
        <v>-1</v>
      </c>
    </row>
    <row r="69" spans="2:20" ht="15">
      <c r="F69" s="103">
        <v>-1</v>
      </c>
      <c r="G69" s="103">
        <v>-1.5</v>
      </c>
      <c r="H69" s="152" t="s">
        <v>115</v>
      </c>
      <c r="I69" s="158" t="s">
        <v>118</v>
      </c>
      <c r="K69" s="103">
        <v>-1</v>
      </c>
      <c r="L69" s="103">
        <v>-1.5</v>
      </c>
    </row>
    <row r="70" spans="2:20" ht="15">
      <c r="F70" s="159">
        <v>-1.5</v>
      </c>
      <c r="G70" s="103">
        <v>-2</v>
      </c>
      <c r="H70" s="152" t="s">
        <v>116</v>
      </c>
      <c r="I70" s="178" t="s">
        <v>118</v>
      </c>
      <c r="K70" s="159">
        <v>-1.5</v>
      </c>
      <c r="L70" s="103">
        <v>-2</v>
      </c>
    </row>
    <row r="71" spans="2:20">
      <c r="M71" s="129"/>
      <c r="N71" s="148"/>
    </row>
    <row r="72" spans="2:20">
      <c r="M72" s="129"/>
      <c r="N72" s="148"/>
    </row>
    <row r="73" spans="2:20">
      <c r="B73" s="96"/>
      <c r="C73" s="97" t="s">
        <v>28</v>
      </c>
      <c r="D73" s="98"/>
      <c r="E73" s="120">
        <v>2011</v>
      </c>
      <c r="F73" s="121">
        <f>E73+1</f>
        <v>2012</v>
      </c>
      <c r="G73" s="122">
        <f t="shared" ref="G73" si="5">F73+1</f>
        <v>2013</v>
      </c>
      <c r="H73" s="123">
        <f t="shared" ref="H73" si="6">G73+1</f>
        <v>2014</v>
      </c>
      <c r="I73" s="141">
        <f t="shared" ref="I73" si="7">H73+1</f>
        <v>2015</v>
      </c>
      <c r="J73" s="120">
        <f t="shared" ref="J73" si="8">I73+1</f>
        <v>2016</v>
      </c>
      <c r="K73" s="121">
        <f t="shared" ref="K73" si="9">J73+1</f>
        <v>2017</v>
      </c>
      <c r="L73" s="122">
        <f t="shared" ref="L73" si="10">K73+1</f>
        <v>2018</v>
      </c>
      <c r="M73" s="123">
        <f t="shared" ref="M73" si="11">L73+1</f>
        <v>2019</v>
      </c>
      <c r="N73" s="141">
        <f t="shared" ref="N73" si="12">M73+1</f>
        <v>2020</v>
      </c>
      <c r="O73" s="120">
        <f t="shared" ref="O73" si="13">N73+1</f>
        <v>2021</v>
      </c>
      <c r="P73" s="121">
        <f t="shared" ref="P73" si="14">O73+1</f>
        <v>2022</v>
      </c>
      <c r="Q73" s="122">
        <f t="shared" ref="Q73" si="15">P73+1</f>
        <v>2023</v>
      </c>
    </row>
    <row r="74" spans="2:20">
      <c r="B74" s="96"/>
      <c r="C74" s="96"/>
      <c r="D74" s="98"/>
      <c r="E74" s="124"/>
      <c r="F74" s="124"/>
      <c r="G74" s="124"/>
      <c r="H74" s="124"/>
      <c r="I74" s="124"/>
      <c r="J74" s="124"/>
      <c r="K74" s="124"/>
      <c r="L74" s="124"/>
      <c r="O74" s="124"/>
      <c r="P74" s="124"/>
      <c r="Q74" s="124"/>
    </row>
    <row r="75" spans="2:20">
      <c r="B75" s="96"/>
      <c r="C75" s="96"/>
      <c r="D75" s="98"/>
      <c r="E75" s="124"/>
      <c r="F75" s="124"/>
      <c r="G75" s="124"/>
      <c r="H75" s="124"/>
      <c r="I75" s="124"/>
      <c r="J75" s="124"/>
      <c r="K75" s="124"/>
      <c r="L75" s="124"/>
      <c r="M75" s="124"/>
      <c r="O75" s="124"/>
      <c r="P75" s="124"/>
      <c r="Q75" s="124"/>
    </row>
    <row r="76" spans="2:20" ht="15" thickBot="1">
      <c r="B76" s="125" t="s">
        <v>29</v>
      </c>
      <c r="C76" s="125" t="s">
        <v>30</v>
      </c>
      <c r="D76" s="194" t="s">
        <v>103</v>
      </c>
      <c r="E76" s="127" t="s">
        <v>104</v>
      </c>
      <c r="F76" s="127" t="s">
        <v>105</v>
      </c>
      <c r="G76" s="127" t="s">
        <v>106</v>
      </c>
      <c r="H76" s="127" t="s">
        <v>107</v>
      </c>
      <c r="I76" s="127" t="s">
        <v>108</v>
      </c>
      <c r="J76" s="127" t="s">
        <v>109</v>
      </c>
      <c r="K76" s="127" t="s">
        <v>110</v>
      </c>
      <c r="L76" s="127" t="s">
        <v>111</v>
      </c>
      <c r="M76" s="127" t="s">
        <v>112</v>
      </c>
      <c r="N76" s="127" t="s">
        <v>117</v>
      </c>
      <c r="O76" s="127" t="s">
        <v>119</v>
      </c>
      <c r="P76" s="127" t="s">
        <v>120</v>
      </c>
      <c r="Q76" s="127" t="s">
        <v>121</v>
      </c>
      <c r="R76" s="127" t="s">
        <v>137</v>
      </c>
    </row>
    <row r="77" spans="2:20" ht="15">
      <c r="B77" s="198">
        <v>6</v>
      </c>
      <c r="C77" s="168" t="s">
        <v>36</v>
      </c>
      <c r="D77" s="169"/>
      <c r="E77" s="191">
        <v>0.20856040298573414</v>
      </c>
      <c r="F77" s="191">
        <v>1.1993055280004588</v>
      </c>
      <c r="G77" s="191">
        <v>0.27703547470397871</v>
      </c>
      <c r="H77" s="191">
        <v>-0.34152896644569292</v>
      </c>
      <c r="I77" s="191">
        <v>0.13550338427871689</v>
      </c>
      <c r="J77" s="191">
        <v>2.7511990851395836</v>
      </c>
      <c r="K77" s="191">
        <v>4.188304841247132</v>
      </c>
      <c r="L77" s="191">
        <v>3.4509184101229389</v>
      </c>
      <c r="M77" s="191">
        <v>3.6414437270101558</v>
      </c>
      <c r="N77" s="191">
        <v>2.7555047418629024</v>
      </c>
      <c r="O77" s="191">
        <v>2.1593630829644472</v>
      </c>
      <c r="P77" s="191">
        <v>3.8526139439645259</v>
      </c>
      <c r="Q77" s="191">
        <v>4.2367243771989411</v>
      </c>
      <c r="R77" s="177" t="s">
        <v>118</v>
      </c>
      <c r="T77" s="190" t="s">
        <v>36</v>
      </c>
    </row>
    <row r="78" spans="2:20" ht="15">
      <c r="B78" s="192">
        <v>17</v>
      </c>
      <c r="C78" s="161" t="s">
        <v>47</v>
      </c>
      <c r="D78" s="98"/>
      <c r="E78" s="191">
        <v>0.53253264425141134</v>
      </c>
      <c r="F78" s="191">
        <v>1.4293207937378345</v>
      </c>
      <c r="G78" s="191">
        <v>0.62865292515220494</v>
      </c>
      <c r="H78" s="191">
        <v>6.8259201255776836E-2</v>
      </c>
      <c r="I78" s="191">
        <v>0.22398990046743394</v>
      </c>
      <c r="J78" s="191">
        <v>0.5124132755003985</v>
      </c>
      <c r="K78" s="191">
        <v>0.45122966359762512</v>
      </c>
      <c r="L78" s="191">
        <v>0.74563957411864101</v>
      </c>
      <c r="M78" s="191">
        <v>1.2783916763963059</v>
      </c>
      <c r="N78" s="191">
        <v>0.96621291082757155</v>
      </c>
      <c r="O78" s="191">
        <v>1.5276339979348805</v>
      </c>
      <c r="P78" s="191">
        <v>1.5540787712058697</v>
      </c>
      <c r="Q78" s="191">
        <v>2.2376844153115685</v>
      </c>
      <c r="R78" s="153" t="s">
        <v>118</v>
      </c>
      <c r="T78" s="161" t="s">
        <v>47</v>
      </c>
    </row>
    <row r="79" spans="2:20" ht="15">
      <c r="B79" s="128">
        <v>2</v>
      </c>
      <c r="C79" s="129" t="s">
        <v>32</v>
      </c>
      <c r="D79" s="98"/>
      <c r="E79" s="191">
        <v>8.6928323659798252E-4</v>
      </c>
      <c r="F79" s="191">
        <v>-0.16675293278709913</v>
      </c>
      <c r="G79" s="191">
        <v>0.10383348776799145</v>
      </c>
      <c r="H79" s="191">
        <v>-7.9870848192683339E-3</v>
      </c>
      <c r="I79" s="191">
        <v>0.11804623916817548</v>
      </c>
      <c r="J79" s="191">
        <v>0.6189900150587011</v>
      </c>
      <c r="K79" s="191">
        <v>1.9271514229271733</v>
      </c>
      <c r="L79" s="191">
        <v>2.8498274388820062</v>
      </c>
      <c r="M79" s="191">
        <v>2.5107013856694875</v>
      </c>
      <c r="N79" s="191">
        <v>2.5226790009990885</v>
      </c>
      <c r="O79" s="191">
        <v>2.4832379743155562</v>
      </c>
      <c r="P79" s="191">
        <v>2.0838676518971995</v>
      </c>
      <c r="Q79" s="191">
        <v>1.7022017826229658</v>
      </c>
      <c r="R79" s="153" t="s">
        <v>118</v>
      </c>
      <c r="T79" s="161" t="s">
        <v>32</v>
      </c>
    </row>
    <row r="80" spans="2:20" ht="15">
      <c r="B80" s="128">
        <v>8</v>
      </c>
      <c r="C80" s="129" t="s">
        <v>38</v>
      </c>
      <c r="D80" s="98"/>
      <c r="E80" s="191">
        <v>3.9197222465485964</v>
      </c>
      <c r="F80" s="191">
        <v>2.0015975759607545</v>
      </c>
      <c r="G80" s="191">
        <v>1.1029752293364519</v>
      </c>
      <c r="H80" s="191">
        <v>0.55916661842369708</v>
      </c>
      <c r="I80" s="191">
        <v>0.30370815468568185</v>
      </c>
      <c r="J80" s="191">
        <v>0.74995734485166932</v>
      </c>
      <c r="K80" s="191">
        <v>1.215246774962635</v>
      </c>
      <c r="L80" s="191">
        <v>1.5673883262355246</v>
      </c>
      <c r="M80" s="191">
        <v>2.0349121986765875</v>
      </c>
      <c r="N80" s="191">
        <v>2.1195628374321367</v>
      </c>
      <c r="O80" s="191">
        <v>1.7432600883258784</v>
      </c>
      <c r="P80" s="191">
        <v>1.1351372600881959</v>
      </c>
      <c r="Q80" s="191">
        <v>1.2458918708695592</v>
      </c>
      <c r="R80" s="154" t="s">
        <v>118</v>
      </c>
      <c r="T80" s="129" t="s">
        <v>38</v>
      </c>
    </row>
    <row r="81" spans="2:20" ht="15">
      <c r="B81" s="128">
        <v>32</v>
      </c>
      <c r="C81" s="129" t="s">
        <v>62</v>
      </c>
      <c r="D81" s="98"/>
      <c r="E81" s="191">
        <v>-0.68556875641299819</v>
      </c>
      <c r="F81" s="191">
        <v>-0.4147852113771559</v>
      </c>
      <c r="G81" s="191">
        <v>-0.52575059954403169</v>
      </c>
      <c r="H81" s="191">
        <v>-0.72238527012829334</v>
      </c>
      <c r="I81" s="191">
        <v>-0.30645713628783805</v>
      </c>
      <c r="J81" s="191">
        <v>0.44309361933773705</v>
      </c>
      <c r="K81" s="191">
        <v>0.78168058543889873</v>
      </c>
      <c r="L81" s="191">
        <v>0.79701835460362513</v>
      </c>
      <c r="M81" s="191">
        <v>0.61019771675266299</v>
      </c>
      <c r="N81" s="191">
        <v>1.5028508010294239</v>
      </c>
      <c r="O81" s="191">
        <v>2.6329439796358094</v>
      </c>
      <c r="P81" s="191">
        <v>2.127465649049745</v>
      </c>
      <c r="Q81" s="191">
        <v>1.1886298191076419</v>
      </c>
      <c r="R81" s="154" t="s">
        <v>118</v>
      </c>
      <c r="T81" s="161" t="s">
        <v>62</v>
      </c>
    </row>
    <row r="82" spans="2:20" ht="15">
      <c r="B82" s="192">
        <v>11</v>
      </c>
      <c r="C82" s="161" t="s">
        <v>41</v>
      </c>
      <c r="D82" s="98"/>
      <c r="E82" s="191">
        <v>-0.52632179470316698</v>
      </c>
      <c r="F82" s="191">
        <v>-0.3697403691344161</v>
      </c>
      <c r="G82" s="191">
        <v>-0.51699201590911925</v>
      </c>
      <c r="H82" s="191">
        <v>-0.45009387372843307</v>
      </c>
      <c r="I82" s="191">
        <v>-0.31597430921351144</v>
      </c>
      <c r="J82" s="191">
        <v>-0.25941934396385852</v>
      </c>
      <c r="K82" s="191">
        <v>-0.1460774484104635</v>
      </c>
      <c r="L82" s="191">
        <v>1.2209925280157128</v>
      </c>
      <c r="M82" s="191">
        <v>1.3218485569646401</v>
      </c>
      <c r="N82" s="191">
        <v>1.8219790097963804</v>
      </c>
      <c r="O82" s="191">
        <v>1.2915356464439192</v>
      </c>
      <c r="P82" s="191">
        <v>1.0744046966447627</v>
      </c>
      <c r="Q82" s="191">
        <v>1.0086687492887993</v>
      </c>
      <c r="R82" s="154" t="s">
        <v>118</v>
      </c>
      <c r="T82" s="161" t="s">
        <v>41</v>
      </c>
    </row>
    <row r="83" spans="2:20" ht="15">
      <c r="B83" s="128">
        <v>12</v>
      </c>
      <c r="C83" s="129" t="s">
        <v>42</v>
      </c>
      <c r="D83" s="98"/>
      <c r="E83" s="191">
        <v>2.5040568197187012</v>
      </c>
      <c r="F83" s="191">
        <v>2.7145409917377323</v>
      </c>
      <c r="G83" s="191">
        <v>2.3142413997378202</v>
      </c>
      <c r="H83" s="191">
        <v>1.3687706449692547</v>
      </c>
      <c r="I83" s="191">
        <v>2.1675500611517968</v>
      </c>
      <c r="J83" s="191">
        <v>2.4851509895018729</v>
      </c>
      <c r="K83" s="191">
        <v>2.5631286916902138</v>
      </c>
      <c r="L83" s="191">
        <v>2.3882499467022491</v>
      </c>
      <c r="M83" s="191">
        <v>1.3327460136060247</v>
      </c>
      <c r="N83" s="191">
        <v>0.75078037904730599</v>
      </c>
      <c r="O83" s="191">
        <v>0.65325024928048359</v>
      </c>
      <c r="P83" s="191">
        <v>0.62002555360560729</v>
      </c>
      <c r="Q83" s="191">
        <v>0.99408100500692775</v>
      </c>
      <c r="R83" s="154" t="s">
        <v>118</v>
      </c>
      <c r="T83" s="161" t="s">
        <v>42</v>
      </c>
    </row>
    <row r="84" spans="2:20" ht="15">
      <c r="B84" s="128">
        <v>26</v>
      </c>
      <c r="C84" s="129" t="s">
        <v>56</v>
      </c>
      <c r="D84" s="98"/>
      <c r="E84" s="191">
        <v>-0.1764366440912728</v>
      </c>
      <c r="F84" s="191">
        <v>-0.1389794819640767</v>
      </c>
      <c r="G84" s="191">
        <v>1.6066445398296506E-2</v>
      </c>
      <c r="H84" s="191">
        <v>-1.7253133600726212E-2</v>
      </c>
      <c r="I84" s="191">
        <v>-6.9412205628543158E-3</v>
      </c>
      <c r="J84" s="191">
        <v>6.6392682514972587E-2</v>
      </c>
      <c r="K84" s="191">
        <v>0.23268478086538877</v>
      </c>
      <c r="L84" s="191">
        <v>0.24940547591071507</v>
      </c>
      <c r="M84" s="191">
        <v>0.80748255234561228</v>
      </c>
      <c r="N84" s="191">
        <v>1.2207230681554957</v>
      </c>
      <c r="O84" s="191">
        <v>1.6920863380917714</v>
      </c>
      <c r="P84" s="191">
        <v>1.3656241732968728</v>
      </c>
      <c r="Q84" s="191">
        <v>0.80092388712764051</v>
      </c>
      <c r="R84" s="154" t="s">
        <v>118</v>
      </c>
      <c r="T84" s="129" t="s">
        <v>56</v>
      </c>
    </row>
    <row r="85" spans="2:20" ht="15">
      <c r="B85" s="192">
        <v>23</v>
      </c>
      <c r="C85" s="161" t="s">
        <v>53</v>
      </c>
      <c r="D85" s="98"/>
      <c r="E85" s="191">
        <v>-6.6193103159815914E-2</v>
      </c>
      <c r="F85" s="191">
        <v>-0.18214786203219338</v>
      </c>
      <c r="G85" s="191">
        <v>-0.35263400087229929</v>
      </c>
      <c r="H85" s="191">
        <v>-0.4940700913411189</v>
      </c>
      <c r="I85" s="191">
        <v>-0.35443273852391655</v>
      </c>
      <c r="J85" s="191">
        <v>-0.59446624799845438</v>
      </c>
      <c r="K85" s="191">
        <v>-6.1977836358553173E-3</v>
      </c>
      <c r="L85" s="191">
        <v>1.1711540719377045</v>
      </c>
      <c r="M85" s="191">
        <v>0.85152191269065758</v>
      </c>
      <c r="N85" s="191">
        <v>0.51048747237548131</v>
      </c>
      <c r="O85" s="191">
        <v>0.475757604866409</v>
      </c>
      <c r="P85" s="191">
        <v>0.38829713319050424</v>
      </c>
      <c r="Q85" s="191">
        <v>0.52060964290986189</v>
      </c>
      <c r="R85" s="154" t="s">
        <v>118</v>
      </c>
      <c r="T85" s="161" t="s">
        <v>53</v>
      </c>
    </row>
    <row r="86" spans="2:20" ht="15">
      <c r="B86" s="128">
        <v>16</v>
      </c>
      <c r="C86" s="129" t="s">
        <v>46</v>
      </c>
      <c r="D86" s="98"/>
      <c r="E86" s="191">
        <v>-0.15360550360446013</v>
      </c>
      <c r="F86" s="191">
        <v>-0.17715359883268228</v>
      </c>
      <c r="G86" s="191">
        <v>1.4384806045917036E-2</v>
      </c>
      <c r="H86" s="191">
        <v>1.7750746770287637E-3</v>
      </c>
      <c r="I86" s="191">
        <v>-0.18934243105215415</v>
      </c>
      <c r="J86" s="191">
        <v>0.41143159950548136</v>
      </c>
      <c r="K86" s="191">
        <v>0.39238145388688012</v>
      </c>
      <c r="L86" s="191">
        <v>0.48256876327572562</v>
      </c>
      <c r="M86" s="191">
        <v>0.81265876302427809</v>
      </c>
      <c r="N86" s="191">
        <v>1.128594636313659</v>
      </c>
      <c r="O86" s="191">
        <v>1.3791703561492712</v>
      </c>
      <c r="P86" s="191">
        <v>0.98999995975164479</v>
      </c>
      <c r="Q86" s="191">
        <v>0.42480236367557694</v>
      </c>
      <c r="R86" s="155" t="s">
        <v>118</v>
      </c>
      <c r="T86" s="129" t="s">
        <v>46</v>
      </c>
    </row>
    <row r="87" spans="2:20" ht="15">
      <c r="B87" s="192">
        <v>19</v>
      </c>
      <c r="C87" s="161" t="s">
        <v>49</v>
      </c>
      <c r="D87" s="98"/>
      <c r="E87" s="191">
        <v>1.1300757622405726</v>
      </c>
      <c r="F87" s="191">
        <v>0.48587551054510913</v>
      </c>
      <c r="G87" s="191">
        <v>-0.35958601079448405</v>
      </c>
      <c r="H87" s="191">
        <v>-0.61280058988575192</v>
      </c>
      <c r="I87" s="191">
        <v>-0.66649753351215812</v>
      </c>
      <c r="J87" s="191">
        <v>-0.4819501924555451</v>
      </c>
      <c r="K87" s="191">
        <v>-0.52587533677876508</v>
      </c>
      <c r="L87" s="191">
        <v>-0.4190559784695807</v>
      </c>
      <c r="M87" s="191">
        <v>-0.30415116954799654</v>
      </c>
      <c r="N87" s="191">
        <v>-0.38033716348971497</v>
      </c>
      <c r="O87" s="191">
        <v>-0.28081547139090823</v>
      </c>
      <c r="P87" s="191">
        <v>-7.3336272291023175E-3</v>
      </c>
      <c r="Q87" s="191">
        <v>4.7691059671186843E-4</v>
      </c>
      <c r="R87" s="155" t="s">
        <v>118</v>
      </c>
      <c r="T87" s="161" t="s">
        <v>49</v>
      </c>
    </row>
    <row r="88" spans="2:20" ht="15">
      <c r="B88" s="128">
        <v>20</v>
      </c>
      <c r="C88" s="129" t="s">
        <v>50</v>
      </c>
      <c r="D88" s="98"/>
      <c r="E88" s="191">
        <v>-0.18584111191290661</v>
      </c>
      <c r="F88" s="191">
        <v>-0.44208925167099306</v>
      </c>
      <c r="G88" s="191">
        <v>-0.35192411677624352</v>
      </c>
      <c r="H88" s="191">
        <v>-0.2145870587512313</v>
      </c>
      <c r="I88" s="191">
        <v>-0.84775196686129461</v>
      </c>
      <c r="J88" s="191">
        <v>-9.6498925946361239E-2</v>
      </c>
      <c r="K88" s="191">
        <v>5.1111832266354594E-2</v>
      </c>
      <c r="L88" s="191">
        <v>0.20733372939131914</v>
      </c>
      <c r="M88" s="191">
        <v>0.22492891944552837</v>
      </c>
      <c r="N88" s="191">
        <v>-6.1060775542598082E-2</v>
      </c>
      <c r="O88" s="191">
        <v>-0.18109943537987722</v>
      </c>
      <c r="P88" s="191">
        <v>-8.7008645629616854E-2</v>
      </c>
      <c r="Q88" s="191">
        <v>-5.1101589024549636E-2</v>
      </c>
      <c r="R88" s="156" t="s">
        <v>118</v>
      </c>
      <c r="T88" s="129" t="s">
        <v>50</v>
      </c>
    </row>
    <row r="89" spans="2:20" ht="15">
      <c r="B89" s="128">
        <v>14</v>
      </c>
      <c r="C89" s="129" t="s">
        <v>44</v>
      </c>
      <c r="D89" s="98"/>
      <c r="E89" s="191">
        <v>-0.22133610246184787</v>
      </c>
      <c r="F89" s="191">
        <v>-0.26698482789982908</v>
      </c>
      <c r="G89" s="191">
        <v>-0.34154677782936654</v>
      </c>
      <c r="H89" s="191">
        <v>-0.48959007971480767</v>
      </c>
      <c r="I89" s="191">
        <v>-0.46717955187022681</v>
      </c>
      <c r="J89" s="191">
        <v>-0.3762782189423306</v>
      </c>
      <c r="K89" s="191">
        <v>-0.23311830254588045</v>
      </c>
      <c r="L89" s="191">
        <v>0.15899008983853721</v>
      </c>
      <c r="M89" s="191">
        <v>0.16796846210533864</v>
      </c>
      <c r="N89" s="191">
        <v>-2.4025373952017447E-2</v>
      </c>
      <c r="O89" s="191">
        <v>-8.7245670303219851E-4</v>
      </c>
      <c r="P89" s="191">
        <v>-0.15063538585949188</v>
      </c>
      <c r="Q89" s="191">
        <v>-0.27049747786583223</v>
      </c>
      <c r="R89" s="156" t="s">
        <v>118</v>
      </c>
      <c r="T89" s="161" t="s">
        <v>44</v>
      </c>
    </row>
    <row r="90" spans="2:20" ht="15">
      <c r="B90" s="192">
        <v>25</v>
      </c>
      <c r="C90" s="161" t="s">
        <v>55</v>
      </c>
      <c r="D90" s="98"/>
      <c r="E90" s="191">
        <v>1.692831988335096</v>
      </c>
      <c r="F90" s="191">
        <v>1.1591773471988238</v>
      </c>
      <c r="G90" s="191">
        <v>0.72467574172294813</v>
      </c>
      <c r="H90" s="191">
        <v>0.4601781424855001</v>
      </c>
      <c r="I90" s="191">
        <v>0.40836425294374573</v>
      </c>
      <c r="J90" s="191">
        <v>0.55691273012888165</v>
      </c>
      <c r="K90" s="191">
        <v>1.1445673470209856</v>
      </c>
      <c r="L90" s="191">
        <v>0.58801318403063674</v>
      </c>
      <c r="M90" s="191">
        <v>0.2998714121070562</v>
      </c>
      <c r="N90" s="191">
        <v>7.4434306494310543E-2</v>
      </c>
      <c r="O90" s="191">
        <v>-0.18293775034812071</v>
      </c>
      <c r="P90" s="191">
        <v>-0.41597703146800347</v>
      </c>
      <c r="Q90" s="191">
        <v>-0.31580630850528718</v>
      </c>
      <c r="R90" s="156" t="s">
        <v>118</v>
      </c>
      <c r="T90" s="161" t="s">
        <v>55</v>
      </c>
    </row>
    <row r="91" spans="2:20" ht="15">
      <c r="B91" s="128">
        <v>24</v>
      </c>
      <c r="C91" s="129" t="s">
        <v>54</v>
      </c>
      <c r="D91" s="98"/>
      <c r="E91" s="191">
        <v>-0.27566513571917789</v>
      </c>
      <c r="F91" s="191">
        <v>-0.29213370356056328</v>
      </c>
      <c r="G91" s="191">
        <v>-0.59791939723593401</v>
      </c>
      <c r="H91" s="191">
        <v>-0.6667636138381392</v>
      </c>
      <c r="I91" s="191">
        <v>-0.65048571665026955</v>
      </c>
      <c r="J91" s="191">
        <v>-0.52841627583839623</v>
      </c>
      <c r="K91" s="191">
        <v>-0.26072597903672418</v>
      </c>
      <c r="L91" s="191">
        <v>-0.25204786438479965</v>
      </c>
      <c r="M91" s="191">
        <v>-0.2712422223353384</v>
      </c>
      <c r="N91" s="191">
        <v>2.3100455142959973E-2</v>
      </c>
      <c r="O91" s="191">
        <v>-6.5136161200198472E-3</v>
      </c>
      <c r="P91" s="191">
        <v>-0.13504347396911215</v>
      </c>
      <c r="Q91" s="191">
        <v>-0.33981925467740126</v>
      </c>
      <c r="R91" s="156" t="s">
        <v>118</v>
      </c>
      <c r="T91" s="161" t="s">
        <v>54</v>
      </c>
    </row>
    <row r="92" spans="2:20" ht="15">
      <c r="B92" s="192">
        <v>21</v>
      </c>
      <c r="C92" s="161" t="s">
        <v>51</v>
      </c>
      <c r="D92" s="98"/>
      <c r="E92" s="191">
        <v>-0.52805265428715376</v>
      </c>
      <c r="F92" s="191">
        <v>-0.58145416013608786</v>
      </c>
      <c r="G92" s="191">
        <v>-0.75534373283658907</v>
      </c>
      <c r="H92" s="191">
        <v>-0.82765916537982054</v>
      </c>
      <c r="I92" s="191">
        <v>-0.69062767592014562</v>
      </c>
      <c r="J92" s="191">
        <v>-0.62873196305690027</v>
      </c>
      <c r="K92" s="191">
        <v>-0.37256094034423859</v>
      </c>
      <c r="L92" s="191">
        <v>-0.21338232798180851</v>
      </c>
      <c r="M92" s="191">
        <v>-0.21165212699045757</v>
      </c>
      <c r="N92" s="191">
        <v>-0.42648838610128115</v>
      </c>
      <c r="O92" s="191">
        <v>-0.50487836995125224</v>
      </c>
      <c r="P92" s="191">
        <v>-0.41840010301499686</v>
      </c>
      <c r="Q92" s="191">
        <v>-0.46207767643038528</v>
      </c>
      <c r="R92" s="156" t="s">
        <v>118</v>
      </c>
      <c r="T92" s="161" t="s">
        <v>51</v>
      </c>
    </row>
    <row r="93" spans="2:20" ht="15">
      <c r="B93" s="192">
        <v>15</v>
      </c>
      <c r="C93" s="161" t="s">
        <v>45</v>
      </c>
      <c r="D93" s="98"/>
      <c r="E93" s="191">
        <v>-0.59371015402467653</v>
      </c>
      <c r="F93" s="191">
        <v>-0.38891369211854859</v>
      </c>
      <c r="G93" s="191">
        <v>-0.47053916657302947</v>
      </c>
      <c r="H93" s="191">
        <v>-0.46238388528162017</v>
      </c>
      <c r="I93" s="191">
        <v>-0.46244303732136627</v>
      </c>
      <c r="J93" s="191">
        <v>-0.45585774982002847</v>
      </c>
      <c r="K93" s="191">
        <v>-0.47714389790892703</v>
      </c>
      <c r="L93" s="191">
        <v>-0.39617619513319324</v>
      </c>
      <c r="M93" s="191">
        <v>-0.34653970232075981</v>
      </c>
      <c r="N93" s="191">
        <v>-0.38464501921846567</v>
      </c>
      <c r="O93" s="191">
        <v>-0.43249964625783455</v>
      </c>
      <c r="P93" s="191">
        <v>-0.46841789115579657</v>
      </c>
      <c r="Q93" s="191">
        <v>-0.47859377885387683</v>
      </c>
      <c r="R93" s="156" t="s">
        <v>118</v>
      </c>
      <c r="T93" s="161" t="s">
        <v>45</v>
      </c>
    </row>
    <row r="94" spans="2:20" ht="15">
      <c r="B94" s="128">
        <v>28</v>
      </c>
      <c r="C94" s="129" t="s">
        <v>58</v>
      </c>
      <c r="D94" s="98"/>
      <c r="E94" s="191">
        <v>0.28732251804628334</v>
      </c>
      <c r="F94" s="191">
        <v>0.53880199002263485</v>
      </c>
      <c r="G94" s="191">
        <v>-0.22890660945310745</v>
      </c>
      <c r="H94" s="191">
        <v>-0.11333642814610508</v>
      </c>
      <c r="I94" s="191">
        <v>-0.27316610849754491</v>
      </c>
      <c r="J94" s="191">
        <v>-0.19382622622288526</v>
      </c>
      <c r="K94" s="191">
        <v>0.12385711595198941</v>
      </c>
      <c r="L94" s="191">
        <v>0.18028529804088059</v>
      </c>
      <c r="M94" s="191">
        <v>-0.12556766887080273</v>
      </c>
      <c r="N94" s="191">
        <v>-0.28144266073490631</v>
      </c>
      <c r="O94" s="191">
        <v>-0.36616470865255252</v>
      </c>
      <c r="P94" s="191">
        <v>-0.58092023113192959</v>
      </c>
      <c r="Q94" s="191">
        <v>-0.61200220522024662</v>
      </c>
      <c r="R94" s="157" t="s">
        <v>118</v>
      </c>
      <c r="T94" s="129" t="s">
        <v>58</v>
      </c>
    </row>
    <row r="95" spans="2:20" ht="15">
      <c r="B95" s="128">
        <v>30</v>
      </c>
      <c r="C95" s="129" t="s">
        <v>60</v>
      </c>
      <c r="D95" s="98"/>
      <c r="E95" s="191">
        <v>-0.49163829843687817</v>
      </c>
      <c r="F95" s="191">
        <v>-0.44662147027312338</v>
      </c>
      <c r="G95" s="191">
        <v>-0.53236233143794043</v>
      </c>
      <c r="H95" s="191">
        <v>-0.79468226566860678</v>
      </c>
      <c r="I95" s="191">
        <v>-0.77246019533947019</v>
      </c>
      <c r="J95" s="191">
        <v>-0.311699040242846</v>
      </c>
      <c r="K95" s="191">
        <v>4.4873730980514545E-2</v>
      </c>
      <c r="L95" s="191">
        <v>-0.1346892917895505</v>
      </c>
      <c r="M95" s="191">
        <v>-0.18767193338619542</v>
      </c>
      <c r="N95" s="191">
        <v>-0.29092222741014939</v>
      </c>
      <c r="O95" s="191">
        <v>-0.42532917099250639</v>
      </c>
      <c r="P95" s="191">
        <v>-0.59419164294960147</v>
      </c>
      <c r="Q95" s="191">
        <v>-0.61269403950247181</v>
      </c>
      <c r="R95" s="157" t="s">
        <v>118</v>
      </c>
      <c r="T95" s="161" t="s">
        <v>60</v>
      </c>
    </row>
    <row r="96" spans="2:20" ht="15">
      <c r="B96" s="128">
        <v>4</v>
      </c>
      <c r="C96" s="129" t="s">
        <v>34</v>
      </c>
      <c r="D96" s="98"/>
      <c r="E96" s="191">
        <v>-0.73980484561044668</v>
      </c>
      <c r="F96" s="191">
        <v>-0.68057228910539092</v>
      </c>
      <c r="G96" s="191">
        <v>-0.70367337248573336</v>
      </c>
      <c r="H96" s="191">
        <v>-0.71474059731299955</v>
      </c>
      <c r="I96" s="191">
        <v>-0.81842989220946305</v>
      </c>
      <c r="J96" s="191">
        <v>-0.61983845005882887</v>
      </c>
      <c r="K96" s="191">
        <v>-0.7181761854373705</v>
      </c>
      <c r="L96" s="191">
        <v>-0.70133473031431348</v>
      </c>
      <c r="M96" s="191">
        <v>-0.69645842597318341</v>
      </c>
      <c r="N96" s="191">
        <v>-0.68989830438029476</v>
      </c>
      <c r="O96" s="191">
        <v>-0.65467983864971424</v>
      </c>
      <c r="P96" s="191">
        <v>-0.65108497648610264</v>
      </c>
      <c r="Q96" s="191">
        <v>-0.62777180417904166</v>
      </c>
      <c r="R96" s="157" t="s">
        <v>118</v>
      </c>
      <c r="T96" s="129" t="s">
        <v>34</v>
      </c>
    </row>
    <row r="97" spans="2:20" ht="15">
      <c r="B97" s="128">
        <v>18</v>
      </c>
      <c r="C97" s="129" t="s">
        <v>48</v>
      </c>
      <c r="D97" s="98"/>
      <c r="E97" s="191">
        <v>1.1671345988786916</v>
      </c>
      <c r="F97" s="191">
        <v>7.3315052312944898E-2</v>
      </c>
      <c r="G97" s="191">
        <v>-0.39967275955727227</v>
      </c>
      <c r="H97" s="191">
        <v>-0.60205422104503092</v>
      </c>
      <c r="I97" s="191">
        <v>-0.7400249674153706</v>
      </c>
      <c r="J97" s="191">
        <v>-0.94838303979627148</v>
      </c>
      <c r="K97" s="191">
        <v>6.7638824428997305E-3</v>
      </c>
      <c r="L97" s="191">
        <v>0.35071497862388462</v>
      </c>
      <c r="M97" s="191">
        <v>-0.3939466330706714</v>
      </c>
      <c r="N97" s="191">
        <v>-0.43844650185087647</v>
      </c>
      <c r="O97" s="191">
        <v>-0.29380169323522753</v>
      </c>
      <c r="P97" s="191">
        <v>-0.50214810255079478</v>
      </c>
      <c r="Q97" s="191">
        <v>-0.63137704272294204</v>
      </c>
      <c r="R97" s="157" t="s">
        <v>118</v>
      </c>
      <c r="T97" s="161" t="s">
        <v>48</v>
      </c>
    </row>
    <row r="98" spans="2:20" ht="15">
      <c r="B98" s="192">
        <v>27</v>
      </c>
      <c r="C98" s="161" t="s">
        <v>57</v>
      </c>
      <c r="D98" s="98"/>
      <c r="E98" s="191">
        <v>-0.72813771723736731</v>
      </c>
      <c r="F98" s="191">
        <v>-0.82568414619471731</v>
      </c>
      <c r="G98" s="191">
        <v>-0.79060123484977474</v>
      </c>
      <c r="H98" s="191">
        <v>-0.72510428440269259</v>
      </c>
      <c r="I98" s="191">
        <v>-0.57698041962901758</v>
      </c>
      <c r="J98" s="191">
        <v>-0.47441292510275773</v>
      </c>
      <c r="K98" s="191">
        <v>-0.21253922581660198</v>
      </c>
      <c r="L98" s="191">
        <v>5.3383254614331382E-2</v>
      </c>
      <c r="M98" s="191">
        <v>0.18194037887750023</v>
      </c>
      <c r="N98" s="191">
        <v>1.8785909589765885E-2</v>
      </c>
      <c r="O98" s="191">
        <v>-0.25248516181846314</v>
      </c>
      <c r="P98" s="191">
        <v>-0.49463446904528857</v>
      </c>
      <c r="Q98" s="191">
        <v>-0.63147167910756019</v>
      </c>
      <c r="R98" s="157" t="s">
        <v>118</v>
      </c>
      <c r="T98" s="161" t="s">
        <v>57</v>
      </c>
    </row>
    <row r="99" spans="2:20" ht="15">
      <c r="B99" s="192">
        <v>7</v>
      </c>
      <c r="C99" s="161" t="s">
        <v>37</v>
      </c>
      <c r="D99" s="98"/>
      <c r="E99" s="191">
        <v>-0.38960696453463833</v>
      </c>
      <c r="F99" s="191">
        <v>-0.45201728719655548</v>
      </c>
      <c r="G99" s="191">
        <v>-0.54590916903961062</v>
      </c>
      <c r="H99" s="191">
        <v>-0.65503078847375629</v>
      </c>
      <c r="I99" s="191">
        <v>-0.55445144172602745</v>
      </c>
      <c r="J99" s="191">
        <v>-0.60224630090337261</v>
      </c>
      <c r="K99" s="191">
        <v>-0.60640535072554114</v>
      </c>
      <c r="L99" s="191">
        <v>-0.51558127950296762</v>
      </c>
      <c r="M99" s="191">
        <v>-0.56942506729136211</v>
      </c>
      <c r="N99" s="191">
        <v>-0.6968144689600565</v>
      </c>
      <c r="O99" s="191">
        <v>-0.70449442917823224</v>
      </c>
      <c r="P99" s="191">
        <v>-0.7603623581400476</v>
      </c>
      <c r="Q99" s="191">
        <v>-0.63621707559406049</v>
      </c>
      <c r="R99" s="157" t="s">
        <v>118</v>
      </c>
      <c r="T99" s="161" t="s">
        <v>37</v>
      </c>
    </row>
    <row r="100" spans="2:20" ht="15">
      <c r="B100" s="192">
        <v>9</v>
      </c>
      <c r="C100" s="161" t="s">
        <v>39</v>
      </c>
      <c r="D100" s="98"/>
      <c r="E100" s="191">
        <v>-0.68123368765020709</v>
      </c>
      <c r="F100" s="191">
        <v>-0.67853296161710042</v>
      </c>
      <c r="G100" s="191">
        <v>-0.70613056824149434</v>
      </c>
      <c r="H100" s="191">
        <v>-0.71162881259660038</v>
      </c>
      <c r="I100" s="191">
        <v>-0.68788634597938991</v>
      </c>
      <c r="J100" s="191">
        <v>-0.63307896269393538</v>
      </c>
      <c r="K100" s="191">
        <v>-0.55530244241568694</v>
      </c>
      <c r="L100" s="191">
        <v>-0.39648643690736146</v>
      </c>
      <c r="M100" s="191">
        <v>-0.38095353674396903</v>
      </c>
      <c r="N100" s="191">
        <v>-0.53124847149680032</v>
      </c>
      <c r="O100" s="191">
        <v>-0.64921870697224049</v>
      </c>
      <c r="P100" s="191">
        <v>-0.76146621555829008</v>
      </c>
      <c r="Q100" s="191">
        <v>-0.73240006458944173</v>
      </c>
      <c r="R100" s="157" t="s">
        <v>118</v>
      </c>
      <c r="T100" s="161" t="s">
        <v>39</v>
      </c>
    </row>
    <row r="101" spans="2:20" ht="15">
      <c r="B101" s="192">
        <v>29</v>
      </c>
      <c r="C101" s="161" t="s">
        <v>59</v>
      </c>
      <c r="D101" s="98"/>
      <c r="E101" s="191">
        <v>-0.79286483465671509</v>
      </c>
      <c r="F101" s="191">
        <v>-0.8567952429435931</v>
      </c>
      <c r="G101" s="191">
        <v>-0.81623882039383011</v>
      </c>
      <c r="H101" s="191">
        <v>-0.85800337708622554</v>
      </c>
      <c r="I101" s="191">
        <v>-0.8768364695710883</v>
      </c>
      <c r="J101" s="191">
        <v>-0.8021842319716237</v>
      </c>
      <c r="K101" s="191">
        <v>-0.62034160240991154</v>
      </c>
      <c r="L101" s="191">
        <v>-0.61837791905101347</v>
      </c>
      <c r="M101" s="191">
        <v>-0.52182843774125687</v>
      </c>
      <c r="N101" s="191">
        <v>-0.69661894954443482</v>
      </c>
      <c r="O101" s="191">
        <v>-0.67420893107623436</v>
      </c>
      <c r="P101" s="191">
        <v>-0.63067014213953909</v>
      </c>
      <c r="Q101" s="191">
        <v>-0.73977398680874951</v>
      </c>
      <c r="R101" s="157" t="s">
        <v>118</v>
      </c>
      <c r="T101" s="161" t="s">
        <v>59</v>
      </c>
    </row>
    <row r="102" spans="2:20" ht="15">
      <c r="B102" s="128">
        <v>22</v>
      </c>
      <c r="C102" s="129" t="s">
        <v>52</v>
      </c>
      <c r="D102" s="98"/>
      <c r="E102" s="191">
        <v>-0.84696352022292709</v>
      </c>
      <c r="F102" s="191">
        <v>-0.82257979839636686</v>
      </c>
      <c r="G102" s="191">
        <v>-0.82759639509876981</v>
      </c>
      <c r="H102" s="191">
        <v>-0.85443401019589149</v>
      </c>
      <c r="I102" s="191">
        <v>-0.7914705075317624</v>
      </c>
      <c r="J102" s="191">
        <v>-0.8326078333926511</v>
      </c>
      <c r="K102" s="191">
        <v>-0.70772957190253305</v>
      </c>
      <c r="L102" s="191">
        <v>-0.7078925471879387</v>
      </c>
      <c r="M102" s="191">
        <v>-0.73501744862366836</v>
      </c>
      <c r="N102" s="191">
        <v>-0.73741856225324154</v>
      </c>
      <c r="O102" s="191">
        <v>-0.73534358095420083</v>
      </c>
      <c r="P102" s="191">
        <v>-0.7880674736526645</v>
      </c>
      <c r="Q102" s="191">
        <v>-0.77492368619794239</v>
      </c>
      <c r="R102" s="157" t="s">
        <v>118</v>
      </c>
      <c r="T102" s="129" t="s">
        <v>52</v>
      </c>
    </row>
    <row r="103" spans="2:20" ht="15">
      <c r="B103" s="192">
        <v>13</v>
      </c>
      <c r="C103" s="161" t="s">
        <v>43</v>
      </c>
      <c r="D103" s="98"/>
      <c r="E103" s="191">
        <v>-0.90275575954409493</v>
      </c>
      <c r="F103" s="191">
        <v>-0.96704149092952141</v>
      </c>
      <c r="G103" s="191">
        <v>-0.89261618232465589</v>
      </c>
      <c r="H103" s="191">
        <v>-0.85770477402839207</v>
      </c>
      <c r="I103" s="191">
        <v>-0.8538230609501164</v>
      </c>
      <c r="J103" s="191">
        <v>-0.8830842182467763</v>
      </c>
      <c r="K103" s="191">
        <v>-0.79277751337694125</v>
      </c>
      <c r="L103" s="191">
        <v>-0.76990717139499132</v>
      </c>
      <c r="M103" s="191">
        <v>-0.6309573913752955</v>
      </c>
      <c r="N103" s="191">
        <v>-0.62132232306750579</v>
      </c>
      <c r="O103" s="191">
        <v>-0.7287226389561644</v>
      </c>
      <c r="P103" s="191">
        <v>-0.6827199910719115</v>
      </c>
      <c r="Q103" s="191">
        <v>-0.78710004972040704</v>
      </c>
      <c r="R103" s="157" t="s">
        <v>118</v>
      </c>
      <c r="T103" s="161" t="s">
        <v>43</v>
      </c>
    </row>
    <row r="104" spans="2:20" ht="15">
      <c r="B104" s="192">
        <v>1</v>
      </c>
      <c r="C104" s="161" t="s">
        <v>31</v>
      </c>
      <c r="D104" s="98"/>
      <c r="E104" s="191">
        <v>-0.78852785281291615</v>
      </c>
      <c r="F104" s="191">
        <v>-0.93399474884424494</v>
      </c>
      <c r="G104" s="191">
        <v>-0.95842928408672523</v>
      </c>
      <c r="H104" s="191">
        <v>-0.95125284162694279</v>
      </c>
      <c r="I104" s="191">
        <v>-0.97051531265961577</v>
      </c>
      <c r="J104" s="191">
        <v>-0.96998170623319691</v>
      </c>
      <c r="K104" s="191">
        <v>-0.79969606310292396</v>
      </c>
      <c r="L104" s="191">
        <v>-0.83294835945888224</v>
      </c>
      <c r="M104" s="191">
        <v>-0.78130912491996451</v>
      </c>
      <c r="N104" s="191">
        <v>-0.86496461680415093</v>
      </c>
      <c r="O104" s="191">
        <v>-0.85511205229625697</v>
      </c>
      <c r="P104" s="191">
        <v>-0.88302342795591771</v>
      </c>
      <c r="Q104" s="191">
        <v>-0.82876667972981966</v>
      </c>
      <c r="R104" s="157" t="s">
        <v>118</v>
      </c>
      <c r="T104" s="161" t="s">
        <v>31</v>
      </c>
    </row>
    <row r="105" spans="2:20" ht="15">
      <c r="B105" s="128">
        <v>10</v>
      </c>
      <c r="C105" s="129" t="s">
        <v>40</v>
      </c>
      <c r="D105" s="98"/>
      <c r="E105" s="191">
        <v>1.4543153086686218</v>
      </c>
      <c r="F105" s="191">
        <v>0.92455653493469203</v>
      </c>
      <c r="G105" s="191">
        <v>0.44664018070474326</v>
      </c>
      <c r="H105" s="191">
        <v>-0.11014394607301337</v>
      </c>
      <c r="I105" s="191">
        <v>-0.37731735500328001</v>
      </c>
      <c r="J105" s="191">
        <v>-0.38285076129734907</v>
      </c>
      <c r="K105" s="191">
        <v>-0.45606313137776838</v>
      </c>
      <c r="L105" s="191">
        <v>-0.58066624846539638</v>
      </c>
      <c r="M105" s="191">
        <v>-0.68152128104979592</v>
      </c>
      <c r="N105" s="191">
        <v>-0.71284378632487522</v>
      </c>
      <c r="O105" s="191">
        <v>-0.76251932579173032</v>
      </c>
      <c r="P105" s="191">
        <v>-0.80159685608190212</v>
      </c>
      <c r="Q105" s="191">
        <v>-0.91297709456317944</v>
      </c>
      <c r="R105" s="157" t="s">
        <v>118</v>
      </c>
      <c r="T105" s="161" t="s">
        <v>40</v>
      </c>
    </row>
    <row r="106" spans="2:20" ht="15">
      <c r="B106" s="192">
        <v>5</v>
      </c>
      <c r="C106" s="161" t="s">
        <v>35</v>
      </c>
      <c r="D106" s="98"/>
      <c r="E106" s="191">
        <v>0.16592244740756126</v>
      </c>
      <c r="F106" s="191">
        <v>0.3537300165861641</v>
      </c>
      <c r="G106" s="191">
        <v>7.6575909726334712E-2</v>
      </c>
      <c r="H106" s="191">
        <v>-0.39601999336880572</v>
      </c>
      <c r="I106" s="191">
        <v>-0.61137800056433222</v>
      </c>
      <c r="J106" s="191">
        <v>-0.7426058963877209</v>
      </c>
      <c r="K106" s="191">
        <v>-0.72871274328111391</v>
      </c>
      <c r="L106" s="191">
        <v>-0.72420002695260666</v>
      </c>
      <c r="M106" s="191">
        <v>-0.74849531958864002</v>
      </c>
      <c r="N106" s="191">
        <v>-0.80567748803693084</v>
      </c>
      <c r="O106" s="191">
        <v>-0.90593857798741373</v>
      </c>
      <c r="P106" s="191">
        <v>-0.92589512696861453</v>
      </c>
      <c r="Q106" s="191">
        <v>-0.94821687253073894</v>
      </c>
      <c r="R106" s="157" t="s">
        <v>118</v>
      </c>
      <c r="T106" s="161" t="s">
        <v>35</v>
      </c>
    </row>
    <row r="107" spans="2:20" ht="15">
      <c r="B107" s="192">
        <v>3</v>
      </c>
      <c r="C107" s="161" t="s">
        <v>33</v>
      </c>
      <c r="D107" s="98"/>
      <c r="E107" s="191">
        <v>-0.81839049931016095</v>
      </c>
      <c r="F107" s="191">
        <v>-0.84870179030707926</v>
      </c>
      <c r="G107" s="191">
        <v>-0.68553905241235646</v>
      </c>
      <c r="H107" s="191">
        <v>-0.57959691899547072</v>
      </c>
      <c r="I107" s="191">
        <v>3.9315439361362059E-2</v>
      </c>
      <c r="J107" s="191">
        <v>0.52038142457024716</v>
      </c>
      <c r="K107" s="191">
        <v>3.3267094791244811</v>
      </c>
      <c r="L107" s="191">
        <v>4.0504871603853659E-2</v>
      </c>
      <c r="M107" s="191">
        <v>-0.57100853566415788</v>
      </c>
      <c r="N107" s="191">
        <v>-0.72186209523958422</v>
      </c>
      <c r="O107" s="191">
        <v>-0.82785775427959118</v>
      </c>
      <c r="P107" s="191">
        <v>-0.89199149892941199</v>
      </c>
      <c r="Q107" s="191">
        <v>-0.98838129312658574</v>
      </c>
      <c r="R107" s="157" t="s">
        <v>118</v>
      </c>
      <c r="T107" s="161" t="s">
        <v>33</v>
      </c>
    </row>
    <row r="108" spans="2:20" ht="15">
      <c r="B108" s="196">
        <v>31</v>
      </c>
      <c r="C108" s="164" t="s">
        <v>61</v>
      </c>
      <c r="D108" s="165"/>
      <c r="E108" s="191">
        <v>-1.0089969254996491</v>
      </c>
      <c r="F108" s="191">
        <v>-1.033514257525699</v>
      </c>
      <c r="G108" s="191">
        <v>-1.0301863244931662</v>
      </c>
      <c r="H108" s="191">
        <v>-1.0260624660613538</v>
      </c>
      <c r="I108" s="191">
        <v>-1.0037913080329142</v>
      </c>
      <c r="J108" s="191">
        <v>-1.0110770100104076</v>
      </c>
      <c r="K108" s="191">
        <v>-1.0453261560603344</v>
      </c>
      <c r="L108" s="191">
        <v>-1.0210718370102612</v>
      </c>
      <c r="M108" s="191">
        <v>-1.0590604291548187</v>
      </c>
      <c r="N108" s="191">
        <v>-1.0174698134839233</v>
      </c>
      <c r="O108" s="191">
        <v>-1.0419856779968799</v>
      </c>
      <c r="P108" s="191">
        <v>-1.0503748325106483</v>
      </c>
      <c r="Q108" s="191">
        <v>-1.0617222661384631</v>
      </c>
      <c r="R108" s="158" t="s">
        <v>118</v>
      </c>
      <c r="T108" s="164" t="s">
        <v>61</v>
      </c>
    </row>
    <row r="112" spans="2:20">
      <c r="B112" s="192">
        <v>5</v>
      </c>
      <c r="C112" s="161" t="s">
        <v>35</v>
      </c>
      <c r="D112" s="98"/>
      <c r="E112" s="193">
        <v>30.413092744265519</v>
      </c>
      <c r="F112" s="193">
        <v>34.802438608227462</v>
      </c>
      <c r="G112" s="193">
        <v>28.324929538993107</v>
      </c>
      <c r="H112" s="193">
        <v>17.279651216886208</v>
      </c>
      <c r="I112" s="193">
        <v>12.246410105843342</v>
      </c>
      <c r="J112" s="193">
        <v>9.17941645756793</v>
      </c>
      <c r="K112" s="193">
        <v>9.5041203786749797</v>
      </c>
      <c r="L112" s="193">
        <v>9.6095893586442038</v>
      </c>
      <c r="M112" s="193">
        <v>9.0417717636871853</v>
      </c>
      <c r="N112" s="193">
        <v>7.7053383298877769</v>
      </c>
      <c r="O112" s="193">
        <v>5.3620855929762161</v>
      </c>
      <c r="P112" s="193">
        <v>4.895670974477615</v>
      </c>
      <c r="Q112" s="193">
        <v>4.3739781482084785</v>
      </c>
    </row>
    <row r="113" spans="2:17">
      <c r="B113" s="192">
        <v>19</v>
      </c>
      <c r="C113" s="161" t="s">
        <v>49</v>
      </c>
      <c r="D113" s="98"/>
      <c r="E113" s="193">
        <v>52.946808415026851</v>
      </c>
      <c r="F113" s="193">
        <v>37.890877907488608</v>
      </c>
      <c r="G113" s="193">
        <v>18.131168285232782</v>
      </c>
      <c r="H113" s="193">
        <v>12.213162049966789</v>
      </c>
      <c r="I113" s="193">
        <v>10.95818357149119</v>
      </c>
      <c r="J113" s="193">
        <v>15.271332992011498</v>
      </c>
      <c r="K113" s="193">
        <v>14.244736186556315</v>
      </c>
      <c r="L113" s="193">
        <v>16.741265536444232</v>
      </c>
      <c r="M113" s="193">
        <v>19.426764049604024</v>
      </c>
      <c r="N113" s="193">
        <v>17.646182580696909</v>
      </c>
      <c r="O113" s="193">
        <v>19.972154475753843</v>
      </c>
      <c r="P113" s="193">
        <v>26.363837232686471</v>
      </c>
      <c r="Q113" s="193">
        <v>26.54638126992095</v>
      </c>
    </row>
    <row r="114" spans="2:17">
      <c r="B114" s="196">
        <v>28</v>
      </c>
      <c r="C114" s="164" t="s">
        <v>58</v>
      </c>
      <c r="D114" s="165"/>
      <c r="E114" s="197">
        <v>33.25039531025535</v>
      </c>
      <c r="F114" s="197">
        <v>39.127849477935897</v>
      </c>
      <c r="G114" s="197">
        <v>21.185342791039361</v>
      </c>
      <c r="H114" s="197">
        <v>23.886392059372138</v>
      </c>
      <c r="I114" s="197">
        <v>20.15093161197245</v>
      </c>
      <c r="J114" s="197">
        <v>22.005224203227506</v>
      </c>
      <c r="K114" s="197">
        <v>29.429962567733003</v>
      </c>
      <c r="L114" s="197">
        <v>30.748774204271584</v>
      </c>
      <c r="M114" s="197">
        <v>23.600529534656648</v>
      </c>
      <c r="N114" s="197">
        <v>19.957496115789763</v>
      </c>
      <c r="O114" s="197">
        <v>17.977414204074812</v>
      </c>
      <c r="P114" s="197">
        <v>12.9582540686204</v>
      </c>
      <c r="Q114" s="197">
        <v>12.231821502536848</v>
      </c>
    </row>
    <row r="115" spans="2:17">
      <c r="C115" s="128" t="s">
        <v>64</v>
      </c>
      <c r="D115" s="98"/>
      <c r="E115" s="142">
        <v>25.523722955904756</v>
      </c>
      <c r="F115" s="142">
        <v>24.038764751398798</v>
      </c>
      <c r="G115" s="142">
        <v>19.906065491175351</v>
      </c>
      <c r="H115" s="142">
        <v>16.910027403371409</v>
      </c>
      <c r="I115" s="142">
        <v>17.266754681160844</v>
      </c>
      <c r="J115" s="142">
        <v>21.283592235993162</v>
      </c>
      <c r="K115" s="142">
        <v>26.024876205636044</v>
      </c>
      <c r="L115" s="142">
        <v>29.64184521000924</v>
      </c>
      <c r="M115" s="142">
        <v>29.50703889767728</v>
      </c>
      <c r="N115" s="142">
        <v>28.320475319686306</v>
      </c>
      <c r="O115" s="142">
        <v>27.191887786809755</v>
      </c>
      <c r="P115" s="142">
        <v>24.90099110473945</v>
      </c>
      <c r="Q115" s="142">
        <v>23.72637212785299</v>
      </c>
    </row>
    <row r="118" spans="2:17">
      <c r="E118" s="161" t="s">
        <v>35</v>
      </c>
      <c r="F118" s="161" t="s">
        <v>49</v>
      </c>
      <c r="G118" s="164" t="s">
        <v>58</v>
      </c>
      <c r="H118" s="128" t="s">
        <v>64</v>
      </c>
    </row>
    <row r="119" spans="2:17">
      <c r="E119" s="98"/>
      <c r="F119" s="98"/>
      <c r="G119" s="165"/>
      <c r="H119" s="98"/>
    </row>
    <row r="120" spans="2:17">
      <c r="E120" s="193">
        <v>30.413092744265519</v>
      </c>
      <c r="F120" s="193">
        <v>52.946808415026851</v>
      </c>
      <c r="G120" s="197">
        <v>33.25039531025535</v>
      </c>
      <c r="H120" s="142">
        <v>25.523722955904756</v>
      </c>
    </row>
    <row r="121" spans="2:17">
      <c r="E121" s="193">
        <v>34.802438608227462</v>
      </c>
      <c r="F121" s="193">
        <v>37.890877907488608</v>
      </c>
      <c r="G121" s="197">
        <v>39.127849477935897</v>
      </c>
      <c r="H121" s="142">
        <v>24.038764751398798</v>
      </c>
    </row>
    <row r="122" spans="2:17">
      <c r="E122" s="193">
        <v>28.324929538993107</v>
      </c>
      <c r="F122" s="193">
        <v>18.131168285232782</v>
      </c>
      <c r="G122" s="197">
        <v>21.185342791039361</v>
      </c>
      <c r="H122" s="142">
        <v>19.906065491175351</v>
      </c>
    </row>
    <row r="123" spans="2:17">
      <c r="E123" s="193">
        <v>17.279651216886208</v>
      </c>
      <c r="F123" s="193">
        <v>12.213162049966789</v>
      </c>
      <c r="G123" s="197">
        <v>23.886392059372138</v>
      </c>
      <c r="H123" s="142">
        <v>16.910027403371409</v>
      </c>
    </row>
    <row r="124" spans="2:17">
      <c r="E124" s="193">
        <v>12.246410105843342</v>
      </c>
      <c r="F124" s="193">
        <v>10.95818357149119</v>
      </c>
      <c r="G124" s="197">
        <v>20.15093161197245</v>
      </c>
      <c r="H124" s="142">
        <v>17.266754681160844</v>
      </c>
    </row>
    <row r="125" spans="2:17">
      <c r="E125" s="193">
        <v>9.17941645756793</v>
      </c>
      <c r="F125" s="193">
        <v>15.271332992011498</v>
      </c>
      <c r="G125" s="197">
        <v>22.005224203227506</v>
      </c>
      <c r="H125" s="142">
        <v>21.283592235993162</v>
      </c>
    </row>
    <row r="126" spans="2:17">
      <c r="E126" s="193">
        <v>9.5041203786749797</v>
      </c>
      <c r="F126" s="193">
        <v>14.244736186556315</v>
      </c>
      <c r="G126" s="197">
        <v>29.429962567733003</v>
      </c>
      <c r="H126" s="142">
        <v>26.024876205636044</v>
      </c>
    </row>
    <row r="127" spans="2:17">
      <c r="E127" s="193">
        <v>9.6095893586442038</v>
      </c>
      <c r="F127" s="193">
        <v>16.741265536444232</v>
      </c>
      <c r="G127" s="197">
        <v>30.748774204271584</v>
      </c>
      <c r="H127" s="142">
        <v>29.64184521000924</v>
      </c>
    </row>
    <row r="128" spans="2:17">
      <c r="E128" s="193">
        <v>9.0417717636871853</v>
      </c>
      <c r="F128" s="193">
        <v>19.426764049604024</v>
      </c>
      <c r="G128" s="197">
        <v>23.600529534656648</v>
      </c>
      <c r="H128" s="142">
        <v>29.50703889767728</v>
      </c>
    </row>
    <row r="129" spans="5:8">
      <c r="E129" s="193">
        <v>7.7053383298877769</v>
      </c>
      <c r="F129" s="193">
        <v>17.646182580696909</v>
      </c>
      <c r="G129" s="197">
        <v>19.957496115789763</v>
      </c>
      <c r="H129" s="142">
        <v>28.320475319686306</v>
      </c>
    </row>
    <row r="130" spans="5:8">
      <c r="E130" s="193">
        <v>5.3620855929762161</v>
      </c>
      <c r="F130" s="193">
        <v>19.972154475753843</v>
      </c>
      <c r="G130" s="197">
        <v>17.977414204074812</v>
      </c>
      <c r="H130" s="142">
        <v>27.191887786809755</v>
      </c>
    </row>
    <row r="131" spans="5:8">
      <c r="E131" s="193">
        <v>4.895670974477615</v>
      </c>
      <c r="F131" s="193">
        <v>26.363837232686471</v>
      </c>
      <c r="G131" s="197">
        <v>12.9582540686204</v>
      </c>
      <c r="H131" s="142">
        <v>24.90099110473945</v>
      </c>
    </row>
    <row r="132" spans="5:8">
      <c r="E132" s="193">
        <v>4.3739781482084785</v>
      </c>
      <c r="F132" s="193">
        <v>26.54638126992095</v>
      </c>
      <c r="G132" s="197">
        <v>12.231821502536848</v>
      </c>
      <c r="H132" s="142">
        <v>23.72637212785299</v>
      </c>
    </row>
  </sheetData>
  <phoneticPr fontId="21" type="noConversion"/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F983-CD31-44BD-BE62-2C23BD37461C}">
  <sheetPr>
    <tabColor rgb="FF0070C0"/>
  </sheetPr>
  <dimension ref="A5:P133"/>
  <sheetViews>
    <sheetView topLeftCell="D1" zoomScale="74" workbookViewId="0">
      <selection activeCell="N60" sqref="N60"/>
    </sheetView>
  </sheetViews>
  <sheetFormatPr baseColWidth="10" defaultColWidth="8.88671875" defaultRowHeight="14.4"/>
  <cols>
    <col min="1" max="1" width="8.88671875" style="103"/>
    <col min="2" max="2" width="11" style="103" customWidth="1"/>
    <col min="3" max="3" width="26.109375" style="103" bestFit="1" customWidth="1"/>
    <col min="4" max="4" width="10.5546875" style="103" customWidth="1"/>
    <col min="5" max="24" width="20.77734375" style="103" customWidth="1"/>
    <col min="25" max="16384" width="8.88671875" style="103"/>
  </cols>
  <sheetData>
    <row r="5" spans="2:13">
      <c r="B5" s="96"/>
      <c r="C5" s="97" t="s">
        <v>1</v>
      </c>
      <c r="D5" s="98"/>
      <c r="E5" s="136" t="s">
        <v>68</v>
      </c>
      <c r="F5" s="99" t="s">
        <v>68</v>
      </c>
      <c r="G5" s="100" t="s">
        <v>68</v>
      </c>
      <c r="H5" s="101" t="s">
        <v>68</v>
      </c>
      <c r="I5" s="102" t="s">
        <v>68</v>
      </c>
      <c r="J5" s="136" t="s">
        <v>68</v>
      </c>
      <c r="K5" s="99" t="s">
        <v>68</v>
      </c>
      <c r="L5" s="100" t="s">
        <v>68</v>
      </c>
      <c r="M5" s="101" t="s">
        <v>68</v>
      </c>
    </row>
    <row r="6" spans="2:13">
      <c r="B6" s="96"/>
      <c r="C6" s="97" t="s">
        <v>24</v>
      </c>
      <c r="D6" s="98"/>
      <c r="E6" s="136">
        <v>0</v>
      </c>
      <c r="F6" s="99">
        <v>0</v>
      </c>
      <c r="G6" s="100">
        <v>0</v>
      </c>
      <c r="H6" s="101">
        <v>0</v>
      </c>
      <c r="I6" s="102">
        <v>0</v>
      </c>
      <c r="J6" s="136">
        <v>0</v>
      </c>
      <c r="K6" s="99">
        <v>0</v>
      </c>
      <c r="L6" s="100">
        <v>0</v>
      </c>
      <c r="M6" s="101">
        <v>0</v>
      </c>
    </row>
    <row r="7" spans="2:13">
      <c r="B7" s="96"/>
      <c r="C7" s="97" t="s">
        <v>25</v>
      </c>
      <c r="D7" s="98"/>
      <c r="E7" s="137">
        <v>0.1</v>
      </c>
      <c r="F7" s="104">
        <v>0.1</v>
      </c>
      <c r="G7" s="105">
        <v>0.1</v>
      </c>
      <c r="H7" s="106">
        <v>0.1</v>
      </c>
      <c r="I7" s="107">
        <v>0.1</v>
      </c>
      <c r="J7" s="137">
        <v>0.1</v>
      </c>
      <c r="K7" s="104">
        <v>0.1</v>
      </c>
      <c r="L7" s="105">
        <v>0.1</v>
      </c>
      <c r="M7" s="106">
        <v>0.1</v>
      </c>
    </row>
    <row r="8" spans="2:13">
      <c r="B8" s="96"/>
      <c r="C8" s="97" t="s">
        <v>0</v>
      </c>
      <c r="D8" s="98"/>
      <c r="E8" s="136" t="s">
        <v>132</v>
      </c>
      <c r="F8" s="99" t="s">
        <v>132</v>
      </c>
      <c r="G8" s="100" t="s">
        <v>132</v>
      </c>
      <c r="H8" s="101" t="s">
        <v>132</v>
      </c>
      <c r="I8" s="102" t="s">
        <v>132</v>
      </c>
      <c r="J8" s="136" t="s">
        <v>132</v>
      </c>
      <c r="K8" s="99" t="s">
        <v>132</v>
      </c>
      <c r="L8" s="100" t="s">
        <v>132</v>
      </c>
      <c r="M8" s="101" t="s">
        <v>132</v>
      </c>
    </row>
    <row r="9" spans="2:13">
      <c r="B9" s="96"/>
      <c r="C9" s="97" t="s">
        <v>26</v>
      </c>
      <c r="D9" s="98"/>
      <c r="E9" s="137" t="s">
        <v>86</v>
      </c>
      <c r="F9" s="104" t="s">
        <v>86</v>
      </c>
      <c r="G9" s="105" t="s">
        <v>86</v>
      </c>
      <c r="H9" s="106" t="s">
        <v>86</v>
      </c>
      <c r="I9" s="107" t="s">
        <v>86</v>
      </c>
      <c r="J9" s="137" t="s">
        <v>86</v>
      </c>
      <c r="K9" s="104" t="s">
        <v>86</v>
      </c>
      <c r="L9" s="105" t="s">
        <v>86</v>
      </c>
      <c r="M9" s="106" t="s">
        <v>86</v>
      </c>
    </row>
    <row r="10" spans="2:13">
      <c r="B10" s="96"/>
      <c r="C10" s="97" t="s">
        <v>27</v>
      </c>
      <c r="D10" s="98"/>
      <c r="E10" s="138" t="s">
        <v>133</v>
      </c>
      <c r="F10" s="108" t="s">
        <v>133</v>
      </c>
      <c r="G10" s="109" t="s">
        <v>133</v>
      </c>
      <c r="H10" s="110" t="s">
        <v>133</v>
      </c>
      <c r="I10" s="111" t="s">
        <v>133</v>
      </c>
      <c r="J10" s="138" t="s">
        <v>133</v>
      </c>
      <c r="K10" s="108" t="s">
        <v>133</v>
      </c>
      <c r="L10" s="109" t="s">
        <v>133</v>
      </c>
      <c r="M10" s="110" t="s">
        <v>133</v>
      </c>
    </row>
    <row r="11" spans="2:13">
      <c r="B11" s="96"/>
      <c r="C11" s="97" t="s">
        <v>2</v>
      </c>
      <c r="D11" s="98"/>
      <c r="E11" s="139" t="s">
        <v>7</v>
      </c>
      <c r="F11" s="112" t="s">
        <v>7</v>
      </c>
      <c r="G11" s="113" t="s">
        <v>7</v>
      </c>
      <c r="H11" s="114" t="s">
        <v>7</v>
      </c>
      <c r="I11" s="115" t="s">
        <v>7</v>
      </c>
      <c r="J11" s="139" t="s">
        <v>7</v>
      </c>
      <c r="K11" s="112" t="s">
        <v>7</v>
      </c>
      <c r="L11" s="113" t="s">
        <v>7</v>
      </c>
      <c r="M11" s="114" t="s">
        <v>7</v>
      </c>
    </row>
    <row r="12" spans="2:13">
      <c r="B12" s="96"/>
      <c r="C12" s="97" t="s">
        <v>3</v>
      </c>
      <c r="D12" s="98"/>
      <c r="E12" s="140" t="s">
        <v>74</v>
      </c>
      <c r="F12" s="116" t="s">
        <v>74</v>
      </c>
      <c r="G12" s="117" t="s">
        <v>74</v>
      </c>
      <c r="H12" s="118" t="s">
        <v>74</v>
      </c>
      <c r="I12" s="119" t="s">
        <v>74</v>
      </c>
      <c r="J12" s="140" t="s">
        <v>74</v>
      </c>
      <c r="K12" s="116" t="s">
        <v>74</v>
      </c>
      <c r="L12" s="117" t="s">
        <v>74</v>
      </c>
      <c r="M12" s="118" t="s">
        <v>74</v>
      </c>
    </row>
    <row r="13" spans="2:13">
      <c r="B13" s="96"/>
      <c r="C13" s="97" t="s">
        <v>28</v>
      </c>
      <c r="D13" s="98"/>
      <c r="E13" s="141">
        <v>2015</v>
      </c>
      <c r="F13" s="120">
        <f>E13+1</f>
        <v>2016</v>
      </c>
      <c r="G13" s="121">
        <f t="shared" ref="G13:M13" si="0">F13+1</f>
        <v>2017</v>
      </c>
      <c r="H13" s="122">
        <f t="shared" si="0"/>
        <v>2018</v>
      </c>
      <c r="I13" s="123">
        <f t="shared" si="0"/>
        <v>2019</v>
      </c>
      <c r="J13" s="141">
        <f t="shared" si="0"/>
        <v>2020</v>
      </c>
      <c r="K13" s="120">
        <f t="shared" si="0"/>
        <v>2021</v>
      </c>
      <c r="L13" s="121">
        <f t="shared" si="0"/>
        <v>2022</v>
      </c>
      <c r="M13" s="122">
        <f t="shared" si="0"/>
        <v>2023</v>
      </c>
    </row>
    <row r="14" spans="2:13">
      <c r="B14" s="96"/>
      <c r="C14" s="96"/>
      <c r="D14" s="98"/>
      <c r="E14" s="124"/>
      <c r="F14" s="124"/>
      <c r="G14" s="124"/>
      <c r="H14" s="124"/>
      <c r="K14" s="124"/>
      <c r="L14" s="124"/>
      <c r="M14" s="124"/>
    </row>
    <row r="15" spans="2:13">
      <c r="B15" s="96"/>
      <c r="C15" s="96"/>
      <c r="D15" s="98"/>
      <c r="E15" s="124"/>
      <c r="F15" s="124"/>
      <c r="G15" s="124"/>
      <c r="H15" s="124"/>
      <c r="I15" s="124"/>
      <c r="K15" s="124"/>
      <c r="L15" s="124"/>
      <c r="M15" s="124"/>
    </row>
    <row r="16" spans="2:13">
      <c r="B16" s="125" t="s">
        <v>29</v>
      </c>
      <c r="C16" s="125" t="s">
        <v>30</v>
      </c>
      <c r="D16" s="126" t="s">
        <v>103</v>
      </c>
      <c r="E16" s="127" t="s">
        <v>108</v>
      </c>
      <c r="F16" s="127" t="s">
        <v>109</v>
      </c>
      <c r="G16" s="127" t="s">
        <v>110</v>
      </c>
      <c r="H16" s="127" t="s">
        <v>111</v>
      </c>
      <c r="I16" s="127" t="s">
        <v>112</v>
      </c>
      <c r="J16" s="127" t="s">
        <v>117</v>
      </c>
      <c r="K16" s="127" t="s">
        <v>119</v>
      </c>
      <c r="L16" s="127" t="s">
        <v>120</v>
      </c>
      <c r="M16" s="127" t="s">
        <v>121</v>
      </c>
    </row>
    <row r="17" spans="1:15" hidden="1">
      <c r="A17" s="148"/>
      <c r="B17" s="128">
        <v>1</v>
      </c>
      <c r="C17" s="129" t="s">
        <v>31</v>
      </c>
      <c r="D17" s="98"/>
      <c r="E17" s="130">
        <v>4</v>
      </c>
      <c r="F17" s="130">
        <v>0</v>
      </c>
      <c r="G17" s="131">
        <v>4</v>
      </c>
      <c r="H17" s="131">
        <v>0</v>
      </c>
      <c r="I17" s="131">
        <v>0</v>
      </c>
      <c r="J17" s="146">
        <v>3</v>
      </c>
      <c r="K17" s="130">
        <v>0</v>
      </c>
      <c r="L17" s="130">
        <v>0</v>
      </c>
      <c r="M17" s="130">
        <v>1</v>
      </c>
      <c r="O17" s="146"/>
    </row>
    <row r="18" spans="1:15" hidden="1">
      <c r="A18" s="148"/>
      <c r="B18" s="128">
        <v>2</v>
      </c>
      <c r="C18" s="129" t="s">
        <v>32</v>
      </c>
      <c r="D18" s="98"/>
      <c r="E18" s="130">
        <v>0</v>
      </c>
      <c r="F18" s="130">
        <v>15</v>
      </c>
      <c r="G18" s="131">
        <v>46</v>
      </c>
      <c r="H18" s="131">
        <v>48</v>
      </c>
      <c r="I18" s="131">
        <v>49</v>
      </c>
      <c r="J18" s="146">
        <v>37</v>
      </c>
      <c r="K18" s="130">
        <v>39</v>
      </c>
      <c r="L18" s="130">
        <v>19</v>
      </c>
      <c r="M18" s="130">
        <v>52</v>
      </c>
      <c r="O18" s="146"/>
    </row>
    <row r="19" spans="1:15" hidden="1">
      <c r="A19" s="148"/>
      <c r="B19" s="128">
        <v>3</v>
      </c>
      <c r="C19" s="129" t="s">
        <v>33</v>
      </c>
      <c r="D19" s="98"/>
      <c r="E19" s="130">
        <v>0</v>
      </c>
      <c r="F19" s="130">
        <v>0</v>
      </c>
      <c r="G19" s="131">
        <v>1</v>
      </c>
      <c r="H19" s="131">
        <v>0</v>
      </c>
      <c r="I19" s="131">
        <v>0</v>
      </c>
      <c r="J19" s="146">
        <v>2</v>
      </c>
      <c r="K19" s="130">
        <v>5</v>
      </c>
      <c r="L19" s="130">
        <v>3</v>
      </c>
      <c r="M19" s="130">
        <v>4</v>
      </c>
      <c r="O19" s="146"/>
    </row>
    <row r="20" spans="1:15" hidden="1">
      <c r="A20" s="148"/>
      <c r="B20" s="128">
        <v>4</v>
      </c>
      <c r="C20" s="129" t="s">
        <v>34</v>
      </c>
      <c r="D20" s="98"/>
      <c r="E20" s="130">
        <v>0</v>
      </c>
      <c r="F20" s="130">
        <v>0</v>
      </c>
      <c r="G20" s="131">
        <v>2</v>
      </c>
      <c r="H20" s="131">
        <v>0</v>
      </c>
      <c r="I20" s="131">
        <v>2</v>
      </c>
      <c r="J20" s="146">
        <v>3</v>
      </c>
      <c r="K20" s="130">
        <v>5</v>
      </c>
      <c r="L20" s="130">
        <v>4</v>
      </c>
      <c r="M20" s="130">
        <v>4</v>
      </c>
      <c r="O20" s="146"/>
    </row>
    <row r="21" spans="1:15">
      <c r="A21" s="148"/>
      <c r="B21" s="128">
        <v>5</v>
      </c>
      <c r="C21" s="129" t="s">
        <v>35</v>
      </c>
      <c r="D21" s="98"/>
      <c r="E21" s="130">
        <v>0</v>
      </c>
      <c r="F21" s="130">
        <v>6</v>
      </c>
      <c r="G21" s="131">
        <v>21</v>
      </c>
      <c r="H21" s="131">
        <v>0</v>
      </c>
      <c r="I21" s="131">
        <v>14</v>
      </c>
      <c r="J21" s="146">
        <v>16</v>
      </c>
      <c r="K21" s="130">
        <v>11</v>
      </c>
      <c r="L21" s="130">
        <v>5</v>
      </c>
      <c r="M21" s="130">
        <v>26</v>
      </c>
      <c r="O21" s="146"/>
    </row>
    <row r="22" spans="1:15" hidden="1">
      <c r="A22" s="148"/>
      <c r="B22" s="128">
        <v>6</v>
      </c>
      <c r="C22" s="129" t="s">
        <v>36</v>
      </c>
      <c r="D22" s="98"/>
      <c r="E22" s="130">
        <v>4</v>
      </c>
      <c r="F22" s="130">
        <v>2</v>
      </c>
      <c r="G22" s="131">
        <v>0</v>
      </c>
      <c r="H22" s="131">
        <v>0</v>
      </c>
      <c r="I22" s="131">
        <v>4</v>
      </c>
      <c r="J22" s="146">
        <v>0</v>
      </c>
      <c r="K22" s="130">
        <v>5</v>
      </c>
      <c r="L22" s="130">
        <v>8</v>
      </c>
      <c r="M22" s="130">
        <v>12</v>
      </c>
      <c r="O22" s="146"/>
    </row>
    <row r="23" spans="1:15" hidden="1">
      <c r="A23" s="148"/>
      <c r="B23" s="128">
        <v>7</v>
      </c>
      <c r="C23" s="129" t="s">
        <v>37</v>
      </c>
      <c r="D23" s="98"/>
      <c r="E23" s="130">
        <v>29</v>
      </c>
      <c r="F23" s="130">
        <v>87</v>
      </c>
      <c r="G23" s="131">
        <v>46</v>
      </c>
      <c r="H23" s="131">
        <v>56</v>
      </c>
      <c r="I23" s="131">
        <v>48</v>
      </c>
      <c r="J23" s="146">
        <v>9</v>
      </c>
      <c r="K23" s="130">
        <v>0</v>
      </c>
      <c r="L23" s="130">
        <v>1</v>
      </c>
      <c r="M23" s="130">
        <v>4</v>
      </c>
      <c r="O23" s="146"/>
    </row>
    <row r="24" spans="1:15" hidden="1">
      <c r="A24" s="148"/>
      <c r="B24" s="128">
        <v>8</v>
      </c>
      <c r="C24" s="129" t="s">
        <v>38</v>
      </c>
      <c r="D24" s="98"/>
      <c r="E24" s="130">
        <v>21</v>
      </c>
      <c r="F24" s="130">
        <v>19</v>
      </c>
      <c r="G24" s="131">
        <v>60</v>
      </c>
      <c r="H24" s="131">
        <v>43</v>
      </c>
      <c r="I24" s="131">
        <v>34</v>
      </c>
      <c r="J24" s="146">
        <v>34</v>
      </c>
      <c r="K24" s="130">
        <v>19</v>
      </c>
      <c r="L24" s="130">
        <v>17</v>
      </c>
      <c r="M24" s="130">
        <v>23</v>
      </c>
      <c r="O24" s="146"/>
    </row>
    <row r="25" spans="1:15" hidden="1">
      <c r="A25" s="148"/>
      <c r="B25" s="128">
        <v>9</v>
      </c>
      <c r="C25" s="129" t="s">
        <v>39</v>
      </c>
      <c r="D25" s="98"/>
      <c r="E25" s="130">
        <v>180</v>
      </c>
      <c r="F25" s="130">
        <v>165</v>
      </c>
      <c r="G25" s="131">
        <v>116</v>
      </c>
      <c r="H25" s="131">
        <v>206</v>
      </c>
      <c r="I25" s="131">
        <v>271</v>
      </c>
      <c r="J25" s="146">
        <v>196</v>
      </c>
      <c r="K25" s="130">
        <v>137</v>
      </c>
      <c r="L25" s="130">
        <v>88</v>
      </c>
      <c r="M25" s="130">
        <v>78</v>
      </c>
      <c r="O25" s="146"/>
    </row>
    <row r="26" spans="1:15" hidden="1">
      <c r="A26" s="148"/>
      <c r="B26" s="128">
        <v>10</v>
      </c>
      <c r="C26" s="129" t="s">
        <v>40</v>
      </c>
      <c r="D26" s="98"/>
      <c r="E26" s="130">
        <v>28</v>
      </c>
      <c r="F26" s="130">
        <v>5</v>
      </c>
      <c r="G26" s="131">
        <v>12</v>
      </c>
      <c r="H26" s="131">
        <v>21</v>
      </c>
      <c r="I26" s="131">
        <v>11</v>
      </c>
      <c r="J26" s="146">
        <v>9</v>
      </c>
      <c r="K26" s="130">
        <v>11</v>
      </c>
      <c r="L26" s="130">
        <v>17</v>
      </c>
      <c r="M26" s="130">
        <v>1</v>
      </c>
      <c r="O26" s="146"/>
    </row>
    <row r="27" spans="1:15" hidden="1">
      <c r="A27" s="148"/>
      <c r="B27" s="128">
        <v>11</v>
      </c>
      <c r="C27" s="129" t="s">
        <v>41</v>
      </c>
      <c r="D27" s="98"/>
      <c r="E27" s="130">
        <v>40</v>
      </c>
      <c r="F27" s="130">
        <v>25</v>
      </c>
      <c r="G27" s="131">
        <v>52</v>
      </c>
      <c r="H27" s="131">
        <v>27</v>
      </c>
      <c r="I27" s="131">
        <v>32</v>
      </c>
      <c r="J27" s="146">
        <v>8</v>
      </c>
      <c r="K27" s="130">
        <v>17</v>
      </c>
      <c r="L27" s="130">
        <v>13</v>
      </c>
      <c r="M27" s="130">
        <v>17</v>
      </c>
      <c r="O27" s="146"/>
    </row>
    <row r="28" spans="1:15" hidden="1">
      <c r="A28" s="148"/>
      <c r="B28" s="128">
        <v>12</v>
      </c>
      <c r="C28" s="129" t="s">
        <v>42</v>
      </c>
      <c r="D28" s="98"/>
      <c r="E28" s="130">
        <v>5</v>
      </c>
      <c r="F28" s="130">
        <v>0</v>
      </c>
      <c r="G28" s="131">
        <v>19</v>
      </c>
      <c r="H28" s="131">
        <v>1</v>
      </c>
      <c r="I28" s="131">
        <v>0</v>
      </c>
      <c r="J28" s="146">
        <v>1</v>
      </c>
      <c r="K28" s="130">
        <v>1</v>
      </c>
      <c r="L28" s="130">
        <v>2</v>
      </c>
      <c r="M28" s="130">
        <v>0</v>
      </c>
      <c r="O28" s="146"/>
    </row>
    <row r="29" spans="1:15" hidden="1">
      <c r="A29" s="148"/>
      <c r="B29" s="128">
        <v>13</v>
      </c>
      <c r="C29" s="129" t="s">
        <v>43</v>
      </c>
      <c r="D29" s="98"/>
      <c r="E29" s="130">
        <v>3</v>
      </c>
      <c r="F29" s="130">
        <v>12</v>
      </c>
      <c r="G29" s="131">
        <v>40</v>
      </c>
      <c r="H29" s="131">
        <v>64</v>
      </c>
      <c r="I29" s="131">
        <v>52</v>
      </c>
      <c r="J29" s="146">
        <v>33</v>
      </c>
      <c r="K29" s="130">
        <v>40</v>
      </c>
      <c r="L29" s="130">
        <v>27</v>
      </c>
      <c r="M29" s="130">
        <v>28</v>
      </c>
      <c r="O29" s="146"/>
    </row>
    <row r="30" spans="1:15" hidden="1">
      <c r="A30" s="148"/>
      <c r="B30" s="128">
        <v>14</v>
      </c>
      <c r="C30" s="129" t="s">
        <v>44</v>
      </c>
      <c r="D30" s="98"/>
      <c r="E30" s="130">
        <v>477</v>
      </c>
      <c r="F30" s="130">
        <v>761</v>
      </c>
      <c r="G30" s="131">
        <v>856</v>
      </c>
      <c r="H30" s="131">
        <v>670</v>
      </c>
      <c r="I30" s="131">
        <v>303</v>
      </c>
      <c r="J30" s="146">
        <v>413</v>
      </c>
      <c r="K30" s="130">
        <v>365</v>
      </c>
      <c r="L30" s="130">
        <v>318</v>
      </c>
      <c r="M30" s="130">
        <v>246</v>
      </c>
      <c r="O30" s="146"/>
    </row>
    <row r="31" spans="1:15" hidden="1">
      <c r="A31" s="148"/>
      <c r="B31" s="128">
        <v>15</v>
      </c>
      <c r="C31" s="129" t="s">
        <v>45</v>
      </c>
      <c r="D31" s="98"/>
      <c r="E31" s="130">
        <v>1972</v>
      </c>
      <c r="F31" s="130">
        <v>2405</v>
      </c>
      <c r="G31" s="131">
        <v>4015</v>
      </c>
      <c r="H31" s="131">
        <v>4345</v>
      </c>
      <c r="I31" s="131">
        <v>5096</v>
      </c>
      <c r="J31" s="146">
        <v>4979</v>
      </c>
      <c r="K31" s="130">
        <v>4697</v>
      </c>
      <c r="L31" s="130">
        <v>4537</v>
      </c>
      <c r="M31" s="130">
        <v>4214</v>
      </c>
      <c r="O31" s="146"/>
    </row>
    <row r="32" spans="1:15" hidden="1">
      <c r="A32" s="148"/>
      <c r="B32" s="128">
        <v>16</v>
      </c>
      <c r="C32" s="129" t="s">
        <v>46</v>
      </c>
      <c r="D32" s="98"/>
      <c r="E32" s="130">
        <v>528</v>
      </c>
      <c r="F32" s="130">
        <v>1131</v>
      </c>
      <c r="G32" s="131">
        <v>1276</v>
      </c>
      <c r="H32" s="131">
        <v>1463</v>
      </c>
      <c r="I32" s="131">
        <v>1387</v>
      </c>
      <c r="J32" s="146">
        <v>1072</v>
      </c>
      <c r="K32" s="130">
        <v>1073</v>
      </c>
      <c r="L32" s="130">
        <v>777</v>
      </c>
      <c r="M32" s="130">
        <v>687</v>
      </c>
      <c r="O32" s="146"/>
    </row>
    <row r="33" spans="1:15" hidden="1">
      <c r="A33" s="148"/>
      <c r="B33" s="128">
        <v>17</v>
      </c>
      <c r="C33" s="129" t="s">
        <v>47</v>
      </c>
      <c r="D33" s="98"/>
      <c r="E33" s="130">
        <v>1820</v>
      </c>
      <c r="F33" s="130">
        <v>996</v>
      </c>
      <c r="G33" s="131">
        <v>738</v>
      </c>
      <c r="H33" s="131">
        <v>743</v>
      </c>
      <c r="I33" s="131">
        <v>494</v>
      </c>
      <c r="J33" s="146">
        <v>398</v>
      </c>
      <c r="K33" s="130">
        <v>229</v>
      </c>
      <c r="L33" s="130">
        <v>150</v>
      </c>
      <c r="M33" s="130">
        <v>168</v>
      </c>
      <c r="O33" s="146"/>
    </row>
    <row r="34" spans="1:15" hidden="1">
      <c r="A34" s="148"/>
      <c r="B34" s="128">
        <v>18</v>
      </c>
      <c r="C34" s="129" t="s">
        <v>48</v>
      </c>
      <c r="D34" s="98"/>
      <c r="E34" s="130">
        <v>0</v>
      </c>
      <c r="F34" s="130">
        <v>0</v>
      </c>
      <c r="G34" s="131">
        <v>0</v>
      </c>
      <c r="H34" s="131">
        <v>0</v>
      </c>
      <c r="I34" s="131">
        <v>0</v>
      </c>
      <c r="J34" s="146">
        <v>0</v>
      </c>
      <c r="K34" s="130">
        <v>0</v>
      </c>
      <c r="L34" s="130">
        <v>0</v>
      </c>
      <c r="M34" s="130">
        <v>0</v>
      </c>
      <c r="O34" s="146"/>
    </row>
    <row r="35" spans="1:15">
      <c r="A35" s="148"/>
      <c r="B35" s="128">
        <v>19</v>
      </c>
      <c r="C35" s="129" t="s">
        <v>49</v>
      </c>
      <c r="D35" s="98"/>
      <c r="E35" s="130">
        <v>1060</v>
      </c>
      <c r="F35" s="130">
        <v>1178</v>
      </c>
      <c r="G35" s="131">
        <v>1273</v>
      </c>
      <c r="H35" s="131">
        <v>732</v>
      </c>
      <c r="I35" s="131">
        <v>606</v>
      </c>
      <c r="J35" s="146">
        <v>508</v>
      </c>
      <c r="K35" s="130">
        <v>185</v>
      </c>
      <c r="L35" s="130">
        <v>160</v>
      </c>
      <c r="M35" s="130">
        <v>169</v>
      </c>
      <c r="O35" s="146"/>
    </row>
    <row r="36" spans="1:15" hidden="1">
      <c r="A36" s="148"/>
      <c r="B36" s="128">
        <v>20</v>
      </c>
      <c r="C36" s="129" t="s">
        <v>50</v>
      </c>
      <c r="D36" s="98"/>
      <c r="E36" s="130">
        <v>9</v>
      </c>
      <c r="F36" s="130">
        <v>159</v>
      </c>
      <c r="G36" s="131">
        <v>151</v>
      </c>
      <c r="H36" s="131">
        <v>127</v>
      </c>
      <c r="I36" s="131">
        <v>76</v>
      </c>
      <c r="J36" s="146">
        <v>58</v>
      </c>
      <c r="K36" s="130">
        <v>71</v>
      </c>
      <c r="L36" s="130">
        <v>137</v>
      </c>
      <c r="M36" s="130">
        <v>214</v>
      </c>
      <c r="O36" s="146"/>
    </row>
    <row r="37" spans="1:15" hidden="1">
      <c r="A37" s="148"/>
      <c r="B37" s="128">
        <v>21</v>
      </c>
      <c r="C37" s="129" t="s">
        <v>51</v>
      </c>
      <c r="D37" s="98"/>
      <c r="E37" s="130">
        <v>414</v>
      </c>
      <c r="F37" s="130">
        <v>801</v>
      </c>
      <c r="G37" s="131">
        <v>1658</v>
      </c>
      <c r="H37" s="131">
        <v>2737</v>
      </c>
      <c r="I37" s="131">
        <v>2127</v>
      </c>
      <c r="J37" s="146">
        <v>966</v>
      </c>
      <c r="K37" s="130">
        <v>1120</v>
      </c>
      <c r="L37" s="130">
        <v>1801</v>
      </c>
      <c r="M37" s="130">
        <v>2589</v>
      </c>
      <c r="O37" s="146"/>
    </row>
    <row r="38" spans="1:15" hidden="1">
      <c r="A38" s="148"/>
      <c r="B38" s="128">
        <v>22</v>
      </c>
      <c r="C38" s="129" t="s">
        <v>52</v>
      </c>
      <c r="D38" s="98"/>
      <c r="E38" s="130">
        <v>141</v>
      </c>
      <c r="F38" s="130">
        <v>125</v>
      </c>
      <c r="G38" s="131">
        <v>98</v>
      </c>
      <c r="H38" s="131">
        <v>104</v>
      </c>
      <c r="I38" s="131">
        <v>0</v>
      </c>
      <c r="J38" s="146">
        <v>0</v>
      </c>
      <c r="K38" s="130">
        <v>0</v>
      </c>
      <c r="L38" s="130">
        <v>0</v>
      </c>
      <c r="M38" s="130">
        <v>0</v>
      </c>
      <c r="O38" s="146"/>
    </row>
    <row r="39" spans="1:15" hidden="1">
      <c r="A39" s="148"/>
      <c r="B39" s="128">
        <v>23</v>
      </c>
      <c r="C39" s="129" t="s">
        <v>53</v>
      </c>
      <c r="D39" s="98"/>
      <c r="E39" s="130">
        <v>74</v>
      </c>
      <c r="F39" s="130">
        <v>32</v>
      </c>
      <c r="G39" s="131">
        <v>42</v>
      </c>
      <c r="H39" s="131">
        <v>38</v>
      </c>
      <c r="I39" s="131">
        <v>49</v>
      </c>
      <c r="J39" s="146">
        <v>45</v>
      </c>
      <c r="K39" s="130">
        <v>27</v>
      </c>
      <c r="L39" s="130">
        <v>30</v>
      </c>
      <c r="M39" s="130">
        <v>19</v>
      </c>
      <c r="O39" s="146"/>
    </row>
    <row r="40" spans="1:15" hidden="1">
      <c r="A40" s="148"/>
      <c r="B40" s="128">
        <v>24</v>
      </c>
      <c r="C40" s="129" t="s">
        <v>54</v>
      </c>
      <c r="D40" s="98"/>
      <c r="E40" s="130">
        <v>7</v>
      </c>
      <c r="F40" s="130">
        <v>101</v>
      </c>
      <c r="G40" s="131">
        <v>218</v>
      </c>
      <c r="H40" s="131">
        <v>556</v>
      </c>
      <c r="I40" s="131">
        <v>524</v>
      </c>
      <c r="J40" s="146">
        <v>354</v>
      </c>
      <c r="K40" s="130">
        <v>392</v>
      </c>
      <c r="L40" s="130">
        <v>474</v>
      </c>
      <c r="M40" s="130">
        <v>363</v>
      </c>
      <c r="O40" s="146"/>
    </row>
    <row r="41" spans="1:15" hidden="1">
      <c r="A41" s="148"/>
      <c r="B41" s="128">
        <v>25</v>
      </c>
      <c r="C41" s="129" t="s">
        <v>55</v>
      </c>
      <c r="D41" s="98"/>
      <c r="E41" s="130">
        <v>0</v>
      </c>
      <c r="F41" s="130">
        <v>4</v>
      </c>
      <c r="G41" s="131">
        <v>10</v>
      </c>
      <c r="H41" s="131">
        <v>0</v>
      </c>
      <c r="I41" s="131">
        <v>2</v>
      </c>
      <c r="J41" s="146">
        <v>3</v>
      </c>
      <c r="K41" s="130">
        <v>1</v>
      </c>
      <c r="L41" s="130">
        <v>0</v>
      </c>
      <c r="M41" s="130">
        <v>5</v>
      </c>
      <c r="O41" s="146"/>
    </row>
    <row r="42" spans="1:15" hidden="1">
      <c r="A42" s="148"/>
      <c r="B42" s="128">
        <v>26</v>
      </c>
      <c r="C42" s="129" t="s">
        <v>56</v>
      </c>
      <c r="D42" s="98"/>
      <c r="E42" s="130">
        <v>0</v>
      </c>
      <c r="F42" s="130">
        <v>39</v>
      </c>
      <c r="G42" s="131">
        <v>29</v>
      </c>
      <c r="H42" s="131">
        <v>19</v>
      </c>
      <c r="I42" s="131">
        <v>13</v>
      </c>
      <c r="J42" s="146">
        <v>14</v>
      </c>
      <c r="K42" s="130">
        <v>11</v>
      </c>
      <c r="L42" s="130">
        <v>18</v>
      </c>
      <c r="M42" s="130">
        <v>9</v>
      </c>
      <c r="O42" s="146"/>
    </row>
    <row r="43" spans="1:15" hidden="1">
      <c r="A43" s="148"/>
      <c r="B43" s="128">
        <v>27</v>
      </c>
      <c r="C43" s="129" t="s">
        <v>57</v>
      </c>
      <c r="D43" s="98"/>
      <c r="E43" s="130">
        <v>0</v>
      </c>
      <c r="F43" s="130">
        <v>0</v>
      </c>
      <c r="G43" s="131">
        <v>0</v>
      </c>
      <c r="H43" s="131">
        <v>0</v>
      </c>
      <c r="I43" s="131">
        <v>5</v>
      </c>
      <c r="J43" s="146">
        <v>10</v>
      </c>
      <c r="K43" s="130">
        <v>23</v>
      </c>
      <c r="L43" s="130">
        <v>15</v>
      </c>
      <c r="M43" s="130">
        <v>6</v>
      </c>
      <c r="O43" s="146"/>
    </row>
    <row r="44" spans="1:15">
      <c r="A44" s="148"/>
      <c r="B44" s="128">
        <v>28</v>
      </c>
      <c r="C44" s="129" t="s">
        <v>58</v>
      </c>
      <c r="D44" s="98"/>
      <c r="E44" s="130">
        <v>37</v>
      </c>
      <c r="F44" s="130">
        <v>26</v>
      </c>
      <c r="G44" s="131">
        <v>6</v>
      </c>
      <c r="H44" s="131">
        <v>4</v>
      </c>
      <c r="I44" s="131">
        <v>6</v>
      </c>
      <c r="J44" s="146">
        <v>1</v>
      </c>
      <c r="K44" s="130">
        <v>5</v>
      </c>
      <c r="L44" s="130">
        <v>1</v>
      </c>
      <c r="M44" s="130">
        <v>3</v>
      </c>
      <c r="O44" s="146"/>
    </row>
    <row r="45" spans="1:15" hidden="1">
      <c r="A45" s="148"/>
      <c r="B45" s="128">
        <v>29</v>
      </c>
      <c r="C45" s="129" t="s">
        <v>59</v>
      </c>
      <c r="D45" s="98"/>
      <c r="E45" s="130">
        <v>403</v>
      </c>
      <c r="F45" s="130">
        <v>674</v>
      </c>
      <c r="G45" s="131">
        <v>1157</v>
      </c>
      <c r="H45" s="131">
        <v>1006</v>
      </c>
      <c r="I45" s="131">
        <v>304</v>
      </c>
      <c r="J45" s="146">
        <v>115</v>
      </c>
      <c r="K45" s="130">
        <v>88</v>
      </c>
      <c r="L45" s="130">
        <v>93</v>
      </c>
      <c r="M45" s="130">
        <v>92</v>
      </c>
      <c r="O45" s="146"/>
    </row>
    <row r="46" spans="1:15" hidden="1">
      <c r="A46" s="148"/>
      <c r="B46" s="128">
        <v>30</v>
      </c>
      <c r="C46" s="129" t="s">
        <v>60</v>
      </c>
      <c r="D46" s="98"/>
      <c r="E46" s="130">
        <v>0</v>
      </c>
      <c r="F46" s="130">
        <v>0</v>
      </c>
      <c r="G46" s="131">
        <v>79</v>
      </c>
      <c r="H46" s="131">
        <v>40</v>
      </c>
      <c r="I46" s="131">
        <v>148</v>
      </c>
      <c r="J46" s="146">
        <v>232</v>
      </c>
      <c r="K46" s="130">
        <v>175</v>
      </c>
      <c r="L46" s="130">
        <v>111</v>
      </c>
      <c r="M46" s="130">
        <v>134</v>
      </c>
      <c r="O46" s="146"/>
    </row>
    <row r="47" spans="1:15" hidden="1">
      <c r="A47" s="148"/>
      <c r="B47" s="128">
        <v>31</v>
      </c>
      <c r="C47" s="129" t="s">
        <v>61</v>
      </c>
      <c r="D47" s="98"/>
      <c r="E47" s="130">
        <v>0</v>
      </c>
      <c r="F47" s="130">
        <v>0</v>
      </c>
      <c r="G47" s="131">
        <v>0</v>
      </c>
      <c r="H47" s="131">
        <v>0</v>
      </c>
      <c r="I47" s="131">
        <v>0</v>
      </c>
      <c r="J47" s="146">
        <v>0</v>
      </c>
      <c r="K47" s="130">
        <v>0</v>
      </c>
      <c r="L47" s="130">
        <v>0</v>
      </c>
      <c r="M47" s="130">
        <v>0</v>
      </c>
      <c r="O47" s="146"/>
    </row>
    <row r="48" spans="1:15" hidden="1">
      <c r="A48" s="148"/>
      <c r="B48" s="128">
        <v>32</v>
      </c>
      <c r="C48" s="129" t="s">
        <v>62</v>
      </c>
      <c r="D48" s="98"/>
      <c r="E48" s="130">
        <v>2</v>
      </c>
      <c r="F48" s="130">
        <v>0</v>
      </c>
      <c r="G48" s="131">
        <v>6</v>
      </c>
      <c r="H48" s="131">
        <v>18</v>
      </c>
      <c r="I48" s="131">
        <v>5</v>
      </c>
      <c r="J48" s="146">
        <v>8</v>
      </c>
      <c r="K48" s="130">
        <v>8</v>
      </c>
      <c r="L48" s="130">
        <v>10</v>
      </c>
      <c r="M48" s="130">
        <v>13</v>
      </c>
      <c r="O48" s="146"/>
    </row>
    <row r="49" spans="2:15">
      <c r="B49" s="96"/>
      <c r="C49" s="96"/>
      <c r="D49" s="98"/>
      <c r="E49" s="124"/>
      <c r="F49" s="124"/>
      <c r="G49" s="124"/>
      <c r="H49" s="124"/>
      <c r="I49" s="124"/>
      <c r="K49" s="124"/>
      <c r="L49" s="124"/>
      <c r="M49" s="124"/>
    </row>
    <row r="50" spans="2:15">
      <c r="B50" s="96"/>
      <c r="C50" s="96"/>
      <c r="D50" s="98"/>
      <c r="E50" s="124"/>
      <c r="F50" s="124"/>
      <c r="G50" s="124"/>
      <c r="H50" s="124"/>
      <c r="I50" s="124"/>
      <c r="K50" s="124"/>
      <c r="L50" s="124"/>
      <c r="M50" s="124"/>
    </row>
    <row r="51" spans="2:15">
      <c r="B51" s="96"/>
      <c r="C51" s="96"/>
      <c r="D51" s="98"/>
      <c r="E51" s="124"/>
      <c r="F51" s="124"/>
      <c r="G51" s="124"/>
      <c r="H51" s="124"/>
      <c r="I51" s="124"/>
      <c r="K51" s="124"/>
      <c r="L51" s="124"/>
      <c r="M51" s="124"/>
    </row>
    <row r="52" spans="2:15">
      <c r="B52" s="96"/>
      <c r="C52" s="96"/>
      <c r="D52" s="98"/>
      <c r="E52" s="127" t="str">
        <f t="shared" ref="E52:M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</row>
    <row r="53" spans="2:15">
      <c r="B53" s="96"/>
      <c r="C53" s="96"/>
      <c r="D53" s="98"/>
      <c r="E53" s="127" t="str">
        <f t="shared" ref="E53:M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</row>
    <row r="54" spans="2:15">
      <c r="B54" s="128" t="s">
        <v>63</v>
      </c>
      <c r="C54" s="128" t="s">
        <v>64</v>
      </c>
      <c r="D54" s="98"/>
      <c r="E54" s="132">
        <f>SUM(E17:E48)</f>
        <v>7258</v>
      </c>
      <c r="F54" s="132">
        <f t="shared" ref="F54:M54" si="3">SUM(F17:F48)</f>
        <v>8768</v>
      </c>
      <c r="G54" s="132">
        <f t="shared" si="3"/>
        <v>12031</v>
      </c>
      <c r="H54" s="132">
        <f t="shared" si="3"/>
        <v>13068</v>
      </c>
      <c r="I54" s="132">
        <f t="shared" si="3"/>
        <v>11662</v>
      </c>
      <c r="J54" s="132">
        <f t="shared" si="3"/>
        <v>9527</v>
      </c>
      <c r="K54" s="132">
        <f t="shared" si="3"/>
        <v>8760</v>
      </c>
      <c r="L54" s="132">
        <f t="shared" si="3"/>
        <v>8836</v>
      </c>
      <c r="M54" s="132">
        <f t="shared" si="3"/>
        <v>9181</v>
      </c>
    </row>
    <row r="55" spans="2:15">
      <c r="B55" s="128"/>
      <c r="C55" s="128"/>
      <c r="D55" s="98"/>
      <c r="E55" s="132"/>
      <c r="F55" s="132"/>
      <c r="G55" s="132"/>
      <c r="H55" s="132"/>
      <c r="I55" s="132"/>
    </row>
    <row r="56" spans="2:15">
      <c r="B56" s="96"/>
      <c r="C56" s="128" t="s">
        <v>65</v>
      </c>
      <c r="D56" s="98"/>
      <c r="E56" s="132">
        <f>MEDIAN(E17:M48)</f>
        <v>21</v>
      </c>
      <c r="F56" s="132"/>
      <c r="G56" s="132"/>
      <c r="H56" s="151"/>
      <c r="I56" s="149"/>
      <c r="J56" s="149"/>
      <c r="K56" s="149"/>
      <c r="L56" s="149"/>
      <c r="M56" s="149"/>
    </row>
    <row r="57" spans="2:15">
      <c r="B57" s="96"/>
      <c r="C57" s="128" t="s">
        <v>126</v>
      </c>
      <c r="D57" s="98"/>
      <c r="E57" s="133">
        <f>AVERAGE(E17:M48)</f>
        <v>309.34375</v>
      </c>
      <c r="G57" s="133"/>
      <c r="H57" s="159"/>
    </row>
    <row r="58" spans="2:15">
      <c r="B58" s="96"/>
      <c r="C58" s="128" t="s">
        <v>127</v>
      </c>
      <c r="D58" s="98"/>
      <c r="E58" s="131">
        <f>STDEV(E17:M48)</f>
        <v>803.98162686538308</v>
      </c>
      <c r="G58" s="131"/>
      <c r="H58" s="131"/>
      <c r="I58" s="131"/>
      <c r="J58" s="131"/>
      <c r="K58" s="131"/>
      <c r="L58" s="131"/>
      <c r="M58" s="131"/>
      <c r="N58" s="131"/>
      <c r="O58" s="130"/>
    </row>
    <row r="59" spans="2:15">
      <c r="E59" s="134"/>
      <c r="G59" s="130"/>
      <c r="H59" s="210">
        <v>4000</v>
      </c>
      <c r="I59" s="130">
        <v>2000</v>
      </c>
      <c r="J59" s="130">
        <v>1000</v>
      </c>
      <c r="K59" s="130">
        <v>500</v>
      </c>
      <c r="L59" s="130">
        <v>250</v>
      </c>
      <c r="M59" s="130">
        <v>100</v>
      </c>
      <c r="N59" s="130">
        <v>50</v>
      </c>
      <c r="O59" s="130">
        <v>25</v>
      </c>
    </row>
    <row r="60" spans="2:15">
      <c r="C60" s="128" t="s">
        <v>124</v>
      </c>
      <c r="E60" s="146">
        <f>MAX(E17:M48)</f>
        <v>5096</v>
      </c>
      <c r="G60" s="160">
        <v>5096</v>
      </c>
      <c r="H60" s="160">
        <v>4000</v>
      </c>
      <c r="I60" s="160">
        <v>2000</v>
      </c>
      <c r="J60" s="160">
        <v>1000</v>
      </c>
      <c r="K60" s="160">
        <v>500</v>
      </c>
      <c r="L60" s="160">
        <v>250</v>
      </c>
      <c r="M60" s="160">
        <v>100</v>
      </c>
      <c r="N60" s="160">
        <v>50</v>
      </c>
      <c r="O60" s="160">
        <v>25</v>
      </c>
    </row>
    <row r="61" spans="2:15">
      <c r="C61" s="135" t="s">
        <v>125</v>
      </c>
      <c r="E61" s="146">
        <f>MIN(E17:M48)</f>
        <v>0</v>
      </c>
    </row>
    <row r="62" spans="2:15" ht="15" thickBot="1"/>
    <row r="63" spans="2:15" ht="16.2">
      <c r="C63" s="128" t="s">
        <v>65</v>
      </c>
      <c r="D63" s="98"/>
      <c r="E63" s="132">
        <f>MEDIAN(E81:M110)</f>
        <v>17.5</v>
      </c>
      <c r="F63" s="130"/>
      <c r="G63" s="210">
        <v>4000</v>
      </c>
      <c r="H63" s="152" t="s">
        <v>135</v>
      </c>
      <c r="I63" s="199" t="s">
        <v>118</v>
      </c>
      <c r="K63" s="207" t="s">
        <v>124</v>
      </c>
      <c r="M63" s="130">
        <v>5096</v>
      </c>
    </row>
    <row r="64" spans="2:15" ht="16.2">
      <c r="C64" s="128" t="s">
        <v>126</v>
      </c>
      <c r="D64" s="98"/>
      <c r="E64" s="133">
        <f>AVERAGE(E81:M110)</f>
        <v>143.02962962962962</v>
      </c>
      <c r="F64" s="130"/>
      <c r="G64" s="130">
        <v>2000</v>
      </c>
      <c r="H64" s="152" t="s">
        <v>114</v>
      </c>
      <c r="I64" s="200" t="s">
        <v>118</v>
      </c>
      <c r="K64" s="207" t="s">
        <v>125</v>
      </c>
      <c r="M64" s="130">
        <v>0</v>
      </c>
    </row>
    <row r="65" spans="2:16" ht="16.2">
      <c r="C65" s="128" t="s">
        <v>127</v>
      </c>
      <c r="D65" s="98"/>
      <c r="E65" s="131">
        <f>STDEV(E81:M110)</f>
        <v>298.70919181530928</v>
      </c>
      <c r="F65" s="130"/>
      <c r="G65" s="130">
        <v>1000</v>
      </c>
      <c r="H65" s="152" t="s">
        <v>136</v>
      </c>
      <c r="I65" s="201" t="s">
        <v>118</v>
      </c>
    </row>
    <row r="66" spans="2:16" ht="16.2">
      <c r="F66" s="130"/>
      <c r="G66" s="130">
        <v>500</v>
      </c>
      <c r="H66" s="152" t="s">
        <v>138</v>
      </c>
      <c r="I66" s="202" t="s">
        <v>118</v>
      </c>
    </row>
    <row r="67" spans="2:16" ht="16.2">
      <c r="F67" s="130"/>
      <c r="G67" s="130">
        <v>250</v>
      </c>
      <c r="H67" s="152" t="s">
        <v>139</v>
      </c>
      <c r="I67" s="203" t="s">
        <v>118</v>
      </c>
    </row>
    <row r="68" spans="2:16" ht="16.2">
      <c r="F68" s="130"/>
      <c r="G68" s="130">
        <v>100</v>
      </c>
      <c r="H68" s="152" t="s">
        <v>113</v>
      </c>
      <c r="I68" s="204" t="s">
        <v>118</v>
      </c>
    </row>
    <row r="69" spans="2:16" ht="16.2">
      <c r="F69" s="130"/>
      <c r="G69" s="130">
        <v>50</v>
      </c>
      <c r="H69" s="152" t="s">
        <v>115</v>
      </c>
      <c r="I69" s="205" t="s">
        <v>118</v>
      </c>
    </row>
    <row r="70" spans="2:16" ht="16.2">
      <c r="F70" s="210"/>
      <c r="G70" s="130">
        <v>25</v>
      </c>
      <c r="H70" s="152" t="s">
        <v>116</v>
      </c>
      <c r="I70" s="206" t="s">
        <v>118</v>
      </c>
    </row>
    <row r="75" spans="2:16">
      <c r="B75" s="96"/>
      <c r="C75" s="97" t="s">
        <v>28</v>
      </c>
      <c r="D75" s="98"/>
      <c r="E75" s="141">
        <v>2015</v>
      </c>
      <c r="F75" s="120">
        <f>E75+1</f>
        <v>2016</v>
      </c>
      <c r="G75" s="121">
        <f t="shared" ref="G75:M75" si="4">F75+1</f>
        <v>2017</v>
      </c>
      <c r="H75" s="122">
        <f t="shared" si="4"/>
        <v>2018</v>
      </c>
      <c r="I75" s="123">
        <f t="shared" si="4"/>
        <v>2019</v>
      </c>
      <c r="J75" s="141">
        <f t="shared" si="4"/>
        <v>2020</v>
      </c>
      <c r="K75" s="120">
        <f t="shared" si="4"/>
        <v>2021</v>
      </c>
      <c r="L75" s="121">
        <f t="shared" si="4"/>
        <v>2022</v>
      </c>
      <c r="M75" s="122">
        <f t="shared" si="4"/>
        <v>2023</v>
      </c>
    </row>
    <row r="76" spans="2:16">
      <c r="B76" s="96"/>
      <c r="C76" s="96"/>
      <c r="D76" s="98"/>
      <c r="E76" s="124"/>
      <c r="F76" s="124"/>
      <c r="G76" s="124"/>
      <c r="H76" s="124"/>
      <c r="K76" s="124"/>
      <c r="L76" s="124"/>
      <c r="M76" s="124"/>
    </row>
    <row r="77" spans="2:16">
      <c r="B77" s="96"/>
      <c r="C77" s="96"/>
      <c r="D77" s="98"/>
      <c r="E77" s="124"/>
      <c r="F77" s="124"/>
      <c r="G77" s="124"/>
      <c r="H77" s="124"/>
      <c r="I77" s="124"/>
      <c r="K77" s="124"/>
      <c r="L77" s="124"/>
      <c r="M77" s="124"/>
    </row>
    <row r="78" spans="2:16" ht="15" thickBot="1">
      <c r="B78" s="125" t="s">
        <v>29</v>
      </c>
      <c r="C78" s="125" t="s">
        <v>30</v>
      </c>
      <c r="D78" s="126" t="s">
        <v>103</v>
      </c>
      <c r="E78" s="127" t="s">
        <v>108</v>
      </c>
      <c r="F78" s="127" t="s">
        <v>109</v>
      </c>
      <c r="G78" s="127" t="s">
        <v>110</v>
      </c>
      <c r="H78" s="127" t="s">
        <v>111</v>
      </c>
      <c r="I78" s="127" t="s">
        <v>112</v>
      </c>
      <c r="J78" s="127" t="s">
        <v>117</v>
      </c>
      <c r="K78" s="127" t="s">
        <v>119</v>
      </c>
      <c r="L78" s="127" t="s">
        <v>120</v>
      </c>
      <c r="M78" s="127" t="s">
        <v>121</v>
      </c>
      <c r="N78" s="127" t="s">
        <v>137</v>
      </c>
    </row>
    <row r="79" spans="2:16" ht="16.2">
      <c r="B79" s="128">
        <v>15</v>
      </c>
      <c r="C79" s="129" t="s">
        <v>45</v>
      </c>
      <c r="D79" s="98"/>
      <c r="E79" s="130">
        <v>1972</v>
      </c>
      <c r="F79" s="130">
        <v>2405</v>
      </c>
      <c r="G79" s="131">
        <v>4015</v>
      </c>
      <c r="H79" s="131">
        <v>4345</v>
      </c>
      <c r="I79" s="131">
        <v>5096</v>
      </c>
      <c r="J79" s="146">
        <v>4979</v>
      </c>
      <c r="K79" s="130">
        <v>4697</v>
      </c>
      <c r="L79" s="130">
        <v>4537</v>
      </c>
      <c r="M79" s="130">
        <v>4214</v>
      </c>
      <c r="N79" s="199" t="s">
        <v>118</v>
      </c>
      <c r="P79" s="161" t="s">
        <v>45</v>
      </c>
    </row>
    <row r="80" spans="2:16" ht="16.2">
      <c r="B80" s="128">
        <v>21</v>
      </c>
      <c r="C80" s="129" t="s">
        <v>51</v>
      </c>
      <c r="D80" s="98"/>
      <c r="E80" s="130">
        <v>414</v>
      </c>
      <c r="F80" s="130">
        <v>801</v>
      </c>
      <c r="G80" s="131">
        <v>1658</v>
      </c>
      <c r="H80" s="131">
        <v>2737</v>
      </c>
      <c r="I80" s="131">
        <v>2127</v>
      </c>
      <c r="J80" s="146">
        <v>966</v>
      </c>
      <c r="K80" s="130">
        <v>1120</v>
      </c>
      <c r="L80" s="130">
        <v>1801</v>
      </c>
      <c r="M80" s="130">
        <v>2589</v>
      </c>
      <c r="N80" s="200" t="s">
        <v>118</v>
      </c>
      <c r="P80" s="129" t="s">
        <v>51</v>
      </c>
    </row>
    <row r="81" spans="2:16" ht="16.2">
      <c r="B81" s="128">
        <v>16</v>
      </c>
      <c r="C81" s="129" t="s">
        <v>46</v>
      </c>
      <c r="D81" s="98"/>
      <c r="E81" s="130">
        <v>528</v>
      </c>
      <c r="F81" s="130">
        <v>1131</v>
      </c>
      <c r="G81" s="131">
        <v>1276</v>
      </c>
      <c r="H81" s="131">
        <v>1463</v>
      </c>
      <c r="I81" s="131">
        <v>1387</v>
      </c>
      <c r="J81" s="146">
        <v>1072</v>
      </c>
      <c r="K81" s="130">
        <v>1073</v>
      </c>
      <c r="L81" s="130">
        <v>777</v>
      </c>
      <c r="M81" s="130">
        <v>687</v>
      </c>
      <c r="N81" s="202" t="s">
        <v>118</v>
      </c>
      <c r="P81" s="161" t="s">
        <v>46</v>
      </c>
    </row>
    <row r="82" spans="2:16" ht="16.2">
      <c r="B82" s="128">
        <v>24</v>
      </c>
      <c r="C82" s="129" t="s">
        <v>54</v>
      </c>
      <c r="D82" s="98"/>
      <c r="E82" s="130">
        <v>7</v>
      </c>
      <c r="F82" s="130">
        <v>101</v>
      </c>
      <c r="G82" s="131">
        <v>218</v>
      </c>
      <c r="H82" s="131">
        <v>556</v>
      </c>
      <c r="I82" s="131">
        <v>524</v>
      </c>
      <c r="J82" s="146">
        <v>354</v>
      </c>
      <c r="K82" s="130">
        <v>392</v>
      </c>
      <c r="L82" s="130">
        <v>474</v>
      </c>
      <c r="M82" s="130">
        <v>363</v>
      </c>
      <c r="N82" s="202" t="s">
        <v>118</v>
      </c>
      <c r="P82" s="129" t="s">
        <v>54</v>
      </c>
    </row>
    <row r="83" spans="2:16" ht="16.2">
      <c r="B83" s="128">
        <v>14</v>
      </c>
      <c r="C83" s="129" t="s">
        <v>44</v>
      </c>
      <c r="D83" s="98"/>
      <c r="E83" s="130">
        <v>477</v>
      </c>
      <c r="F83" s="130">
        <v>761</v>
      </c>
      <c r="G83" s="131">
        <v>856</v>
      </c>
      <c r="H83" s="131">
        <v>670</v>
      </c>
      <c r="I83" s="131">
        <v>303</v>
      </c>
      <c r="J83" s="146">
        <v>413</v>
      </c>
      <c r="K83" s="130">
        <v>365</v>
      </c>
      <c r="L83" s="130">
        <v>318</v>
      </c>
      <c r="M83" s="130">
        <v>246</v>
      </c>
      <c r="N83" s="203" t="s">
        <v>118</v>
      </c>
      <c r="P83" s="161" t="s">
        <v>44</v>
      </c>
    </row>
    <row r="84" spans="2:16" ht="16.2">
      <c r="B84" s="128">
        <v>20</v>
      </c>
      <c r="C84" s="129" t="s">
        <v>50</v>
      </c>
      <c r="D84" s="98"/>
      <c r="E84" s="130">
        <v>9</v>
      </c>
      <c r="F84" s="130">
        <v>159</v>
      </c>
      <c r="G84" s="131">
        <v>151</v>
      </c>
      <c r="H84" s="131">
        <v>127</v>
      </c>
      <c r="I84" s="131">
        <v>76</v>
      </c>
      <c r="J84" s="146">
        <v>58</v>
      </c>
      <c r="K84" s="130">
        <v>71</v>
      </c>
      <c r="L84" s="130">
        <v>137</v>
      </c>
      <c r="M84" s="130">
        <v>214</v>
      </c>
      <c r="N84" s="203" t="s">
        <v>118</v>
      </c>
      <c r="P84" s="129" t="s">
        <v>50</v>
      </c>
    </row>
    <row r="85" spans="2:16" ht="16.2">
      <c r="B85" s="128">
        <v>19</v>
      </c>
      <c r="C85" s="129" t="s">
        <v>49</v>
      </c>
      <c r="D85" s="98"/>
      <c r="E85" s="130">
        <v>1060</v>
      </c>
      <c r="F85" s="130">
        <v>1178</v>
      </c>
      <c r="G85" s="131">
        <v>1273</v>
      </c>
      <c r="H85" s="131">
        <v>732</v>
      </c>
      <c r="I85" s="131">
        <v>606</v>
      </c>
      <c r="J85" s="146">
        <v>508</v>
      </c>
      <c r="K85" s="130">
        <v>185</v>
      </c>
      <c r="L85" s="130">
        <v>160</v>
      </c>
      <c r="M85" s="130">
        <v>169</v>
      </c>
      <c r="N85" s="203" t="s">
        <v>118</v>
      </c>
      <c r="P85" s="161" t="s">
        <v>49</v>
      </c>
    </row>
    <row r="86" spans="2:16" ht="16.2">
      <c r="B86" s="128">
        <v>17</v>
      </c>
      <c r="C86" s="129" t="s">
        <v>47</v>
      </c>
      <c r="D86" s="98"/>
      <c r="E86" s="130">
        <v>1820</v>
      </c>
      <c r="F86" s="130">
        <v>996</v>
      </c>
      <c r="G86" s="131">
        <v>738</v>
      </c>
      <c r="H86" s="131">
        <v>743</v>
      </c>
      <c r="I86" s="131">
        <v>494</v>
      </c>
      <c r="J86" s="146">
        <v>398</v>
      </c>
      <c r="K86" s="130">
        <v>229</v>
      </c>
      <c r="L86" s="130">
        <v>150</v>
      </c>
      <c r="M86" s="130">
        <v>168</v>
      </c>
      <c r="N86" s="203" t="s">
        <v>118</v>
      </c>
      <c r="P86" s="129" t="s">
        <v>47</v>
      </c>
    </row>
    <row r="87" spans="2:16" ht="16.2">
      <c r="B87" s="128">
        <v>30</v>
      </c>
      <c r="C87" s="129" t="s">
        <v>60</v>
      </c>
      <c r="D87" s="98"/>
      <c r="E87" s="130">
        <v>0</v>
      </c>
      <c r="F87" s="130">
        <v>0</v>
      </c>
      <c r="G87" s="131">
        <v>79</v>
      </c>
      <c r="H87" s="131">
        <v>40</v>
      </c>
      <c r="I87" s="131">
        <v>148</v>
      </c>
      <c r="J87" s="146">
        <v>232</v>
      </c>
      <c r="K87" s="130">
        <v>175</v>
      </c>
      <c r="L87" s="130">
        <v>111</v>
      </c>
      <c r="M87" s="130">
        <v>134</v>
      </c>
      <c r="N87" s="203" t="s">
        <v>118</v>
      </c>
      <c r="P87" s="161" t="s">
        <v>60</v>
      </c>
    </row>
    <row r="88" spans="2:16" ht="16.2">
      <c r="B88" s="128">
        <v>29</v>
      </c>
      <c r="C88" s="129" t="s">
        <v>59</v>
      </c>
      <c r="D88" s="98"/>
      <c r="E88" s="130">
        <v>403</v>
      </c>
      <c r="F88" s="130">
        <v>674</v>
      </c>
      <c r="G88" s="131">
        <v>1157</v>
      </c>
      <c r="H88" s="131">
        <v>1006</v>
      </c>
      <c r="I88" s="131">
        <v>304</v>
      </c>
      <c r="J88" s="146">
        <v>115</v>
      </c>
      <c r="K88" s="130">
        <v>88</v>
      </c>
      <c r="L88" s="130">
        <v>93</v>
      </c>
      <c r="M88" s="130">
        <v>92</v>
      </c>
      <c r="N88" s="204" t="s">
        <v>118</v>
      </c>
      <c r="P88" s="129" t="s">
        <v>59</v>
      </c>
    </row>
    <row r="89" spans="2:16" ht="16.2">
      <c r="B89" s="128">
        <v>9</v>
      </c>
      <c r="C89" s="129" t="s">
        <v>39</v>
      </c>
      <c r="D89" s="98"/>
      <c r="E89" s="130">
        <v>180</v>
      </c>
      <c r="F89" s="130">
        <v>165</v>
      </c>
      <c r="G89" s="131">
        <v>116</v>
      </c>
      <c r="H89" s="131">
        <v>206</v>
      </c>
      <c r="I89" s="131">
        <v>271</v>
      </c>
      <c r="J89" s="146">
        <v>196</v>
      </c>
      <c r="K89" s="130">
        <v>137</v>
      </c>
      <c r="L89" s="130">
        <v>88</v>
      </c>
      <c r="M89" s="130">
        <v>78</v>
      </c>
      <c r="N89" s="204" t="s">
        <v>118</v>
      </c>
      <c r="P89" s="161" t="s">
        <v>39</v>
      </c>
    </row>
    <row r="90" spans="2:16" ht="16.2">
      <c r="B90" s="128">
        <v>2</v>
      </c>
      <c r="C90" s="129" t="s">
        <v>32</v>
      </c>
      <c r="D90" s="98"/>
      <c r="E90" s="130">
        <v>0</v>
      </c>
      <c r="F90" s="130">
        <v>15</v>
      </c>
      <c r="G90" s="131">
        <v>46</v>
      </c>
      <c r="H90" s="131">
        <v>48</v>
      </c>
      <c r="I90" s="131">
        <v>49</v>
      </c>
      <c r="J90" s="146">
        <v>37</v>
      </c>
      <c r="K90" s="130">
        <v>39</v>
      </c>
      <c r="L90" s="130">
        <v>19</v>
      </c>
      <c r="M90" s="130">
        <v>52</v>
      </c>
      <c r="N90" s="204" t="s">
        <v>118</v>
      </c>
      <c r="P90" s="129" t="s">
        <v>32</v>
      </c>
    </row>
    <row r="91" spans="2:16" ht="16.2">
      <c r="B91" s="128">
        <v>13</v>
      </c>
      <c r="C91" s="129" t="s">
        <v>43</v>
      </c>
      <c r="D91" s="98"/>
      <c r="E91" s="130">
        <v>3</v>
      </c>
      <c r="F91" s="130">
        <v>12</v>
      </c>
      <c r="G91" s="131">
        <v>40</v>
      </c>
      <c r="H91" s="131">
        <v>64</v>
      </c>
      <c r="I91" s="131">
        <v>52</v>
      </c>
      <c r="J91" s="146">
        <v>33</v>
      </c>
      <c r="K91" s="130">
        <v>40</v>
      </c>
      <c r="L91" s="130">
        <v>27</v>
      </c>
      <c r="M91" s="130">
        <v>28</v>
      </c>
      <c r="N91" s="205" t="s">
        <v>118</v>
      </c>
      <c r="P91" s="161" t="s">
        <v>43</v>
      </c>
    </row>
    <row r="92" spans="2:16" ht="16.2">
      <c r="B92" s="128">
        <v>5</v>
      </c>
      <c r="C92" s="129" t="s">
        <v>35</v>
      </c>
      <c r="D92" s="98"/>
      <c r="E92" s="130">
        <v>0</v>
      </c>
      <c r="F92" s="130">
        <v>6</v>
      </c>
      <c r="G92" s="131">
        <v>21</v>
      </c>
      <c r="H92" s="131">
        <v>0</v>
      </c>
      <c r="I92" s="131">
        <v>14</v>
      </c>
      <c r="J92" s="146">
        <v>16</v>
      </c>
      <c r="K92" s="130">
        <v>11</v>
      </c>
      <c r="L92" s="130">
        <v>5</v>
      </c>
      <c r="M92" s="130">
        <v>26</v>
      </c>
      <c r="N92" s="205" t="s">
        <v>118</v>
      </c>
      <c r="P92" s="129" t="s">
        <v>35</v>
      </c>
    </row>
    <row r="93" spans="2:16" ht="16.2">
      <c r="B93" s="128">
        <v>8</v>
      </c>
      <c r="C93" s="129" t="s">
        <v>38</v>
      </c>
      <c r="D93" s="98"/>
      <c r="E93" s="130">
        <v>21</v>
      </c>
      <c r="F93" s="130">
        <v>19</v>
      </c>
      <c r="G93" s="131">
        <v>60</v>
      </c>
      <c r="H93" s="131">
        <v>43</v>
      </c>
      <c r="I93" s="131">
        <v>34</v>
      </c>
      <c r="J93" s="146">
        <v>34</v>
      </c>
      <c r="K93" s="130">
        <v>19</v>
      </c>
      <c r="L93" s="130">
        <v>17</v>
      </c>
      <c r="M93" s="130">
        <v>23</v>
      </c>
      <c r="N93" s="206" t="s">
        <v>118</v>
      </c>
      <c r="P93" s="161" t="s">
        <v>38</v>
      </c>
    </row>
    <row r="94" spans="2:16" ht="16.2">
      <c r="B94" s="128">
        <v>23</v>
      </c>
      <c r="C94" s="129" t="s">
        <v>53</v>
      </c>
      <c r="D94" s="98"/>
      <c r="E94" s="130">
        <v>74</v>
      </c>
      <c r="F94" s="130">
        <v>32</v>
      </c>
      <c r="G94" s="131">
        <v>42</v>
      </c>
      <c r="H94" s="131">
        <v>38</v>
      </c>
      <c r="I94" s="131">
        <v>49</v>
      </c>
      <c r="J94" s="146">
        <v>45</v>
      </c>
      <c r="K94" s="130">
        <v>27</v>
      </c>
      <c r="L94" s="130">
        <v>30</v>
      </c>
      <c r="M94" s="130">
        <v>19</v>
      </c>
      <c r="N94" s="206" t="s">
        <v>118</v>
      </c>
      <c r="P94" s="129" t="s">
        <v>53</v>
      </c>
    </row>
    <row r="95" spans="2:16" ht="16.2">
      <c r="B95" s="128">
        <v>11</v>
      </c>
      <c r="C95" s="129" t="s">
        <v>41</v>
      </c>
      <c r="D95" s="98"/>
      <c r="E95" s="130">
        <v>40</v>
      </c>
      <c r="F95" s="130">
        <v>25</v>
      </c>
      <c r="G95" s="131">
        <v>52</v>
      </c>
      <c r="H95" s="131">
        <v>27</v>
      </c>
      <c r="I95" s="131">
        <v>32</v>
      </c>
      <c r="J95" s="146">
        <v>8</v>
      </c>
      <c r="K95" s="130">
        <v>17</v>
      </c>
      <c r="L95" s="130">
        <v>13</v>
      </c>
      <c r="M95" s="130">
        <v>17</v>
      </c>
      <c r="N95" s="206" t="s">
        <v>118</v>
      </c>
      <c r="P95" s="161" t="s">
        <v>41</v>
      </c>
    </row>
    <row r="96" spans="2:16" ht="16.2">
      <c r="B96" s="128">
        <v>32</v>
      </c>
      <c r="C96" s="129" t="s">
        <v>62</v>
      </c>
      <c r="D96" s="98"/>
      <c r="E96" s="130">
        <v>2</v>
      </c>
      <c r="F96" s="130">
        <v>0</v>
      </c>
      <c r="G96" s="131">
        <v>6</v>
      </c>
      <c r="H96" s="131">
        <v>18</v>
      </c>
      <c r="I96" s="131">
        <v>5</v>
      </c>
      <c r="J96" s="146">
        <v>8</v>
      </c>
      <c r="K96" s="130">
        <v>8</v>
      </c>
      <c r="L96" s="130">
        <v>10</v>
      </c>
      <c r="M96" s="130">
        <v>13</v>
      </c>
      <c r="N96" s="206" t="s">
        <v>118</v>
      </c>
      <c r="P96" s="129" t="s">
        <v>62</v>
      </c>
    </row>
    <row r="97" spans="2:16" ht="16.2">
      <c r="B97" s="128">
        <v>6</v>
      </c>
      <c r="C97" s="129" t="s">
        <v>36</v>
      </c>
      <c r="D97" s="98"/>
      <c r="E97" s="130">
        <v>4</v>
      </c>
      <c r="F97" s="130">
        <v>2</v>
      </c>
      <c r="G97" s="131">
        <v>0</v>
      </c>
      <c r="H97" s="131">
        <v>0</v>
      </c>
      <c r="I97" s="131">
        <v>4</v>
      </c>
      <c r="J97" s="146">
        <v>0</v>
      </c>
      <c r="K97" s="130">
        <v>5</v>
      </c>
      <c r="L97" s="130">
        <v>8</v>
      </c>
      <c r="M97" s="130">
        <v>12</v>
      </c>
      <c r="N97" s="206" t="s">
        <v>118</v>
      </c>
      <c r="P97" s="161" t="s">
        <v>36</v>
      </c>
    </row>
    <row r="98" spans="2:16" ht="16.2">
      <c r="B98" s="128">
        <v>26</v>
      </c>
      <c r="C98" s="129" t="s">
        <v>56</v>
      </c>
      <c r="D98" s="98"/>
      <c r="E98" s="130">
        <v>0</v>
      </c>
      <c r="F98" s="130">
        <v>39</v>
      </c>
      <c r="G98" s="131">
        <v>29</v>
      </c>
      <c r="H98" s="131">
        <v>19</v>
      </c>
      <c r="I98" s="131">
        <v>13</v>
      </c>
      <c r="J98" s="146">
        <v>14</v>
      </c>
      <c r="K98" s="130">
        <v>11</v>
      </c>
      <c r="L98" s="130">
        <v>18</v>
      </c>
      <c r="M98" s="130">
        <v>9</v>
      </c>
      <c r="N98" s="206" t="s">
        <v>118</v>
      </c>
      <c r="P98" s="129" t="s">
        <v>56</v>
      </c>
    </row>
    <row r="99" spans="2:16" ht="16.2">
      <c r="B99" s="128">
        <v>27</v>
      </c>
      <c r="C99" s="129" t="s">
        <v>57</v>
      </c>
      <c r="D99" s="98"/>
      <c r="E99" s="130">
        <v>0</v>
      </c>
      <c r="F99" s="130">
        <v>0</v>
      </c>
      <c r="G99" s="131">
        <v>0</v>
      </c>
      <c r="H99" s="131">
        <v>0</v>
      </c>
      <c r="I99" s="131">
        <v>5</v>
      </c>
      <c r="J99" s="146">
        <v>10</v>
      </c>
      <c r="K99" s="130">
        <v>23</v>
      </c>
      <c r="L99" s="130">
        <v>15</v>
      </c>
      <c r="M99" s="130">
        <v>6</v>
      </c>
      <c r="N99" s="206" t="s">
        <v>118</v>
      </c>
      <c r="P99" s="161" t="s">
        <v>57</v>
      </c>
    </row>
    <row r="100" spans="2:16" ht="16.2">
      <c r="B100" s="128">
        <v>25</v>
      </c>
      <c r="C100" s="129" t="s">
        <v>55</v>
      </c>
      <c r="D100" s="98"/>
      <c r="E100" s="130">
        <v>0</v>
      </c>
      <c r="F100" s="130">
        <v>4</v>
      </c>
      <c r="G100" s="131">
        <v>10</v>
      </c>
      <c r="H100" s="131">
        <v>0</v>
      </c>
      <c r="I100" s="131">
        <v>2</v>
      </c>
      <c r="J100" s="146">
        <v>3</v>
      </c>
      <c r="K100" s="130">
        <v>1</v>
      </c>
      <c r="L100" s="130">
        <v>0</v>
      </c>
      <c r="M100" s="130">
        <v>5</v>
      </c>
      <c r="N100" s="206" t="s">
        <v>118</v>
      </c>
      <c r="P100" s="129" t="s">
        <v>55</v>
      </c>
    </row>
    <row r="101" spans="2:16" ht="16.2">
      <c r="B101" s="128">
        <v>3</v>
      </c>
      <c r="C101" s="129" t="s">
        <v>33</v>
      </c>
      <c r="D101" s="98"/>
      <c r="E101" s="130">
        <v>0</v>
      </c>
      <c r="F101" s="130">
        <v>0</v>
      </c>
      <c r="G101" s="131">
        <v>1</v>
      </c>
      <c r="H101" s="131">
        <v>0</v>
      </c>
      <c r="I101" s="131">
        <v>0</v>
      </c>
      <c r="J101" s="146">
        <v>2</v>
      </c>
      <c r="K101" s="130">
        <v>5</v>
      </c>
      <c r="L101" s="130">
        <v>3</v>
      </c>
      <c r="M101" s="130">
        <v>4</v>
      </c>
      <c r="N101" s="206" t="s">
        <v>118</v>
      </c>
      <c r="P101" s="161" t="s">
        <v>33</v>
      </c>
    </row>
    <row r="102" spans="2:16" ht="16.2">
      <c r="B102" s="128">
        <v>4</v>
      </c>
      <c r="C102" s="129" t="s">
        <v>34</v>
      </c>
      <c r="D102" s="98"/>
      <c r="E102" s="130">
        <v>0</v>
      </c>
      <c r="F102" s="130">
        <v>0</v>
      </c>
      <c r="G102" s="131">
        <v>2</v>
      </c>
      <c r="H102" s="131">
        <v>0</v>
      </c>
      <c r="I102" s="131">
        <v>2</v>
      </c>
      <c r="J102" s="146">
        <v>3</v>
      </c>
      <c r="K102" s="130">
        <v>5</v>
      </c>
      <c r="L102" s="130">
        <v>4</v>
      </c>
      <c r="M102" s="130">
        <v>4</v>
      </c>
      <c r="N102" s="206" t="s">
        <v>118</v>
      </c>
      <c r="P102" s="129" t="s">
        <v>34</v>
      </c>
    </row>
    <row r="103" spans="2:16" ht="16.2">
      <c r="B103" s="128">
        <v>7</v>
      </c>
      <c r="C103" s="129" t="s">
        <v>37</v>
      </c>
      <c r="D103" s="98"/>
      <c r="E103" s="130">
        <v>29</v>
      </c>
      <c r="F103" s="130">
        <v>87</v>
      </c>
      <c r="G103" s="131">
        <v>46</v>
      </c>
      <c r="H103" s="131">
        <v>56</v>
      </c>
      <c r="I103" s="131">
        <v>48</v>
      </c>
      <c r="J103" s="146">
        <v>9</v>
      </c>
      <c r="K103" s="130">
        <v>0</v>
      </c>
      <c r="L103" s="130">
        <v>1</v>
      </c>
      <c r="M103" s="130">
        <v>4</v>
      </c>
      <c r="N103" s="206" t="s">
        <v>118</v>
      </c>
      <c r="P103" s="161" t="s">
        <v>37</v>
      </c>
    </row>
    <row r="104" spans="2:16" ht="16.2">
      <c r="B104" s="128">
        <v>28</v>
      </c>
      <c r="C104" s="129" t="s">
        <v>58</v>
      </c>
      <c r="D104" s="98"/>
      <c r="E104" s="130">
        <v>37</v>
      </c>
      <c r="F104" s="130">
        <v>26</v>
      </c>
      <c r="G104" s="131">
        <v>6</v>
      </c>
      <c r="H104" s="131">
        <v>4</v>
      </c>
      <c r="I104" s="131">
        <v>6</v>
      </c>
      <c r="J104" s="146">
        <v>1</v>
      </c>
      <c r="K104" s="130">
        <v>5</v>
      </c>
      <c r="L104" s="130">
        <v>1</v>
      </c>
      <c r="M104" s="130">
        <v>3</v>
      </c>
      <c r="N104" s="206" t="s">
        <v>118</v>
      </c>
      <c r="P104" s="129" t="s">
        <v>58</v>
      </c>
    </row>
    <row r="105" spans="2:16" ht="16.2">
      <c r="B105" s="128">
        <v>1</v>
      </c>
      <c r="C105" s="129" t="s">
        <v>31</v>
      </c>
      <c r="D105" s="98"/>
      <c r="E105" s="130">
        <v>4</v>
      </c>
      <c r="F105" s="130">
        <v>0</v>
      </c>
      <c r="G105" s="131">
        <v>4</v>
      </c>
      <c r="H105" s="131">
        <v>0</v>
      </c>
      <c r="I105" s="131">
        <v>0</v>
      </c>
      <c r="J105" s="146">
        <v>3</v>
      </c>
      <c r="K105" s="130">
        <v>0</v>
      </c>
      <c r="L105" s="130">
        <v>0</v>
      </c>
      <c r="M105" s="130">
        <v>1</v>
      </c>
      <c r="N105" s="206" t="s">
        <v>118</v>
      </c>
      <c r="P105" s="161" t="s">
        <v>31</v>
      </c>
    </row>
    <row r="106" spans="2:16" ht="16.2">
      <c r="B106" s="128">
        <v>10</v>
      </c>
      <c r="C106" s="129" t="s">
        <v>40</v>
      </c>
      <c r="D106" s="98"/>
      <c r="E106" s="130">
        <v>28</v>
      </c>
      <c r="F106" s="130">
        <v>5</v>
      </c>
      <c r="G106" s="131">
        <v>12</v>
      </c>
      <c r="H106" s="131">
        <v>21</v>
      </c>
      <c r="I106" s="131">
        <v>11</v>
      </c>
      <c r="J106" s="146">
        <v>9</v>
      </c>
      <c r="K106" s="130">
        <v>11</v>
      </c>
      <c r="L106" s="130">
        <v>17</v>
      </c>
      <c r="M106" s="130">
        <v>1</v>
      </c>
      <c r="N106" s="206" t="s">
        <v>118</v>
      </c>
      <c r="P106" s="129" t="s">
        <v>40</v>
      </c>
    </row>
    <row r="107" spans="2:16" ht="16.2">
      <c r="B107" s="128">
        <v>12</v>
      </c>
      <c r="C107" s="129" t="s">
        <v>42</v>
      </c>
      <c r="D107" s="98"/>
      <c r="E107" s="130">
        <v>5</v>
      </c>
      <c r="F107" s="130">
        <v>0</v>
      </c>
      <c r="G107" s="131">
        <v>19</v>
      </c>
      <c r="H107" s="131">
        <v>1</v>
      </c>
      <c r="I107" s="131">
        <v>0</v>
      </c>
      <c r="J107" s="146">
        <v>1</v>
      </c>
      <c r="K107" s="130">
        <v>1</v>
      </c>
      <c r="L107" s="130">
        <v>2</v>
      </c>
      <c r="M107" s="130">
        <v>0</v>
      </c>
      <c r="N107" s="206" t="s">
        <v>118</v>
      </c>
      <c r="P107" s="161" t="s">
        <v>42</v>
      </c>
    </row>
    <row r="108" spans="2:16" ht="16.2">
      <c r="B108" s="128">
        <v>18</v>
      </c>
      <c r="C108" s="129" t="s">
        <v>48</v>
      </c>
      <c r="D108" s="98"/>
      <c r="E108" s="130">
        <v>0</v>
      </c>
      <c r="F108" s="130">
        <v>0</v>
      </c>
      <c r="G108" s="131">
        <v>0</v>
      </c>
      <c r="H108" s="131">
        <v>0</v>
      </c>
      <c r="I108" s="131">
        <v>0</v>
      </c>
      <c r="J108" s="146">
        <v>0</v>
      </c>
      <c r="K108" s="130">
        <v>0</v>
      </c>
      <c r="L108" s="130">
        <v>0</v>
      </c>
      <c r="M108" s="130">
        <v>0</v>
      </c>
      <c r="N108" s="206" t="s">
        <v>118</v>
      </c>
      <c r="P108" s="129" t="s">
        <v>48</v>
      </c>
    </row>
    <row r="109" spans="2:16" ht="16.2">
      <c r="B109" s="128">
        <v>22</v>
      </c>
      <c r="C109" s="129" t="s">
        <v>52</v>
      </c>
      <c r="D109" s="98"/>
      <c r="E109" s="130">
        <v>141</v>
      </c>
      <c r="F109" s="130">
        <v>125</v>
      </c>
      <c r="G109" s="131">
        <v>98</v>
      </c>
      <c r="H109" s="131">
        <v>104</v>
      </c>
      <c r="I109" s="131">
        <v>0</v>
      </c>
      <c r="J109" s="146">
        <v>0</v>
      </c>
      <c r="K109" s="130">
        <v>0</v>
      </c>
      <c r="L109" s="130">
        <v>0</v>
      </c>
      <c r="M109" s="130">
        <v>0</v>
      </c>
      <c r="N109" s="206" t="s">
        <v>118</v>
      </c>
      <c r="P109" s="161" t="s">
        <v>52</v>
      </c>
    </row>
    <row r="110" spans="2:16" ht="16.2">
      <c r="B110" s="128">
        <v>31</v>
      </c>
      <c r="C110" s="129" t="s">
        <v>61</v>
      </c>
      <c r="D110" s="98"/>
      <c r="E110" s="130">
        <v>0</v>
      </c>
      <c r="F110" s="130">
        <v>0</v>
      </c>
      <c r="G110" s="131">
        <v>0</v>
      </c>
      <c r="H110" s="131">
        <v>0</v>
      </c>
      <c r="I110" s="131">
        <v>0</v>
      </c>
      <c r="J110" s="146">
        <v>0</v>
      </c>
      <c r="K110" s="130">
        <v>0</v>
      </c>
      <c r="L110" s="130">
        <v>0</v>
      </c>
      <c r="M110" s="130">
        <v>0</v>
      </c>
      <c r="N110" s="206" t="s">
        <v>118</v>
      </c>
      <c r="P110" s="162" t="s">
        <v>61</v>
      </c>
    </row>
    <row r="116" spans="2:13">
      <c r="B116" s="192">
        <v>5</v>
      </c>
      <c r="C116" s="161" t="s">
        <v>35</v>
      </c>
      <c r="D116" s="98"/>
      <c r="E116" s="163">
        <v>0</v>
      </c>
      <c r="F116" s="163">
        <v>6</v>
      </c>
      <c r="G116" s="208">
        <v>21</v>
      </c>
      <c r="H116" s="208">
        <v>0</v>
      </c>
      <c r="I116" s="208">
        <v>14</v>
      </c>
      <c r="J116" s="209">
        <v>16</v>
      </c>
      <c r="K116" s="163">
        <v>11</v>
      </c>
      <c r="L116" s="163">
        <v>5</v>
      </c>
      <c r="M116" s="163">
        <v>26</v>
      </c>
    </row>
    <row r="117" spans="2:13">
      <c r="B117" s="128">
        <v>19</v>
      </c>
      <c r="C117" s="129" t="s">
        <v>49</v>
      </c>
      <c r="D117" s="98"/>
      <c r="E117" s="130">
        <v>1060</v>
      </c>
      <c r="F117" s="130">
        <v>1178</v>
      </c>
      <c r="G117" s="131">
        <v>1273</v>
      </c>
      <c r="H117" s="131">
        <v>732</v>
      </c>
      <c r="I117" s="131">
        <v>606</v>
      </c>
      <c r="J117" s="146">
        <v>508</v>
      </c>
      <c r="K117" s="130">
        <v>185</v>
      </c>
      <c r="L117" s="130">
        <v>160</v>
      </c>
      <c r="M117" s="130">
        <v>169</v>
      </c>
    </row>
    <row r="118" spans="2:13">
      <c r="B118" s="196">
        <v>28</v>
      </c>
      <c r="C118" s="164" t="s">
        <v>58</v>
      </c>
      <c r="D118" s="165"/>
      <c r="E118" s="166">
        <v>37</v>
      </c>
      <c r="F118" s="166">
        <v>26</v>
      </c>
      <c r="G118" s="211">
        <v>6</v>
      </c>
      <c r="H118" s="211">
        <v>4</v>
      </c>
      <c r="I118" s="211">
        <v>6</v>
      </c>
      <c r="J118" s="212">
        <v>1</v>
      </c>
      <c r="K118" s="166">
        <v>5</v>
      </c>
      <c r="L118" s="166">
        <v>1</v>
      </c>
      <c r="M118" s="166">
        <v>3</v>
      </c>
    </row>
    <row r="119" spans="2:13">
      <c r="E119" s="130">
        <v>7258</v>
      </c>
      <c r="F119" s="130">
        <v>8768</v>
      </c>
      <c r="G119" s="130">
        <v>12031</v>
      </c>
      <c r="H119" s="130">
        <v>13068</v>
      </c>
      <c r="I119" s="130">
        <v>11662</v>
      </c>
      <c r="J119" s="130">
        <v>9527</v>
      </c>
      <c r="K119" s="130">
        <v>8760</v>
      </c>
      <c r="L119" s="130">
        <v>8836</v>
      </c>
      <c r="M119" s="130">
        <v>9181</v>
      </c>
    </row>
    <row r="122" spans="2:13">
      <c r="C122" s="192">
        <v>5</v>
      </c>
      <c r="D122" s="128">
        <v>19</v>
      </c>
      <c r="E122" s="196">
        <v>28</v>
      </c>
    </row>
    <row r="123" spans="2:13">
      <c r="C123" s="161" t="s">
        <v>35</v>
      </c>
      <c r="D123" s="129" t="s">
        <v>49</v>
      </c>
      <c r="E123" s="164" t="s">
        <v>58</v>
      </c>
    </row>
    <row r="124" spans="2:13">
      <c r="C124" s="98"/>
      <c r="D124" s="98"/>
      <c r="E124" s="165"/>
    </row>
    <row r="125" spans="2:13">
      <c r="C125" s="163">
        <v>0</v>
      </c>
      <c r="D125" s="130">
        <v>1060</v>
      </c>
      <c r="E125" s="166">
        <v>37</v>
      </c>
      <c r="F125" s="130">
        <v>7258</v>
      </c>
    </row>
    <row r="126" spans="2:13">
      <c r="C126" s="163">
        <v>6</v>
      </c>
      <c r="D126" s="130">
        <v>1178</v>
      </c>
      <c r="E126" s="166">
        <v>26</v>
      </c>
      <c r="F126" s="130">
        <v>8768</v>
      </c>
    </row>
    <row r="127" spans="2:13">
      <c r="C127" s="208">
        <v>21</v>
      </c>
      <c r="D127" s="131">
        <v>1273</v>
      </c>
      <c r="E127" s="211">
        <v>6</v>
      </c>
      <c r="F127" s="130">
        <v>12031</v>
      </c>
    </row>
    <row r="128" spans="2:13">
      <c r="C128" s="208">
        <v>0</v>
      </c>
      <c r="D128" s="131">
        <v>732</v>
      </c>
      <c r="E128" s="211">
        <v>4</v>
      </c>
      <c r="F128" s="130">
        <v>13068</v>
      </c>
    </row>
    <row r="129" spans="3:6">
      <c r="C129" s="208">
        <v>14</v>
      </c>
      <c r="D129" s="131">
        <v>606</v>
      </c>
      <c r="E129" s="211">
        <v>6</v>
      </c>
      <c r="F129" s="130">
        <v>11662</v>
      </c>
    </row>
    <row r="130" spans="3:6">
      <c r="C130" s="209">
        <v>16</v>
      </c>
      <c r="D130" s="146">
        <v>508</v>
      </c>
      <c r="E130" s="212">
        <v>1</v>
      </c>
      <c r="F130" s="130">
        <v>9527</v>
      </c>
    </row>
    <row r="131" spans="3:6">
      <c r="C131" s="163">
        <v>11</v>
      </c>
      <c r="D131" s="130">
        <v>185</v>
      </c>
      <c r="E131" s="166">
        <v>5</v>
      </c>
      <c r="F131" s="130">
        <v>8760</v>
      </c>
    </row>
    <row r="132" spans="3:6">
      <c r="C132" s="163">
        <v>5</v>
      </c>
      <c r="D132" s="130">
        <v>160</v>
      </c>
      <c r="E132" s="166">
        <v>1</v>
      </c>
      <c r="F132" s="130">
        <v>8836</v>
      </c>
    </row>
    <row r="133" spans="3:6">
      <c r="C133" s="163">
        <v>26</v>
      </c>
      <c r="D133" s="130">
        <v>169</v>
      </c>
      <c r="E133" s="166">
        <v>3</v>
      </c>
      <c r="F133" s="130">
        <v>9181</v>
      </c>
    </row>
  </sheetData>
  <phoneticPr fontId="21" type="noConversion"/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BAA7-D07F-43EB-B7F5-0EC65274FA9E}">
  <sheetPr>
    <tabColor rgb="FF0070C0"/>
  </sheetPr>
  <dimension ref="B5:S142"/>
  <sheetViews>
    <sheetView topLeftCell="E8" zoomScale="88" workbookViewId="0">
      <selection activeCell="H68" sqref="H68"/>
    </sheetView>
  </sheetViews>
  <sheetFormatPr baseColWidth="10" defaultColWidth="8.88671875" defaultRowHeight="14.4"/>
  <cols>
    <col min="1" max="1" width="8.88671875" style="103"/>
    <col min="2" max="2" width="10.5546875" style="103" customWidth="1"/>
    <col min="3" max="3" width="26.109375" style="103" bestFit="1" customWidth="1"/>
    <col min="4" max="4" width="10.5546875" style="103" customWidth="1"/>
    <col min="5" max="27" width="20.77734375" style="103" customWidth="1"/>
    <col min="28" max="16384" width="8.88671875" style="103"/>
  </cols>
  <sheetData>
    <row r="5" spans="2:16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</row>
    <row r="6" spans="2:16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</row>
    <row r="7" spans="2:16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</row>
    <row r="8" spans="2:16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</row>
    <row r="9" spans="2:16">
      <c r="B9" s="96"/>
      <c r="C9" s="97" t="s">
        <v>26</v>
      </c>
      <c r="D9" s="98"/>
      <c r="E9" s="104" t="s">
        <v>91</v>
      </c>
      <c r="F9" s="105" t="s">
        <v>91</v>
      </c>
      <c r="G9" s="106" t="s">
        <v>91</v>
      </c>
      <c r="H9" s="107" t="s">
        <v>91</v>
      </c>
      <c r="I9" s="137" t="s">
        <v>91</v>
      </c>
      <c r="J9" s="104" t="s">
        <v>91</v>
      </c>
      <c r="K9" s="105" t="s">
        <v>91</v>
      </c>
      <c r="L9" s="106" t="s">
        <v>91</v>
      </c>
      <c r="M9" s="107" t="s">
        <v>91</v>
      </c>
      <c r="N9" s="137" t="s">
        <v>91</v>
      </c>
      <c r="O9" s="104" t="s">
        <v>91</v>
      </c>
      <c r="P9" s="105" t="s">
        <v>91</v>
      </c>
    </row>
    <row r="10" spans="2:16">
      <c r="B10" s="96"/>
      <c r="C10" s="97" t="s">
        <v>27</v>
      </c>
      <c r="D10" s="98"/>
      <c r="E10" s="108" t="s">
        <v>140</v>
      </c>
      <c r="F10" s="109" t="s">
        <v>140</v>
      </c>
      <c r="G10" s="110" t="s">
        <v>140</v>
      </c>
      <c r="H10" s="111" t="s">
        <v>140</v>
      </c>
      <c r="I10" s="138" t="s">
        <v>140</v>
      </c>
      <c r="J10" s="108" t="s">
        <v>140</v>
      </c>
      <c r="K10" s="109" t="s">
        <v>140</v>
      </c>
      <c r="L10" s="110" t="s">
        <v>140</v>
      </c>
      <c r="M10" s="111" t="s">
        <v>140</v>
      </c>
      <c r="N10" s="138" t="s">
        <v>140</v>
      </c>
      <c r="O10" s="108" t="s">
        <v>140</v>
      </c>
      <c r="P10" s="109" t="s">
        <v>140</v>
      </c>
    </row>
    <row r="11" spans="2:16">
      <c r="B11" s="96"/>
      <c r="C11" s="97" t="s">
        <v>2</v>
      </c>
      <c r="D11" s="98"/>
      <c r="E11" s="112" t="s">
        <v>84</v>
      </c>
      <c r="F11" s="113" t="s">
        <v>84</v>
      </c>
      <c r="G11" s="114" t="s">
        <v>84</v>
      </c>
      <c r="H11" s="115" t="s">
        <v>84</v>
      </c>
      <c r="I11" s="139" t="s">
        <v>84</v>
      </c>
      <c r="J11" s="112" t="s">
        <v>84</v>
      </c>
      <c r="K11" s="113" t="s">
        <v>84</v>
      </c>
      <c r="L11" s="114" t="s">
        <v>84</v>
      </c>
      <c r="M11" s="115" t="s">
        <v>84</v>
      </c>
      <c r="N11" s="139" t="s">
        <v>84</v>
      </c>
      <c r="O11" s="112" t="s">
        <v>84</v>
      </c>
      <c r="P11" s="113" t="s">
        <v>84</v>
      </c>
    </row>
    <row r="12" spans="2:16">
      <c r="B12" s="96"/>
      <c r="C12" s="97" t="s">
        <v>3</v>
      </c>
      <c r="D12" s="98"/>
      <c r="E12" s="116" t="s">
        <v>8</v>
      </c>
      <c r="F12" s="117" t="s">
        <v>8</v>
      </c>
      <c r="G12" s="118" t="s">
        <v>8</v>
      </c>
      <c r="H12" s="119" t="s">
        <v>8</v>
      </c>
      <c r="I12" s="140" t="s">
        <v>8</v>
      </c>
      <c r="J12" s="116" t="s">
        <v>8</v>
      </c>
      <c r="K12" s="117" t="s">
        <v>8</v>
      </c>
      <c r="L12" s="118" t="s">
        <v>8</v>
      </c>
      <c r="M12" s="119" t="s">
        <v>8</v>
      </c>
      <c r="N12" s="140" t="s">
        <v>8</v>
      </c>
      <c r="O12" s="116" t="s">
        <v>8</v>
      </c>
      <c r="P12" s="117" t="s">
        <v>8</v>
      </c>
    </row>
    <row r="13" spans="2:16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P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</row>
    <row r="14" spans="2:16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</row>
    <row r="15" spans="2:16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</row>
    <row r="16" spans="2:16">
      <c r="B16" s="125" t="s">
        <v>29</v>
      </c>
      <c r="C16" s="125" t="s">
        <v>30</v>
      </c>
      <c r="D16" s="126" t="s">
        <v>103</v>
      </c>
      <c r="E16" s="127" t="s">
        <v>104</v>
      </c>
      <c r="F16" s="127" t="s">
        <v>105</v>
      </c>
      <c r="G16" s="127" t="s">
        <v>106</v>
      </c>
      <c r="H16" s="127" t="s">
        <v>107</v>
      </c>
      <c r="I16" s="127" t="s">
        <v>108</v>
      </c>
      <c r="J16" s="127" t="s">
        <v>109</v>
      </c>
      <c r="K16" s="127" t="s">
        <v>110</v>
      </c>
      <c r="L16" s="127" t="s">
        <v>111</v>
      </c>
      <c r="M16" s="127" t="s">
        <v>112</v>
      </c>
      <c r="N16" s="127" t="s">
        <v>117</v>
      </c>
      <c r="O16" s="127" t="s">
        <v>119</v>
      </c>
      <c r="P16" s="127" t="s">
        <v>120</v>
      </c>
    </row>
    <row r="17" spans="2:16" hidden="1">
      <c r="B17" s="128">
        <v>1</v>
      </c>
      <c r="C17" s="129" t="s">
        <v>31</v>
      </c>
      <c r="D17" s="98"/>
      <c r="E17" s="215">
        <v>0.1550951544753838</v>
      </c>
      <c r="F17" s="215">
        <v>0.13859560042412747</v>
      </c>
      <c r="G17" s="215">
        <v>0.16181195064521003</v>
      </c>
      <c r="H17" s="215">
        <v>0.11054838867906018</v>
      </c>
      <c r="I17" s="215">
        <v>0.13235756161801177</v>
      </c>
      <c r="J17" s="215">
        <v>0.11609814650179909</v>
      </c>
      <c r="K17" s="150">
        <v>0.15077312637145834</v>
      </c>
      <c r="L17" s="150">
        <v>0.1242326013179321</v>
      </c>
      <c r="M17" s="150">
        <v>0.12794363716424484</v>
      </c>
      <c r="N17" s="215">
        <v>0.10712164970714459</v>
      </c>
      <c r="O17" s="215">
        <v>0.15199447510143368</v>
      </c>
      <c r="P17" s="215">
        <v>0.11011108467690281</v>
      </c>
    </row>
    <row r="18" spans="2:16" hidden="1">
      <c r="B18" s="128">
        <v>2</v>
      </c>
      <c r="C18" s="129" t="s">
        <v>32</v>
      </c>
      <c r="D18" s="98"/>
      <c r="E18" s="215">
        <v>0.25836560120983765</v>
      </c>
      <c r="F18" s="215">
        <v>0.21628289013863369</v>
      </c>
      <c r="G18" s="215">
        <v>0.14495204308645129</v>
      </c>
      <c r="H18" s="215">
        <v>0.15145454973556749</v>
      </c>
      <c r="I18" s="215">
        <v>0.15924560032422319</v>
      </c>
      <c r="J18" s="215">
        <v>0.12123870262652699</v>
      </c>
      <c r="K18" s="150">
        <v>0.1736287025829584</v>
      </c>
      <c r="L18" s="150">
        <v>0.16115503953558202</v>
      </c>
      <c r="M18" s="150">
        <v>0.13474586709647671</v>
      </c>
      <c r="N18" s="215">
        <v>0.14956624017981462</v>
      </c>
      <c r="O18" s="215">
        <v>0.13703519999632591</v>
      </c>
      <c r="P18" s="215">
        <v>0.18492501706812453</v>
      </c>
    </row>
    <row r="19" spans="2:16" hidden="1">
      <c r="B19" s="128">
        <v>3</v>
      </c>
      <c r="C19" s="129" t="s">
        <v>33</v>
      </c>
      <c r="D19" s="98"/>
      <c r="E19" s="215">
        <v>0.20055475245272497</v>
      </c>
      <c r="F19" s="215">
        <v>0.19942343233464352</v>
      </c>
      <c r="G19" s="215">
        <v>0.22219869927511687</v>
      </c>
      <c r="H19" s="215">
        <v>0.15970811114229583</v>
      </c>
      <c r="I19" s="215">
        <v>0.18752173157162727</v>
      </c>
      <c r="J19" s="215">
        <v>0.18646872544584395</v>
      </c>
      <c r="K19" s="150">
        <v>0.20573919894242773</v>
      </c>
      <c r="L19" s="150">
        <v>0.17328985242784739</v>
      </c>
      <c r="M19" s="150">
        <v>0.15338918251254086</v>
      </c>
      <c r="N19" s="215">
        <v>0.12149391965663943</v>
      </c>
      <c r="O19" s="215">
        <v>0.11514740300828689</v>
      </c>
      <c r="P19" s="215">
        <v>0.13502587322121604</v>
      </c>
    </row>
    <row r="20" spans="2:16" hidden="1">
      <c r="B20" s="128">
        <v>4</v>
      </c>
      <c r="C20" s="129" t="s">
        <v>34</v>
      </c>
      <c r="D20" s="98"/>
      <c r="E20" s="215">
        <v>0.17533033954705521</v>
      </c>
      <c r="F20" s="215">
        <v>0.19325663024309472</v>
      </c>
      <c r="G20" s="215">
        <v>0.14699095591693004</v>
      </c>
      <c r="H20" s="215">
        <v>0.15495567098016388</v>
      </c>
      <c r="I20" s="215">
        <v>0.14724224801980557</v>
      </c>
      <c r="J20" s="215">
        <v>0.12250238901919902</v>
      </c>
      <c r="K20" s="150">
        <v>0.13799581194645039</v>
      </c>
      <c r="L20" s="150">
        <v>0.18131544354290377</v>
      </c>
      <c r="M20" s="150">
        <v>0.12983483990544328</v>
      </c>
      <c r="N20" s="215">
        <v>0.14708627497905946</v>
      </c>
      <c r="O20" s="215">
        <v>0.1418409174282661</v>
      </c>
      <c r="P20" s="215">
        <v>0.15437551961809745</v>
      </c>
    </row>
    <row r="21" spans="2:16">
      <c r="B21" s="128">
        <v>5</v>
      </c>
      <c r="C21" s="129" t="s">
        <v>35</v>
      </c>
      <c r="D21" s="98"/>
      <c r="E21" s="215">
        <v>0.16625697736289571</v>
      </c>
      <c r="F21" s="215">
        <v>0.14693570185083379</v>
      </c>
      <c r="G21" s="215">
        <v>0.15047680155307541</v>
      </c>
      <c r="H21" s="215">
        <v>0.17229169315982085</v>
      </c>
      <c r="I21" s="215">
        <v>0.13551744914137187</v>
      </c>
      <c r="J21" s="215">
        <v>0.12261297932464259</v>
      </c>
      <c r="K21" s="150">
        <v>0.11821390056008875</v>
      </c>
      <c r="L21" s="150">
        <v>0.1207784186470795</v>
      </c>
      <c r="M21" s="150">
        <v>0.11710425960945745</v>
      </c>
      <c r="N21" s="215">
        <v>0.13067982100367725</v>
      </c>
      <c r="O21" s="215">
        <v>0.1056550272853729</v>
      </c>
      <c r="P21" s="215">
        <v>0.11641776092167877</v>
      </c>
    </row>
    <row r="22" spans="2:16" hidden="1">
      <c r="B22" s="128">
        <v>6</v>
      </c>
      <c r="C22" s="129" t="s">
        <v>36</v>
      </c>
      <c r="D22" s="98"/>
      <c r="E22" s="215">
        <v>0.19220847939678551</v>
      </c>
      <c r="F22" s="215">
        <v>0.22450380369501802</v>
      </c>
      <c r="G22" s="215">
        <v>0.20152630355620982</v>
      </c>
      <c r="H22" s="215">
        <v>0.15325867935123708</v>
      </c>
      <c r="I22" s="215">
        <v>0.16423736495080482</v>
      </c>
      <c r="J22" s="215">
        <v>0.12092910781859653</v>
      </c>
      <c r="K22" s="150">
        <v>0.15720254619892879</v>
      </c>
      <c r="L22" s="150">
        <v>0.12507298918797524</v>
      </c>
      <c r="M22" s="150">
        <v>0.19584163572825883</v>
      </c>
      <c r="N22" s="215">
        <v>0.12442701756099603</v>
      </c>
      <c r="O22" s="215">
        <v>0.13057675122018286</v>
      </c>
      <c r="P22" s="215">
        <v>0.13121519424766412</v>
      </c>
    </row>
    <row r="23" spans="2:16" hidden="1">
      <c r="B23" s="128">
        <v>7</v>
      </c>
      <c r="C23" s="129" t="s">
        <v>37</v>
      </c>
      <c r="D23" s="98"/>
      <c r="E23" s="215">
        <v>0.12723679354231901</v>
      </c>
      <c r="F23" s="215">
        <v>0.14546929200668812</v>
      </c>
      <c r="G23" s="215">
        <v>0.12223884493353147</v>
      </c>
      <c r="H23" s="215">
        <v>0.11179849247885192</v>
      </c>
      <c r="I23" s="215">
        <v>0.1138951312960358</v>
      </c>
      <c r="J23" s="215">
        <v>8.6115641396834711E-2</v>
      </c>
      <c r="K23" s="150">
        <v>0.11419978486283176</v>
      </c>
      <c r="L23" s="150">
        <v>0.11678991630027981</v>
      </c>
      <c r="M23" s="150">
        <v>0.13931337828878215</v>
      </c>
      <c r="N23" s="215">
        <v>0.10108972582533993</v>
      </c>
      <c r="O23" s="215">
        <v>0.14328136599851521</v>
      </c>
      <c r="P23" s="215">
        <v>0.15447063467282507</v>
      </c>
    </row>
    <row r="24" spans="2:16" hidden="1">
      <c r="B24" s="128">
        <v>8</v>
      </c>
      <c r="C24" s="129" t="s">
        <v>38</v>
      </c>
      <c r="D24" s="98"/>
      <c r="E24" s="215">
        <v>0.17680767908950679</v>
      </c>
      <c r="F24" s="215">
        <v>0.17769021118164743</v>
      </c>
      <c r="G24" s="215">
        <v>0.15558868475022869</v>
      </c>
      <c r="H24" s="215">
        <v>0.13070874333812138</v>
      </c>
      <c r="I24" s="215">
        <v>0.1298194259598407</v>
      </c>
      <c r="J24" s="215">
        <v>0.1277042812936231</v>
      </c>
      <c r="K24" s="150">
        <v>0.11441578067104421</v>
      </c>
      <c r="L24" s="150">
        <v>0.12787833703092308</v>
      </c>
      <c r="M24" s="150">
        <v>0.17153017599039047</v>
      </c>
      <c r="N24" s="215">
        <v>0.10441676540855414</v>
      </c>
      <c r="O24" s="215">
        <v>0.10730063337919742</v>
      </c>
      <c r="P24" s="215">
        <v>0.10388402542822897</v>
      </c>
    </row>
    <row r="25" spans="2:16" hidden="1">
      <c r="B25" s="128">
        <v>9</v>
      </c>
      <c r="C25" s="129" t="s">
        <v>39</v>
      </c>
      <c r="D25" s="98"/>
      <c r="E25" s="215">
        <v>0.10312867825338942</v>
      </c>
      <c r="F25" s="215">
        <v>0.10164302924939762</v>
      </c>
      <c r="G25" s="215">
        <v>0.10087281412421543</v>
      </c>
      <c r="H25" s="215">
        <v>0.10732107564496038</v>
      </c>
      <c r="I25" s="215">
        <v>0.11471079236316899</v>
      </c>
      <c r="J25" s="215">
        <v>9.7546692018695966E-2</v>
      </c>
      <c r="K25" s="150">
        <v>9.8662101539211802E-2</v>
      </c>
      <c r="L25" s="150">
        <v>9.1130436726664585E-2</v>
      </c>
      <c r="M25" s="150">
        <v>8.4010913157856207E-2</v>
      </c>
      <c r="N25" s="215">
        <v>0.1120021216806304</v>
      </c>
      <c r="O25" s="215">
        <v>0.11827681257822824</v>
      </c>
      <c r="P25" s="215">
        <v>0.11091598874376304</v>
      </c>
    </row>
    <row r="26" spans="2:16" hidden="1">
      <c r="B26" s="128">
        <v>10</v>
      </c>
      <c r="C26" s="129" t="s">
        <v>40</v>
      </c>
      <c r="D26" s="98"/>
      <c r="E26" s="215">
        <v>0.17173209184213312</v>
      </c>
      <c r="F26" s="215">
        <v>0.15592855716650458</v>
      </c>
      <c r="G26" s="215">
        <v>0.14804998106777736</v>
      </c>
      <c r="H26" s="215">
        <v>0.11003978075609551</v>
      </c>
      <c r="I26" s="215">
        <v>0.14449414299088315</v>
      </c>
      <c r="J26" s="215">
        <v>0.1324536854839885</v>
      </c>
      <c r="K26" s="150">
        <v>0.12450648723000855</v>
      </c>
      <c r="L26" s="150">
        <v>0.13450166339735437</v>
      </c>
      <c r="M26" s="150">
        <v>0.10991620886743245</v>
      </c>
      <c r="N26" s="215">
        <v>0.11169698687585164</v>
      </c>
      <c r="O26" s="215">
        <v>0.1247463395546496</v>
      </c>
      <c r="P26" s="215">
        <v>0.12679584394043933</v>
      </c>
    </row>
    <row r="27" spans="2:16" hidden="1">
      <c r="B27" s="128">
        <v>11</v>
      </c>
      <c r="C27" s="129" t="s">
        <v>41</v>
      </c>
      <c r="D27" s="98"/>
      <c r="E27" s="215">
        <v>0.10697513440024538</v>
      </c>
      <c r="F27" s="215">
        <v>8.9442446182888838E-2</v>
      </c>
      <c r="G27" s="215">
        <v>9.6589894803320531E-2</v>
      </c>
      <c r="H27" s="215">
        <v>9.4496328841918914E-2</v>
      </c>
      <c r="I27" s="215">
        <v>0.10955889478307351</v>
      </c>
      <c r="J27" s="215">
        <v>0.12241565780044519</v>
      </c>
      <c r="K27" s="150">
        <v>0.13222250246968073</v>
      </c>
      <c r="L27" s="150">
        <v>9.7697099967783904E-2</v>
      </c>
      <c r="M27" s="150">
        <v>0.1311363918859331</v>
      </c>
      <c r="N27" s="215">
        <v>9.7729117925412071E-2</v>
      </c>
      <c r="O27" s="215">
        <v>8.268084095131692E-2</v>
      </c>
      <c r="P27" s="215">
        <v>0.10907741972698323</v>
      </c>
    </row>
    <row r="28" spans="2:16" hidden="1">
      <c r="B28" s="128">
        <v>12</v>
      </c>
      <c r="C28" s="129" t="s">
        <v>42</v>
      </c>
      <c r="D28" s="98"/>
      <c r="E28" s="215">
        <v>6.0069569179276444E-2</v>
      </c>
      <c r="F28" s="215">
        <v>6.6807588165916379E-2</v>
      </c>
      <c r="G28" s="215">
        <v>4.9243467014330758E-2</v>
      </c>
      <c r="H28" s="215">
        <v>5.765929185786476E-2</v>
      </c>
      <c r="I28" s="215">
        <v>4.4469009750557821E-2</v>
      </c>
      <c r="J28" s="215">
        <v>2.7509170800798111E-2</v>
      </c>
      <c r="K28" s="150">
        <v>4.9054138898977702E-2</v>
      </c>
      <c r="L28" s="150">
        <v>4.0956155176098061E-2</v>
      </c>
      <c r="M28" s="150">
        <v>5.598766654711497E-2</v>
      </c>
      <c r="N28" s="215">
        <v>4.7910493343128108E-2</v>
      </c>
      <c r="O28" s="215">
        <v>6.1319168425536551E-2</v>
      </c>
      <c r="P28" s="215">
        <v>4.2902651827240741E-2</v>
      </c>
    </row>
    <row r="29" spans="2:16" hidden="1">
      <c r="B29" s="128">
        <v>13</v>
      </c>
      <c r="C29" s="129" t="s">
        <v>43</v>
      </c>
      <c r="D29" s="98"/>
      <c r="E29" s="215">
        <v>0.10787905884982954</v>
      </c>
      <c r="F29" s="215">
        <v>0.11534289352639066</v>
      </c>
      <c r="G29" s="215">
        <v>0.1191462984245342</v>
      </c>
      <c r="H29" s="215">
        <v>0.17017149012920427</v>
      </c>
      <c r="I29" s="215">
        <v>0.17209562934453626</v>
      </c>
      <c r="J29" s="215">
        <v>0.12811686821584597</v>
      </c>
      <c r="K29" s="150">
        <v>0.14414334632187981</v>
      </c>
      <c r="L29" s="150">
        <v>0.11690790550032062</v>
      </c>
      <c r="M29" s="150">
        <v>0.12984311563330159</v>
      </c>
      <c r="N29" s="215">
        <v>0.100937055389295</v>
      </c>
      <c r="O29" s="215">
        <v>0.19313768105781232</v>
      </c>
      <c r="P29" s="215">
        <v>0.17826790727913558</v>
      </c>
    </row>
    <row r="30" spans="2:16" hidden="1">
      <c r="B30" s="128">
        <v>14</v>
      </c>
      <c r="C30" s="129" t="s">
        <v>44</v>
      </c>
      <c r="D30" s="98"/>
      <c r="E30" s="215">
        <v>0.11816180550489173</v>
      </c>
      <c r="F30" s="215">
        <v>0.11292745979416392</v>
      </c>
      <c r="G30" s="215">
        <v>0.10654693913465722</v>
      </c>
      <c r="H30" s="215">
        <v>9.2615501904626613E-2</v>
      </c>
      <c r="I30" s="215">
        <v>8.7851611273610491E-2</v>
      </c>
      <c r="J30" s="215">
        <v>0.11313826452534886</v>
      </c>
      <c r="K30" s="150">
        <v>0.11619956520651049</v>
      </c>
      <c r="L30" s="150">
        <v>0.11259035569327379</v>
      </c>
      <c r="M30" s="150">
        <v>0.13553346576669931</v>
      </c>
      <c r="N30" s="215">
        <v>0.11332945317933311</v>
      </c>
      <c r="O30" s="215">
        <v>8.6735572826913479E-2</v>
      </c>
      <c r="P30" s="215">
        <v>0.13022524986216119</v>
      </c>
    </row>
    <row r="31" spans="2:16" hidden="1">
      <c r="B31" s="128">
        <v>15</v>
      </c>
      <c r="C31" s="129" t="s">
        <v>45</v>
      </c>
      <c r="D31" s="98"/>
      <c r="E31" s="215">
        <v>0.12277025686875043</v>
      </c>
      <c r="F31" s="215">
        <v>0.11391057841834301</v>
      </c>
      <c r="G31" s="215">
        <v>6.401733217744468E-2</v>
      </c>
      <c r="H31" s="215">
        <v>8.8406211368110776E-2</v>
      </c>
      <c r="I31" s="215">
        <v>7.7763678157047045E-2</v>
      </c>
      <c r="J31" s="215">
        <v>7.7932480024003492E-2</v>
      </c>
      <c r="K31" s="150">
        <v>7.7257066838034044E-2</v>
      </c>
      <c r="L31" s="150">
        <v>0.10509201871740644</v>
      </c>
      <c r="M31" s="150">
        <v>9.9448651667064028E-2</v>
      </c>
      <c r="N31" s="215">
        <v>9.172867920502685E-2</v>
      </c>
      <c r="O31" s="215">
        <v>0.1071747159230962</v>
      </c>
      <c r="P31" s="215">
        <v>0.11103070997576796</v>
      </c>
    </row>
    <row r="32" spans="2:16" hidden="1">
      <c r="B32" s="128">
        <v>16</v>
      </c>
      <c r="C32" s="129" t="s">
        <v>46</v>
      </c>
      <c r="D32" s="98"/>
      <c r="E32" s="215">
        <v>0.14499888748376993</v>
      </c>
      <c r="F32" s="215">
        <v>0.11214099143061847</v>
      </c>
      <c r="G32" s="215">
        <v>0.10308082146181072</v>
      </c>
      <c r="H32" s="215">
        <v>0.11126413571799942</v>
      </c>
      <c r="I32" s="215">
        <v>0.11272824174951583</v>
      </c>
      <c r="J32" s="215">
        <v>9.314828830068507E-2</v>
      </c>
      <c r="K32" s="150">
        <v>0.12461453442508152</v>
      </c>
      <c r="L32" s="150">
        <v>0.13478367247074174</v>
      </c>
      <c r="M32" s="150">
        <v>9.3605278183086976E-2</v>
      </c>
      <c r="N32" s="215">
        <v>0.10579317524028918</v>
      </c>
      <c r="O32" s="215">
        <v>9.4220308622701351E-2</v>
      </c>
      <c r="P32" s="215">
        <v>0.10182750401031437</v>
      </c>
    </row>
    <row r="33" spans="2:16" hidden="1">
      <c r="B33" s="128">
        <v>17</v>
      </c>
      <c r="C33" s="129" t="s">
        <v>47</v>
      </c>
      <c r="D33" s="98"/>
      <c r="E33" s="215">
        <v>0.14902452302277591</v>
      </c>
      <c r="F33" s="215">
        <v>0.11609010098296052</v>
      </c>
      <c r="G33" s="215">
        <v>0.11579270687940357</v>
      </c>
      <c r="H33" s="215">
        <v>0.10841791709197647</v>
      </c>
      <c r="I33" s="215">
        <v>0.12463958307278238</v>
      </c>
      <c r="J33" s="215">
        <v>9.1849605068027723E-2</v>
      </c>
      <c r="K33" s="150">
        <v>9.6600553553400706E-2</v>
      </c>
      <c r="L33" s="150">
        <v>9.4405024250019801E-2</v>
      </c>
      <c r="M33" s="150">
        <v>0.10187842159012908</v>
      </c>
      <c r="N33" s="215">
        <v>9.4319260573670446E-2</v>
      </c>
      <c r="O33" s="215">
        <v>0.10243340935496364</v>
      </c>
      <c r="P33" s="215">
        <v>9.2486135748098747E-2</v>
      </c>
    </row>
    <row r="34" spans="2:16" hidden="1">
      <c r="B34" s="128">
        <v>18</v>
      </c>
      <c r="C34" s="129" t="s">
        <v>48</v>
      </c>
      <c r="D34" s="98"/>
      <c r="E34" s="215">
        <v>0.11266552060586349</v>
      </c>
      <c r="F34" s="215">
        <v>0.15654408462651564</v>
      </c>
      <c r="G34" s="215">
        <v>0.12639252407094195</v>
      </c>
      <c r="H34" s="215">
        <v>0.10618523304003961</v>
      </c>
      <c r="I34" s="215">
        <v>0.15763580111244485</v>
      </c>
      <c r="J34" s="215">
        <v>0.12495643236963225</v>
      </c>
      <c r="K34" s="150">
        <v>8.7233745111343727E-2</v>
      </c>
      <c r="L34" s="150">
        <v>0.12368065593971421</v>
      </c>
      <c r="M34" s="150">
        <v>0.14409904858791026</v>
      </c>
      <c r="N34" s="215">
        <v>8.9243117185290335E-2</v>
      </c>
      <c r="O34" s="215">
        <v>9.6604523719980656E-2</v>
      </c>
      <c r="P34" s="215">
        <v>0.10289745341729609</v>
      </c>
    </row>
    <row r="35" spans="2:16">
      <c r="B35" s="128">
        <v>19</v>
      </c>
      <c r="C35" s="129" t="s">
        <v>49</v>
      </c>
      <c r="D35" s="98"/>
      <c r="E35" s="215">
        <v>0.10470084805103867</v>
      </c>
      <c r="F35" s="215">
        <v>9.4335033935889323E-2</v>
      </c>
      <c r="G35" s="215">
        <v>0.10611163022653843</v>
      </c>
      <c r="H35" s="215">
        <v>0.11280774922642271</v>
      </c>
      <c r="I35" s="215">
        <v>0.11795047740007948</v>
      </c>
      <c r="J35" s="215">
        <v>9.2330927923430312E-2</v>
      </c>
      <c r="K35" s="150">
        <v>9.4398718521756242E-2</v>
      </c>
      <c r="L35" s="150">
        <v>0.12639259061212968</v>
      </c>
      <c r="M35" s="150">
        <v>0.10400996735990706</v>
      </c>
      <c r="N35" s="215">
        <v>0.11575350853939656</v>
      </c>
      <c r="O35" s="215">
        <v>6.9165020147586187E-2</v>
      </c>
      <c r="P35" s="215">
        <v>9.7509681703533399E-2</v>
      </c>
    </row>
    <row r="36" spans="2:16" hidden="1">
      <c r="B36" s="128">
        <v>20</v>
      </c>
      <c r="C36" s="129" t="s">
        <v>50</v>
      </c>
      <c r="D36" s="98"/>
      <c r="E36" s="215">
        <v>0.12591751970685222</v>
      </c>
      <c r="F36" s="215">
        <v>0.11547538588398437</v>
      </c>
      <c r="G36" s="215">
        <v>9.6497716869580696E-2</v>
      </c>
      <c r="H36" s="215">
        <v>0.10580408551877471</v>
      </c>
      <c r="I36" s="215">
        <v>9.94303524392562E-2</v>
      </c>
      <c r="J36" s="215">
        <v>7.3165895660258801E-2</v>
      </c>
      <c r="K36" s="150">
        <v>0.14386118860567729</v>
      </c>
      <c r="L36" s="150">
        <v>8.6462640992260406E-2</v>
      </c>
      <c r="M36" s="150">
        <v>9.1002672889403141E-2</v>
      </c>
      <c r="N36" s="215">
        <v>0.10723999151370329</v>
      </c>
      <c r="O36" s="215">
        <v>7.8212449056046865E-2</v>
      </c>
      <c r="P36" s="215">
        <v>9.6040398319882953E-2</v>
      </c>
    </row>
    <row r="37" spans="2:16" hidden="1">
      <c r="B37" s="128">
        <v>21</v>
      </c>
      <c r="C37" s="129" t="s">
        <v>51</v>
      </c>
      <c r="D37" s="98"/>
      <c r="E37" s="215">
        <v>0.13954894691046535</v>
      </c>
      <c r="F37" s="215">
        <v>0.12336233594981204</v>
      </c>
      <c r="G37" s="215">
        <v>0.10129734924321294</v>
      </c>
      <c r="H37" s="215">
        <v>0.12280301655194026</v>
      </c>
      <c r="I37" s="215">
        <v>0.12584554828341751</v>
      </c>
      <c r="J37" s="215">
        <v>0.11391653645993528</v>
      </c>
      <c r="K37" s="150">
        <v>0.11520474583333801</v>
      </c>
      <c r="L37" s="150">
        <v>0.14401286385952469</v>
      </c>
      <c r="M37" s="150">
        <v>0.14504169308139925</v>
      </c>
      <c r="N37" s="215">
        <v>9.9187395022984445E-2</v>
      </c>
      <c r="O37" s="215">
        <v>9.1619190110355103E-2</v>
      </c>
      <c r="P37" s="215">
        <v>0.10435832038476257</v>
      </c>
    </row>
    <row r="38" spans="2:16" hidden="1">
      <c r="B38" s="128">
        <v>22</v>
      </c>
      <c r="C38" s="129" t="s">
        <v>52</v>
      </c>
      <c r="D38" s="98"/>
      <c r="E38" s="215">
        <v>0.14893274039186002</v>
      </c>
      <c r="F38" s="215">
        <v>0.1478149772060745</v>
      </c>
      <c r="G38" s="215">
        <v>0.14438858474339966</v>
      </c>
      <c r="H38" s="215">
        <v>0.15420503114222961</v>
      </c>
      <c r="I38" s="215">
        <v>0.1379510770561175</v>
      </c>
      <c r="J38" s="215">
        <v>0.12639910007633282</v>
      </c>
      <c r="K38" s="150">
        <v>0.13227670240331091</v>
      </c>
      <c r="L38" s="150">
        <v>0.11312731367033807</v>
      </c>
      <c r="M38" s="150">
        <v>0.12668280730730822</v>
      </c>
      <c r="N38" s="215">
        <v>0.10662288898608847</v>
      </c>
      <c r="O38" s="215">
        <v>0.12523160288249183</v>
      </c>
      <c r="P38" s="215">
        <v>0.10208585784642031</v>
      </c>
    </row>
    <row r="39" spans="2:16" hidden="1">
      <c r="B39" s="128">
        <v>23</v>
      </c>
      <c r="C39" s="129" t="s">
        <v>53</v>
      </c>
      <c r="D39" s="98"/>
      <c r="E39" s="215">
        <v>0.12838746772548765</v>
      </c>
      <c r="F39" s="215">
        <v>0.13685527910756393</v>
      </c>
      <c r="G39" s="215">
        <v>0.1335150708720019</v>
      </c>
      <c r="H39" s="215">
        <v>0.12367433360286798</v>
      </c>
      <c r="I39" s="215">
        <v>0.16497725379637343</v>
      </c>
      <c r="J39" s="215">
        <v>0.12307783841672841</v>
      </c>
      <c r="K39" s="150">
        <v>0.12144714759726866</v>
      </c>
      <c r="L39" s="150">
        <v>0.12021866040790861</v>
      </c>
      <c r="M39" s="150">
        <v>0.11755942898952591</v>
      </c>
      <c r="N39" s="215">
        <v>0.10998804381874253</v>
      </c>
      <c r="O39" s="215">
        <v>0.1244564019900036</v>
      </c>
      <c r="P39" s="215">
        <v>9.2471486387049301E-2</v>
      </c>
    </row>
    <row r="40" spans="2:16" hidden="1">
      <c r="B40" s="128">
        <v>24</v>
      </c>
      <c r="C40" s="129" t="s">
        <v>54</v>
      </c>
      <c r="D40" s="98"/>
      <c r="E40" s="215">
        <v>7.2806837255506462E-2</v>
      </c>
      <c r="F40" s="215">
        <v>9.2058279717862512E-2</v>
      </c>
      <c r="G40" s="215">
        <v>8.7620516443655608E-2</v>
      </c>
      <c r="H40" s="215">
        <v>6.5034350807192901E-2</v>
      </c>
      <c r="I40" s="215">
        <v>9.0888667052407807E-2</v>
      </c>
      <c r="J40" s="215">
        <v>0.11246896959280199</v>
      </c>
      <c r="K40" s="150">
        <v>0.11273892048252299</v>
      </c>
      <c r="L40" s="150">
        <v>7.3094471261491975E-2</v>
      </c>
      <c r="M40" s="150">
        <v>0.10992566783980236</v>
      </c>
      <c r="N40" s="215">
        <v>6.9126217190293979E-2</v>
      </c>
      <c r="O40" s="215">
        <v>7.5282970577327885E-2</v>
      </c>
      <c r="P40" s="215">
        <v>0.10411110393230148</v>
      </c>
    </row>
    <row r="41" spans="2:16" hidden="1">
      <c r="B41" s="128">
        <v>25</v>
      </c>
      <c r="C41" s="129" t="s">
        <v>55</v>
      </c>
      <c r="D41" s="98"/>
      <c r="E41" s="215">
        <v>0.1330320691597755</v>
      </c>
      <c r="F41" s="215">
        <v>0.10181844454579526</v>
      </c>
      <c r="G41" s="215">
        <v>0.12523707210970969</v>
      </c>
      <c r="H41" s="215">
        <v>0.11930039436870987</v>
      </c>
      <c r="I41" s="215">
        <v>0.10492657867220294</v>
      </c>
      <c r="J41" s="215">
        <v>9.8777156318025694E-2</v>
      </c>
      <c r="K41" s="150">
        <v>8.9904255231266161E-2</v>
      </c>
      <c r="L41" s="150">
        <v>7.4012694837603338E-2</v>
      </c>
      <c r="M41" s="150">
        <v>7.653054069404612E-2</v>
      </c>
      <c r="N41" s="215">
        <v>6.0674869523696329E-2</v>
      </c>
      <c r="O41" s="215">
        <v>4.7315319142480008E-2</v>
      </c>
      <c r="P41" s="215">
        <v>5.4939958724112926E-2</v>
      </c>
    </row>
    <row r="42" spans="2:16" hidden="1">
      <c r="B42" s="128">
        <v>26</v>
      </c>
      <c r="C42" s="129" t="s">
        <v>56</v>
      </c>
      <c r="D42" s="98"/>
      <c r="E42" s="215">
        <v>0.12904884041291528</v>
      </c>
      <c r="F42" s="215">
        <v>0.142972189412649</v>
      </c>
      <c r="G42" s="215">
        <v>0.17636249941480575</v>
      </c>
      <c r="H42" s="215">
        <v>0.16640093435323317</v>
      </c>
      <c r="I42" s="215">
        <v>0.12799452345264678</v>
      </c>
      <c r="J42" s="215">
        <v>9.3211352987260826E-2</v>
      </c>
      <c r="K42" s="150">
        <v>0.10647960375853097</v>
      </c>
      <c r="L42" s="150">
        <v>0.11679392799079334</v>
      </c>
      <c r="M42" s="150">
        <v>0.12154269086025266</v>
      </c>
      <c r="N42" s="215">
        <v>7.4747540207603103E-2</v>
      </c>
      <c r="O42" s="215">
        <v>9.2961274768326677E-2</v>
      </c>
      <c r="P42" s="215">
        <v>0.11799100758448008</v>
      </c>
    </row>
    <row r="43" spans="2:16" hidden="1">
      <c r="B43" s="128">
        <v>27</v>
      </c>
      <c r="C43" s="129" t="s">
        <v>57</v>
      </c>
      <c r="D43" s="98"/>
      <c r="E43" s="215">
        <v>0.18574836490233884</v>
      </c>
      <c r="F43" s="215">
        <v>0.16303275253788238</v>
      </c>
      <c r="G43" s="215">
        <v>0.10732916414003753</v>
      </c>
      <c r="H43" s="215">
        <v>0.1235574707145901</v>
      </c>
      <c r="I43" s="215">
        <v>9.8952464770330359E-2</v>
      </c>
      <c r="J43" s="215">
        <v>9.9537670800639216E-2</v>
      </c>
      <c r="K43" s="150">
        <v>0.11208470687091979</v>
      </c>
      <c r="L43" s="150">
        <v>9.9307861269966963E-2</v>
      </c>
      <c r="M43" s="150">
        <v>0.12829834298731838</v>
      </c>
      <c r="N43" s="215">
        <v>8.617814539257658E-2</v>
      </c>
      <c r="O43" s="215">
        <v>7.2475379679724103E-2</v>
      </c>
      <c r="P43" s="215">
        <v>9.3221146391629317E-2</v>
      </c>
    </row>
    <row r="44" spans="2:16">
      <c r="B44" s="128">
        <v>28</v>
      </c>
      <c r="C44" s="129" t="s">
        <v>58</v>
      </c>
      <c r="D44" s="98"/>
      <c r="E44" s="215">
        <v>0.11892899915177002</v>
      </c>
      <c r="F44" s="215">
        <v>0.1233298676700801</v>
      </c>
      <c r="G44" s="215">
        <v>0.10093064793347487</v>
      </c>
      <c r="H44" s="215">
        <v>0.11321456701976355</v>
      </c>
      <c r="I44" s="215">
        <v>9.7090109049167789E-2</v>
      </c>
      <c r="J44" s="215">
        <v>8.8556810751401663E-2</v>
      </c>
      <c r="K44" s="150">
        <v>6.9977812485336799E-2</v>
      </c>
      <c r="L44" s="150">
        <v>8.0761166374097915E-2</v>
      </c>
      <c r="M44" s="150">
        <v>8.3367995015508622E-2</v>
      </c>
      <c r="N44" s="215">
        <v>8.6182999395432114E-2</v>
      </c>
      <c r="O44" s="215">
        <v>9.4822730663256763E-2</v>
      </c>
      <c r="P44" s="215">
        <v>6.8282095224527245E-2</v>
      </c>
    </row>
    <row r="45" spans="2:16" hidden="1">
      <c r="B45" s="128">
        <v>29</v>
      </c>
      <c r="C45" s="129" t="s">
        <v>59</v>
      </c>
      <c r="D45" s="98"/>
      <c r="E45" s="215">
        <v>0.14848006339624401</v>
      </c>
      <c r="F45" s="215">
        <v>0.14658683444963128</v>
      </c>
      <c r="G45" s="215">
        <v>0.17387736013424912</v>
      </c>
      <c r="H45" s="215">
        <v>0.14240004550658067</v>
      </c>
      <c r="I45" s="215">
        <v>9.3413703985066029E-2</v>
      </c>
      <c r="J45" s="215">
        <v>0.10728379679211238</v>
      </c>
      <c r="K45" s="150">
        <v>0.12748208316554205</v>
      </c>
      <c r="L45" s="150">
        <v>0.10091038539010465</v>
      </c>
      <c r="M45" s="150">
        <v>0.12031917127458529</v>
      </c>
      <c r="N45" s="215">
        <v>0.10466774666118918</v>
      </c>
      <c r="O45" s="215">
        <v>0.10636724683833891</v>
      </c>
      <c r="P45" s="215">
        <v>0.12718982556502037</v>
      </c>
    </row>
    <row r="46" spans="2:16" hidden="1">
      <c r="B46" s="128">
        <v>30</v>
      </c>
      <c r="C46" s="129" t="s">
        <v>60</v>
      </c>
      <c r="D46" s="98"/>
      <c r="E46" s="215">
        <v>0.10290913762023576</v>
      </c>
      <c r="F46" s="215">
        <v>0.15382357186764564</v>
      </c>
      <c r="G46" s="215">
        <v>0.10754743220423164</v>
      </c>
      <c r="H46" s="215">
        <v>0.13692723317661917</v>
      </c>
      <c r="I46" s="215">
        <v>0.10930470389308779</v>
      </c>
      <c r="J46" s="215">
        <v>0.10263757406661939</v>
      </c>
      <c r="K46" s="150">
        <v>0.11550764058886134</v>
      </c>
      <c r="L46" s="150">
        <v>7.9177231671715032E-2</v>
      </c>
      <c r="M46" s="150">
        <v>0.10236019708507046</v>
      </c>
      <c r="N46" s="215">
        <v>0.10045239450421725</v>
      </c>
      <c r="O46" s="215">
        <v>8.8339811749137354E-2</v>
      </c>
      <c r="P46" s="215">
        <v>0.10104460993364182</v>
      </c>
    </row>
    <row r="47" spans="2:16" hidden="1">
      <c r="B47" s="128">
        <v>31</v>
      </c>
      <c r="C47" s="129" t="s">
        <v>61</v>
      </c>
      <c r="D47" s="98"/>
      <c r="E47" s="215">
        <v>0.14866261650042958</v>
      </c>
      <c r="F47" s="215">
        <v>0.1450121132202766</v>
      </c>
      <c r="G47" s="215">
        <v>0.13569796335567552</v>
      </c>
      <c r="H47" s="215">
        <v>9.6009466746290753E-2</v>
      </c>
      <c r="I47" s="215">
        <v>0.13114870572260862</v>
      </c>
      <c r="J47" s="215">
        <v>0.13118987398312704</v>
      </c>
      <c r="K47" s="150">
        <v>0.11762094267886117</v>
      </c>
      <c r="L47" s="150">
        <v>0.1052261242243971</v>
      </c>
      <c r="M47" s="150">
        <v>0.10550946086689081</v>
      </c>
      <c r="N47" s="215">
        <v>7.3298153034300789E-2</v>
      </c>
      <c r="O47" s="215">
        <v>8.0445018132644902E-2</v>
      </c>
      <c r="P47" s="215">
        <v>8.5645842227598315E-2</v>
      </c>
    </row>
    <row r="48" spans="2:16" hidden="1">
      <c r="B48" s="128">
        <v>32</v>
      </c>
      <c r="C48" s="129" t="s">
        <v>62</v>
      </c>
      <c r="D48" s="98"/>
      <c r="E48" s="215">
        <v>0.12030184611238377</v>
      </c>
      <c r="F48" s="215">
        <v>0.15672898770422772</v>
      </c>
      <c r="G48" s="215">
        <v>0.13135191522849143</v>
      </c>
      <c r="H48" s="215">
        <v>0.10134355976293277</v>
      </c>
      <c r="I48" s="215">
        <v>0.12907956447752522</v>
      </c>
      <c r="J48" s="215">
        <v>0.10421191989979547</v>
      </c>
      <c r="K48" s="150">
        <v>7.4652245345016424E-2</v>
      </c>
      <c r="L48" s="150">
        <v>8.0157250632185317E-2</v>
      </c>
      <c r="M48" s="150">
        <v>0.11387814604643318</v>
      </c>
      <c r="N48" s="215">
        <v>8.2642603060336453E-2</v>
      </c>
      <c r="O48" s="215">
        <v>9.5303607025537571E-2</v>
      </c>
      <c r="P48" s="215">
        <v>5.5779307194652211E-2</v>
      </c>
    </row>
    <row r="49" spans="2:16">
      <c r="B49" s="96"/>
      <c r="C49" s="96"/>
      <c r="D49" s="98"/>
      <c r="E49" s="214"/>
      <c r="F49" s="214"/>
      <c r="G49" s="214"/>
      <c r="H49" s="214"/>
      <c r="I49" s="214"/>
      <c r="J49" s="214"/>
      <c r="K49" s="214"/>
      <c r="L49" s="214"/>
      <c r="M49" s="214"/>
      <c r="N49" s="213"/>
      <c r="O49" s="214"/>
      <c r="P49" s="214"/>
    </row>
    <row r="50" spans="2:16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</row>
    <row r="51" spans="2:16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</row>
    <row r="52" spans="2:16">
      <c r="B52" s="96"/>
      <c r="C52" s="96"/>
      <c r="D52" s="98"/>
      <c r="E52" s="127" t="str">
        <f t="shared" ref="E52:P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</row>
    <row r="53" spans="2:16">
      <c r="B53" s="96"/>
      <c r="C53" s="96"/>
      <c r="D53" s="98"/>
      <c r="E53" s="127" t="str">
        <f t="shared" ref="E53:P53" si="2">E10</f>
        <v># Reports</v>
      </c>
      <c r="F53" s="127" t="str">
        <f t="shared" si="2"/>
        <v># Reports</v>
      </c>
      <c r="G53" s="127" t="str">
        <f t="shared" si="2"/>
        <v># Reports</v>
      </c>
      <c r="H53" s="127" t="str">
        <f t="shared" si="2"/>
        <v># Reports</v>
      </c>
      <c r="I53" s="127" t="str">
        <f t="shared" si="2"/>
        <v># Reports</v>
      </c>
      <c r="J53" s="127" t="str">
        <f t="shared" si="2"/>
        <v># Reports</v>
      </c>
      <c r="K53" s="127" t="str">
        <f t="shared" si="2"/>
        <v># Reports</v>
      </c>
      <c r="L53" s="127" t="str">
        <f t="shared" si="2"/>
        <v># Reports</v>
      </c>
      <c r="M53" s="127" t="str">
        <f t="shared" si="2"/>
        <v># Reports</v>
      </c>
      <c r="N53" s="127" t="str">
        <f t="shared" si="2"/>
        <v># Reports</v>
      </c>
      <c r="O53" s="127" t="str">
        <f t="shared" si="2"/>
        <v># Reports</v>
      </c>
      <c r="P53" s="127" t="str">
        <f t="shared" si="2"/>
        <v># Reports</v>
      </c>
    </row>
    <row r="54" spans="2:16">
      <c r="B54" s="128" t="s">
        <v>63</v>
      </c>
      <c r="C54" s="128" t="s">
        <v>64</v>
      </c>
      <c r="D54" s="98"/>
      <c r="E54" s="149">
        <v>0.1279267756098327</v>
      </c>
      <c r="F54" s="149">
        <v>0.12227960463166587</v>
      </c>
      <c r="G54" s="149">
        <v>9.888643073039341E-2</v>
      </c>
      <c r="H54" s="149">
        <v>0.10679066528301422</v>
      </c>
      <c r="I54" s="149">
        <v>0.10543493874570725</v>
      </c>
      <c r="J54" s="149">
        <v>9.746470803353631E-2</v>
      </c>
      <c r="K54" s="149">
        <v>0.10352779249621299</v>
      </c>
      <c r="L54" s="149">
        <v>0.10587127203225419</v>
      </c>
      <c r="M54" s="149">
        <v>0.11011263843374265</v>
      </c>
      <c r="N54" s="149">
        <v>0.10066893028717218</v>
      </c>
      <c r="O54" s="149">
        <v>0.10087416637783551</v>
      </c>
      <c r="P54" s="149">
        <v>0.10904757713250195</v>
      </c>
    </row>
    <row r="55" spans="2:16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6">
      <c r="B56" s="96"/>
      <c r="C56" s="128" t="s">
        <v>65</v>
      </c>
      <c r="D56" s="98"/>
      <c r="E56" s="149">
        <f>MEDIAN(E17:P48)</f>
        <v>0.11517607442081246</v>
      </c>
      <c r="F56" s="132"/>
      <c r="G56" s="132"/>
      <c r="H56" s="132"/>
      <c r="I56" s="132"/>
      <c r="J56" s="132"/>
      <c r="K56" s="132"/>
      <c r="L56" s="151"/>
      <c r="M56" s="149"/>
      <c r="N56" s="149"/>
      <c r="O56" s="149"/>
      <c r="P56" s="149"/>
    </row>
    <row r="57" spans="2:16">
      <c r="B57" s="96"/>
      <c r="C57" s="128" t="s">
        <v>126</v>
      </c>
      <c r="D57" s="98"/>
      <c r="E57" s="149">
        <f>AVERAGE(E17:P48)</f>
        <v>0.11836336741507614</v>
      </c>
      <c r="G57" s="133"/>
      <c r="H57" s="159">
        <v>2.5</v>
      </c>
      <c r="I57" s="103">
        <v>1.5</v>
      </c>
      <c r="J57" s="103">
        <v>0.5</v>
      </c>
      <c r="K57" s="103">
        <v>0</v>
      </c>
      <c r="L57" s="103">
        <v>-0.5</v>
      </c>
      <c r="M57" s="103">
        <v>-1.5</v>
      </c>
      <c r="N57" s="103">
        <v>-2.5</v>
      </c>
    </row>
    <row r="58" spans="2:16">
      <c r="B58" s="96"/>
      <c r="C58" s="128" t="s">
        <v>127</v>
      </c>
      <c r="D58" s="98"/>
      <c r="E58" s="149">
        <f>STDEV(E17:P48)</f>
        <v>3.2842042606399557E-2</v>
      </c>
      <c r="G58" s="150"/>
      <c r="H58" s="150">
        <f>H57*$E$58</f>
        <v>8.2105106515998894E-2</v>
      </c>
      <c r="I58" s="150">
        <f t="shared" ref="I58:M58" si="3">I57*$E$58</f>
        <v>4.9263063909599336E-2</v>
      </c>
      <c r="J58" s="150">
        <f t="shared" si="3"/>
        <v>1.6421021303199779E-2</v>
      </c>
      <c r="K58" s="150">
        <f t="shared" si="3"/>
        <v>0</v>
      </c>
      <c r="L58" s="150">
        <f t="shared" si="3"/>
        <v>-1.6421021303199779E-2</v>
      </c>
      <c r="M58" s="150">
        <f t="shared" si="3"/>
        <v>-4.9263063909599336E-2</v>
      </c>
      <c r="N58" s="150">
        <f>N57*$E$58</f>
        <v>-8.2105106515998894E-2</v>
      </c>
      <c r="O58" s="130"/>
    </row>
    <row r="59" spans="2:16">
      <c r="E59" s="215"/>
      <c r="G59" s="215"/>
      <c r="H59" s="215">
        <f>$E$57+H58</f>
        <v>0.20046847393107503</v>
      </c>
      <c r="I59" s="215">
        <f t="shared" ref="I59:N59" si="4">$E$57+I58</f>
        <v>0.16762643132467547</v>
      </c>
      <c r="J59" s="215">
        <f t="shared" si="4"/>
        <v>0.13478438871827592</v>
      </c>
      <c r="K59" s="215">
        <f t="shared" si="4"/>
        <v>0.11836336741507614</v>
      </c>
      <c r="L59" s="215">
        <f t="shared" si="4"/>
        <v>0.10194234611187636</v>
      </c>
      <c r="M59" s="215">
        <f t="shared" si="4"/>
        <v>6.9100303505476801E-2</v>
      </c>
      <c r="N59" s="215">
        <f t="shared" si="4"/>
        <v>3.6258260899077244E-2</v>
      </c>
      <c r="O59" s="130"/>
    </row>
    <row r="60" spans="2:16">
      <c r="C60" s="128" t="s">
        <v>124</v>
      </c>
      <c r="E60" s="149">
        <f>MAX(E17:P48)</f>
        <v>0.25836560120983765</v>
      </c>
      <c r="G60" s="216">
        <v>0.25836560120983765</v>
      </c>
      <c r="H60" s="216">
        <v>0.20046847393107503</v>
      </c>
      <c r="I60" s="216">
        <v>0.16762643132467547</v>
      </c>
      <c r="J60" s="216">
        <v>0.13478438871827592</v>
      </c>
      <c r="K60" s="216">
        <v>0.11836336741507614</v>
      </c>
      <c r="L60" s="216">
        <v>0.10194234611187636</v>
      </c>
      <c r="M60" s="216">
        <v>6.9100303505476801E-2</v>
      </c>
      <c r="N60" s="216">
        <v>3.6258260899077244E-2</v>
      </c>
      <c r="O60" s="160"/>
    </row>
    <row r="61" spans="2:16">
      <c r="C61" s="135" t="s">
        <v>125</v>
      </c>
      <c r="E61" s="149">
        <f>MIN(E17:P48)</f>
        <v>2.7509170800798111E-2</v>
      </c>
    </row>
    <row r="63" spans="2:16" ht="15">
      <c r="F63" s="103">
        <v>3.5</v>
      </c>
      <c r="G63" s="159">
        <v>2.5</v>
      </c>
      <c r="H63" s="152" t="s">
        <v>135</v>
      </c>
      <c r="I63" s="178" t="s">
        <v>118</v>
      </c>
      <c r="L63" s="159"/>
    </row>
    <row r="64" spans="2:16" ht="15">
      <c r="F64" s="103">
        <v>2.5</v>
      </c>
      <c r="G64" s="103">
        <v>1.5</v>
      </c>
      <c r="H64" s="152" t="s">
        <v>114</v>
      </c>
      <c r="I64" s="158" t="s">
        <v>118</v>
      </c>
    </row>
    <row r="65" spans="2:19" ht="15">
      <c r="F65" s="103">
        <v>1.5</v>
      </c>
      <c r="G65" s="103">
        <v>0.5</v>
      </c>
      <c r="H65" s="152" t="s">
        <v>136</v>
      </c>
      <c r="I65" s="157" t="s">
        <v>118</v>
      </c>
    </row>
    <row r="66" spans="2:19" ht="15">
      <c r="F66" s="103">
        <v>0.5</v>
      </c>
      <c r="G66" s="103">
        <v>0</v>
      </c>
      <c r="H66" s="152" t="s">
        <v>138</v>
      </c>
      <c r="I66" s="156" t="s">
        <v>118</v>
      </c>
    </row>
    <row r="67" spans="2:19" ht="15">
      <c r="F67" s="103">
        <v>0</v>
      </c>
      <c r="G67" s="103">
        <v>-0.5</v>
      </c>
      <c r="H67" s="152" t="s">
        <v>139</v>
      </c>
      <c r="I67" s="155" t="s">
        <v>118</v>
      </c>
    </row>
    <row r="68" spans="2:19" ht="15">
      <c r="F68" s="103">
        <v>-0.5</v>
      </c>
      <c r="G68" s="103">
        <v>-1.5</v>
      </c>
      <c r="H68" s="152" t="s">
        <v>113</v>
      </c>
      <c r="I68" s="154" t="s">
        <v>118</v>
      </c>
    </row>
    <row r="69" spans="2:19" ht="15">
      <c r="F69" s="103">
        <v>-1.5</v>
      </c>
      <c r="G69" s="103">
        <v>-2.5</v>
      </c>
      <c r="H69" s="152" t="s">
        <v>115</v>
      </c>
      <c r="I69" s="153" t="s">
        <v>118</v>
      </c>
    </row>
    <row r="70" spans="2:19" ht="15">
      <c r="F70" s="159">
        <v>-2.5</v>
      </c>
      <c r="G70" s="103">
        <v>-3.5</v>
      </c>
      <c r="H70" s="152" t="s">
        <v>116</v>
      </c>
      <c r="I70" s="217" t="s">
        <v>118</v>
      </c>
      <c r="K70" s="159"/>
    </row>
    <row r="71" spans="2:19">
      <c r="M71" s="129"/>
      <c r="N71" s="148"/>
    </row>
    <row r="72" spans="2:19">
      <c r="M72" s="129"/>
      <c r="N72" s="148"/>
    </row>
    <row r="73" spans="2:19">
      <c r="M73" s="129"/>
      <c r="N73" s="148"/>
    </row>
    <row r="74" spans="2:19">
      <c r="M74" s="129"/>
      <c r="N74" s="148"/>
    </row>
    <row r="75" spans="2:19">
      <c r="B75" s="96"/>
      <c r="C75" s="97" t="s">
        <v>28</v>
      </c>
      <c r="D75" s="98"/>
      <c r="E75" s="120">
        <v>2011</v>
      </c>
      <c r="F75" s="121">
        <f>E75+1</f>
        <v>2012</v>
      </c>
      <c r="G75" s="122">
        <f t="shared" ref="G75" si="5">F75+1</f>
        <v>2013</v>
      </c>
      <c r="H75" s="123">
        <f t="shared" ref="H75" si="6">G75+1</f>
        <v>2014</v>
      </c>
      <c r="I75" s="141">
        <f t="shared" ref="I75" si="7">H75+1</f>
        <v>2015</v>
      </c>
      <c r="J75" s="120">
        <f t="shared" ref="J75" si="8">I75+1</f>
        <v>2016</v>
      </c>
      <c r="K75" s="121">
        <f t="shared" ref="K75" si="9">J75+1</f>
        <v>2017</v>
      </c>
      <c r="L75" s="122">
        <f t="shared" ref="L75" si="10">K75+1</f>
        <v>2018</v>
      </c>
      <c r="M75" s="123">
        <f t="shared" ref="M75" si="11">L75+1</f>
        <v>2019</v>
      </c>
      <c r="N75" s="141">
        <f t="shared" ref="N75" si="12">M75+1</f>
        <v>2020</v>
      </c>
      <c r="O75" s="120">
        <f t="shared" ref="O75" si="13">N75+1</f>
        <v>2021</v>
      </c>
      <c r="P75" s="121">
        <f t="shared" ref="P75" si="14">O75+1</f>
        <v>2022</v>
      </c>
    </row>
    <row r="76" spans="2:19">
      <c r="B76" s="96"/>
      <c r="C76" s="96"/>
      <c r="D76" s="98"/>
      <c r="E76" s="124"/>
      <c r="F76" s="124"/>
      <c r="G76" s="124"/>
      <c r="H76" s="124"/>
      <c r="I76" s="124"/>
      <c r="J76" s="124"/>
      <c r="K76" s="124"/>
      <c r="L76" s="124"/>
      <c r="O76" s="124"/>
      <c r="P76" s="124"/>
    </row>
    <row r="77" spans="2:19">
      <c r="B77" s="96"/>
      <c r="C77" s="96"/>
      <c r="D77" s="98"/>
      <c r="E77" s="124"/>
      <c r="F77" s="124"/>
      <c r="G77" s="124"/>
      <c r="H77" s="124"/>
      <c r="I77" s="124"/>
      <c r="J77" s="124"/>
      <c r="K77" s="124"/>
      <c r="L77" s="124"/>
      <c r="M77" s="124"/>
      <c r="O77" s="124"/>
      <c r="P77" s="124"/>
    </row>
    <row r="78" spans="2:19">
      <c r="B78" s="125" t="s">
        <v>29</v>
      </c>
      <c r="C78" s="125" t="s">
        <v>30</v>
      </c>
      <c r="D78" s="126" t="s">
        <v>103</v>
      </c>
      <c r="E78" s="127" t="s">
        <v>104</v>
      </c>
      <c r="F78" s="127" t="s">
        <v>105</v>
      </c>
      <c r="G78" s="127" t="s">
        <v>106</v>
      </c>
      <c r="H78" s="127" t="s">
        <v>107</v>
      </c>
      <c r="I78" s="127" t="s">
        <v>108</v>
      </c>
      <c r="J78" s="127" t="s">
        <v>109</v>
      </c>
      <c r="K78" s="127" t="s">
        <v>110</v>
      </c>
      <c r="L78" s="127" t="s">
        <v>111</v>
      </c>
      <c r="M78" s="127" t="s">
        <v>112</v>
      </c>
      <c r="N78" s="127" t="s">
        <v>117</v>
      </c>
      <c r="O78" s="127" t="s">
        <v>119</v>
      </c>
      <c r="P78" s="127" t="s">
        <v>120</v>
      </c>
      <c r="Q78" s="127" t="s">
        <v>121</v>
      </c>
    </row>
    <row r="79" spans="2:19" ht="15">
      <c r="B79" s="128">
        <v>2</v>
      </c>
      <c r="C79" s="129" t="s">
        <v>32</v>
      </c>
      <c r="D79" s="98"/>
      <c r="E79" s="147">
        <v>4.262896661837984</v>
      </c>
      <c r="F79" s="147">
        <v>2.9815296172984409</v>
      </c>
      <c r="G79" s="147">
        <v>0.80959263070300391</v>
      </c>
      <c r="H79" s="147">
        <v>1.0075859993569112</v>
      </c>
      <c r="I79" s="147">
        <v>1.2448139538428342</v>
      </c>
      <c r="J79" s="147">
        <v>8.7550437891782212E-2</v>
      </c>
      <c r="K79" s="147">
        <v>1.6827618132714233</v>
      </c>
      <c r="L79" s="147">
        <v>1.3029540407504239</v>
      </c>
      <c r="M79" s="147">
        <v>0.49882706376515989</v>
      </c>
      <c r="N79" s="147">
        <v>0.95008928460065811</v>
      </c>
      <c r="O79" s="147">
        <v>0.56853444851238943</v>
      </c>
      <c r="P79" s="147">
        <v>2.0267207631013267</v>
      </c>
      <c r="Q79" s="158" t="s">
        <v>118</v>
      </c>
      <c r="S79" s="161" t="s">
        <v>32</v>
      </c>
    </row>
    <row r="80" spans="2:19" ht="15">
      <c r="B80" s="128">
        <v>13</v>
      </c>
      <c r="C80" s="129" t="s">
        <v>43</v>
      </c>
      <c r="D80" s="98"/>
      <c r="E80" s="147">
        <v>-0.31923436343157408</v>
      </c>
      <c r="F80" s="147">
        <v>-9.196973296956007E-2</v>
      </c>
      <c r="G80" s="147">
        <v>2.3839290961320994E-2</v>
      </c>
      <c r="H80" s="147">
        <v>1.5774939255463016</v>
      </c>
      <c r="I80" s="147">
        <v>1.6360816095826489</v>
      </c>
      <c r="J80" s="147">
        <v>0.29698216148313755</v>
      </c>
      <c r="K80" s="147">
        <v>0.78496880403474711</v>
      </c>
      <c r="L80" s="147">
        <v>-4.4317033876324831E-2</v>
      </c>
      <c r="M80" s="147">
        <v>0.34954428248590486</v>
      </c>
      <c r="N80" s="147">
        <v>-0.53060987206640653</v>
      </c>
      <c r="O80" s="147">
        <v>2.276786329610502</v>
      </c>
      <c r="P80" s="147">
        <v>1.8240199180664396</v>
      </c>
      <c r="Q80" s="158" t="s">
        <v>118</v>
      </c>
      <c r="S80" s="129" t="s">
        <v>43</v>
      </c>
    </row>
    <row r="81" spans="2:19" ht="15">
      <c r="B81" s="128">
        <v>7</v>
      </c>
      <c r="C81" s="129" t="s">
        <v>37</v>
      </c>
      <c r="D81" s="98"/>
      <c r="E81" s="147">
        <v>0.27018496485093191</v>
      </c>
      <c r="F81" s="147">
        <v>0.82534222723193718</v>
      </c>
      <c r="G81" s="147">
        <v>0.11800354700533047</v>
      </c>
      <c r="H81" s="147">
        <v>-0.19989240666002298</v>
      </c>
      <c r="I81" s="147">
        <v>-0.1360523208799948</v>
      </c>
      <c r="J81" s="147">
        <v>-0.98190378731064909</v>
      </c>
      <c r="K81" s="147">
        <v>-0.12677599265500814</v>
      </c>
      <c r="L81" s="147">
        <v>-4.7909660603440304E-2</v>
      </c>
      <c r="M81" s="147">
        <v>0.63790218911730312</v>
      </c>
      <c r="N81" s="147">
        <v>-0.52596124415143075</v>
      </c>
      <c r="O81" s="147">
        <v>0.75872255821821455</v>
      </c>
      <c r="P81" s="147">
        <v>1.0994220941273951</v>
      </c>
      <c r="Q81" s="157" t="s">
        <v>118</v>
      </c>
      <c r="S81" s="161" t="s">
        <v>37</v>
      </c>
    </row>
    <row r="82" spans="2:19" ht="15">
      <c r="B82" s="128">
        <v>4</v>
      </c>
      <c r="C82" s="129" t="s">
        <v>34</v>
      </c>
      <c r="D82" s="98"/>
      <c r="E82" s="147">
        <v>1.7345745760916393</v>
      </c>
      <c r="F82" s="147">
        <v>2.28040818671324</v>
      </c>
      <c r="G82" s="147">
        <v>0.87167503084219145</v>
      </c>
      <c r="H82" s="147">
        <v>1.1141908560205516</v>
      </c>
      <c r="I82" s="147">
        <v>0.87932656780312834</v>
      </c>
      <c r="J82" s="147">
        <v>0.12602814184634056</v>
      </c>
      <c r="K82" s="147">
        <v>0.59778390664253922</v>
      </c>
      <c r="L82" s="147">
        <v>1.9168136672339884</v>
      </c>
      <c r="M82" s="147">
        <v>0.34929229670178402</v>
      </c>
      <c r="N82" s="147">
        <v>0.87457737961725979</v>
      </c>
      <c r="O82" s="147">
        <v>0.71486266230636819</v>
      </c>
      <c r="P82" s="147">
        <v>1.0965259571280148</v>
      </c>
      <c r="Q82" s="157" t="s">
        <v>118</v>
      </c>
      <c r="S82" s="129" t="s">
        <v>34</v>
      </c>
    </row>
    <row r="83" spans="2:19" ht="15">
      <c r="B83" s="128">
        <v>3</v>
      </c>
      <c r="C83" s="129" t="s">
        <v>33</v>
      </c>
      <c r="D83" s="98"/>
      <c r="E83" s="147">
        <v>2.5026270753827329</v>
      </c>
      <c r="F83" s="147">
        <v>2.4681797624783584</v>
      </c>
      <c r="G83" s="147">
        <v>3.1616587647872887</v>
      </c>
      <c r="H83" s="147">
        <v>1.2588968421581461</v>
      </c>
      <c r="I83" s="147">
        <v>2.1057875414568468</v>
      </c>
      <c r="J83" s="147">
        <v>2.0737247937647121</v>
      </c>
      <c r="K83" s="147">
        <v>2.6604871254361524</v>
      </c>
      <c r="L83" s="147">
        <v>1.6724442407875189</v>
      </c>
      <c r="M83" s="147">
        <v>1.0664931995015328</v>
      </c>
      <c r="N83" s="147">
        <v>9.5321484083126934E-2</v>
      </c>
      <c r="O83" s="147">
        <v>-9.7922179973135542E-2</v>
      </c>
      <c r="P83" s="147">
        <v>0.50735290754701912</v>
      </c>
      <c r="Q83" s="157" t="s">
        <v>118</v>
      </c>
      <c r="S83" s="161" t="s">
        <v>33</v>
      </c>
    </row>
    <row r="84" spans="2:19" ht="15">
      <c r="B84" s="128">
        <v>6</v>
      </c>
      <c r="C84" s="129" t="s">
        <v>36</v>
      </c>
      <c r="D84" s="98"/>
      <c r="E84" s="147">
        <v>2.2484932763384213</v>
      </c>
      <c r="F84" s="147">
        <v>3.2318463730163813</v>
      </c>
      <c r="G84" s="147">
        <v>2.5322096173436135</v>
      </c>
      <c r="H84" s="147">
        <v>1.062519537970555</v>
      </c>
      <c r="I84" s="147">
        <v>1.396807076999216</v>
      </c>
      <c r="J84" s="147">
        <v>7.8123654922134397E-2</v>
      </c>
      <c r="K84" s="147">
        <v>1.1826054563452915</v>
      </c>
      <c r="L84" s="147">
        <v>0.20429977067235389</v>
      </c>
      <c r="M84" s="147">
        <v>2.3591184397917253</v>
      </c>
      <c r="N84" s="147">
        <v>0.18463072527463126</v>
      </c>
      <c r="O84" s="147">
        <v>0.37188258816541581</v>
      </c>
      <c r="P84" s="147">
        <v>0.39132239692313447</v>
      </c>
      <c r="Q84" s="156" t="s">
        <v>118</v>
      </c>
      <c r="S84" s="129" t="s">
        <v>36</v>
      </c>
    </row>
    <row r="85" spans="2:19" ht="15">
      <c r="B85" s="128">
        <v>14</v>
      </c>
      <c r="C85" s="129" t="s">
        <v>44</v>
      </c>
      <c r="D85" s="98"/>
      <c r="E85" s="147">
        <v>-6.1373134612865664E-3</v>
      </c>
      <c r="F85" s="147">
        <v>-0.16551673372024006</v>
      </c>
      <c r="G85" s="147">
        <v>-0.35979577829657833</v>
      </c>
      <c r="H85" s="147">
        <v>-0.78399099042129394</v>
      </c>
      <c r="I85" s="147">
        <v>-0.92904562932148937</v>
      </c>
      <c r="J85" s="147">
        <v>-0.15909798767233549</v>
      </c>
      <c r="K85" s="147">
        <v>-6.5885128842260485E-2</v>
      </c>
      <c r="L85" s="147">
        <v>-0.17578114099022046</v>
      </c>
      <c r="M85" s="147">
        <v>0.52280847928372842</v>
      </c>
      <c r="N85" s="147">
        <v>-0.15327652716588708</v>
      </c>
      <c r="O85" s="147">
        <v>-0.96302763403637104</v>
      </c>
      <c r="P85" s="147">
        <v>0.36117980203745498</v>
      </c>
      <c r="Q85" s="156" t="s">
        <v>118</v>
      </c>
      <c r="S85" s="161" t="s">
        <v>44</v>
      </c>
    </row>
    <row r="86" spans="2:19" ht="15">
      <c r="B86" s="128">
        <v>29</v>
      </c>
      <c r="C86" s="129" t="s">
        <v>59</v>
      </c>
      <c r="D86" s="98"/>
      <c r="E86" s="147">
        <v>0.91701653097847724</v>
      </c>
      <c r="F86" s="147">
        <v>0.85937002679168162</v>
      </c>
      <c r="G86" s="147">
        <v>1.69033313136119</v>
      </c>
      <c r="H86" s="147">
        <v>0.7318874279403309</v>
      </c>
      <c r="I86" s="147">
        <v>-0.75968671403977928</v>
      </c>
      <c r="J86" s="147">
        <v>-0.33735936451178011</v>
      </c>
      <c r="K86" s="147">
        <v>0.2776537336532488</v>
      </c>
      <c r="L86" s="147">
        <v>-0.53142194089872541</v>
      </c>
      <c r="M86" s="147">
        <v>5.9551833695266107E-2</v>
      </c>
      <c r="N86" s="147">
        <v>-0.4170148890562077</v>
      </c>
      <c r="O86" s="147">
        <v>-0.36526718878318726</v>
      </c>
      <c r="P86" s="147">
        <v>0.26875484742914013</v>
      </c>
      <c r="Q86" s="156" t="s">
        <v>118</v>
      </c>
      <c r="S86" s="129" t="s">
        <v>59</v>
      </c>
    </row>
    <row r="87" spans="2:19" ht="15">
      <c r="B87" s="128">
        <v>10</v>
      </c>
      <c r="C87" s="129" t="s">
        <v>40</v>
      </c>
      <c r="D87" s="98"/>
      <c r="E87" s="147">
        <v>1.6250123375900383</v>
      </c>
      <c r="F87" s="147">
        <v>1.1438140496203042</v>
      </c>
      <c r="G87" s="147">
        <v>0.90392105048047566</v>
      </c>
      <c r="H87" s="147">
        <v>-0.25344302602417013</v>
      </c>
      <c r="I87" s="147">
        <v>0.79565013324461131</v>
      </c>
      <c r="J87" s="147">
        <v>0.42903293920478458</v>
      </c>
      <c r="K87" s="147">
        <v>0.18705047942832201</v>
      </c>
      <c r="L87" s="147">
        <v>0.49139136002258094</v>
      </c>
      <c r="M87" s="147">
        <v>-0.25720563878684233</v>
      </c>
      <c r="N87" s="147">
        <v>-0.20298312803252669</v>
      </c>
      <c r="O87" s="147">
        <v>0.19435368914385631</v>
      </c>
      <c r="P87" s="147">
        <v>0.25675858917861738</v>
      </c>
      <c r="Q87" s="156" t="s">
        <v>118</v>
      </c>
      <c r="S87" s="161" t="s">
        <v>40</v>
      </c>
    </row>
    <row r="88" spans="2:19" ht="15">
      <c r="B88" s="128">
        <v>26</v>
      </c>
      <c r="C88" s="129" t="s">
        <v>56</v>
      </c>
      <c r="D88" s="98"/>
      <c r="E88" s="147">
        <v>0.3253595741866856</v>
      </c>
      <c r="F88" s="147">
        <v>0.74930850959853568</v>
      </c>
      <c r="G88" s="147">
        <v>1.7660025807416735</v>
      </c>
      <c r="H88" s="147">
        <v>1.4626851171795414</v>
      </c>
      <c r="I88" s="147">
        <v>0.29325691318888697</v>
      </c>
      <c r="J88" s="147">
        <v>-0.76584805425330704</v>
      </c>
      <c r="K88" s="147">
        <v>-0.36184605808377818</v>
      </c>
      <c r="L88" s="147">
        <v>-4.7787509537454177E-2</v>
      </c>
      <c r="M88" s="147">
        <v>9.6806507539119985E-2</v>
      </c>
      <c r="N88" s="147">
        <v>-1.3280485544152516</v>
      </c>
      <c r="O88" s="147">
        <v>-0.77346262993397497</v>
      </c>
      <c r="P88" s="147">
        <v>-1.133790108790296E-2</v>
      </c>
      <c r="Q88" s="155" t="s">
        <v>118</v>
      </c>
      <c r="S88" s="129" t="s">
        <v>56</v>
      </c>
    </row>
    <row r="89" spans="2:19" ht="15">
      <c r="B89" s="128">
        <v>5</v>
      </c>
      <c r="C89" s="129" t="s">
        <v>35</v>
      </c>
      <c r="D89" s="98"/>
      <c r="E89" s="147">
        <v>1.4583018030214445</v>
      </c>
      <c r="F89" s="147">
        <v>0.86999261215835855</v>
      </c>
      <c r="G89" s="147">
        <v>0.97781476392524058</v>
      </c>
      <c r="H89" s="147">
        <v>1.6420515127836874</v>
      </c>
      <c r="I89" s="147">
        <v>0.52232079264622566</v>
      </c>
      <c r="J89" s="147">
        <v>0.12939548128892497</v>
      </c>
      <c r="K89" s="147">
        <v>-4.5510827928303826E-3</v>
      </c>
      <c r="L89" s="147">
        <v>7.3535354087043564E-2</v>
      </c>
      <c r="M89" s="147">
        <v>-3.8338291582794067E-2</v>
      </c>
      <c r="N89" s="147">
        <v>0.37502093691947008</v>
      </c>
      <c r="O89" s="147">
        <v>-0.3869534024423591</v>
      </c>
      <c r="P89" s="147">
        <v>-5.924133637833625E-2</v>
      </c>
      <c r="Q89" s="155" t="s">
        <v>118</v>
      </c>
      <c r="S89" s="161" t="s">
        <v>35</v>
      </c>
    </row>
    <row r="90" spans="2:19" ht="15">
      <c r="B90" s="128">
        <v>15</v>
      </c>
      <c r="C90" s="129" t="s">
        <v>45</v>
      </c>
      <c r="D90" s="98"/>
      <c r="E90" s="147">
        <v>0.13418439000549767</v>
      </c>
      <c r="F90" s="147">
        <v>-0.13558197491240881</v>
      </c>
      <c r="G90" s="147">
        <v>-1.654770255582144</v>
      </c>
      <c r="H90" s="147">
        <v>-0.91215873525259805</v>
      </c>
      <c r="I90" s="147">
        <v>-1.2362108454885778</v>
      </c>
      <c r="J90" s="147">
        <v>-1.2310710352465817</v>
      </c>
      <c r="K90" s="147">
        <v>-1.2516365400802498</v>
      </c>
      <c r="L90" s="147">
        <v>-0.40409632423665587</v>
      </c>
      <c r="M90" s="147">
        <v>-0.57592994366088579</v>
      </c>
      <c r="N90" s="147">
        <v>-0.8109936561880986</v>
      </c>
      <c r="O90" s="147">
        <v>-0.3406807434626411</v>
      </c>
      <c r="P90" s="147">
        <v>-0.22327044414342692</v>
      </c>
      <c r="Q90" s="155" t="s">
        <v>118</v>
      </c>
      <c r="S90" s="129" t="s">
        <v>45</v>
      </c>
    </row>
    <row r="91" spans="2:19" ht="15">
      <c r="B91" s="128">
        <v>9</v>
      </c>
      <c r="C91" s="129" t="s">
        <v>39</v>
      </c>
      <c r="D91" s="98"/>
      <c r="E91" s="147">
        <v>-0.46387763831467971</v>
      </c>
      <c r="F91" s="147">
        <v>-0.50911383211044281</v>
      </c>
      <c r="G91" s="147">
        <v>-0.53256593995930435</v>
      </c>
      <c r="H91" s="147">
        <v>-0.33622426907040404</v>
      </c>
      <c r="I91" s="147">
        <v>-0.11121643972276604</v>
      </c>
      <c r="J91" s="147">
        <v>-0.6338422870300966</v>
      </c>
      <c r="K91" s="147">
        <v>-0.59987943234765095</v>
      </c>
      <c r="L91" s="147">
        <v>-0.8292094074290306</v>
      </c>
      <c r="M91" s="147">
        <v>-1.0459901860831902</v>
      </c>
      <c r="N91" s="147">
        <v>-0.19369214669998017</v>
      </c>
      <c r="O91" s="147">
        <v>-2.6354888423119316E-3</v>
      </c>
      <c r="P91" s="147">
        <v>-0.22676356524371313</v>
      </c>
      <c r="Q91" s="155" t="s">
        <v>118</v>
      </c>
      <c r="S91" s="161" t="s">
        <v>39</v>
      </c>
    </row>
    <row r="92" spans="2:19" ht="15">
      <c r="B92" s="128">
        <v>1</v>
      </c>
      <c r="C92" s="129" t="s">
        <v>31</v>
      </c>
      <c r="D92" s="98"/>
      <c r="E92" s="147">
        <v>1.118437957727701</v>
      </c>
      <c r="F92" s="147">
        <v>0.61604673167036528</v>
      </c>
      <c r="G92" s="147">
        <v>1.3229561800053071</v>
      </c>
      <c r="H92" s="147">
        <v>-0.23795653728593422</v>
      </c>
      <c r="I92" s="147">
        <v>0.42610608513761378</v>
      </c>
      <c r="J92" s="147">
        <v>-6.8973204268228172E-2</v>
      </c>
      <c r="K92" s="147">
        <v>0.98683749195511006</v>
      </c>
      <c r="L92" s="147">
        <v>0.17871098863114826</v>
      </c>
      <c r="M92" s="147">
        <v>0.29170748798985796</v>
      </c>
      <c r="N92" s="147">
        <v>-0.34229654478741217</v>
      </c>
      <c r="O92" s="147">
        <v>1.0240260659001834</v>
      </c>
      <c r="P92" s="147">
        <v>-0.25127190890877471</v>
      </c>
      <c r="Q92" s="155" t="s">
        <v>118</v>
      </c>
      <c r="S92" s="129" t="s">
        <v>31</v>
      </c>
    </row>
    <row r="93" spans="2:19" ht="15">
      <c r="B93" s="128">
        <v>11</v>
      </c>
      <c r="C93" s="129" t="s">
        <v>41</v>
      </c>
      <c r="D93" s="98"/>
      <c r="E93" s="147">
        <v>-0.34675775655353613</v>
      </c>
      <c r="F93" s="147">
        <v>-0.88060665345315048</v>
      </c>
      <c r="G93" s="147">
        <v>-0.66297559115622295</v>
      </c>
      <c r="H93" s="147">
        <v>-0.72672211223873517</v>
      </c>
      <c r="I93" s="147">
        <v>-0.26808541531722502</v>
      </c>
      <c r="J93" s="147">
        <v>0.12338728239087761</v>
      </c>
      <c r="K93" s="147">
        <v>0.42199369937800457</v>
      </c>
      <c r="L93" s="147">
        <v>-0.62926254907376655</v>
      </c>
      <c r="M93" s="147">
        <v>0.38892296145940763</v>
      </c>
      <c r="N93" s="147">
        <v>-0.62828764145270621</v>
      </c>
      <c r="O93" s="147">
        <v>-1.0864892568163884</v>
      </c>
      <c r="P93" s="147">
        <v>-0.28274574146869469</v>
      </c>
      <c r="Q93" s="155" t="s">
        <v>118</v>
      </c>
      <c r="S93" s="161" t="s">
        <v>41</v>
      </c>
    </row>
    <row r="94" spans="2:19" ht="15">
      <c r="B94" s="128">
        <v>21</v>
      </c>
      <c r="C94" s="129" t="s">
        <v>51</v>
      </c>
      <c r="D94" s="98"/>
      <c r="E94" s="147">
        <v>0.64507496532085429</v>
      </c>
      <c r="F94" s="147">
        <v>0.15221247334238</v>
      </c>
      <c r="G94" s="147">
        <v>-0.51963936520007226</v>
      </c>
      <c r="H94" s="147">
        <v>0.13518188226206784</v>
      </c>
      <c r="I94" s="147">
        <v>0.2278232495467078</v>
      </c>
      <c r="J94" s="147">
        <v>-0.13540055983833205</v>
      </c>
      <c r="K94" s="147">
        <v>-9.6176161135685431E-2</v>
      </c>
      <c r="L94" s="147">
        <v>0.78099577276142162</v>
      </c>
      <c r="M94" s="147">
        <v>0.81232236332111107</v>
      </c>
      <c r="N94" s="147">
        <v>-0.58388488870528066</v>
      </c>
      <c r="O94" s="147">
        <v>-0.81432746511051957</v>
      </c>
      <c r="P94" s="147">
        <v>-0.42643654044783924</v>
      </c>
      <c r="Q94" s="155" t="s">
        <v>118</v>
      </c>
      <c r="S94" s="129" t="s">
        <v>51</v>
      </c>
    </row>
    <row r="95" spans="2:19" ht="15">
      <c r="B95" s="128">
        <v>24</v>
      </c>
      <c r="C95" s="129" t="s">
        <v>54</v>
      </c>
      <c r="D95" s="98"/>
      <c r="E95" s="147">
        <v>-1.387140583962722</v>
      </c>
      <c r="F95" s="147">
        <v>-0.80095772399028098</v>
      </c>
      <c r="G95" s="147">
        <v>-0.93608218404265808</v>
      </c>
      <c r="H95" s="147">
        <v>-1.6238032830970024</v>
      </c>
      <c r="I95" s="147">
        <v>-0.83657099809360358</v>
      </c>
      <c r="J95" s="147">
        <v>-0.17947719917778721</v>
      </c>
      <c r="K95" s="147">
        <v>-0.17125752499502508</v>
      </c>
      <c r="L95" s="147">
        <v>-1.3783824805331422</v>
      </c>
      <c r="M95" s="147">
        <v>-0.25691762465558765</v>
      </c>
      <c r="N95" s="147">
        <v>-1.499210960014645</v>
      </c>
      <c r="O95" s="147">
        <v>-1.3117453550027873</v>
      </c>
      <c r="P95" s="147">
        <v>-0.43396397884209181</v>
      </c>
      <c r="Q95" s="155" t="s">
        <v>118</v>
      </c>
      <c r="S95" s="161" t="s">
        <v>54</v>
      </c>
    </row>
    <row r="96" spans="2:19" ht="15">
      <c r="B96" s="128">
        <v>8</v>
      </c>
      <c r="C96" s="129" t="s">
        <v>38</v>
      </c>
      <c r="D96" s="98"/>
      <c r="E96" s="147">
        <v>1.779557756953956</v>
      </c>
      <c r="F96" s="147">
        <v>1.8064297789751647</v>
      </c>
      <c r="G96" s="147">
        <v>1.1334653505351362</v>
      </c>
      <c r="H96" s="147">
        <v>0.37590158660349704</v>
      </c>
      <c r="I96" s="147">
        <v>0.34882296092424669</v>
      </c>
      <c r="J96" s="147">
        <v>0.28441939469157151</v>
      </c>
      <c r="K96" s="147">
        <v>-0.12019918466528938</v>
      </c>
      <c r="L96" s="147">
        <v>0.28971917885499809</v>
      </c>
      <c r="M96" s="147">
        <v>1.6188642470415138</v>
      </c>
      <c r="N96" s="147">
        <v>-0.42465696100778999</v>
      </c>
      <c r="O96" s="147">
        <v>-0.33684671104235919</v>
      </c>
      <c r="P96" s="147">
        <v>-0.4408782413559667</v>
      </c>
      <c r="Q96" s="155" t="s">
        <v>118</v>
      </c>
      <c r="S96" s="129" t="s">
        <v>38</v>
      </c>
    </row>
    <row r="97" spans="2:19" ht="15">
      <c r="B97" s="128">
        <v>18</v>
      </c>
      <c r="C97" s="129" t="s">
        <v>48</v>
      </c>
      <c r="D97" s="98"/>
      <c r="E97" s="147">
        <v>-0.17349246140075261</v>
      </c>
      <c r="F97" s="147">
        <v>1.1625561073963062</v>
      </c>
      <c r="G97" s="147">
        <v>0.24447799280003565</v>
      </c>
      <c r="H97" s="147">
        <v>-0.3708092861636903</v>
      </c>
      <c r="I97" s="147">
        <v>1.1957975381749288</v>
      </c>
      <c r="J97" s="147">
        <v>0.20075075821475838</v>
      </c>
      <c r="K97" s="147">
        <v>-0.94785889771869836</v>
      </c>
      <c r="L97" s="147">
        <v>0.16190492742378795</v>
      </c>
      <c r="M97" s="147">
        <v>0.78361999225405354</v>
      </c>
      <c r="N97" s="147">
        <v>-0.88667597745919335</v>
      </c>
      <c r="O97" s="147">
        <v>-0.6625301585491391</v>
      </c>
      <c r="P97" s="147">
        <v>-0.47091815156364186</v>
      </c>
      <c r="Q97" s="155" t="s">
        <v>118</v>
      </c>
      <c r="S97" s="161" t="s">
        <v>48</v>
      </c>
    </row>
    <row r="98" spans="2:19" ht="15">
      <c r="B98" s="128">
        <v>22</v>
      </c>
      <c r="C98" s="129" t="s">
        <v>52</v>
      </c>
      <c r="D98" s="98"/>
      <c r="E98" s="147">
        <v>0.93079999143619585</v>
      </c>
      <c r="F98" s="147">
        <v>0.89676547052708178</v>
      </c>
      <c r="G98" s="147">
        <v>0.79243601380787088</v>
      </c>
      <c r="H98" s="147">
        <v>1.0913347917090093</v>
      </c>
      <c r="I98" s="147">
        <v>0.59642178398564438</v>
      </c>
      <c r="J98" s="147">
        <v>0.24467822411541618</v>
      </c>
      <c r="K98" s="147">
        <v>0.42364402101846238</v>
      </c>
      <c r="L98" s="147">
        <v>-0.15943142780399952</v>
      </c>
      <c r="M98" s="147">
        <v>0.25331676205215575</v>
      </c>
      <c r="N98" s="147">
        <v>-0.35748319828011943</v>
      </c>
      <c r="O98" s="147">
        <v>0.2091293635334775</v>
      </c>
      <c r="P98" s="147">
        <v>-0.49563024333583966</v>
      </c>
      <c r="Q98" s="155" t="s">
        <v>118</v>
      </c>
      <c r="S98" s="129" t="s">
        <v>52</v>
      </c>
    </row>
    <row r="99" spans="2:19" ht="15">
      <c r="B99" s="128">
        <v>16</v>
      </c>
      <c r="C99" s="129" t="s">
        <v>46</v>
      </c>
      <c r="D99" s="98"/>
      <c r="E99" s="147">
        <v>0.81101898526566174</v>
      </c>
      <c r="F99" s="147">
        <v>-0.18946373278394038</v>
      </c>
      <c r="G99" s="147">
        <v>-0.46533481904342583</v>
      </c>
      <c r="H99" s="147">
        <v>-0.21616291599638099</v>
      </c>
      <c r="I99" s="147">
        <v>-0.17158267934474492</v>
      </c>
      <c r="J99" s="147">
        <v>-0.76776829677084979</v>
      </c>
      <c r="K99" s="147">
        <v>0.1903403842727886</v>
      </c>
      <c r="L99" s="147">
        <v>0.49997819113924319</v>
      </c>
      <c r="M99" s="147">
        <v>-0.75385351418930413</v>
      </c>
      <c r="N99" s="147">
        <v>-0.3827469663028068</v>
      </c>
      <c r="O99" s="147">
        <v>-0.73512659007604786</v>
      </c>
      <c r="P99" s="147">
        <v>-0.50349680143035946</v>
      </c>
      <c r="Q99" s="154" t="s">
        <v>118</v>
      </c>
      <c r="S99" s="161" t="s">
        <v>46</v>
      </c>
    </row>
    <row r="100" spans="2:19" ht="15">
      <c r="B100" s="128">
        <v>30</v>
      </c>
      <c r="C100" s="129" t="s">
        <v>60</v>
      </c>
      <c r="D100" s="98"/>
      <c r="E100" s="147">
        <v>-0.47056238188513227</v>
      </c>
      <c r="F100" s="147">
        <v>1.0797198236890351</v>
      </c>
      <c r="G100" s="147">
        <v>-0.32933198889209508</v>
      </c>
      <c r="H100" s="147">
        <v>0.56524699099944853</v>
      </c>
      <c r="I100" s="147">
        <v>-0.27582521679766625</v>
      </c>
      <c r="J100" s="147">
        <v>-0.47883115970967177</v>
      </c>
      <c r="K100" s="147">
        <v>-8.6953386561234497E-2</v>
      </c>
      <c r="L100" s="147">
        <v>-1.1931698711006893</v>
      </c>
      <c r="M100" s="147">
        <v>-0.48727694929935073</v>
      </c>
      <c r="N100" s="147">
        <v>-0.54536720281121542</v>
      </c>
      <c r="O100" s="147">
        <v>-0.91418052237982395</v>
      </c>
      <c r="P100" s="147">
        <v>-0.52733496783356593</v>
      </c>
      <c r="Q100" s="154" t="s">
        <v>118</v>
      </c>
      <c r="S100" s="129" t="s">
        <v>60</v>
      </c>
    </row>
    <row r="101" spans="2:19" ht="15">
      <c r="B101" s="128">
        <v>19</v>
      </c>
      <c r="C101" s="129" t="s">
        <v>49</v>
      </c>
      <c r="D101" s="98"/>
      <c r="E101" s="147">
        <v>-0.4160069922500863</v>
      </c>
      <c r="F101" s="147">
        <v>-0.73163334470873276</v>
      </c>
      <c r="G101" s="147">
        <v>-0.37305040174786064</v>
      </c>
      <c r="H101" s="147">
        <v>-0.16916177398694635</v>
      </c>
      <c r="I101" s="147">
        <v>-1.2571995595554114E-2</v>
      </c>
      <c r="J101" s="147">
        <v>-0.79265591984139194</v>
      </c>
      <c r="K101" s="147">
        <v>-0.72969422701650644</v>
      </c>
      <c r="L101" s="147">
        <v>0.24448001889775814</v>
      </c>
      <c r="M101" s="147">
        <v>-0.43704346368432623</v>
      </c>
      <c r="N101" s="147">
        <v>-7.9467008400111616E-2</v>
      </c>
      <c r="O101" s="147">
        <v>-1.4980294574583868</v>
      </c>
      <c r="P101" s="147">
        <v>-0.63496920582763072</v>
      </c>
      <c r="Q101" s="154" t="s">
        <v>118</v>
      </c>
      <c r="S101" s="161" t="s">
        <v>49</v>
      </c>
    </row>
    <row r="102" spans="2:19" ht="15">
      <c r="B102" s="128">
        <v>20</v>
      </c>
      <c r="C102" s="129" t="s">
        <v>50</v>
      </c>
      <c r="D102" s="98"/>
      <c r="E102" s="147">
        <v>0.2300146913001109</v>
      </c>
      <c r="F102" s="147">
        <v>-8.7935502846251637E-2</v>
      </c>
      <c r="G102" s="147">
        <v>-0.66578229641644548</v>
      </c>
      <c r="H102" s="147">
        <v>-0.38241476167667299</v>
      </c>
      <c r="I102" s="147">
        <v>-0.57648713275010111</v>
      </c>
      <c r="J102" s="147">
        <v>-1.3762076950113393</v>
      </c>
      <c r="K102" s="147">
        <v>0.77637744692629673</v>
      </c>
      <c r="L102" s="147">
        <v>-0.97133807434375585</v>
      </c>
      <c r="M102" s="147">
        <v>-0.83309965989574375</v>
      </c>
      <c r="N102" s="147">
        <v>-0.33869318162340351</v>
      </c>
      <c r="O102" s="147">
        <v>-1.2225463208919143</v>
      </c>
      <c r="P102" s="147">
        <v>-0.67970708651487344</v>
      </c>
      <c r="Q102" s="154" t="s">
        <v>118</v>
      </c>
      <c r="S102" s="129" t="s">
        <v>50</v>
      </c>
    </row>
    <row r="103" spans="2:19" ht="15">
      <c r="B103" s="128">
        <v>27</v>
      </c>
      <c r="C103" s="129" t="s">
        <v>57</v>
      </c>
      <c r="D103" s="98"/>
      <c r="E103" s="147">
        <v>2.0517906969078759</v>
      </c>
      <c r="F103" s="147">
        <v>1.3601281034238115</v>
      </c>
      <c r="G103" s="147">
        <v>-0.33597798429530379</v>
      </c>
      <c r="H103" s="147">
        <v>0.15815408809261591</v>
      </c>
      <c r="I103" s="147">
        <v>-0.59103822735323397</v>
      </c>
      <c r="J103" s="147">
        <v>-0.57321941999942994</v>
      </c>
      <c r="K103" s="147">
        <v>-0.19117752873668395</v>
      </c>
      <c r="L103" s="147">
        <v>-0.58021683893059817</v>
      </c>
      <c r="M103" s="147">
        <v>0.30250784615650922</v>
      </c>
      <c r="N103" s="147">
        <v>-0.98000061714273479</v>
      </c>
      <c r="O103" s="147">
        <v>-1.3972330614542945</v>
      </c>
      <c r="P103" s="147">
        <v>-0.76554985707702727</v>
      </c>
      <c r="Q103" s="154" t="s">
        <v>118</v>
      </c>
      <c r="S103" s="161" t="s">
        <v>57</v>
      </c>
    </row>
    <row r="104" spans="2:19" ht="15">
      <c r="B104" s="128">
        <v>17</v>
      </c>
      <c r="C104" s="129" t="s">
        <v>47</v>
      </c>
      <c r="D104" s="98"/>
      <c r="E104" s="147">
        <v>0.93359466020926429</v>
      </c>
      <c r="F104" s="147">
        <v>-6.9218180469464818E-2</v>
      </c>
      <c r="G104" s="147">
        <v>-7.8273466924120266E-2</v>
      </c>
      <c r="H104" s="147">
        <v>-0.30282678949943598</v>
      </c>
      <c r="I104" s="147">
        <v>0.19110308493672265</v>
      </c>
      <c r="J104" s="147">
        <v>-0.80731161166820897</v>
      </c>
      <c r="K104" s="147">
        <v>-0.66265104526217133</v>
      </c>
      <c r="L104" s="147">
        <v>-0.72950222530884379</v>
      </c>
      <c r="M104" s="147">
        <v>-0.50194642344611118</v>
      </c>
      <c r="N104" s="147">
        <v>-0.73211362428232429</v>
      </c>
      <c r="O104" s="147">
        <v>-0.48504772529003426</v>
      </c>
      <c r="P104" s="147">
        <v>-0.78793003154849406</v>
      </c>
      <c r="Q104" s="154" t="s">
        <v>118</v>
      </c>
      <c r="S104" s="129" t="s">
        <v>47</v>
      </c>
    </row>
    <row r="105" spans="2:19" ht="15">
      <c r="B105" s="128">
        <v>23</v>
      </c>
      <c r="C105" s="129" t="s">
        <v>53</v>
      </c>
      <c r="D105" s="98"/>
      <c r="E105" s="147">
        <v>0.30522158534859911</v>
      </c>
      <c r="F105" s="147">
        <v>0.56305607766565891</v>
      </c>
      <c r="G105" s="147">
        <v>0.46135082517593845</v>
      </c>
      <c r="H105" s="147">
        <v>0.16171242000511107</v>
      </c>
      <c r="I105" s="147">
        <v>1.4193357867520144</v>
      </c>
      <c r="J105" s="147">
        <v>0.1435498716737435</v>
      </c>
      <c r="K105" s="147">
        <v>9.3897332122442889E-2</v>
      </c>
      <c r="L105" s="147">
        <v>5.6491400826298103E-2</v>
      </c>
      <c r="M105" s="147">
        <v>-2.4478941069078625E-2</v>
      </c>
      <c r="N105" s="147">
        <v>-0.25501835244259768</v>
      </c>
      <c r="O105" s="147">
        <v>0.18552544517252964</v>
      </c>
      <c r="P105" s="147">
        <v>-0.7883760866622096</v>
      </c>
      <c r="Q105" s="154" t="s">
        <v>118</v>
      </c>
      <c r="S105" s="161" t="s">
        <v>53</v>
      </c>
    </row>
    <row r="106" spans="2:19" ht="15">
      <c r="B106" s="128">
        <v>31</v>
      </c>
      <c r="C106" s="129" t="s">
        <v>61</v>
      </c>
      <c r="D106" s="98"/>
      <c r="E106" s="147">
        <v>0.92257504956312841</v>
      </c>
      <c r="F106" s="147">
        <v>0.81142169275450982</v>
      </c>
      <c r="G106" s="147">
        <v>0.52781722952949306</v>
      </c>
      <c r="H106" s="147">
        <v>-0.68064891507172975</v>
      </c>
      <c r="I106" s="147">
        <v>0.3892979027145268</v>
      </c>
      <c r="J106" s="147">
        <v>0.3905514258589855</v>
      </c>
      <c r="K106" s="147">
        <v>-2.2605924519149778E-2</v>
      </c>
      <c r="L106" s="147">
        <v>-0.40001297568864153</v>
      </c>
      <c r="M106" s="147">
        <v>-0.39138572171758385</v>
      </c>
      <c r="N106" s="147">
        <v>-1.3721806198495705</v>
      </c>
      <c r="O106" s="147">
        <v>-1.1545673250860016</v>
      </c>
      <c r="P106" s="147">
        <v>-0.99620859699824293</v>
      </c>
      <c r="Q106" s="154" t="s">
        <v>118</v>
      </c>
      <c r="S106" s="129" t="s">
        <v>61</v>
      </c>
    </row>
    <row r="107" spans="2:19" ht="15">
      <c r="B107" s="128">
        <v>28</v>
      </c>
      <c r="C107" s="129" t="s">
        <v>58</v>
      </c>
      <c r="D107" s="98"/>
      <c r="E107" s="147">
        <v>1.7222794071391441E-2</v>
      </c>
      <c r="F107" s="147">
        <v>0.15122385396443627</v>
      </c>
      <c r="G107" s="147">
        <v>-0.53080497125365633</v>
      </c>
      <c r="H107" s="147">
        <v>-0.15677467010865198</v>
      </c>
      <c r="I107" s="147">
        <v>-0.64774467961268245</v>
      </c>
      <c r="J107" s="147">
        <v>-0.90757316835909618</v>
      </c>
      <c r="K107" s="147">
        <v>-1.4732809255996457</v>
      </c>
      <c r="L107" s="147">
        <v>-1.1449409980867362</v>
      </c>
      <c r="M107" s="147">
        <v>-1.0655662566112243</v>
      </c>
      <c r="N107" s="147">
        <v>-0.97985281869689189</v>
      </c>
      <c r="O107" s="147">
        <v>-0.71678357628195377</v>
      </c>
      <c r="P107" s="147">
        <v>-1.524913440700248</v>
      </c>
      <c r="Q107" s="153" t="s">
        <v>118</v>
      </c>
      <c r="S107" s="161" t="s">
        <v>58</v>
      </c>
    </row>
    <row r="108" spans="2:19" ht="15">
      <c r="B108" s="128">
        <v>32</v>
      </c>
      <c r="C108" s="129" t="s">
        <v>62</v>
      </c>
      <c r="D108" s="98"/>
      <c r="E108" s="147">
        <v>5.9024303711545219E-2</v>
      </c>
      <c r="F108" s="147">
        <v>1.1681861797985642</v>
      </c>
      <c r="G108" s="147">
        <v>0.39548538344823791</v>
      </c>
      <c r="H108" s="147">
        <v>-0.51823231143445714</v>
      </c>
      <c r="I108" s="147">
        <v>0.32629508434901489</v>
      </c>
      <c r="J108" s="147">
        <v>-0.43089425602666781</v>
      </c>
      <c r="K108" s="147">
        <v>-1.3309501663438625</v>
      </c>
      <c r="L108" s="147">
        <v>-1.1633294932589249</v>
      </c>
      <c r="M108" s="147">
        <v>-0.13656950094111919</v>
      </c>
      <c r="N108" s="147">
        <v>-1.0876535537950731</v>
      </c>
      <c r="O108" s="147">
        <v>-0.70214147962420503</v>
      </c>
      <c r="P108" s="147">
        <v>-1.9056080332905019</v>
      </c>
      <c r="Q108" s="153" t="s">
        <v>118</v>
      </c>
      <c r="S108" s="129" t="s">
        <v>62</v>
      </c>
    </row>
    <row r="109" spans="2:19" ht="15">
      <c r="B109" s="128">
        <v>25</v>
      </c>
      <c r="C109" s="129" t="s">
        <v>55</v>
      </c>
      <c r="D109" s="98"/>
      <c r="E109" s="147">
        <v>0.44664401421369082</v>
      </c>
      <c r="F109" s="147">
        <v>-0.50377265103653912</v>
      </c>
      <c r="G109" s="147">
        <v>0.20929589480814303</v>
      </c>
      <c r="H109" s="147">
        <v>2.8531323854112143E-2</v>
      </c>
      <c r="I109" s="147">
        <v>-0.4091337711210119</v>
      </c>
      <c r="J109" s="147">
        <v>-0.59637615515527953</v>
      </c>
      <c r="K109" s="147">
        <v>-0.86654513316612258</v>
      </c>
      <c r="L109" s="147">
        <v>-1.3504236965099938</v>
      </c>
      <c r="M109" s="147">
        <v>-1.273758371925336</v>
      </c>
      <c r="N109" s="147">
        <v>-1.7565441523463192</v>
      </c>
      <c r="O109" s="147">
        <v>-2.1633261098915875</v>
      </c>
      <c r="P109" s="147">
        <v>-1.9311651668889991</v>
      </c>
      <c r="Q109" s="153" t="s">
        <v>118</v>
      </c>
      <c r="S109" s="161" t="s">
        <v>55</v>
      </c>
    </row>
    <row r="110" spans="2:19" ht="15">
      <c r="B110" s="128">
        <v>12</v>
      </c>
      <c r="C110" s="129" t="s">
        <v>42</v>
      </c>
      <c r="D110" s="98"/>
      <c r="E110" s="147">
        <v>-1.7749748069701561</v>
      </c>
      <c r="F110" s="147">
        <v>-1.5698103758964634</v>
      </c>
      <c r="G110" s="147">
        <v>-2.1046163671706815</v>
      </c>
      <c r="H110" s="147">
        <v>-1.8483648013227612</v>
      </c>
      <c r="I110" s="147">
        <v>-2.2499927471051806</v>
      </c>
      <c r="J110" s="147">
        <v>-2.7663990849513818</v>
      </c>
      <c r="K110" s="147">
        <v>-2.110381176553036</v>
      </c>
      <c r="L110" s="147">
        <v>-2.3569548693020272</v>
      </c>
      <c r="M110" s="147">
        <v>-1.8992637460316406</v>
      </c>
      <c r="N110" s="147">
        <v>-2.1452037839516009</v>
      </c>
      <c r="O110" s="147">
        <v>-1.7369260393817292</v>
      </c>
      <c r="P110" s="147">
        <v>-2.2976864287098642</v>
      </c>
      <c r="Q110" s="153" t="s">
        <v>118</v>
      </c>
      <c r="S110" s="162" t="s">
        <v>42</v>
      </c>
    </row>
    <row r="112" spans="2:19">
      <c r="C112" s="103" t="s">
        <v>124</v>
      </c>
      <c r="E112" s="213">
        <f>MAX(E79:P110)</f>
        <v>4.262896661837984</v>
      </c>
    </row>
    <row r="113" spans="3:16">
      <c r="C113" s="103" t="s">
        <v>125</v>
      </c>
      <c r="E113" s="213">
        <f>MIN(E79:P110)</f>
        <v>-2.7663990849513818</v>
      </c>
    </row>
    <row r="117" spans="3:16">
      <c r="C117" s="161" t="s">
        <v>35</v>
      </c>
      <c r="D117" s="98"/>
      <c r="E117" s="218">
        <v>0.16625697736289571</v>
      </c>
      <c r="F117" s="218">
        <v>0.14693570185083379</v>
      </c>
      <c r="G117" s="218">
        <v>0.15047680155307541</v>
      </c>
      <c r="H117" s="218">
        <v>0.17229169315982085</v>
      </c>
      <c r="I117" s="218">
        <v>0.13551744914137187</v>
      </c>
      <c r="J117" s="218">
        <v>0.12261297932464259</v>
      </c>
      <c r="K117" s="219">
        <v>0.11821390056008875</v>
      </c>
      <c r="L117" s="219">
        <v>0.1207784186470795</v>
      </c>
      <c r="M117" s="219">
        <v>0.11710425960945745</v>
      </c>
      <c r="N117" s="218">
        <v>0.13067982100367725</v>
      </c>
      <c r="O117" s="218">
        <v>0.1056550272853729</v>
      </c>
      <c r="P117" s="218">
        <v>0.11641776092167877</v>
      </c>
    </row>
    <row r="118" spans="3:16">
      <c r="C118" s="129" t="s">
        <v>49</v>
      </c>
      <c r="D118" s="98"/>
      <c r="E118" s="215">
        <v>0.10470084805103867</v>
      </c>
      <c r="F118" s="215">
        <v>9.4335033935889323E-2</v>
      </c>
      <c r="G118" s="215">
        <v>0.10611163022653843</v>
      </c>
      <c r="H118" s="215">
        <v>0.11280774922642271</v>
      </c>
      <c r="I118" s="215">
        <v>0.11795047740007948</v>
      </c>
      <c r="J118" s="215">
        <v>9.2330927923430312E-2</v>
      </c>
      <c r="K118" s="150">
        <v>9.4398718521756242E-2</v>
      </c>
      <c r="L118" s="150">
        <v>0.12639259061212968</v>
      </c>
      <c r="M118" s="150">
        <v>0.10400996735990706</v>
      </c>
      <c r="N118" s="215">
        <v>0.11575350853939656</v>
      </c>
      <c r="O118" s="215">
        <v>6.9165020147586187E-2</v>
      </c>
      <c r="P118" s="215">
        <v>9.7509681703533399E-2</v>
      </c>
    </row>
    <row r="119" spans="3:16">
      <c r="C119" s="164" t="s">
        <v>58</v>
      </c>
      <c r="D119" s="165"/>
      <c r="E119" s="220">
        <v>0.11892899915177002</v>
      </c>
      <c r="F119" s="220">
        <v>0.1233298676700801</v>
      </c>
      <c r="G119" s="220">
        <v>0.10093064793347487</v>
      </c>
      <c r="H119" s="220">
        <v>0.11321456701976355</v>
      </c>
      <c r="I119" s="220">
        <v>9.7090109049167789E-2</v>
      </c>
      <c r="J119" s="220">
        <v>8.8556810751401663E-2</v>
      </c>
      <c r="K119" s="221">
        <v>6.9977812485336799E-2</v>
      </c>
      <c r="L119" s="221">
        <v>8.0761166374097915E-2</v>
      </c>
      <c r="M119" s="221">
        <v>8.3367995015508622E-2</v>
      </c>
      <c r="N119" s="220">
        <v>8.6182999395432114E-2</v>
      </c>
      <c r="O119" s="220">
        <v>9.4822730663256763E-2</v>
      </c>
      <c r="P119" s="220">
        <v>6.8282095224527245E-2</v>
      </c>
    </row>
    <row r="120" spans="3:16">
      <c r="E120" s="215">
        <v>0.1279267756098327</v>
      </c>
      <c r="F120" s="215">
        <v>0.12227960463166587</v>
      </c>
      <c r="G120" s="215">
        <v>9.888643073039341E-2</v>
      </c>
      <c r="H120" s="215">
        <v>0.10679066528301422</v>
      </c>
      <c r="I120" s="215">
        <v>0.10543493874570725</v>
      </c>
      <c r="J120" s="215">
        <v>9.746470803353631E-2</v>
      </c>
      <c r="K120" s="215">
        <v>0.10352779249621299</v>
      </c>
      <c r="L120" s="215">
        <v>0.10587127203225419</v>
      </c>
      <c r="M120" s="215">
        <v>0.11011263843374265</v>
      </c>
      <c r="N120" s="215">
        <v>0.10066893028717218</v>
      </c>
      <c r="O120" s="215">
        <v>0.10087416637783551</v>
      </c>
      <c r="P120" s="215">
        <v>0.10904757713250195</v>
      </c>
    </row>
    <row r="123" spans="3:16">
      <c r="E123" s="161" t="s">
        <v>35</v>
      </c>
      <c r="F123" s="129" t="s">
        <v>49</v>
      </c>
      <c r="G123" s="164" t="s">
        <v>58</v>
      </c>
    </row>
    <row r="124" spans="3:16">
      <c r="E124" s="98"/>
      <c r="F124" s="98"/>
      <c r="G124" s="165"/>
    </row>
    <row r="125" spans="3:16">
      <c r="E125" s="193">
        <v>16.62569773628957</v>
      </c>
      <c r="F125" s="143">
        <v>10.470084805103868</v>
      </c>
      <c r="G125" s="197">
        <v>11.892899915177003</v>
      </c>
      <c r="H125" s="143">
        <v>12.79267756098327</v>
      </c>
      <c r="J125" s="103">
        <f>E125*100</f>
        <v>1662.5697736289571</v>
      </c>
      <c r="K125" s="103">
        <f t="shared" ref="K125:M125" si="15">F125*100</f>
        <v>1047.0084805103868</v>
      </c>
      <c r="L125" s="103">
        <f t="shared" si="15"/>
        <v>1189.2899915177002</v>
      </c>
      <c r="M125" s="103">
        <f t="shared" si="15"/>
        <v>1279.267756098327</v>
      </c>
    </row>
    <row r="126" spans="3:16">
      <c r="E126" s="193">
        <v>14.693570185083379</v>
      </c>
      <c r="F126" s="143">
        <v>9.4335033935889321</v>
      </c>
      <c r="G126" s="197">
        <v>12.332986767008009</v>
      </c>
      <c r="H126" s="143">
        <v>12.227960463166587</v>
      </c>
      <c r="J126" s="103">
        <f t="shared" ref="J126:J136" si="16">E126*100</f>
        <v>1469.3570185083379</v>
      </c>
      <c r="K126" s="103">
        <f t="shared" ref="K126:K136" si="17">F126*100</f>
        <v>943.35033935889317</v>
      </c>
      <c r="L126" s="103">
        <f t="shared" ref="L126:L136" si="18">G126*100</f>
        <v>1233.298676700801</v>
      </c>
      <c r="M126" s="103">
        <f t="shared" ref="M126:M136" si="19">H126*100</f>
        <v>1222.7960463166587</v>
      </c>
    </row>
    <row r="127" spans="3:16">
      <c r="E127" s="193">
        <v>15.047680155307541</v>
      </c>
      <c r="F127" s="143">
        <v>10.611163022653843</v>
      </c>
      <c r="G127" s="197">
        <v>10.093064793347487</v>
      </c>
      <c r="H127" s="143">
        <v>9.8886430730393418</v>
      </c>
      <c r="J127" s="103">
        <f t="shared" si="16"/>
        <v>1504.7680155307542</v>
      </c>
      <c r="K127" s="103">
        <f t="shared" si="17"/>
        <v>1061.1163022653843</v>
      </c>
      <c r="L127" s="103">
        <f t="shared" si="18"/>
        <v>1009.3064793347487</v>
      </c>
      <c r="M127" s="103">
        <f t="shared" si="19"/>
        <v>988.8643073039342</v>
      </c>
    </row>
    <row r="128" spans="3:16">
      <c r="E128" s="193">
        <v>17.229169315982084</v>
      </c>
      <c r="F128" s="143">
        <v>11.280774922642271</v>
      </c>
      <c r="G128" s="197">
        <v>11.321456701976356</v>
      </c>
      <c r="H128" s="143">
        <v>10.679066528301421</v>
      </c>
      <c r="J128" s="103">
        <f t="shared" si="16"/>
        <v>1722.9169315982083</v>
      </c>
      <c r="K128" s="103">
        <f t="shared" si="17"/>
        <v>1128.0774922642272</v>
      </c>
      <c r="L128" s="103">
        <f t="shared" si="18"/>
        <v>1132.1456701976356</v>
      </c>
      <c r="M128" s="103">
        <f t="shared" si="19"/>
        <v>1067.9066528301421</v>
      </c>
    </row>
    <row r="129" spans="5:13">
      <c r="E129" s="193">
        <v>13.551744914137187</v>
      </c>
      <c r="F129" s="143">
        <v>11.795047740007949</v>
      </c>
      <c r="G129" s="197">
        <v>9.709010904916779</v>
      </c>
      <c r="H129" s="143">
        <v>10.543493874570725</v>
      </c>
      <c r="J129" s="103">
        <f t="shared" si="16"/>
        <v>1355.1744914137187</v>
      </c>
      <c r="K129" s="103">
        <f t="shared" si="17"/>
        <v>1179.5047740007949</v>
      </c>
      <c r="L129" s="103">
        <f t="shared" si="18"/>
        <v>970.90109049167791</v>
      </c>
      <c r="M129" s="103">
        <f t="shared" si="19"/>
        <v>1054.3493874570725</v>
      </c>
    </row>
    <row r="130" spans="5:13">
      <c r="E130" s="193">
        <v>12.261297932464259</v>
      </c>
      <c r="F130" s="143">
        <v>9.2330927923430313</v>
      </c>
      <c r="G130" s="197">
        <v>8.8556810751401667</v>
      </c>
      <c r="H130" s="143">
        <v>9.7464708033536311</v>
      </c>
      <c r="J130" s="103">
        <f t="shared" si="16"/>
        <v>1226.1297932464258</v>
      </c>
      <c r="K130" s="103">
        <f t="shared" si="17"/>
        <v>923.30927923430318</v>
      </c>
      <c r="L130" s="103">
        <f t="shared" si="18"/>
        <v>885.56810751401667</v>
      </c>
      <c r="M130" s="103">
        <f t="shared" si="19"/>
        <v>974.64708033536317</v>
      </c>
    </row>
    <row r="131" spans="5:13">
      <c r="E131" s="222">
        <v>11.821390056008875</v>
      </c>
      <c r="F131" s="145">
        <v>9.4398718521756244</v>
      </c>
      <c r="G131" s="223">
        <v>6.9977812485336797</v>
      </c>
      <c r="H131" s="143">
        <v>10.3527792496213</v>
      </c>
      <c r="J131" s="103">
        <f t="shared" si="16"/>
        <v>1182.1390056008875</v>
      </c>
      <c r="K131" s="103">
        <f t="shared" si="17"/>
        <v>943.98718521756246</v>
      </c>
      <c r="L131" s="103">
        <f t="shared" si="18"/>
        <v>699.77812485336801</v>
      </c>
      <c r="M131" s="103">
        <f t="shared" si="19"/>
        <v>1035.2779249621299</v>
      </c>
    </row>
    <row r="132" spans="5:13">
      <c r="E132" s="222">
        <v>12.077841864707949</v>
      </c>
      <c r="F132" s="145">
        <v>12.639259061212968</v>
      </c>
      <c r="G132" s="223">
        <v>8.0761166374097915</v>
      </c>
      <c r="H132" s="143">
        <v>10.587127203225419</v>
      </c>
      <c r="J132" s="103">
        <f t="shared" si="16"/>
        <v>1207.7841864707948</v>
      </c>
      <c r="K132" s="103">
        <f t="shared" si="17"/>
        <v>1263.9259061212967</v>
      </c>
      <c r="L132" s="103">
        <f t="shared" si="18"/>
        <v>807.61166374097911</v>
      </c>
      <c r="M132" s="103">
        <f t="shared" si="19"/>
        <v>1058.7127203225418</v>
      </c>
    </row>
    <row r="133" spans="5:13">
      <c r="E133" s="222">
        <v>11.710425960945745</v>
      </c>
      <c r="F133" s="145">
        <v>10.400996735990706</v>
      </c>
      <c r="G133" s="223">
        <v>8.3367995015508622</v>
      </c>
      <c r="H133" s="143">
        <v>11.011263843374266</v>
      </c>
      <c r="J133" s="103">
        <f t="shared" si="16"/>
        <v>1171.0425960945745</v>
      </c>
      <c r="K133" s="103">
        <f t="shared" si="17"/>
        <v>1040.0996735990707</v>
      </c>
      <c r="L133" s="103">
        <f t="shared" si="18"/>
        <v>833.6799501550862</v>
      </c>
      <c r="M133" s="103">
        <f t="shared" si="19"/>
        <v>1101.1263843374265</v>
      </c>
    </row>
    <row r="134" spans="5:13">
      <c r="E134" s="193">
        <v>13.067982100367725</v>
      </c>
      <c r="F134" s="143">
        <v>11.575350853939655</v>
      </c>
      <c r="G134" s="197">
        <v>8.6182999395432116</v>
      </c>
      <c r="H134" s="143">
        <v>10.066893028717217</v>
      </c>
      <c r="J134" s="103">
        <f t="shared" si="16"/>
        <v>1306.7982100367726</v>
      </c>
      <c r="K134" s="103">
        <f t="shared" si="17"/>
        <v>1157.5350853939656</v>
      </c>
      <c r="L134" s="103">
        <f t="shared" si="18"/>
        <v>861.82999395432114</v>
      </c>
      <c r="M134" s="103">
        <f t="shared" si="19"/>
        <v>1006.6893028717218</v>
      </c>
    </row>
    <row r="135" spans="5:13">
      <c r="E135" s="193">
        <v>10.56550272853729</v>
      </c>
      <c r="F135" s="143">
        <v>6.9165020147586187</v>
      </c>
      <c r="G135" s="197">
        <v>9.4822730663256767</v>
      </c>
      <c r="H135" s="143">
        <v>10.087416637783551</v>
      </c>
      <c r="J135" s="103">
        <f t="shared" si="16"/>
        <v>1056.550272853729</v>
      </c>
      <c r="K135" s="103">
        <f t="shared" si="17"/>
        <v>691.65020147586188</v>
      </c>
      <c r="L135" s="103">
        <f t="shared" si="18"/>
        <v>948.22730663256766</v>
      </c>
      <c r="M135" s="103">
        <f t="shared" si="19"/>
        <v>1008.7416637783551</v>
      </c>
    </row>
    <row r="136" spans="5:13">
      <c r="E136" s="193">
        <v>11.641776092167877</v>
      </c>
      <c r="F136" s="143">
        <v>9.7509681703533406</v>
      </c>
      <c r="G136" s="197">
        <v>6.8282095224527248</v>
      </c>
      <c r="H136" s="143">
        <v>10.904757713250195</v>
      </c>
      <c r="J136" s="103">
        <f t="shared" si="16"/>
        <v>1164.1776092167877</v>
      </c>
      <c r="K136" s="103">
        <f t="shared" si="17"/>
        <v>975.09681703533408</v>
      </c>
      <c r="L136" s="103">
        <f t="shared" si="18"/>
        <v>682.82095224527245</v>
      </c>
      <c r="M136" s="103">
        <f t="shared" si="19"/>
        <v>1090.4757713250194</v>
      </c>
    </row>
    <row r="140" spans="5:13">
      <c r="E140" s="216">
        <v>0.25836560120983765</v>
      </c>
      <c r="F140" s="216">
        <v>0.20046847393107503</v>
      </c>
      <c r="G140" s="216">
        <v>0.16762643132467547</v>
      </c>
      <c r="H140" s="216">
        <v>0.13478438871827592</v>
      </c>
      <c r="I140" s="216">
        <v>0.11836336741507614</v>
      </c>
      <c r="J140" s="216">
        <v>0.10194234611187636</v>
      </c>
      <c r="K140" s="216">
        <v>6.9100303505476801E-2</v>
      </c>
      <c r="L140" s="216">
        <v>3.6258260899077244E-2</v>
      </c>
    </row>
    <row r="141" spans="5:13">
      <c r="E141" s="103">
        <f>E140*100</f>
        <v>25.836560120983766</v>
      </c>
      <c r="F141" s="103">
        <f t="shared" ref="F141:L141" si="20">F140*100</f>
        <v>20.046847393107502</v>
      </c>
      <c r="G141" s="103">
        <f t="shared" si="20"/>
        <v>16.762643132467549</v>
      </c>
      <c r="H141" s="103">
        <f t="shared" si="20"/>
        <v>13.478438871827592</v>
      </c>
      <c r="I141" s="103">
        <f t="shared" si="20"/>
        <v>11.836336741507614</v>
      </c>
      <c r="J141" s="103">
        <f t="shared" si="20"/>
        <v>10.194234611187635</v>
      </c>
      <c r="K141" s="103">
        <f t="shared" si="20"/>
        <v>6.9100303505476806</v>
      </c>
      <c r="L141" s="103">
        <f t="shared" si="20"/>
        <v>3.6258260899077244</v>
      </c>
    </row>
    <row r="142" spans="5:13">
      <c r="E142" s="103">
        <v>25.836560120983766</v>
      </c>
      <c r="F142" s="103">
        <v>20.046847393107502</v>
      </c>
      <c r="G142" s="103">
        <v>16.762643132467549</v>
      </c>
      <c r="H142" s="103">
        <v>13.478438871827592</v>
      </c>
      <c r="I142" s="103">
        <v>11.836336741507614</v>
      </c>
      <c r="J142" s="103">
        <v>10.194234611187635</v>
      </c>
      <c r="K142" s="103">
        <v>6.9100303505476806</v>
      </c>
      <c r="L142" s="103">
        <v>3.6258260899077244</v>
      </c>
    </row>
  </sheetData>
  <phoneticPr fontId="2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6E80-7199-45B0-BF53-B4705EC7157A}">
  <sheetPr>
    <tabColor rgb="FF7030A0"/>
  </sheetPr>
  <dimension ref="B5:W63"/>
  <sheetViews>
    <sheetView topLeftCell="K9" zoomScale="82" workbookViewId="0">
      <selection activeCell="W17" sqref="W17"/>
    </sheetView>
  </sheetViews>
  <sheetFormatPr baseColWidth="10" defaultColWidth="8.88671875" defaultRowHeight="13.8"/>
  <cols>
    <col min="1" max="2" width="8.88671875" style="63"/>
    <col min="3" max="3" width="26.109375" style="63" bestFit="1" customWidth="1"/>
    <col min="4" max="4" width="1.77734375" style="63" customWidth="1"/>
    <col min="5" max="22" width="20.77734375" style="63" customWidth="1"/>
    <col min="23" max="23" width="21.6640625" style="63" customWidth="1"/>
    <col min="24" max="32" width="20.77734375" style="63" customWidth="1"/>
    <col min="33" max="33" width="27.77734375" style="63" customWidth="1"/>
    <col min="34" max="62" width="20.77734375" style="63" customWidth="1"/>
    <col min="63" max="16384" width="8.88671875" style="63"/>
  </cols>
  <sheetData>
    <row r="5" spans="2:23">
      <c r="B5" s="57"/>
      <c r="C5" s="56" t="s">
        <v>1</v>
      </c>
      <c r="D5" s="58"/>
      <c r="E5" s="59" t="str">
        <f>Index!C2</f>
        <v>Sociodemographic</v>
      </c>
      <c r="F5" s="60" t="str">
        <f t="shared" ref="F5:M5" si="0">E5</f>
        <v>Sociodemographic</v>
      </c>
      <c r="G5" s="61" t="str">
        <f t="shared" si="0"/>
        <v>Sociodemographic</v>
      </c>
      <c r="H5" s="62" t="str">
        <f t="shared" si="0"/>
        <v>Sociodemographic</v>
      </c>
      <c r="I5" s="59" t="str">
        <f t="shared" si="0"/>
        <v>Sociodemographic</v>
      </c>
      <c r="J5" s="60" t="str">
        <f t="shared" si="0"/>
        <v>Sociodemographic</v>
      </c>
      <c r="K5" s="61" t="str">
        <f t="shared" si="0"/>
        <v>Sociodemographic</v>
      </c>
      <c r="L5" s="62" t="str">
        <f t="shared" si="0"/>
        <v>Sociodemographic</v>
      </c>
      <c r="M5" s="59" t="str">
        <f t="shared" si="0"/>
        <v>Sociodemographic</v>
      </c>
      <c r="N5" s="60" t="str">
        <f t="shared" ref="N5" si="1">M5</f>
        <v>Sociodemographic</v>
      </c>
      <c r="O5" s="61" t="str">
        <f t="shared" ref="O5" si="2">N5</f>
        <v>Sociodemographic</v>
      </c>
      <c r="P5" s="62" t="str">
        <f t="shared" ref="P5" si="3">O5</f>
        <v>Sociodemographic</v>
      </c>
      <c r="Q5" s="59" t="str">
        <f t="shared" ref="Q5" si="4">P5</f>
        <v>Sociodemographic</v>
      </c>
      <c r="R5" s="60" t="str">
        <f t="shared" ref="R5" si="5">Q5</f>
        <v>Sociodemographic</v>
      </c>
      <c r="S5" s="61" t="str">
        <f t="shared" ref="S5" si="6">R5</f>
        <v>Sociodemographic</v>
      </c>
      <c r="T5" s="62" t="str">
        <f t="shared" ref="T5" si="7">S5</f>
        <v>Sociodemographic</v>
      </c>
      <c r="U5" s="59" t="str">
        <f t="shared" ref="U5" si="8">T5</f>
        <v>Sociodemographic</v>
      </c>
      <c r="V5" s="60" t="str">
        <f t="shared" ref="V5" si="9">U5</f>
        <v>Sociodemographic</v>
      </c>
      <c r="W5" s="61" t="str">
        <f t="shared" ref="W5" si="10">V5</f>
        <v>Sociodemographic</v>
      </c>
    </row>
    <row r="6" spans="2:23">
      <c r="B6" s="57"/>
      <c r="C6" s="56" t="s">
        <v>24</v>
      </c>
      <c r="D6" s="58"/>
      <c r="E6" s="59">
        <v>1</v>
      </c>
      <c r="F6" s="60">
        <v>1</v>
      </c>
      <c r="G6" s="61">
        <v>1</v>
      </c>
      <c r="H6" s="62">
        <v>1</v>
      </c>
      <c r="I6" s="59">
        <v>1</v>
      </c>
      <c r="J6" s="60">
        <v>1</v>
      </c>
      <c r="K6" s="61">
        <v>1</v>
      </c>
      <c r="L6" s="62">
        <v>1</v>
      </c>
      <c r="M6" s="59">
        <v>1</v>
      </c>
      <c r="N6" s="60">
        <v>1</v>
      </c>
      <c r="O6" s="61">
        <v>1</v>
      </c>
      <c r="P6" s="62">
        <v>1</v>
      </c>
      <c r="Q6" s="59">
        <v>1</v>
      </c>
      <c r="R6" s="60">
        <v>1</v>
      </c>
      <c r="S6" s="61">
        <v>1</v>
      </c>
      <c r="T6" s="62">
        <v>1</v>
      </c>
      <c r="U6" s="59">
        <v>1</v>
      </c>
      <c r="V6" s="60">
        <v>1</v>
      </c>
      <c r="W6" s="61">
        <v>1</v>
      </c>
    </row>
    <row r="7" spans="2:23">
      <c r="B7" s="57"/>
      <c r="C7" s="56" t="s">
        <v>25</v>
      </c>
      <c r="D7" s="58"/>
      <c r="E7" s="64">
        <v>0.1</v>
      </c>
      <c r="F7" s="65">
        <v>0.1</v>
      </c>
      <c r="G7" s="66">
        <v>0.1</v>
      </c>
      <c r="H7" s="67">
        <v>0.1</v>
      </c>
      <c r="I7" s="64">
        <v>0.1</v>
      </c>
      <c r="J7" s="65">
        <v>0.1</v>
      </c>
      <c r="K7" s="66">
        <v>0.1</v>
      </c>
      <c r="L7" s="67">
        <v>0.1</v>
      </c>
      <c r="M7" s="64">
        <v>0.1</v>
      </c>
      <c r="N7" s="65">
        <v>0.1</v>
      </c>
      <c r="O7" s="66">
        <v>0.1</v>
      </c>
      <c r="P7" s="67">
        <v>0.1</v>
      </c>
      <c r="Q7" s="64">
        <v>0.1</v>
      </c>
      <c r="R7" s="65">
        <v>0.1</v>
      </c>
      <c r="S7" s="66">
        <v>0.1</v>
      </c>
      <c r="T7" s="67">
        <v>0.1</v>
      </c>
      <c r="U7" s="64">
        <v>0.1</v>
      </c>
      <c r="V7" s="65">
        <v>0.1</v>
      </c>
      <c r="W7" s="66">
        <v>0.1</v>
      </c>
    </row>
    <row r="8" spans="2:23">
      <c r="B8" s="57"/>
      <c r="C8" s="56" t="s">
        <v>0</v>
      </c>
      <c r="D8" s="58"/>
      <c r="E8" s="59" t="str">
        <f>Index!$D$2</f>
        <v>Population</v>
      </c>
      <c r="F8" s="60" t="str">
        <f>Index!$D$2</f>
        <v>Population</v>
      </c>
      <c r="G8" s="61" t="str">
        <f>Index!$D$2</f>
        <v>Population</v>
      </c>
      <c r="H8" s="62" t="str">
        <f>Index!$D$2</f>
        <v>Population</v>
      </c>
      <c r="I8" s="59" t="str">
        <f>Index!$D$2</f>
        <v>Population</v>
      </c>
      <c r="J8" s="60" t="str">
        <f>Index!$D$2</f>
        <v>Population</v>
      </c>
      <c r="K8" s="61" t="str">
        <f>Index!$D$2</f>
        <v>Population</v>
      </c>
      <c r="L8" s="62" t="str">
        <f>Index!$D$2</f>
        <v>Population</v>
      </c>
      <c r="M8" s="59" t="str">
        <f>Index!$D$2</f>
        <v>Population</v>
      </c>
      <c r="N8" s="60" t="str">
        <f>Index!$D$2</f>
        <v>Population</v>
      </c>
      <c r="O8" s="61" t="str">
        <f>Index!$D$2</f>
        <v>Population</v>
      </c>
      <c r="P8" s="62" t="str">
        <f>Index!$D$2</f>
        <v>Population</v>
      </c>
      <c r="Q8" s="59" t="str">
        <f>Index!$D$2</f>
        <v>Population</v>
      </c>
      <c r="R8" s="60" t="str">
        <f>Index!$D$2</f>
        <v>Population</v>
      </c>
      <c r="S8" s="61" t="str">
        <f>Index!$D$2</f>
        <v>Population</v>
      </c>
      <c r="T8" s="62" t="str">
        <f>Index!$D$2</f>
        <v>Population</v>
      </c>
      <c r="U8" s="59" t="str">
        <f>Index!$D$2</f>
        <v>Population</v>
      </c>
      <c r="V8" s="60" t="str">
        <f>Index!$D$2</f>
        <v>Population</v>
      </c>
      <c r="W8" s="61" t="str">
        <f>Index!$D$2</f>
        <v>Population</v>
      </c>
    </row>
    <row r="9" spans="2:23" ht="27.6">
      <c r="B9" s="57"/>
      <c r="C9" s="56" t="s">
        <v>26</v>
      </c>
      <c r="D9" s="58"/>
      <c r="E9" s="64" t="str">
        <f>Index!$I$2</f>
        <v>Population over 12-years old</v>
      </c>
      <c r="F9" s="65" t="str">
        <f>Index!$I$2</f>
        <v>Population over 12-years old</v>
      </c>
      <c r="G9" s="66" t="str">
        <f>Index!$I$2</f>
        <v>Population over 12-years old</v>
      </c>
      <c r="H9" s="67" t="str">
        <f>Index!$I$2</f>
        <v>Population over 12-years old</v>
      </c>
      <c r="I9" s="64" t="str">
        <f>Index!$I$2</f>
        <v>Population over 12-years old</v>
      </c>
      <c r="J9" s="65" t="str">
        <f>Index!$I$2</f>
        <v>Population over 12-years old</v>
      </c>
      <c r="K9" s="66" t="str">
        <f>Index!$I$2</f>
        <v>Population over 12-years old</v>
      </c>
      <c r="L9" s="67" t="str">
        <f>Index!$I$2</f>
        <v>Population over 12-years old</v>
      </c>
      <c r="M9" s="64" t="str">
        <f>Index!$I$2</f>
        <v>Population over 12-years old</v>
      </c>
      <c r="N9" s="65" t="str">
        <f>Index!$I$2</f>
        <v>Population over 12-years old</v>
      </c>
      <c r="O9" s="66" t="str">
        <f>Index!$I$2</f>
        <v>Population over 12-years old</v>
      </c>
      <c r="P9" s="67" t="str">
        <f>Index!$I$2</f>
        <v>Population over 12-years old</v>
      </c>
      <c r="Q9" s="64" t="str">
        <f>Index!$I$2</f>
        <v>Population over 12-years old</v>
      </c>
      <c r="R9" s="65" t="str">
        <f>Index!$I$2</f>
        <v>Population over 12-years old</v>
      </c>
      <c r="S9" s="66" t="str">
        <f>Index!$I$2</f>
        <v>Population over 12-years old</v>
      </c>
      <c r="T9" s="67" t="str">
        <f>Index!$I$2</f>
        <v>Population over 12-years old</v>
      </c>
      <c r="U9" s="64" t="str">
        <f>Index!$I$2</f>
        <v>Population over 12-years old</v>
      </c>
      <c r="V9" s="65" t="str">
        <f>Index!$I$2</f>
        <v>Population over 12-years old</v>
      </c>
      <c r="W9" s="66" t="str">
        <f>Index!$I$2</f>
        <v>Population over 12-years old</v>
      </c>
    </row>
    <row r="10" spans="2:23">
      <c r="B10" s="57"/>
      <c r="C10" s="56" t="s">
        <v>27</v>
      </c>
      <c r="D10" s="58"/>
      <c r="E10" s="68" t="str">
        <f>Index!$K$2</f>
        <v>Number Inhabitants</v>
      </c>
      <c r="F10" s="69" t="str">
        <f>Index!$K$2</f>
        <v>Number Inhabitants</v>
      </c>
      <c r="G10" s="70" t="str">
        <f>Index!$K$2</f>
        <v>Number Inhabitants</v>
      </c>
      <c r="H10" s="71" t="str">
        <f>Index!$K$2</f>
        <v>Number Inhabitants</v>
      </c>
      <c r="I10" s="68" t="str">
        <f>Index!$K$2</f>
        <v>Number Inhabitants</v>
      </c>
      <c r="J10" s="69" t="str">
        <f>Index!$K$2</f>
        <v>Number Inhabitants</v>
      </c>
      <c r="K10" s="70" t="str">
        <f>Index!$K$2</f>
        <v>Number Inhabitants</v>
      </c>
      <c r="L10" s="71" t="str">
        <f>Index!$K$2</f>
        <v>Number Inhabitants</v>
      </c>
      <c r="M10" s="68" t="str">
        <f>Index!$K$2</f>
        <v>Number Inhabitants</v>
      </c>
      <c r="N10" s="69" t="str">
        <f>Index!$K$2</f>
        <v>Number Inhabitants</v>
      </c>
      <c r="O10" s="70" t="str">
        <f>Index!$K$2</f>
        <v>Number Inhabitants</v>
      </c>
      <c r="P10" s="71" t="str">
        <f>Index!$K$2</f>
        <v>Number Inhabitants</v>
      </c>
      <c r="Q10" s="68" t="str">
        <f>Index!$K$2</f>
        <v>Number Inhabitants</v>
      </c>
      <c r="R10" s="69" t="str">
        <f>Index!$K$2</f>
        <v>Number Inhabitants</v>
      </c>
      <c r="S10" s="70" t="str">
        <f>Index!$K$2</f>
        <v>Number Inhabitants</v>
      </c>
      <c r="T10" s="71" t="str">
        <f>Index!$K$2</f>
        <v>Number Inhabitants</v>
      </c>
      <c r="U10" s="68" t="str">
        <f>Index!$K$2</f>
        <v>Number Inhabitants</v>
      </c>
      <c r="V10" s="69" t="str">
        <f>Index!$K$2</f>
        <v>Number Inhabitants</v>
      </c>
      <c r="W10" s="70" t="str">
        <f>Index!$K$2</f>
        <v>Number Inhabitants</v>
      </c>
    </row>
    <row r="11" spans="2:23">
      <c r="B11" s="57"/>
      <c r="C11" s="56" t="s">
        <v>2</v>
      </c>
      <c r="D11" s="58"/>
      <c r="E11" s="72" t="str">
        <f>Index!$L$2</f>
        <v>INEGI</v>
      </c>
      <c r="F11" s="73" t="str">
        <f>Index!$L$2</f>
        <v>INEGI</v>
      </c>
      <c r="G11" s="74" t="str">
        <f>Index!$L$2</f>
        <v>INEGI</v>
      </c>
      <c r="H11" s="75" t="str">
        <f>Index!$L$2</f>
        <v>INEGI</v>
      </c>
      <c r="I11" s="72" t="str">
        <f>Index!$L$2</f>
        <v>INEGI</v>
      </c>
      <c r="J11" s="73" t="str">
        <f>Index!$L$2</f>
        <v>INEGI</v>
      </c>
      <c r="K11" s="74" t="str">
        <f>Index!$L$2</f>
        <v>INEGI</v>
      </c>
      <c r="L11" s="75" t="str">
        <f>Index!$L$2</f>
        <v>INEGI</v>
      </c>
      <c r="M11" s="72" t="str">
        <f>Index!$L$2</f>
        <v>INEGI</v>
      </c>
      <c r="N11" s="73" t="str">
        <f>Index!$L$2</f>
        <v>INEGI</v>
      </c>
      <c r="O11" s="74" t="str">
        <f>Index!$L$2</f>
        <v>INEGI</v>
      </c>
      <c r="P11" s="75" t="str">
        <f>Index!$L$2</f>
        <v>INEGI</v>
      </c>
      <c r="Q11" s="72" t="str">
        <f>Index!$L$2</f>
        <v>INEGI</v>
      </c>
      <c r="R11" s="73" t="str">
        <f>Index!$L$2</f>
        <v>INEGI</v>
      </c>
      <c r="S11" s="74" t="str">
        <f>Index!$L$2</f>
        <v>INEGI</v>
      </c>
      <c r="T11" s="75" t="str">
        <f>Index!$L$2</f>
        <v>INEGI</v>
      </c>
      <c r="U11" s="72" t="str">
        <f>Index!$L$2</f>
        <v>INEGI</v>
      </c>
      <c r="V11" s="73" t="str">
        <f>Index!$L$2</f>
        <v>INEGI</v>
      </c>
      <c r="W11" s="74" t="str">
        <f>Index!$L$2</f>
        <v>INEGI</v>
      </c>
    </row>
    <row r="12" spans="2:23">
      <c r="B12" s="57"/>
      <c r="C12" s="56" t="s">
        <v>3</v>
      </c>
      <c r="D12" s="58"/>
      <c r="E12" s="76" t="str">
        <f>Index!$O$2</f>
        <v>ENOE</v>
      </c>
      <c r="F12" s="77" t="str">
        <f>Index!$O$2</f>
        <v>ENOE</v>
      </c>
      <c r="G12" s="78" t="str">
        <f>Index!$O$2</f>
        <v>ENOE</v>
      </c>
      <c r="H12" s="79" t="str">
        <f>Index!$O$2</f>
        <v>ENOE</v>
      </c>
      <c r="I12" s="76" t="str">
        <f>Index!$O$2</f>
        <v>ENOE</v>
      </c>
      <c r="J12" s="77" t="str">
        <f>Index!$O$2</f>
        <v>ENOE</v>
      </c>
      <c r="K12" s="78" t="str">
        <f>Index!$O$2</f>
        <v>ENOE</v>
      </c>
      <c r="L12" s="79" t="str">
        <f>Index!$O$2</f>
        <v>ENOE</v>
      </c>
      <c r="M12" s="76" t="str">
        <f>Index!$O$2</f>
        <v>ENOE</v>
      </c>
      <c r="N12" s="77" t="str">
        <f>Index!$O$2</f>
        <v>ENOE</v>
      </c>
      <c r="O12" s="78" t="str">
        <f>Index!$O$2</f>
        <v>ENOE</v>
      </c>
      <c r="P12" s="79" t="str">
        <f>Index!$O$2</f>
        <v>ENOE</v>
      </c>
      <c r="Q12" s="76" t="str">
        <f>Index!$O$2</f>
        <v>ENOE</v>
      </c>
      <c r="R12" s="77" t="str">
        <f>Index!$O$2</f>
        <v>ENOE</v>
      </c>
      <c r="S12" s="78" t="str">
        <f>Index!$O$2</f>
        <v>ENOE</v>
      </c>
      <c r="T12" s="79" t="str">
        <f>Index!$O$2</f>
        <v>ENOE</v>
      </c>
      <c r="U12" s="76" t="str">
        <f>Index!$O$2</f>
        <v>ENOE</v>
      </c>
      <c r="V12" s="77" t="str">
        <f>Index!$O$2</f>
        <v>ENOE</v>
      </c>
      <c r="W12" s="78" t="str">
        <f>Index!$O$2</f>
        <v>ENOE</v>
      </c>
    </row>
    <row r="13" spans="2:23">
      <c r="B13" s="57"/>
      <c r="C13" s="56" t="s">
        <v>28</v>
      </c>
      <c r="D13" s="58"/>
      <c r="E13" s="80">
        <v>2005</v>
      </c>
      <c r="F13" s="81">
        <v>2006</v>
      </c>
      <c r="G13" s="82">
        <v>2007</v>
      </c>
      <c r="H13" s="83">
        <v>2008</v>
      </c>
      <c r="I13" s="80">
        <v>2009</v>
      </c>
      <c r="J13" s="81">
        <v>2010</v>
      </c>
      <c r="K13" s="82">
        <v>2011</v>
      </c>
      <c r="L13" s="83">
        <v>2012</v>
      </c>
      <c r="M13" s="80">
        <v>2013</v>
      </c>
      <c r="N13" s="81">
        <v>2014</v>
      </c>
      <c r="O13" s="82">
        <v>2015</v>
      </c>
      <c r="P13" s="83">
        <v>2016</v>
      </c>
      <c r="Q13" s="80">
        <v>2017</v>
      </c>
      <c r="R13" s="81">
        <v>2018</v>
      </c>
      <c r="S13" s="82">
        <v>2019</v>
      </c>
      <c r="T13" s="83">
        <v>2020</v>
      </c>
      <c r="U13" s="80">
        <v>2021</v>
      </c>
      <c r="V13" s="81">
        <v>2022</v>
      </c>
      <c r="W13" s="82">
        <v>2023</v>
      </c>
    </row>
    <row r="14" spans="2:23">
      <c r="B14" s="57"/>
      <c r="C14" s="57"/>
      <c r="D14" s="58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 spans="2:23">
      <c r="B15" s="57"/>
      <c r="C15" s="57"/>
      <c r="D15" s="58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 spans="2:23">
      <c r="B16" s="85" t="s">
        <v>29</v>
      </c>
      <c r="C16" s="85" t="s">
        <v>30</v>
      </c>
      <c r="D16" s="86"/>
      <c r="E16" s="87">
        <v>1</v>
      </c>
      <c r="F16" s="87">
        <v>2</v>
      </c>
      <c r="G16" s="87">
        <v>3</v>
      </c>
      <c r="H16" s="87">
        <v>4</v>
      </c>
      <c r="I16" s="87">
        <v>5</v>
      </c>
      <c r="J16" s="87">
        <v>6</v>
      </c>
      <c r="K16" s="87">
        <v>7</v>
      </c>
      <c r="L16" s="87">
        <v>8</v>
      </c>
      <c r="M16" s="87">
        <v>9</v>
      </c>
      <c r="N16" s="87">
        <v>10</v>
      </c>
      <c r="O16" s="87">
        <v>11</v>
      </c>
      <c r="P16" s="87">
        <v>12</v>
      </c>
      <c r="Q16" s="87">
        <v>13</v>
      </c>
      <c r="R16" s="87">
        <v>14</v>
      </c>
      <c r="S16" s="87">
        <v>15</v>
      </c>
      <c r="T16" s="87">
        <v>16</v>
      </c>
      <c r="U16" s="87">
        <v>17</v>
      </c>
      <c r="V16" s="87">
        <v>18</v>
      </c>
      <c r="W16" s="87">
        <v>19</v>
      </c>
    </row>
    <row r="17" spans="2:23">
      <c r="B17" s="88">
        <v>1</v>
      </c>
      <c r="C17" s="89" t="s">
        <v>31</v>
      </c>
      <c r="D17" s="58"/>
      <c r="E17" s="90">
        <v>797579</v>
      </c>
      <c r="F17" s="90">
        <v>824289</v>
      </c>
      <c r="G17" s="90">
        <v>838543</v>
      </c>
      <c r="H17" s="90">
        <v>857155</v>
      </c>
      <c r="I17" s="90">
        <v>889068</v>
      </c>
      <c r="J17" s="90">
        <v>911330</v>
      </c>
      <c r="K17" s="91">
        <v>912887</v>
      </c>
      <c r="L17" s="91">
        <v>934903</v>
      </c>
      <c r="M17" s="91">
        <v>967282</v>
      </c>
      <c r="N17" s="90">
        <v>976058</v>
      </c>
      <c r="O17" s="90">
        <v>986288</v>
      </c>
      <c r="P17" s="91">
        <v>1008977</v>
      </c>
      <c r="Q17" s="91">
        <v>1045234</v>
      </c>
      <c r="R17" s="91">
        <v>1061124</v>
      </c>
      <c r="S17" s="91">
        <v>1099716</v>
      </c>
      <c r="T17" s="91">
        <v>1139293</v>
      </c>
      <c r="U17" s="91">
        <v>1145042</v>
      </c>
      <c r="V17" s="91">
        <v>1186914</v>
      </c>
      <c r="W17" s="91">
        <v>1186205</v>
      </c>
    </row>
    <row r="18" spans="2:23">
      <c r="B18" s="88">
        <v>2</v>
      </c>
      <c r="C18" s="89" t="s">
        <v>32</v>
      </c>
      <c r="D18" s="58"/>
      <c r="E18" s="90">
        <v>2205732</v>
      </c>
      <c r="F18" s="90">
        <v>2307732</v>
      </c>
      <c r="G18" s="90">
        <v>2355056</v>
      </c>
      <c r="H18" s="90">
        <v>2403853</v>
      </c>
      <c r="I18" s="90">
        <v>2459525</v>
      </c>
      <c r="J18" s="90">
        <v>2521383</v>
      </c>
      <c r="K18" s="91">
        <v>2534310</v>
      </c>
      <c r="L18" s="91">
        <v>2606241</v>
      </c>
      <c r="M18" s="91">
        <v>2675922</v>
      </c>
      <c r="N18" s="90">
        <v>2709825</v>
      </c>
      <c r="O18" s="90">
        <v>2802607</v>
      </c>
      <c r="P18" s="91">
        <v>2848644</v>
      </c>
      <c r="Q18" s="91">
        <v>2911604</v>
      </c>
      <c r="R18" s="91">
        <v>3004080</v>
      </c>
      <c r="S18" s="91">
        <v>3058179</v>
      </c>
      <c r="T18" s="91">
        <v>3075068</v>
      </c>
      <c r="U18" s="91">
        <v>3157064</v>
      </c>
      <c r="V18" s="91">
        <v>3188533</v>
      </c>
      <c r="W18" s="91">
        <v>3190675</v>
      </c>
    </row>
    <row r="19" spans="2:23">
      <c r="B19" s="88">
        <v>3</v>
      </c>
      <c r="C19" s="89" t="s">
        <v>33</v>
      </c>
      <c r="D19" s="58"/>
      <c r="E19" s="90">
        <v>411403</v>
      </c>
      <c r="F19" s="90">
        <v>428134</v>
      </c>
      <c r="G19" s="90">
        <v>440522</v>
      </c>
      <c r="H19" s="90">
        <v>467364</v>
      </c>
      <c r="I19" s="90">
        <v>479513</v>
      </c>
      <c r="J19" s="90">
        <v>507084</v>
      </c>
      <c r="K19" s="91">
        <v>512944</v>
      </c>
      <c r="L19" s="91">
        <v>522404</v>
      </c>
      <c r="M19" s="91">
        <v>532666</v>
      </c>
      <c r="N19" s="90">
        <v>538910</v>
      </c>
      <c r="O19" s="90">
        <v>550009</v>
      </c>
      <c r="P19" s="91">
        <v>558178</v>
      </c>
      <c r="Q19" s="91">
        <v>584933</v>
      </c>
      <c r="R19" s="91">
        <v>589479</v>
      </c>
      <c r="S19" s="91">
        <v>614106</v>
      </c>
      <c r="T19" s="91">
        <v>641541</v>
      </c>
      <c r="U19" s="91">
        <v>667877</v>
      </c>
      <c r="V19" s="91">
        <v>685648</v>
      </c>
      <c r="W19" s="91">
        <v>698634</v>
      </c>
    </row>
    <row r="20" spans="2:23">
      <c r="B20" s="88">
        <v>4</v>
      </c>
      <c r="C20" s="89" t="s">
        <v>34</v>
      </c>
      <c r="D20" s="58"/>
      <c r="E20" s="90">
        <v>572768</v>
      </c>
      <c r="F20" s="90">
        <v>590058</v>
      </c>
      <c r="G20" s="90">
        <v>602585</v>
      </c>
      <c r="H20" s="90">
        <v>617150</v>
      </c>
      <c r="I20" s="90">
        <v>634346</v>
      </c>
      <c r="J20" s="90">
        <v>648277</v>
      </c>
      <c r="K20" s="91">
        <v>638191</v>
      </c>
      <c r="L20" s="91">
        <v>649153</v>
      </c>
      <c r="M20" s="91">
        <v>664068</v>
      </c>
      <c r="N20" s="90">
        <v>661196</v>
      </c>
      <c r="O20" s="90">
        <v>661510</v>
      </c>
      <c r="P20" s="91">
        <v>672273</v>
      </c>
      <c r="Q20" s="91">
        <v>676897</v>
      </c>
      <c r="R20" s="91">
        <v>680206</v>
      </c>
      <c r="S20" s="91">
        <v>711643</v>
      </c>
      <c r="T20" s="91">
        <v>739583</v>
      </c>
      <c r="U20" s="91">
        <v>756606</v>
      </c>
      <c r="V20" s="91">
        <v>768660</v>
      </c>
      <c r="W20" s="91">
        <v>767074</v>
      </c>
    </row>
    <row r="21" spans="2:23">
      <c r="B21" s="88">
        <v>5</v>
      </c>
      <c r="C21" s="89" t="s">
        <v>35</v>
      </c>
      <c r="D21" s="58"/>
      <c r="E21" s="90">
        <v>1956325</v>
      </c>
      <c r="F21" s="90">
        <v>1975981</v>
      </c>
      <c r="G21" s="90">
        <v>2045395</v>
      </c>
      <c r="H21" s="90">
        <v>2089409</v>
      </c>
      <c r="I21" s="90">
        <v>2099014</v>
      </c>
      <c r="J21" s="90">
        <v>2136548</v>
      </c>
      <c r="K21" s="91">
        <v>2170118</v>
      </c>
      <c r="L21" s="91">
        <v>2215362</v>
      </c>
      <c r="M21" s="91">
        <v>2277146</v>
      </c>
      <c r="N21" s="90">
        <v>2256990</v>
      </c>
      <c r="O21" s="90">
        <v>2270053</v>
      </c>
      <c r="P21" s="91">
        <v>2309515</v>
      </c>
      <c r="Q21" s="91">
        <v>2335829</v>
      </c>
      <c r="R21" s="91">
        <v>2372630</v>
      </c>
      <c r="S21" s="91">
        <v>2455271</v>
      </c>
      <c r="T21" s="91">
        <v>2517735</v>
      </c>
      <c r="U21" s="91">
        <v>2554976</v>
      </c>
      <c r="V21" s="91">
        <v>2634981</v>
      </c>
      <c r="W21" s="91">
        <v>2652048</v>
      </c>
    </row>
    <row r="22" spans="2:23">
      <c r="B22" s="88">
        <v>6</v>
      </c>
      <c r="C22" s="89" t="s">
        <v>36</v>
      </c>
      <c r="D22" s="58"/>
      <c r="E22" s="90">
        <v>462491</v>
      </c>
      <c r="F22" s="90">
        <v>466329</v>
      </c>
      <c r="G22" s="90">
        <v>478098</v>
      </c>
      <c r="H22" s="90">
        <v>493453</v>
      </c>
      <c r="I22" s="90">
        <v>504667</v>
      </c>
      <c r="J22" s="90">
        <v>518403</v>
      </c>
      <c r="K22" s="91">
        <v>525317</v>
      </c>
      <c r="L22" s="91">
        <v>525980</v>
      </c>
      <c r="M22" s="91">
        <v>539231</v>
      </c>
      <c r="N22" s="90">
        <v>533601</v>
      </c>
      <c r="O22" s="90">
        <v>545415</v>
      </c>
      <c r="P22" s="91">
        <v>552651</v>
      </c>
      <c r="Q22" s="91">
        <v>560993</v>
      </c>
      <c r="R22" s="91">
        <v>575622</v>
      </c>
      <c r="S22" s="91">
        <v>592075</v>
      </c>
      <c r="T22" s="91">
        <v>598226</v>
      </c>
      <c r="U22" s="91">
        <v>615562</v>
      </c>
      <c r="V22" s="91">
        <v>633060</v>
      </c>
      <c r="W22" s="91">
        <v>629212</v>
      </c>
    </row>
    <row r="23" spans="2:23">
      <c r="B23" s="88">
        <v>7</v>
      </c>
      <c r="C23" s="89" t="s">
        <v>37</v>
      </c>
      <c r="D23" s="58"/>
      <c r="E23" s="90">
        <v>3187500</v>
      </c>
      <c r="F23" s="90">
        <v>3236591</v>
      </c>
      <c r="G23" s="90">
        <v>3275760</v>
      </c>
      <c r="H23" s="90">
        <v>3393491</v>
      </c>
      <c r="I23" s="90">
        <v>3486894</v>
      </c>
      <c r="J23" s="90">
        <v>3553660</v>
      </c>
      <c r="K23" s="91">
        <v>3517019</v>
      </c>
      <c r="L23" s="91">
        <v>3587773</v>
      </c>
      <c r="M23" s="91">
        <v>3651141</v>
      </c>
      <c r="N23" s="90">
        <v>3643270</v>
      </c>
      <c r="O23" s="90">
        <v>3697465</v>
      </c>
      <c r="P23" s="91">
        <v>3756070</v>
      </c>
      <c r="Q23" s="91">
        <v>3842225</v>
      </c>
      <c r="R23" s="91">
        <v>3879789</v>
      </c>
      <c r="S23" s="91">
        <v>3969180</v>
      </c>
      <c r="T23" s="91">
        <v>4087952</v>
      </c>
      <c r="U23" s="91">
        <v>4260120</v>
      </c>
      <c r="V23" s="91">
        <v>4301482</v>
      </c>
      <c r="W23" s="91">
        <v>4286002</v>
      </c>
    </row>
    <row r="24" spans="2:23">
      <c r="B24" s="88">
        <v>8</v>
      </c>
      <c r="C24" s="89" t="s">
        <v>38</v>
      </c>
      <c r="D24" s="58"/>
      <c r="E24" s="90">
        <v>2517475</v>
      </c>
      <c r="F24" s="90">
        <v>2559964</v>
      </c>
      <c r="G24" s="90">
        <v>2619730</v>
      </c>
      <c r="H24" s="90">
        <v>2638729</v>
      </c>
      <c r="I24" s="90">
        <v>2714260</v>
      </c>
      <c r="J24" s="90">
        <v>2741009</v>
      </c>
      <c r="K24" s="91">
        <v>2611197</v>
      </c>
      <c r="L24" s="91">
        <v>2723841</v>
      </c>
      <c r="M24" s="91">
        <v>2758374</v>
      </c>
      <c r="N24" s="90">
        <v>2742161</v>
      </c>
      <c r="O24" s="90">
        <v>2809711</v>
      </c>
      <c r="P24" s="91">
        <v>2796005</v>
      </c>
      <c r="Q24" s="91">
        <v>2850518</v>
      </c>
      <c r="R24" s="91">
        <v>2860650</v>
      </c>
      <c r="S24" s="91">
        <v>2940851</v>
      </c>
      <c r="T24" s="91">
        <v>3018169</v>
      </c>
      <c r="U24" s="91">
        <v>3061929</v>
      </c>
      <c r="V24" s="91">
        <v>3116926</v>
      </c>
      <c r="W24" s="91">
        <v>3158825</v>
      </c>
    </row>
    <row r="25" spans="2:23">
      <c r="B25" s="88">
        <v>9</v>
      </c>
      <c r="C25" s="89" t="s">
        <v>39</v>
      </c>
      <c r="D25" s="58"/>
      <c r="E25" s="90">
        <v>7349614</v>
      </c>
      <c r="F25" s="90">
        <v>7252292</v>
      </c>
      <c r="G25" s="90">
        <v>7278426</v>
      </c>
      <c r="H25" s="90">
        <v>7323790</v>
      </c>
      <c r="I25" s="90">
        <v>7410390</v>
      </c>
      <c r="J25" s="90">
        <v>7450680</v>
      </c>
      <c r="K25" s="91">
        <v>7339517</v>
      </c>
      <c r="L25" s="91">
        <v>7296127</v>
      </c>
      <c r="M25" s="91">
        <v>7466183</v>
      </c>
      <c r="N25" s="90">
        <v>7563061</v>
      </c>
      <c r="O25" s="90">
        <v>7630307</v>
      </c>
      <c r="P25" s="91">
        <v>7717715</v>
      </c>
      <c r="Q25" s="91">
        <v>7730335</v>
      </c>
      <c r="R25" s="91">
        <v>7898661</v>
      </c>
      <c r="S25" s="91">
        <v>7917523</v>
      </c>
      <c r="T25" s="91">
        <v>7989145</v>
      </c>
      <c r="U25" s="91">
        <v>8105956</v>
      </c>
      <c r="V25" s="91">
        <v>8113407</v>
      </c>
      <c r="W25" s="91">
        <v>8260828</v>
      </c>
    </row>
    <row r="26" spans="2:23">
      <c r="B26" s="88">
        <v>10</v>
      </c>
      <c r="C26" s="89" t="s">
        <v>40</v>
      </c>
      <c r="D26" s="58"/>
      <c r="E26" s="90">
        <v>1159599</v>
      </c>
      <c r="F26" s="90">
        <v>1179859</v>
      </c>
      <c r="G26" s="90">
        <v>1204976</v>
      </c>
      <c r="H26" s="90">
        <v>1238393</v>
      </c>
      <c r="I26" s="90">
        <v>1241400</v>
      </c>
      <c r="J26" s="90">
        <v>1236434</v>
      </c>
      <c r="K26" s="91">
        <v>1262293</v>
      </c>
      <c r="L26" s="91">
        <v>1283662</v>
      </c>
      <c r="M26" s="91">
        <v>1287395</v>
      </c>
      <c r="N26" s="90">
        <v>1314636</v>
      </c>
      <c r="O26" s="90">
        <v>1332072</v>
      </c>
      <c r="P26" s="91">
        <v>1341867</v>
      </c>
      <c r="Q26" s="91">
        <v>1360514</v>
      </c>
      <c r="R26" s="91">
        <v>1388440</v>
      </c>
      <c r="S26" s="91">
        <v>1414153</v>
      </c>
      <c r="T26" s="91">
        <v>1448101</v>
      </c>
      <c r="U26" s="91">
        <v>1468899</v>
      </c>
      <c r="V26" s="91">
        <v>1474225</v>
      </c>
      <c r="W26" s="91">
        <v>1500697</v>
      </c>
    </row>
    <row r="27" spans="2:23">
      <c r="B27" s="88">
        <v>11</v>
      </c>
      <c r="C27" s="89" t="s">
        <v>41</v>
      </c>
      <c r="D27" s="58"/>
      <c r="E27" s="90">
        <v>3854701</v>
      </c>
      <c r="F27" s="90">
        <v>3880780</v>
      </c>
      <c r="G27" s="90">
        <v>3981003</v>
      </c>
      <c r="H27" s="90">
        <v>4059704</v>
      </c>
      <c r="I27" s="90">
        <v>4109320</v>
      </c>
      <c r="J27" s="90">
        <v>4212204</v>
      </c>
      <c r="K27" s="91">
        <v>4243271</v>
      </c>
      <c r="L27" s="91">
        <v>4308744</v>
      </c>
      <c r="M27" s="91">
        <v>4435264</v>
      </c>
      <c r="N27" s="90">
        <v>4426861</v>
      </c>
      <c r="O27" s="90">
        <v>4506424</v>
      </c>
      <c r="P27" s="91">
        <v>4625782</v>
      </c>
      <c r="Q27" s="91">
        <v>4688341</v>
      </c>
      <c r="R27" s="91">
        <v>4737463</v>
      </c>
      <c r="S27" s="91">
        <v>4832068</v>
      </c>
      <c r="T27" s="91">
        <v>4859831</v>
      </c>
      <c r="U27" s="91">
        <v>4977048</v>
      </c>
      <c r="V27" s="91">
        <v>5100135</v>
      </c>
      <c r="W27" s="91">
        <v>5150736</v>
      </c>
    </row>
    <row r="28" spans="2:23">
      <c r="B28" s="88">
        <v>12</v>
      </c>
      <c r="C28" s="89" t="s">
        <v>42</v>
      </c>
      <c r="D28" s="58"/>
      <c r="E28" s="90">
        <v>2332119</v>
      </c>
      <c r="F28" s="90">
        <v>2357067</v>
      </c>
      <c r="G28" s="90">
        <v>2386475</v>
      </c>
      <c r="H28" s="90">
        <v>2430593</v>
      </c>
      <c r="I28" s="90">
        <v>2506557</v>
      </c>
      <c r="J28" s="90">
        <v>2528827</v>
      </c>
      <c r="K28" s="91">
        <v>2537068</v>
      </c>
      <c r="L28" s="91">
        <v>2567290</v>
      </c>
      <c r="M28" s="91">
        <v>2588606</v>
      </c>
      <c r="N28" s="90">
        <v>2586908</v>
      </c>
      <c r="O28" s="90">
        <v>2611597</v>
      </c>
      <c r="P28" s="91">
        <v>2615315</v>
      </c>
      <c r="Q28" s="91">
        <v>2672392</v>
      </c>
      <c r="R28" s="91">
        <v>2698166</v>
      </c>
      <c r="S28" s="91">
        <v>2739084</v>
      </c>
      <c r="T28" s="91">
        <v>2772100</v>
      </c>
      <c r="U28" s="91">
        <v>2789295</v>
      </c>
      <c r="V28" s="91">
        <v>2771402</v>
      </c>
      <c r="W28" s="91">
        <v>2809011</v>
      </c>
    </row>
    <row r="29" spans="2:23">
      <c r="B29" s="88">
        <v>13</v>
      </c>
      <c r="C29" s="89" t="s">
        <v>43</v>
      </c>
      <c r="D29" s="58"/>
      <c r="E29" s="90">
        <v>1846339</v>
      </c>
      <c r="F29" s="90">
        <v>1888095</v>
      </c>
      <c r="G29" s="90">
        <v>1936921</v>
      </c>
      <c r="H29" s="90">
        <v>1946156</v>
      </c>
      <c r="I29" s="90">
        <v>2013802</v>
      </c>
      <c r="J29" s="90">
        <v>2001265</v>
      </c>
      <c r="K29" s="91">
        <v>2041765</v>
      </c>
      <c r="L29" s="91">
        <v>2109802</v>
      </c>
      <c r="M29" s="91">
        <v>2167993</v>
      </c>
      <c r="N29" s="90">
        <v>2172780</v>
      </c>
      <c r="O29" s="90">
        <v>2218810</v>
      </c>
      <c r="P29" s="91">
        <v>2289600</v>
      </c>
      <c r="Q29" s="91">
        <v>2298038</v>
      </c>
      <c r="R29" s="91">
        <v>2376675</v>
      </c>
      <c r="S29" s="91">
        <v>2434512</v>
      </c>
      <c r="T29" s="91">
        <v>2463793</v>
      </c>
      <c r="U29" s="91">
        <v>2535804</v>
      </c>
      <c r="V29" s="91">
        <v>2590027</v>
      </c>
      <c r="W29" s="91">
        <v>2690576</v>
      </c>
    </row>
    <row r="30" spans="2:23">
      <c r="B30" s="88">
        <v>14</v>
      </c>
      <c r="C30" s="89" t="s">
        <v>44</v>
      </c>
      <c r="D30" s="58"/>
      <c r="E30" s="90">
        <v>5129768</v>
      </c>
      <c r="F30" s="90">
        <v>5231592</v>
      </c>
      <c r="G30" s="90">
        <v>5303210</v>
      </c>
      <c r="H30" s="90">
        <v>5420287</v>
      </c>
      <c r="I30" s="90">
        <v>5538084</v>
      </c>
      <c r="J30" s="90">
        <v>5661751</v>
      </c>
      <c r="K30" s="91">
        <v>5720364</v>
      </c>
      <c r="L30" s="91">
        <v>5833835</v>
      </c>
      <c r="M30" s="91">
        <v>5923643</v>
      </c>
      <c r="N30" s="90">
        <v>6009497</v>
      </c>
      <c r="O30" s="90">
        <v>6128116</v>
      </c>
      <c r="P30" s="91">
        <v>6228494</v>
      </c>
      <c r="Q30" s="91">
        <v>6364138</v>
      </c>
      <c r="R30" s="91">
        <v>6479109</v>
      </c>
      <c r="S30" s="91">
        <v>6621601</v>
      </c>
      <c r="T30" s="91">
        <v>6752978</v>
      </c>
      <c r="U30" s="91">
        <v>6860308</v>
      </c>
      <c r="V30" s="91">
        <v>6969471</v>
      </c>
      <c r="W30" s="91">
        <v>7128969</v>
      </c>
    </row>
    <row r="31" spans="2:23">
      <c r="B31" s="88">
        <v>15</v>
      </c>
      <c r="C31" s="89" t="s">
        <v>45</v>
      </c>
      <c r="D31" s="58"/>
      <c r="E31" s="90">
        <v>10718369</v>
      </c>
      <c r="F31" s="90">
        <v>10949674</v>
      </c>
      <c r="G31" s="90">
        <v>11176782</v>
      </c>
      <c r="H31" s="90">
        <v>11472583</v>
      </c>
      <c r="I31" s="90">
        <v>11825209</v>
      </c>
      <c r="J31" s="90">
        <v>12034179</v>
      </c>
      <c r="K31" s="91">
        <v>11943756</v>
      </c>
      <c r="L31" s="91">
        <v>12209287</v>
      </c>
      <c r="M31" s="91">
        <v>12434012</v>
      </c>
      <c r="N31" s="90">
        <v>12677521</v>
      </c>
      <c r="O31" s="90">
        <v>12850312</v>
      </c>
      <c r="P31" s="91">
        <v>12933570</v>
      </c>
      <c r="Q31" s="91">
        <v>13202317</v>
      </c>
      <c r="R31" s="91">
        <v>13596897</v>
      </c>
      <c r="S31" s="91">
        <v>13771908</v>
      </c>
      <c r="T31" s="91">
        <v>13912398</v>
      </c>
      <c r="U31" s="91">
        <v>14281308</v>
      </c>
      <c r="V31" s="91">
        <v>14479455</v>
      </c>
      <c r="W31" s="91">
        <v>14684252</v>
      </c>
    </row>
    <row r="32" spans="2:23">
      <c r="B32" s="88">
        <v>16</v>
      </c>
      <c r="C32" s="89" t="s">
        <v>46</v>
      </c>
      <c r="D32" s="58"/>
      <c r="E32" s="90">
        <v>3122691</v>
      </c>
      <c r="F32" s="90">
        <v>3179299</v>
      </c>
      <c r="G32" s="90">
        <v>3203462</v>
      </c>
      <c r="H32" s="90">
        <v>3226494</v>
      </c>
      <c r="I32" s="90">
        <v>3257613</v>
      </c>
      <c r="J32" s="90">
        <v>3352479</v>
      </c>
      <c r="K32" s="91">
        <v>3368890</v>
      </c>
      <c r="L32" s="91">
        <v>3371305</v>
      </c>
      <c r="M32" s="91">
        <v>3356725</v>
      </c>
      <c r="N32" s="90">
        <v>3401473</v>
      </c>
      <c r="O32" s="90">
        <v>3464493</v>
      </c>
      <c r="P32" s="91">
        <v>3490912</v>
      </c>
      <c r="Q32" s="91">
        <v>3498033</v>
      </c>
      <c r="R32" s="91">
        <v>3538410</v>
      </c>
      <c r="S32" s="91">
        <v>3690013</v>
      </c>
      <c r="T32" s="91">
        <v>3734489</v>
      </c>
      <c r="U32" s="91">
        <v>3799653</v>
      </c>
      <c r="V32" s="91">
        <v>3963922</v>
      </c>
      <c r="W32" s="91">
        <v>3943669</v>
      </c>
    </row>
    <row r="33" spans="2:23">
      <c r="B33" s="88">
        <v>17</v>
      </c>
      <c r="C33" s="89" t="s">
        <v>47</v>
      </c>
      <c r="D33" s="58"/>
      <c r="E33" s="90">
        <v>1275729</v>
      </c>
      <c r="F33" s="90">
        <v>1308191</v>
      </c>
      <c r="G33" s="90">
        <v>1321741</v>
      </c>
      <c r="H33" s="90">
        <v>1349781</v>
      </c>
      <c r="I33" s="90">
        <v>1398872</v>
      </c>
      <c r="J33" s="90">
        <v>1430209</v>
      </c>
      <c r="K33" s="91">
        <v>1426324</v>
      </c>
      <c r="L33" s="91">
        <v>1438090</v>
      </c>
      <c r="M33" s="91">
        <v>1448052</v>
      </c>
      <c r="N33" s="90">
        <v>1478819</v>
      </c>
      <c r="O33" s="90">
        <v>1510849</v>
      </c>
      <c r="P33" s="91">
        <v>1521639</v>
      </c>
      <c r="Q33" s="91">
        <v>1550653</v>
      </c>
      <c r="R33" s="91">
        <v>1576363</v>
      </c>
      <c r="S33" s="91">
        <v>1614871</v>
      </c>
      <c r="T33" s="91">
        <v>1632833</v>
      </c>
      <c r="U33" s="91">
        <v>1662962</v>
      </c>
      <c r="V33" s="91">
        <v>1656156</v>
      </c>
      <c r="W33" s="91">
        <v>1652855</v>
      </c>
    </row>
    <row r="34" spans="2:23">
      <c r="B34" s="88">
        <v>18</v>
      </c>
      <c r="C34" s="89" t="s">
        <v>48</v>
      </c>
      <c r="D34" s="58"/>
      <c r="E34" s="90">
        <v>748864</v>
      </c>
      <c r="F34" s="90">
        <v>762842</v>
      </c>
      <c r="G34" s="90">
        <v>785920</v>
      </c>
      <c r="H34" s="90">
        <v>803460</v>
      </c>
      <c r="I34" s="90">
        <v>839695</v>
      </c>
      <c r="J34" s="90">
        <v>849342</v>
      </c>
      <c r="K34" s="91">
        <v>847380</v>
      </c>
      <c r="L34" s="91">
        <v>863756</v>
      </c>
      <c r="M34" s="91">
        <v>878199</v>
      </c>
      <c r="N34" s="90">
        <v>882519</v>
      </c>
      <c r="O34" s="90">
        <v>898294</v>
      </c>
      <c r="P34" s="91">
        <v>915312</v>
      </c>
      <c r="Q34" s="91">
        <v>936564</v>
      </c>
      <c r="R34" s="91">
        <v>947254</v>
      </c>
      <c r="S34" s="91">
        <v>969523</v>
      </c>
      <c r="T34" s="91">
        <v>976174</v>
      </c>
      <c r="U34" s="91">
        <v>1021931</v>
      </c>
      <c r="V34" s="91">
        <v>1013563</v>
      </c>
      <c r="W34" s="91">
        <v>1018762</v>
      </c>
    </row>
    <row r="35" spans="2:23">
      <c r="B35" s="88">
        <v>19</v>
      </c>
      <c r="C35" s="89" t="s">
        <v>49</v>
      </c>
      <c r="D35" s="58"/>
      <c r="E35" s="90">
        <v>3301780</v>
      </c>
      <c r="F35" s="90">
        <v>3376512</v>
      </c>
      <c r="G35" s="90">
        <v>3480062</v>
      </c>
      <c r="H35" s="90">
        <v>3570181</v>
      </c>
      <c r="I35" s="90">
        <v>3661040</v>
      </c>
      <c r="J35" s="90">
        <v>3750091</v>
      </c>
      <c r="K35" s="91">
        <v>3783042</v>
      </c>
      <c r="L35" s="91">
        <v>3850531</v>
      </c>
      <c r="M35" s="91">
        <v>3965547</v>
      </c>
      <c r="N35" s="90">
        <v>4012065</v>
      </c>
      <c r="O35" s="90">
        <v>4106520</v>
      </c>
      <c r="P35" s="91">
        <v>4197407</v>
      </c>
      <c r="Q35" s="91">
        <v>4303344</v>
      </c>
      <c r="R35" s="91">
        <v>4456055</v>
      </c>
      <c r="S35" s="91">
        <v>4576161</v>
      </c>
      <c r="T35" s="91">
        <v>4799905</v>
      </c>
      <c r="U35" s="91">
        <v>5021992</v>
      </c>
      <c r="V35" s="91">
        <v>5037203</v>
      </c>
      <c r="W35" s="91">
        <v>5040235</v>
      </c>
    </row>
    <row r="36" spans="2:23">
      <c r="B36" s="88">
        <v>20</v>
      </c>
      <c r="C36" s="89" t="s">
        <v>50</v>
      </c>
      <c r="D36" s="58"/>
      <c r="E36" s="90">
        <v>2752317</v>
      </c>
      <c r="F36" s="90">
        <v>2782685</v>
      </c>
      <c r="G36" s="90">
        <v>2805390</v>
      </c>
      <c r="H36" s="90">
        <v>2800998</v>
      </c>
      <c r="I36" s="90">
        <v>2858015</v>
      </c>
      <c r="J36" s="90">
        <v>2913579</v>
      </c>
      <c r="K36" s="91">
        <v>2888448</v>
      </c>
      <c r="L36" s="91">
        <v>2913051</v>
      </c>
      <c r="M36" s="91">
        <v>2927324</v>
      </c>
      <c r="N36" s="90">
        <v>2973976</v>
      </c>
      <c r="O36" s="90">
        <v>2990184</v>
      </c>
      <c r="P36" s="91">
        <v>3039550</v>
      </c>
      <c r="Q36" s="91">
        <v>3083326</v>
      </c>
      <c r="R36" s="91">
        <v>3132475</v>
      </c>
      <c r="S36" s="91">
        <v>3180029</v>
      </c>
      <c r="T36" s="91">
        <v>3222061</v>
      </c>
      <c r="U36" s="91">
        <v>3291086</v>
      </c>
      <c r="V36" s="91">
        <v>3371193</v>
      </c>
      <c r="W36" s="91">
        <v>3366098</v>
      </c>
    </row>
    <row r="37" spans="2:23">
      <c r="B37" s="88">
        <v>21</v>
      </c>
      <c r="C37" s="89" t="s">
        <v>51</v>
      </c>
      <c r="D37" s="58"/>
      <c r="E37" s="90">
        <v>4072122</v>
      </c>
      <c r="F37" s="90">
        <v>4102834</v>
      </c>
      <c r="G37" s="90">
        <v>4187041</v>
      </c>
      <c r="H37" s="90">
        <v>4306049</v>
      </c>
      <c r="I37" s="90">
        <v>4357579</v>
      </c>
      <c r="J37" s="90">
        <v>4386308</v>
      </c>
      <c r="K37" s="91">
        <v>4361044</v>
      </c>
      <c r="L37" s="91">
        <v>4464777</v>
      </c>
      <c r="M37" s="91">
        <v>4604967</v>
      </c>
      <c r="N37" s="90">
        <v>4699932</v>
      </c>
      <c r="O37" s="90">
        <v>4743018</v>
      </c>
      <c r="P37" s="91">
        <v>4906754</v>
      </c>
      <c r="Q37" s="91">
        <v>5014605</v>
      </c>
      <c r="R37" s="91">
        <v>5128046</v>
      </c>
      <c r="S37" s="91">
        <v>5136969</v>
      </c>
      <c r="T37" s="91">
        <v>5263298</v>
      </c>
      <c r="U37" s="91">
        <v>5408719</v>
      </c>
      <c r="V37" s="91">
        <v>5454569</v>
      </c>
      <c r="W37" s="91">
        <v>5414411</v>
      </c>
    </row>
    <row r="38" spans="2:23">
      <c r="B38" s="88">
        <v>22</v>
      </c>
      <c r="C38" s="89" t="s">
        <v>52</v>
      </c>
      <c r="D38" s="58"/>
      <c r="E38" s="90">
        <v>1238955</v>
      </c>
      <c r="F38" s="90">
        <v>1274369</v>
      </c>
      <c r="G38" s="90">
        <v>1314335</v>
      </c>
      <c r="H38" s="90">
        <v>1339576</v>
      </c>
      <c r="I38" s="90">
        <v>1362956</v>
      </c>
      <c r="J38" s="90">
        <v>1407601</v>
      </c>
      <c r="K38" s="91">
        <v>1453915</v>
      </c>
      <c r="L38" s="91">
        <v>1504725</v>
      </c>
      <c r="M38" s="91">
        <v>1543154</v>
      </c>
      <c r="N38" s="90">
        <v>1568729</v>
      </c>
      <c r="O38" s="90">
        <v>1629885</v>
      </c>
      <c r="P38" s="91">
        <v>1667624</v>
      </c>
      <c r="Q38" s="91">
        <v>1750958</v>
      </c>
      <c r="R38" s="91">
        <v>1801672</v>
      </c>
      <c r="S38" s="91">
        <v>1880991</v>
      </c>
      <c r="T38" s="91">
        <v>1956852</v>
      </c>
      <c r="U38" s="91">
        <v>1978790</v>
      </c>
      <c r="V38" s="91">
        <v>2045113</v>
      </c>
      <c r="W38" s="91">
        <v>2077373</v>
      </c>
    </row>
    <row r="39" spans="2:23">
      <c r="B39" s="88">
        <v>23</v>
      </c>
      <c r="C39" s="89" t="s">
        <v>53</v>
      </c>
      <c r="D39" s="58"/>
      <c r="E39" s="90">
        <v>841384</v>
      </c>
      <c r="F39" s="90">
        <v>882285</v>
      </c>
      <c r="G39" s="90">
        <v>917053</v>
      </c>
      <c r="H39" s="90">
        <v>967938</v>
      </c>
      <c r="I39" s="90">
        <v>1016540</v>
      </c>
      <c r="J39" s="90">
        <v>1046632</v>
      </c>
      <c r="K39" s="91">
        <v>1076508</v>
      </c>
      <c r="L39" s="91">
        <v>1122175</v>
      </c>
      <c r="M39" s="91">
        <v>1169805</v>
      </c>
      <c r="N39" s="90">
        <v>1187611</v>
      </c>
      <c r="O39" s="90">
        <v>1249205</v>
      </c>
      <c r="P39" s="91">
        <v>1305208</v>
      </c>
      <c r="Q39" s="91">
        <v>1360344</v>
      </c>
      <c r="R39" s="91">
        <v>1415404</v>
      </c>
      <c r="S39" s="91">
        <v>1475130</v>
      </c>
      <c r="T39" s="91">
        <v>1510421</v>
      </c>
      <c r="U39" s="91">
        <v>1553603</v>
      </c>
      <c r="V39" s="91">
        <v>1578194</v>
      </c>
      <c r="W39" s="91">
        <v>1625211</v>
      </c>
    </row>
    <row r="40" spans="2:23">
      <c r="B40" s="88">
        <v>24</v>
      </c>
      <c r="C40" s="89" t="s">
        <v>54</v>
      </c>
      <c r="D40" s="58"/>
      <c r="E40" s="90">
        <v>1815662</v>
      </c>
      <c r="F40" s="90">
        <v>1849755</v>
      </c>
      <c r="G40" s="90">
        <v>1883523</v>
      </c>
      <c r="H40" s="90">
        <v>1899511</v>
      </c>
      <c r="I40" s="90">
        <v>1953057</v>
      </c>
      <c r="J40" s="90">
        <v>2012013</v>
      </c>
      <c r="K40" s="91">
        <v>2000744</v>
      </c>
      <c r="L40" s="91">
        <v>2009374</v>
      </c>
      <c r="M40" s="91">
        <v>2077867</v>
      </c>
      <c r="N40" s="90">
        <v>2090949</v>
      </c>
      <c r="O40" s="90">
        <v>2126645</v>
      </c>
      <c r="P40" s="91">
        <v>2157155</v>
      </c>
      <c r="Q40" s="91">
        <v>2206277</v>
      </c>
      <c r="R40" s="91">
        <v>2213665</v>
      </c>
      <c r="S40" s="91">
        <v>2243030</v>
      </c>
      <c r="T40" s="91">
        <v>2293618</v>
      </c>
      <c r="U40" s="91">
        <v>2327256</v>
      </c>
      <c r="V40" s="91">
        <v>2339700</v>
      </c>
      <c r="W40" s="91">
        <v>2328815</v>
      </c>
    </row>
    <row r="41" spans="2:23">
      <c r="B41" s="88">
        <v>25</v>
      </c>
      <c r="C41" s="89" t="s">
        <v>55</v>
      </c>
      <c r="D41" s="58"/>
      <c r="E41" s="90">
        <v>2033361</v>
      </c>
      <c r="F41" s="90">
        <v>2081519</v>
      </c>
      <c r="G41" s="90">
        <v>2130843</v>
      </c>
      <c r="H41" s="90">
        <v>2179771</v>
      </c>
      <c r="I41" s="90">
        <v>2235917</v>
      </c>
      <c r="J41" s="90">
        <v>2245479</v>
      </c>
      <c r="K41" s="91">
        <v>2208799</v>
      </c>
      <c r="L41" s="91">
        <v>2220898</v>
      </c>
      <c r="M41" s="91">
        <v>2256625</v>
      </c>
      <c r="N41" s="90">
        <v>2268687</v>
      </c>
      <c r="O41" s="90">
        <v>2330975</v>
      </c>
      <c r="P41" s="91">
        <v>2331160</v>
      </c>
      <c r="Q41" s="91">
        <v>2345854</v>
      </c>
      <c r="R41" s="91">
        <v>2390884</v>
      </c>
      <c r="S41" s="91">
        <v>2450536</v>
      </c>
      <c r="T41" s="91">
        <v>2475696</v>
      </c>
      <c r="U41" s="91">
        <v>2497787</v>
      </c>
      <c r="V41" s="91">
        <v>2587249</v>
      </c>
      <c r="W41" s="91">
        <v>2568605</v>
      </c>
    </row>
    <row r="42" spans="2:23">
      <c r="B42" s="88">
        <v>26</v>
      </c>
      <c r="C42" s="89" t="s">
        <v>56</v>
      </c>
      <c r="D42" s="58"/>
      <c r="E42" s="90">
        <v>1903435</v>
      </c>
      <c r="F42" s="90">
        <v>1925449</v>
      </c>
      <c r="G42" s="90">
        <v>1957483</v>
      </c>
      <c r="H42" s="90">
        <v>2011620</v>
      </c>
      <c r="I42" s="90">
        <v>2081413</v>
      </c>
      <c r="J42" s="90">
        <v>2103505</v>
      </c>
      <c r="K42" s="91">
        <v>2106048</v>
      </c>
      <c r="L42" s="91">
        <v>2151408</v>
      </c>
      <c r="M42" s="91">
        <v>2136694</v>
      </c>
      <c r="N42" s="90">
        <v>2173580</v>
      </c>
      <c r="O42" s="90">
        <v>2233344</v>
      </c>
      <c r="P42" s="91">
        <v>2243036</v>
      </c>
      <c r="Q42" s="91">
        <v>2273763</v>
      </c>
      <c r="R42" s="91">
        <v>2301925</v>
      </c>
      <c r="S42" s="91">
        <v>2338830</v>
      </c>
      <c r="T42" s="91">
        <v>2415311</v>
      </c>
      <c r="U42" s="91">
        <v>2421240</v>
      </c>
      <c r="V42" s="91">
        <v>2461852</v>
      </c>
      <c r="W42" s="91">
        <v>2505854</v>
      </c>
    </row>
    <row r="43" spans="2:23">
      <c r="B43" s="88">
        <v>27</v>
      </c>
      <c r="C43" s="89" t="s">
        <v>57</v>
      </c>
      <c r="D43" s="58"/>
      <c r="E43" s="90">
        <v>1588824</v>
      </c>
      <c r="F43" s="90">
        <v>1601214</v>
      </c>
      <c r="G43" s="90">
        <v>1640377</v>
      </c>
      <c r="H43" s="90">
        <v>1657988</v>
      </c>
      <c r="I43" s="90">
        <v>1674825</v>
      </c>
      <c r="J43" s="90">
        <v>1692199</v>
      </c>
      <c r="K43" s="91">
        <v>1702117</v>
      </c>
      <c r="L43" s="91">
        <v>1713239</v>
      </c>
      <c r="M43" s="91">
        <v>1737470</v>
      </c>
      <c r="N43" s="90">
        <v>1752107</v>
      </c>
      <c r="O43" s="90">
        <v>1785395</v>
      </c>
      <c r="P43" s="91">
        <v>1786698</v>
      </c>
      <c r="Q43" s="91">
        <v>1798972</v>
      </c>
      <c r="R43" s="91">
        <v>1828464</v>
      </c>
      <c r="S43" s="91">
        <v>1835163</v>
      </c>
      <c r="T43" s="91">
        <v>1886982</v>
      </c>
      <c r="U43" s="91">
        <v>1890059</v>
      </c>
      <c r="V43" s="91">
        <v>1943254</v>
      </c>
      <c r="W43" s="91">
        <v>1986959</v>
      </c>
    </row>
    <row r="44" spans="2:23">
      <c r="B44" s="88">
        <v>28</v>
      </c>
      <c r="C44" s="89" t="s">
        <v>58</v>
      </c>
      <c r="D44" s="58"/>
      <c r="E44" s="90">
        <v>2333157</v>
      </c>
      <c r="F44" s="90">
        <v>2354286</v>
      </c>
      <c r="G44" s="90">
        <v>2442025</v>
      </c>
      <c r="H44" s="90">
        <v>2482847</v>
      </c>
      <c r="I44" s="90">
        <v>2563631</v>
      </c>
      <c r="J44" s="90">
        <v>2583306</v>
      </c>
      <c r="K44" s="91">
        <v>2571398</v>
      </c>
      <c r="L44" s="91">
        <v>2596616</v>
      </c>
      <c r="M44" s="91">
        <v>2624456</v>
      </c>
      <c r="N44" s="90">
        <v>2629112</v>
      </c>
      <c r="O44" s="90">
        <v>2645039</v>
      </c>
      <c r="P44" s="91">
        <v>2699359</v>
      </c>
      <c r="Q44" s="91">
        <v>2721716</v>
      </c>
      <c r="R44" s="91">
        <v>2767590</v>
      </c>
      <c r="S44" s="91">
        <v>2809259</v>
      </c>
      <c r="T44" s="91">
        <v>2866091</v>
      </c>
      <c r="U44" s="91">
        <v>2920331</v>
      </c>
      <c r="V44" s="91">
        <v>2947928</v>
      </c>
      <c r="W44" s="91">
        <v>2984020</v>
      </c>
    </row>
    <row r="45" spans="2:23">
      <c r="B45" s="88">
        <v>29</v>
      </c>
      <c r="C45" s="89" t="s">
        <v>59</v>
      </c>
      <c r="D45" s="58"/>
      <c r="E45" s="90">
        <v>814369</v>
      </c>
      <c r="F45" s="90">
        <v>827558</v>
      </c>
      <c r="G45" s="90">
        <v>837828</v>
      </c>
      <c r="H45" s="90">
        <v>861177</v>
      </c>
      <c r="I45" s="90">
        <v>876884</v>
      </c>
      <c r="J45" s="90">
        <v>890492</v>
      </c>
      <c r="K45" s="91">
        <v>886969</v>
      </c>
      <c r="L45" s="91">
        <v>906209</v>
      </c>
      <c r="M45" s="91">
        <v>938526</v>
      </c>
      <c r="N45" s="90">
        <v>941009</v>
      </c>
      <c r="O45" s="90">
        <v>959908</v>
      </c>
      <c r="P45" s="91">
        <v>975988</v>
      </c>
      <c r="Q45" s="91">
        <v>996933</v>
      </c>
      <c r="R45" s="91">
        <v>1017975</v>
      </c>
      <c r="S45" s="91">
        <v>1039101</v>
      </c>
      <c r="T45" s="91">
        <v>1062979</v>
      </c>
      <c r="U45" s="91">
        <v>1085549</v>
      </c>
      <c r="V45" s="91">
        <v>1102113</v>
      </c>
      <c r="W45" s="91">
        <v>1146491</v>
      </c>
    </row>
    <row r="46" spans="2:23">
      <c r="B46" s="88">
        <v>30</v>
      </c>
      <c r="C46" s="89" t="s">
        <v>60</v>
      </c>
      <c r="D46" s="58"/>
      <c r="E46" s="90">
        <v>5600196</v>
      </c>
      <c r="F46" s="90">
        <v>5663030</v>
      </c>
      <c r="G46" s="90">
        <v>5776629</v>
      </c>
      <c r="H46" s="90">
        <v>5852556</v>
      </c>
      <c r="I46" s="90">
        <v>5850978</v>
      </c>
      <c r="J46" s="90">
        <v>5969814</v>
      </c>
      <c r="K46" s="91">
        <v>5915623</v>
      </c>
      <c r="L46" s="91">
        <v>6013536</v>
      </c>
      <c r="M46" s="91">
        <v>6123553</v>
      </c>
      <c r="N46" s="90">
        <v>6116313</v>
      </c>
      <c r="O46" s="90">
        <v>6189814</v>
      </c>
      <c r="P46" s="91">
        <v>6233650</v>
      </c>
      <c r="Q46" s="91">
        <v>6242749</v>
      </c>
      <c r="R46" s="91">
        <v>6400898</v>
      </c>
      <c r="S46" s="91">
        <v>6460771</v>
      </c>
      <c r="T46" s="91">
        <v>6551498</v>
      </c>
      <c r="U46" s="91">
        <v>6670824</v>
      </c>
      <c r="V46" s="91">
        <v>6767825</v>
      </c>
      <c r="W46" s="91">
        <v>6778189</v>
      </c>
    </row>
    <row r="47" spans="2:23">
      <c r="B47" s="88">
        <v>31</v>
      </c>
      <c r="C47" s="89" t="s">
        <v>61</v>
      </c>
      <c r="D47" s="58"/>
      <c r="E47" s="90">
        <v>1402809</v>
      </c>
      <c r="F47" s="90">
        <v>1425462</v>
      </c>
      <c r="G47" s="90">
        <v>1451103</v>
      </c>
      <c r="H47" s="90">
        <v>1471009</v>
      </c>
      <c r="I47" s="90">
        <v>1524388</v>
      </c>
      <c r="J47" s="90">
        <v>1560810</v>
      </c>
      <c r="K47" s="91">
        <v>1557497</v>
      </c>
      <c r="L47" s="91">
        <v>1596337</v>
      </c>
      <c r="M47" s="91">
        <v>1627188</v>
      </c>
      <c r="N47" s="90">
        <v>1644087</v>
      </c>
      <c r="O47" s="90">
        <v>1690991</v>
      </c>
      <c r="P47" s="91">
        <v>1721264</v>
      </c>
      <c r="Q47" s="91">
        <v>1758231</v>
      </c>
      <c r="R47" s="91">
        <v>1796913</v>
      </c>
      <c r="S47" s="91">
        <v>1850401</v>
      </c>
      <c r="T47" s="91">
        <v>1887181</v>
      </c>
      <c r="U47" s="91">
        <v>1924434</v>
      </c>
      <c r="V47" s="91">
        <v>1963358</v>
      </c>
      <c r="W47" s="91">
        <v>1975382</v>
      </c>
    </row>
    <row r="48" spans="2:23">
      <c r="B48" s="88">
        <v>32</v>
      </c>
      <c r="C48" s="89" t="s">
        <v>62</v>
      </c>
      <c r="D48" s="58"/>
      <c r="E48" s="90">
        <v>1053041</v>
      </c>
      <c r="F48" s="90">
        <v>1075487</v>
      </c>
      <c r="G48" s="90">
        <v>1079500</v>
      </c>
      <c r="H48" s="90">
        <v>1096299</v>
      </c>
      <c r="I48" s="90">
        <v>1117012</v>
      </c>
      <c r="J48" s="90">
        <v>1140944</v>
      </c>
      <c r="K48" s="91">
        <v>1131990</v>
      </c>
      <c r="L48" s="91">
        <v>1157883</v>
      </c>
      <c r="M48" s="91">
        <v>1172123</v>
      </c>
      <c r="N48" s="90">
        <v>1181102</v>
      </c>
      <c r="O48" s="90">
        <v>1197551</v>
      </c>
      <c r="P48" s="91">
        <v>1217099</v>
      </c>
      <c r="Q48" s="91">
        <v>1229793</v>
      </c>
      <c r="R48" s="91">
        <v>1242174</v>
      </c>
      <c r="S48" s="91">
        <v>1250108</v>
      </c>
      <c r="T48" s="91">
        <v>1279616</v>
      </c>
      <c r="U48" s="91">
        <v>1287596</v>
      </c>
      <c r="V48" s="91">
        <v>1286434</v>
      </c>
      <c r="W48" s="91">
        <v>1303500</v>
      </c>
    </row>
    <row r="49" spans="2:23">
      <c r="B49" s="57"/>
      <c r="C49" s="57"/>
      <c r="D49" s="58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92"/>
      <c r="R49" s="92"/>
      <c r="S49" s="92"/>
      <c r="T49" s="92"/>
      <c r="U49" s="92"/>
      <c r="V49" s="92"/>
      <c r="W49" s="84"/>
    </row>
    <row r="50" spans="2:23">
      <c r="B50" s="57"/>
      <c r="C50" s="57"/>
      <c r="D50" s="58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</row>
    <row r="51" spans="2:23">
      <c r="B51" s="57"/>
      <c r="C51" s="57"/>
      <c r="D51" s="58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92"/>
      <c r="R51" s="92"/>
      <c r="S51" s="92"/>
      <c r="T51" s="92"/>
      <c r="U51" s="92"/>
      <c r="V51" s="92"/>
      <c r="W51" s="84"/>
    </row>
    <row r="52" spans="2:23">
      <c r="B52" s="57"/>
      <c r="C52" s="57"/>
      <c r="D52" s="58"/>
      <c r="E52" s="87" t="str">
        <f t="shared" ref="E52:W52" si="11">E8</f>
        <v>Population</v>
      </c>
      <c r="F52" s="87" t="str">
        <f t="shared" si="11"/>
        <v>Population</v>
      </c>
      <c r="G52" s="87" t="str">
        <f t="shared" si="11"/>
        <v>Population</v>
      </c>
      <c r="H52" s="87" t="str">
        <f t="shared" si="11"/>
        <v>Population</v>
      </c>
      <c r="I52" s="87" t="str">
        <f t="shared" si="11"/>
        <v>Population</v>
      </c>
      <c r="J52" s="87" t="str">
        <f t="shared" si="11"/>
        <v>Population</v>
      </c>
      <c r="K52" s="87" t="str">
        <f t="shared" si="11"/>
        <v>Population</v>
      </c>
      <c r="L52" s="87" t="str">
        <f t="shared" si="11"/>
        <v>Population</v>
      </c>
      <c r="M52" s="87" t="str">
        <f t="shared" si="11"/>
        <v>Population</v>
      </c>
      <c r="N52" s="87" t="str">
        <f t="shared" si="11"/>
        <v>Population</v>
      </c>
      <c r="O52" s="87" t="str">
        <f t="shared" si="11"/>
        <v>Population</v>
      </c>
      <c r="P52" s="87" t="str">
        <f t="shared" si="11"/>
        <v>Population</v>
      </c>
      <c r="Q52" s="87" t="str">
        <f t="shared" si="11"/>
        <v>Population</v>
      </c>
      <c r="R52" s="87" t="str">
        <f t="shared" si="11"/>
        <v>Population</v>
      </c>
      <c r="S52" s="87" t="str">
        <f t="shared" si="11"/>
        <v>Population</v>
      </c>
      <c r="T52" s="87" t="str">
        <f t="shared" si="11"/>
        <v>Population</v>
      </c>
      <c r="U52" s="87" t="str">
        <f t="shared" si="11"/>
        <v>Population</v>
      </c>
      <c r="V52" s="87" t="str">
        <f t="shared" si="11"/>
        <v>Population</v>
      </c>
      <c r="W52" s="87" t="str">
        <f t="shared" si="11"/>
        <v>Population</v>
      </c>
    </row>
    <row r="53" spans="2:23">
      <c r="B53" s="57"/>
      <c r="C53" s="57"/>
      <c r="D53" s="58"/>
      <c r="E53" s="87" t="str">
        <f t="shared" ref="E53:W53" si="12">E10</f>
        <v>Number Inhabitants</v>
      </c>
      <c r="F53" s="87" t="str">
        <f t="shared" si="12"/>
        <v>Number Inhabitants</v>
      </c>
      <c r="G53" s="87" t="str">
        <f t="shared" si="12"/>
        <v>Number Inhabitants</v>
      </c>
      <c r="H53" s="87" t="str">
        <f t="shared" si="12"/>
        <v>Number Inhabitants</v>
      </c>
      <c r="I53" s="87" t="str">
        <f t="shared" si="12"/>
        <v>Number Inhabitants</v>
      </c>
      <c r="J53" s="87" t="str">
        <f t="shared" si="12"/>
        <v>Number Inhabitants</v>
      </c>
      <c r="K53" s="87" t="str">
        <f t="shared" si="12"/>
        <v>Number Inhabitants</v>
      </c>
      <c r="L53" s="87" t="str">
        <f t="shared" si="12"/>
        <v>Number Inhabitants</v>
      </c>
      <c r="M53" s="87" t="str">
        <f t="shared" si="12"/>
        <v>Number Inhabitants</v>
      </c>
      <c r="N53" s="87" t="str">
        <f t="shared" si="12"/>
        <v>Number Inhabitants</v>
      </c>
      <c r="O53" s="87" t="str">
        <f t="shared" si="12"/>
        <v>Number Inhabitants</v>
      </c>
      <c r="P53" s="87" t="str">
        <f t="shared" si="12"/>
        <v>Number Inhabitants</v>
      </c>
      <c r="Q53" s="87" t="str">
        <f t="shared" si="12"/>
        <v>Number Inhabitants</v>
      </c>
      <c r="R53" s="87" t="str">
        <f t="shared" si="12"/>
        <v>Number Inhabitants</v>
      </c>
      <c r="S53" s="87" t="str">
        <f t="shared" si="12"/>
        <v>Number Inhabitants</v>
      </c>
      <c r="T53" s="87" t="str">
        <f t="shared" si="12"/>
        <v>Number Inhabitants</v>
      </c>
      <c r="U53" s="87" t="str">
        <f t="shared" si="12"/>
        <v>Number Inhabitants</v>
      </c>
      <c r="V53" s="87" t="str">
        <f t="shared" si="12"/>
        <v>Number Inhabitants</v>
      </c>
      <c r="W53" s="87" t="str">
        <f t="shared" si="12"/>
        <v>Number Inhabitants</v>
      </c>
    </row>
    <row r="54" spans="2:23">
      <c r="B54" s="88" t="s">
        <v>63</v>
      </c>
      <c r="C54" s="88" t="s">
        <v>64</v>
      </c>
      <c r="D54" s="58"/>
      <c r="E54" s="93">
        <f>SUM(E17:E48)</f>
        <v>80400478</v>
      </c>
      <c r="F54" s="93">
        <f t="shared" ref="F54:W54" si="13">SUM(F17:F48)</f>
        <v>81601214</v>
      </c>
      <c r="G54" s="93">
        <f t="shared" si="13"/>
        <v>83137797</v>
      </c>
      <c r="H54" s="93">
        <f t="shared" si="13"/>
        <v>84729365</v>
      </c>
      <c r="I54" s="93">
        <f t="shared" si="13"/>
        <v>86542464</v>
      </c>
      <c r="J54" s="93">
        <f t="shared" si="13"/>
        <v>87997837</v>
      </c>
      <c r="K54" s="93">
        <f t="shared" si="13"/>
        <v>87796753</v>
      </c>
      <c r="L54" s="93">
        <f t="shared" si="13"/>
        <v>89268314</v>
      </c>
      <c r="M54" s="93">
        <f t="shared" si="13"/>
        <v>90957201</v>
      </c>
      <c r="N54" s="93">
        <f t="shared" si="13"/>
        <v>91815345</v>
      </c>
      <c r="O54" s="93">
        <f t="shared" si="13"/>
        <v>93352806</v>
      </c>
      <c r="P54" s="93">
        <f t="shared" si="13"/>
        <v>94664471</v>
      </c>
      <c r="Q54" s="93">
        <f t="shared" si="13"/>
        <v>96196423</v>
      </c>
      <c r="R54" s="93">
        <f t="shared" si="13"/>
        <v>98155158</v>
      </c>
      <c r="S54" s="93">
        <f t="shared" si="13"/>
        <v>99972756</v>
      </c>
      <c r="T54" s="93">
        <f t="shared" si="13"/>
        <v>101830918</v>
      </c>
      <c r="U54" s="93">
        <f t="shared" si="13"/>
        <v>104001606</v>
      </c>
      <c r="V54" s="93">
        <f t="shared" si="13"/>
        <v>105533952</v>
      </c>
      <c r="W54" s="93">
        <f t="shared" si="13"/>
        <v>106510173</v>
      </c>
    </row>
    <row r="55" spans="2:23">
      <c r="B55" s="88"/>
      <c r="C55" s="88"/>
      <c r="D55" s="58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</row>
    <row r="56" spans="2:23">
      <c r="B56" s="57"/>
      <c r="C56" s="88" t="s">
        <v>65</v>
      </c>
      <c r="D56" s="58"/>
      <c r="E56" s="93">
        <f>MEDIAN(E17:W48)</f>
        <v>2262838.5</v>
      </c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</row>
    <row r="57" spans="2:23">
      <c r="B57" s="57"/>
      <c r="C57" s="88" t="s">
        <v>126</v>
      </c>
      <c r="D57" s="58"/>
      <c r="E57" s="93">
        <f>AVERAGE(E17:W48)</f>
        <v>2902080.6430921052</v>
      </c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</row>
    <row r="58" spans="2:23">
      <c r="B58" s="57"/>
      <c r="C58" s="88" t="s">
        <v>127</v>
      </c>
      <c r="D58" s="58"/>
      <c r="E58" s="93">
        <f>STDEV(E17:W48)</f>
        <v>2474140.277351799</v>
      </c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</row>
    <row r="60" spans="2:23">
      <c r="C60" s="88" t="s">
        <v>124</v>
      </c>
      <c r="E60" s="93">
        <f>MAX(E17:W48)</f>
        <v>14684252</v>
      </c>
    </row>
    <row r="61" spans="2:23">
      <c r="C61" s="95" t="s">
        <v>125</v>
      </c>
      <c r="E61" s="93">
        <f>MIN(E17:W48)</f>
        <v>411403</v>
      </c>
    </row>
    <row r="63" spans="2:23">
      <c r="C63" s="88"/>
    </row>
  </sheetData>
  <pageMargins left="0.7" right="0.7" top="0.75" bottom="0.75" header="0.3" footer="0.3"/>
  <ignoredErrors>
    <ignoredError sqref="E5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D644-030B-4258-9F72-B7BFD87A48E1}">
  <sheetPr>
    <tabColor rgb="FF0070C0"/>
  </sheetPr>
  <dimension ref="B5:Q61"/>
  <sheetViews>
    <sheetView topLeftCell="A34" zoomScale="69" workbookViewId="0">
      <selection activeCell="Q54" sqref="Q54"/>
    </sheetView>
  </sheetViews>
  <sheetFormatPr baseColWidth="10" defaultColWidth="8.88671875" defaultRowHeight="14.4"/>
  <cols>
    <col min="1" max="2" width="8.88671875" style="103"/>
    <col min="3" max="3" width="26.109375" style="103" bestFit="1" customWidth="1"/>
    <col min="4" max="4" width="1.77734375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 ht="28.8">
      <c r="B8" s="96"/>
      <c r="C8" s="97" t="s">
        <v>0</v>
      </c>
      <c r="D8" s="98"/>
      <c r="E8" s="99" t="s">
        <v>130</v>
      </c>
      <c r="F8" s="100" t="s">
        <v>130</v>
      </c>
      <c r="G8" s="101" t="s">
        <v>130</v>
      </c>
      <c r="H8" s="102" t="s">
        <v>130</v>
      </c>
      <c r="I8" s="136" t="s">
        <v>130</v>
      </c>
      <c r="J8" s="99" t="s">
        <v>130</v>
      </c>
      <c r="K8" s="100" t="s">
        <v>130</v>
      </c>
      <c r="L8" s="101" t="s">
        <v>130</v>
      </c>
      <c r="M8" s="102" t="s">
        <v>130</v>
      </c>
      <c r="N8" s="136" t="s">
        <v>130</v>
      </c>
      <c r="O8" s="99" t="s">
        <v>130</v>
      </c>
      <c r="P8" s="100" t="s">
        <v>130</v>
      </c>
      <c r="Q8" s="101" t="s">
        <v>130</v>
      </c>
    </row>
    <row r="9" spans="2:17">
      <c r="B9" s="96"/>
      <c r="C9" s="97" t="s">
        <v>26</v>
      </c>
      <c r="D9" s="98"/>
      <c r="E9" s="104" t="s">
        <v>130</v>
      </c>
      <c r="F9" s="105" t="s">
        <v>130</v>
      </c>
      <c r="G9" s="106" t="s">
        <v>130</v>
      </c>
      <c r="H9" s="107" t="s">
        <v>130</v>
      </c>
      <c r="I9" s="137" t="s">
        <v>130</v>
      </c>
      <c r="J9" s="104" t="s">
        <v>130</v>
      </c>
      <c r="K9" s="105" t="s">
        <v>130</v>
      </c>
      <c r="L9" s="106" t="s">
        <v>130</v>
      </c>
      <c r="M9" s="107" t="s">
        <v>130</v>
      </c>
      <c r="N9" s="137" t="s">
        <v>130</v>
      </c>
      <c r="O9" s="104" t="s">
        <v>130</v>
      </c>
      <c r="P9" s="105" t="s">
        <v>130</v>
      </c>
      <c r="Q9" s="106" t="s">
        <v>130</v>
      </c>
    </row>
    <row r="10" spans="2:17">
      <c r="B10" s="96"/>
      <c r="C10" s="97" t="s">
        <v>27</v>
      </c>
      <c r="D10" s="98"/>
      <c r="E10" s="108" t="s">
        <v>131</v>
      </c>
      <c r="F10" s="109" t="s">
        <v>131</v>
      </c>
      <c r="G10" s="110" t="s">
        <v>131</v>
      </c>
      <c r="H10" s="111" t="s">
        <v>131</v>
      </c>
      <c r="I10" s="138" t="s">
        <v>131</v>
      </c>
      <c r="J10" s="108" t="s">
        <v>131</v>
      </c>
      <c r="K10" s="109" t="s">
        <v>131</v>
      </c>
      <c r="L10" s="110" t="s">
        <v>131</v>
      </c>
      <c r="M10" s="111" t="s">
        <v>131</v>
      </c>
      <c r="N10" s="138" t="s">
        <v>131</v>
      </c>
      <c r="O10" s="108" t="s">
        <v>131</v>
      </c>
      <c r="P10" s="109" t="s">
        <v>131</v>
      </c>
      <c r="Q10" s="110" t="s">
        <v>131</v>
      </c>
    </row>
    <row r="11" spans="2:17">
      <c r="B11" s="96"/>
      <c r="C11" s="97" t="s">
        <v>2</v>
      </c>
      <c r="D11" s="98"/>
      <c r="E11" s="112" t="s">
        <v>84</v>
      </c>
      <c r="F11" s="113" t="s">
        <v>84</v>
      </c>
      <c r="G11" s="114" t="s">
        <v>84</v>
      </c>
      <c r="H11" s="115" t="s">
        <v>84</v>
      </c>
      <c r="I11" s="139" t="s">
        <v>84</v>
      </c>
      <c r="J11" s="112" t="s">
        <v>84</v>
      </c>
      <c r="K11" s="113" t="s">
        <v>84</v>
      </c>
      <c r="L11" s="114" t="s">
        <v>84</v>
      </c>
      <c r="M11" s="115" t="s">
        <v>84</v>
      </c>
      <c r="N11" s="139" t="s">
        <v>84</v>
      </c>
      <c r="O11" s="112" t="s">
        <v>84</v>
      </c>
      <c r="P11" s="113" t="s">
        <v>84</v>
      </c>
      <c r="Q11" s="114" t="s">
        <v>84</v>
      </c>
    </row>
    <row r="12" spans="2:17">
      <c r="B12" s="96"/>
      <c r="C12" s="97" t="s">
        <v>3</v>
      </c>
      <c r="D12" s="98"/>
      <c r="E12" s="116" t="s">
        <v>8</v>
      </c>
      <c r="F12" s="117" t="s">
        <v>8</v>
      </c>
      <c r="G12" s="118" t="s">
        <v>8</v>
      </c>
      <c r="H12" s="119" t="s">
        <v>8</v>
      </c>
      <c r="I12" s="140" t="s">
        <v>8</v>
      </c>
      <c r="J12" s="116" t="s">
        <v>8</v>
      </c>
      <c r="K12" s="117" t="s">
        <v>8</v>
      </c>
      <c r="L12" s="118" t="s">
        <v>8</v>
      </c>
      <c r="M12" s="119" t="s">
        <v>8</v>
      </c>
      <c r="N12" s="140" t="s">
        <v>8</v>
      </c>
      <c r="O12" s="116" t="s">
        <v>8</v>
      </c>
      <c r="P12" s="117" t="s">
        <v>8</v>
      </c>
      <c r="Q12" s="118" t="s">
        <v>8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26"/>
      <c r="E16" s="127">
        <v>1</v>
      </c>
      <c r="F16" s="127">
        <v>2</v>
      </c>
      <c r="G16" s="127">
        <v>3</v>
      </c>
      <c r="H16" s="127">
        <v>4</v>
      </c>
      <c r="I16" s="127">
        <v>5</v>
      </c>
      <c r="J16" s="127">
        <v>6</v>
      </c>
      <c r="K16" s="127">
        <v>7</v>
      </c>
      <c r="L16" s="127">
        <v>8</v>
      </c>
      <c r="M16" s="127">
        <v>9</v>
      </c>
      <c r="N16" s="127">
        <v>10</v>
      </c>
      <c r="O16" s="127">
        <v>11</v>
      </c>
      <c r="P16" s="127">
        <v>12</v>
      </c>
      <c r="Q16" s="127">
        <v>13</v>
      </c>
    </row>
    <row r="17" spans="2:17">
      <c r="B17" s="128">
        <v>1</v>
      </c>
      <c r="C17" s="129" t="s">
        <v>31</v>
      </c>
      <c r="D17" s="98"/>
      <c r="E17" s="143">
        <v>36.700000000000003</v>
      </c>
      <c r="F17" s="143">
        <v>52.2</v>
      </c>
      <c r="G17" s="143">
        <v>45.4</v>
      </c>
      <c r="H17" s="143">
        <v>48.2</v>
      </c>
      <c r="I17" s="143">
        <v>54.6</v>
      </c>
      <c r="J17" s="143">
        <v>56.1</v>
      </c>
      <c r="K17" s="145">
        <v>54.2</v>
      </c>
      <c r="L17" s="145">
        <v>37.299999999999997</v>
      </c>
      <c r="M17" s="145">
        <v>42.6</v>
      </c>
      <c r="N17" s="144">
        <v>44.3</v>
      </c>
      <c r="O17" s="143">
        <v>46.8</v>
      </c>
      <c r="P17" s="143">
        <v>44.1</v>
      </c>
      <c r="Q17" s="143">
        <v>49.7</v>
      </c>
    </row>
    <row r="18" spans="2:17">
      <c r="B18" s="128">
        <v>2</v>
      </c>
      <c r="C18" s="129" t="s">
        <v>32</v>
      </c>
      <c r="D18" s="98"/>
      <c r="E18" s="143">
        <v>39.5</v>
      </c>
      <c r="F18" s="143">
        <v>47.5</v>
      </c>
      <c r="G18" s="143">
        <v>46.4</v>
      </c>
      <c r="H18" s="143">
        <v>41.5</v>
      </c>
      <c r="I18" s="143">
        <v>43.1</v>
      </c>
      <c r="J18" s="143">
        <v>39.200000000000003</v>
      </c>
      <c r="K18" s="145">
        <v>39.799999999999997</v>
      </c>
      <c r="L18" s="145">
        <v>25</v>
      </c>
      <c r="M18" s="145">
        <v>30.3</v>
      </c>
      <c r="N18" s="144">
        <v>34</v>
      </c>
      <c r="O18" s="143">
        <v>29.5</v>
      </c>
      <c r="P18" s="143">
        <v>22.2</v>
      </c>
      <c r="Q18" s="143">
        <v>28.2</v>
      </c>
    </row>
    <row r="19" spans="2:17">
      <c r="B19" s="128">
        <v>3</v>
      </c>
      <c r="C19" s="129" t="s">
        <v>33</v>
      </c>
      <c r="D19" s="98"/>
      <c r="E19" s="143">
        <v>60.4</v>
      </c>
      <c r="F19" s="143">
        <v>75.099999999999994</v>
      </c>
      <c r="G19" s="143">
        <v>69.2</v>
      </c>
      <c r="H19" s="143">
        <v>59</v>
      </c>
      <c r="I19" s="143">
        <v>36.799999999999997</v>
      </c>
      <c r="J19" s="143">
        <v>52.5</v>
      </c>
      <c r="K19" s="145">
        <v>36.799999999999997</v>
      </c>
      <c r="L19" s="145">
        <v>33.799999999999997</v>
      </c>
      <c r="M19" s="145">
        <v>50.4</v>
      </c>
      <c r="N19" s="144">
        <v>63.2</v>
      </c>
      <c r="O19" s="143">
        <v>64.400000000000006</v>
      </c>
      <c r="P19" s="143">
        <v>63.9</v>
      </c>
      <c r="Q19" s="143">
        <v>64.8</v>
      </c>
    </row>
    <row r="20" spans="2:17">
      <c r="B20" s="128">
        <v>4</v>
      </c>
      <c r="C20" s="129" t="s">
        <v>34</v>
      </c>
      <c r="D20" s="98"/>
      <c r="E20" s="143">
        <v>43.3</v>
      </c>
      <c r="F20" s="143">
        <v>53.1</v>
      </c>
      <c r="G20" s="143">
        <v>40.200000000000003</v>
      </c>
      <c r="H20" s="143">
        <v>38.700000000000003</v>
      </c>
      <c r="I20" s="143">
        <v>42.2</v>
      </c>
      <c r="J20" s="143">
        <v>40.799999999999997</v>
      </c>
      <c r="K20" s="145">
        <v>37.4</v>
      </c>
      <c r="L20" s="145">
        <v>39.5</v>
      </c>
      <c r="M20" s="145">
        <v>35.200000000000003</v>
      </c>
      <c r="N20" s="144">
        <v>42.1</v>
      </c>
      <c r="O20" s="143">
        <v>43.4</v>
      </c>
      <c r="P20" s="143">
        <v>44.4</v>
      </c>
      <c r="Q20" s="143">
        <v>35.5</v>
      </c>
    </row>
    <row r="21" spans="2:17">
      <c r="B21" s="128">
        <v>5</v>
      </c>
      <c r="C21" s="129" t="s">
        <v>35</v>
      </c>
      <c r="D21" s="98"/>
      <c r="E21" s="143">
        <v>33.4</v>
      </c>
      <c r="F21" s="143">
        <v>24.1</v>
      </c>
      <c r="G21" s="143">
        <v>16.899999999999999</v>
      </c>
      <c r="H21" s="143">
        <v>19.899999999999999</v>
      </c>
      <c r="I21" s="143">
        <v>21.8</v>
      </c>
      <c r="J21" s="143">
        <v>39.9</v>
      </c>
      <c r="K21" s="145">
        <v>40.200000000000003</v>
      </c>
      <c r="L21" s="145">
        <v>34.299999999999997</v>
      </c>
      <c r="M21" s="145">
        <v>40.700000000000003</v>
      </c>
      <c r="N21" s="144">
        <v>45.3</v>
      </c>
      <c r="O21" s="143">
        <v>42.3</v>
      </c>
      <c r="P21" s="143">
        <v>47.5</v>
      </c>
      <c r="Q21" s="143">
        <v>53.7</v>
      </c>
    </row>
    <row r="22" spans="2:17">
      <c r="B22" s="128">
        <v>6</v>
      </c>
      <c r="C22" s="129" t="s">
        <v>36</v>
      </c>
      <c r="D22" s="98"/>
      <c r="E22" s="143">
        <v>32.6</v>
      </c>
      <c r="F22" s="143">
        <v>28</v>
      </c>
      <c r="G22" s="143">
        <v>28.2</v>
      </c>
      <c r="H22" s="143">
        <v>41.7</v>
      </c>
      <c r="I22" s="143">
        <v>42.5</v>
      </c>
      <c r="J22" s="143">
        <v>26.8</v>
      </c>
      <c r="K22" s="145">
        <v>24.9</v>
      </c>
      <c r="L22" s="145">
        <v>18.399999999999999</v>
      </c>
      <c r="M22" s="145">
        <v>20.3</v>
      </c>
      <c r="N22" s="144">
        <v>25.4</v>
      </c>
      <c r="O22" s="143">
        <v>25.6</v>
      </c>
      <c r="P22" s="143">
        <v>13</v>
      </c>
      <c r="Q22" s="143">
        <v>18.100000000000001</v>
      </c>
    </row>
    <row r="23" spans="2:17">
      <c r="B23" s="128">
        <v>7</v>
      </c>
      <c r="C23" s="129" t="s">
        <v>37</v>
      </c>
      <c r="D23" s="98"/>
      <c r="E23" s="143">
        <v>57.1</v>
      </c>
      <c r="F23" s="143">
        <v>57.5</v>
      </c>
      <c r="G23" s="143">
        <v>45.7</v>
      </c>
      <c r="H23" s="143">
        <v>36</v>
      </c>
      <c r="I23" s="143">
        <v>39.200000000000003</v>
      </c>
      <c r="J23" s="143">
        <v>39.700000000000003</v>
      </c>
      <c r="K23" s="145">
        <v>37.799999999999997</v>
      </c>
      <c r="L23" s="145">
        <v>25.9</v>
      </c>
      <c r="M23" s="145">
        <v>28.5</v>
      </c>
      <c r="N23" s="144">
        <v>31.7</v>
      </c>
      <c r="O23" s="143">
        <v>31.3</v>
      </c>
      <c r="P23" s="143">
        <v>24.5</v>
      </c>
      <c r="Q23" s="143">
        <v>29.2</v>
      </c>
    </row>
    <row r="24" spans="2:17">
      <c r="B24" s="128">
        <v>8</v>
      </c>
      <c r="C24" s="129" t="s">
        <v>38</v>
      </c>
      <c r="D24" s="98"/>
      <c r="E24" s="143">
        <v>8.5</v>
      </c>
      <c r="F24" s="143">
        <v>15.8</v>
      </c>
      <c r="G24" s="143">
        <v>18.5</v>
      </c>
      <c r="H24" s="143">
        <v>22.2</v>
      </c>
      <c r="I24" s="143">
        <v>25.1</v>
      </c>
      <c r="J24" s="143">
        <v>33.1</v>
      </c>
      <c r="K24" s="145">
        <v>22.7</v>
      </c>
      <c r="L24" s="145">
        <v>18</v>
      </c>
      <c r="M24" s="145">
        <v>17.7</v>
      </c>
      <c r="N24" s="144">
        <v>23.2</v>
      </c>
      <c r="O24" s="143">
        <v>24.4</v>
      </c>
      <c r="P24" s="143">
        <v>26.1</v>
      </c>
      <c r="Q24" s="143">
        <v>20.5</v>
      </c>
    </row>
    <row r="25" spans="2:17">
      <c r="B25" s="128">
        <v>9</v>
      </c>
      <c r="C25" s="129" t="s">
        <v>39</v>
      </c>
      <c r="D25" s="98"/>
      <c r="E25" s="143">
        <v>23.5</v>
      </c>
      <c r="F25" s="143">
        <v>28.1</v>
      </c>
      <c r="G25" s="143">
        <v>26.2</v>
      </c>
      <c r="H25" s="143">
        <v>22.1</v>
      </c>
      <c r="I25" s="143">
        <v>20.399999999999999</v>
      </c>
      <c r="J25" s="143">
        <v>15.1</v>
      </c>
      <c r="K25" s="145">
        <v>13.4</v>
      </c>
      <c r="L25" s="145">
        <v>11</v>
      </c>
      <c r="M25" s="145">
        <v>9.9</v>
      </c>
      <c r="N25" s="144">
        <v>13.6</v>
      </c>
      <c r="O25" s="143">
        <v>13.9</v>
      </c>
      <c r="P25" s="143">
        <v>16.3</v>
      </c>
      <c r="Q25" s="143">
        <v>19</v>
      </c>
    </row>
    <row r="26" spans="2:17">
      <c r="B26" s="128">
        <v>10</v>
      </c>
      <c r="C26" s="129" t="s">
        <v>40</v>
      </c>
      <c r="D26" s="98"/>
      <c r="E26" s="143">
        <v>9.6</v>
      </c>
      <c r="F26" s="143">
        <v>15.9</v>
      </c>
      <c r="G26" s="143">
        <v>19.5</v>
      </c>
      <c r="H26" s="143">
        <v>23.6</v>
      </c>
      <c r="I26" s="143">
        <v>29.9</v>
      </c>
      <c r="J26" s="143">
        <v>41</v>
      </c>
      <c r="K26" s="145">
        <v>37.200000000000003</v>
      </c>
      <c r="L26" s="145">
        <v>35.9</v>
      </c>
      <c r="M26" s="145">
        <v>32.6</v>
      </c>
      <c r="N26" s="144">
        <v>41.7</v>
      </c>
      <c r="O26" s="143">
        <v>37</v>
      </c>
      <c r="P26" s="143">
        <v>41.2</v>
      </c>
      <c r="Q26" s="143">
        <v>45.6</v>
      </c>
    </row>
    <row r="27" spans="2:17">
      <c r="B27" s="128">
        <v>11</v>
      </c>
      <c r="C27" s="129" t="s">
        <v>41</v>
      </c>
      <c r="D27" s="98"/>
      <c r="E27" s="143">
        <v>44.7</v>
      </c>
      <c r="F27" s="143">
        <v>42.4</v>
      </c>
      <c r="G27" s="143">
        <v>37.9</v>
      </c>
      <c r="H27" s="143">
        <v>31.8</v>
      </c>
      <c r="I27" s="143">
        <v>31.1</v>
      </c>
      <c r="J27" s="143">
        <v>37.200000000000003</v>
      </c>
      <c r="K27" s="145">
        <v>23.3</v>
      </c>
      <c r="L27" s="145">
        <v>13.9</v>
      </c>
      <c r="M27" s="145">
        <v>10.4</v>
      </c>
      <c r="N27" s="144">
        <v>14.3</v>
      </c>
      <c r="O27" s="143">
        <v>14.1</v>
      </c>
      <c r="P27" s="143">
        <v>10.8</v>
      </c>
      <c r="Q27" s="143">
        <v>14.7</v>
      </c>
    </row>
    <row r="28" spans="2:17">
      <c r="B28" s="128">
        <v>12</v>
      </c>
      <c r="C28" s="129" t="s">
        <v>42</v>
      </c>
      <c r="D28" s="98"/>
      <c r="E28" s="143">
        <v>22.8</v>
      </c>
      <c r="F28" s="143">
        <v>21.4</v>
      </c>
      <c r="G28" s="143">
        <v>9.6</v>
      </c>
      <c r="H28" s="143">
        <v>18.899999999999999</v>
      </c>
      <c r="I28" s="143">
        <v>11.5</v>
      </c>
      <c r="J28" s="143">
        <v>13</v>
      </c>
      <c r="K28" s="145">
        <v>14.1</v>
      </c>
      <c r="L28" s="145">
        <v>13.5</v>
      </c>
      <c r="M28" s="145">
        <v>12.9</v>
      </c>
      <c r="N28" s="144">
        <v>10.9</v>
      </c>
      <c r="O28" s="143">
        <v>20.100000000000001</v>
      </c>
      <c r="P28" s="143">
        <v>23.1</v>
      </c>
      <c r="Q28" s="143">
        <v>20.6</v>
      </c>
    </row>
    <row r="29" spans="2:17">
      <c r="B29" s="128">
        <v>13</v>
      </c>
      <c r="C29" s="129" t="s">
        <v>43</v>
      </c>
      <c r="D29" s="98"/>
      <c r="E29" s="143">
        <v>40.1</v>
      </c>
      <c r="F29" s="143">
        <v>47.4</v>
      </c>
      <c r="G29" s="143">
        <v>39.299999999999997</v>
      </c>
      <c r="H29" s="143">
        <v>31.5</v>
      </c>
      <c r="I29" s="143">
        <v>34.799999999999997</v>
      </c>
      <c r="J29" s="143">
        <v>40.6</v>
      </c>
      <c r="K29" s="145">
        <v>43.3</v>
      </c>
      <c r="L29" s="145">
        <v>32.4</v>
      </c>
      <c r="M29" s="145">
        <v>31.7</v>
      </c>
      <c r="N29" s="144">
        <v>32.5</v>
      </c>
      <c r="O29" s="143">
        <v>32.9</v>
      </c>
      <c r="P29" s="143">
        <v>34.6</v>
      </c>
      <c r="Q29" s="143">
        <v>35.6</v>
      </c>
    </row>
    <row r="30" spans="2:17">
      <c r="B30" s="128">
        <v>14</v>
      </c>
      <c r="C30" s="129" t="s">
        <v>44</v>
      </c>
      <c r="D30" s="98"/>
      <c r="E30" s="143">
        <v>26.8</v>
      </c>
      <c r="F30" s="143">
        <v>37.9</v>
      </c>
      <c r="G30" s="143">
        <v>23.3</v>
      </c>
      <c r="H30" s="143">
        <v>31</v>
      </c>
      <c r="I30" s="143">
        <v>28.9</v>
      </c>
      <c r="J30" s="143">
        <v>29.7</v>
      </c>
      <c r="K30" s="145">
        <v>33.1</v>
      </c>
      <c r="L30" s="145">
        <v>25.4</v>
      </c>
      <c r="M30" s="145">
        <v>21.1</v>
      </c>
      <c r="N30" s="144">
        <v>16.100000000000001</v>
      </c>
      <c r="O30" s="143">
        <v>22.6</v>
      </c>
      <c r="P30" s="143">
        <v>19.600000000000001</v>
      </c>
      <c r="Q30" s="143">
        <v>19.899999999999999</v>
      </c>
    </row>
    <row r="31" spans="2:17">
      <c r="B31" s="128">
        <v>15</v>
      </c>
      <c r="C31" s="129" t="s">
        <v>45</v>
      </c>
      <c r="D31" s="98"/>
      <c r="E31" s="143">
        <v>15.2</v>
      </c>
      <c r="F31" s="143">
        <v>14.4</v>
      </c>
      <c r="G31" s="143">
        <v>8.3000000000000007</v>
      </c>
      <c r="H31" s="143">
        <v>6.4</v>
      </c>
      <c r="I31" s="143">
        <v>7.9</v>
      </c>
      <c r="J31" s="143">
        <v>7.9</v>
      </c>
      <c r="K31" s="145">
        <v>8.6</v>
      </c>
      <c r="L31" s="145">
        <v>7.7</v>
      </c>
      <c r="M31" s="145">
        <v>10.1</v>
      </c>
      <c r="N31" s="144">
        <v>7.3</v>
      </c>
      <c r="O31" s="143">
        <v>8.1999999999999993</v>
      </c>
      <c r="P31" s="143">
        <v>8.8000000000000007</v>
      </c>
      <c r="Q31" s="143">
        <v>10</v>
      </c>
    </row>
    <row r="32" spans="2:17">
      <c r="B32" s="128">
        <v>16</v>
      </c>
      <c r="C32" s="129" t="s">
        <v>46</v>
      </c>
      <c r="D32" s="98"/>
      <c r="E32" s="143">
        <v>21.4</v>
      </c>
      <c r="F32" s="143">
        <v>22.3</v>
      </c>
      <c r="G32" s="143">
        <v>16.5</v>
      </c>
      <c r="H32" s="143">
        <v>16.3</v>
      </c>
      <c r="I32" s="143">
        <v>17.7</v>
      </c>
      <c r="J32" s="143">
        <v>25.1</v>
      </c>
      <c r="K32" s="145">
        <v>19.2</v>
      </c>
      <c r="L32" s="145">
        <v>14.6</v>
      </c>
      <c r="M32" s="145">
        <v>16</v>
      </c>
      <c r="N32" s="144">
        <v>14</v>
      </c>
      <c r="O32" s="143">
        <v>17.399999999999999</v>
      </c>
      <c r="P32" s="143">
        <v>14.6</v>
      </c>
      <c r="Q32" s="143">
        <v>17.899999999999999</v>
      </c>
    </row>
    <row r="33" spans="2:17">
      <c r="B33" s="128">
        <v>17</v>
      </c>
      <c r="C33" s="129" t="s">
        <v>47</v>
      </c>
      <c r="D33" s="98"/>
      <c r="E33" s="143">
        <v>18.100000000000001</v>
      </c>
      <c r="F33" s="143">
        <v>17.7</v>
      </c>
      <c r="G33" s="143">
        <v>12.5</v>
      </c>
      <c r="H33" s="143">
        <v>10.6</v>
      </c>
      <c r="I33" s="143">
        <v>12.3</v>
      </c>
      <c r="J33" s="143">
        <v>14.7</v>
      </c>
      <c r="K33" s="145">
        <v>12.8</v>
      </c>
      <c r="L33" s="145">
        <v>12.6</v>
      </c>
      <c r="M33" s="145">
        <v>10.7</v>
      </c>
      <c r="N33" s="144">
        <v>11.6</v>
      </c>
      <c r="O33" s="143">
        <v>11.9</v>
      </c>
      <c r="P33" s="143">
        <v>12.2</v>
      </c>
      <c r="Q33" s="143">
        <v>12</v>
      </c>
    </row>
    <row r="34" spans="2:17">
      <c r="B34" s="128">
        <v>18</v>
      </c>
      <c r="C34" s="129" t="s">
        <v>48</v>
      </c>
      <c r="D34" s="98"/>
      <c r="E34" s="143">
        <v>18</v>
      </c>
      <c r="F34" s="143">
        <v>26.2</v>
      </c>
      <c r="G34" s="143">
        <v>42.6</v>
      </c>
      <c r="H34" s="143">
        <v>47.1</v>
      </c>
      <c r="I34" s="143">
        <v>40.1</v>
      </c>
      <c r="J34" s="143">
        <v>47.9</v>
      </c>
      <c r="K34" s="145">
        <v>39.6</v>
      </c>
      <c r="L34" s="145">
        <v>15.4</v>
      </c>
      <c r="M34" s="145">
        <v>37.6</v>
      </c>
      <c r="N34" s="144">
        <v>46.3</v>
      </c>
      <c r="O34" s="143">
        <v>44.6</v>
      </c>
      <c r="P34" s="143">
        <v>43.8</v>
      </c>
      <c r="Q34" s="143">
        <v>52.2</v>
      </c>
    </row>
    <row r="35" spans="2:17">
      <c r="B35" s="128">
        <v>19</v>
      </c>
      <c r="C35" s="129" t="s">
        <v>49</v>
      </c>
      <c r="D35" s="98"/>
      <c r="E35" s="143">
        <v>15</v>
      </c>
      <c r="F35" s="143">
        <v>12.6</v>
      </c>
      <c r="G35" s="143">
        <v>19.600000000000001</v>
      </c>
      <c r="H35" s="143">
        <v>25.6</v>
      </c>
      <c r="I35" s="143">
        <v>27.4</v>
      </c>
      <c r="J35" s="143">
        <v>25</v>
      </c>
      <c r="K35" s="145">
        <v>28.3</v>
      </c>
      <c r="L35" s="145">
        <v>23.3</v>
      </c>
      <c r="M35" s="145">
        <v>17.399999999999999</v>
      </c>
      <c r="N35" s="144">
        <v>27.6</v>
      </c>
      <c r="O35" s="143">
        <v>37.1</v>
      </c>
      <c r="P35" s="143">
        <v>31</v>
      </c>
      <c r="Q35" s="143">
        <v>32.1</v>
      </c>
    </row>
    <row r="36" spans="2:17">
      <c r="B36" s="128">
        <v>20</v>
      </c>
      <c r="C36" s="129" t="s">
        <v>50</v>
      </c>
      <c r="D36" s="98"/>
      <c r="E36" s="143">
        <v>24.3</v>
      </c>
      <c r="F36" s="143">
        <v>33.5</v>
      </c>
      <c r="G36" s="143">
        <v>31.1</v>
      </c>
      <c r="H36" s="143">
        <v>20.6</v>
      </c>
      <c r="I36" s="143">
        <v>19.8</v>
      </c>
      <c r="J36" s="143">
        <v>22.1</v>
      </c>
      <c r="K36" s="145">
        <v>22.9</v>
      </c>
      <c r="L36" s="145">
        <v>21.8</v>
      </c>
      <c r="M36" s="145">
        <v>24</v>
      </c>
      <c r="N36" s="144">
        <v>21.3</v>
      </c>
      <c r="O36" s="143">
        <v>23.9</v>
      </c>
      <c r="P36" s="143">
        <v>26</v>
      </c>
      <c r="Q36" s="143">
        <v>23.1</v>
      </c>
    </row>
    <row r="37" spans="2:17">
      <c r="B37" s="128">
        <v>21</v>
      </c>
      <c r="C37" s="129" t="s">
        <v>51</v>
      </c>
      <c r="D37" s="98"/>
      <c r="E37" s="143">
        <v>32.5</v>
      </c>
      <c r="F37" s="143">
        <v>37.9</v>
      </c>
      <c r="G37" s="143">
        <v>32.1</v>
      </c>
      <c r="H37" s="143">
        <v>34</v>
      </c>
      <c r="I37" s="143">
        <v>28.5</v>
      </c>
      <c r="J37" s="143">
        <v>28.2</v>
      </c>
      <c r="K37" s="145">
        <v>28.8</v>
      </c>
      <c r="L37" s="145">
        <v>16.7</v>
      </c>
      <c r="M37" s="145">
        <v>10.5</v>
      </c>
      <c r="N37" s="144">
        <v>10.1</v>
      </c>
      <c r="O37" s="143">
        <v>12</v>
      </c>
      <c r="P37" s="143">
        <v>19</v>
      </c>
      <c r="Q37" s="143">
        <v>20.7</v>
      </c>
    </row>
    <row r="38" spans="2:17">
      <c r="B38" s="128">
        <v>22</v>
      </c>
      <c r="C38" s="129" t="s">
        <v>52</v>
      </c>
      <c r="D38" s="98"/>
      <c r="E38" s="143">
        <v>66.8</v>
      </c>
      <c r="F38" s="143">
        <v>67.7</v>
      </c>
      <c r="G38" s="143">
        <v>55.9</v>
      </c>
      <c r="H38" s="143">
        <v>59.3</v>
      </c>
      <c r="I38" s="143">
        <v>45.9</v>
      </c>
      <c r="J38" s="143">
        <v>35.5</v>
      </c>
      <c r="K38" s="145">
        <v>43.4</v>
      </c>
      <c r="L38" s="145">
        <v>33.6</v>
      </c>
      <c r="M38" s="145">
        <v>35.6</v>
      </c>
      <c r="N38" s="144">
        <v>48.7</v>
      </c>
      <c r="O38" s="143">
        <v>38.5</v>
      </c>
      <c r="P38" s="143">
        <v>41.7</v>
      </c>
      <c r="Q38" s="143">
        <v>42.4</v>
      </c>
    </row>
    <row r="39" spans="2:17">
      <c r="B39" s="128">
        <v>23</v>
      </c>
      <c r="C39" s="129" t="s">
        <v>53</v>
      </c>
      <c r="D39" s="98"/>
      <c r="E39" s="143">
        <v>33.6</v>
      </c>
      <c r="F39" s="143">
        <v>37.9</v>
      </c>
      <c r="G39" s="143">
        <v>27.7</v>
      </c>
      <c r="H39" s="143">
        <v>30.4</v>
      </c>
      <c r="I39" s="143">
        <v>34.9</v>
      </c>
      <c r="J39" s="143">
        <v>37.6</v>
      </c>
      <c r="K39" s="145">
        <v>29.2</v>
      </c>
      <c r="L39" s="145">
        <v>23.8</v>
      </c>
      <c r="M39" s="145">
        <v>16.3</v>
      </c>
      <c r="N39" s="144">
        <v>15</v>
      </c>
      <c r="O39" s="143">
        <v>20.5</v>
      </c>
      <c r="P39" s="143">
        <v>19.7</v>
      </c>
      <c r="Q39" s="143">
        <v>20.9</v>
      </c>
    </row>
    <row r="40" spans="2:17">
      <c r="B40" s="128">
        <v>24</v>
      </c>
      <c r="C40" s="129" t="s">
        <v>54</v>
      </c>
      <c r="D40" s="98"/>
      <c r="E40" s="143">
        <v>20.3</v>
      </c>
      <c r="F40" s="143">
        <v>35</v>
      </c>
      <c r="G40" s="143">
        <v>19.3</v>
      </c>
      <c r="H40" s="143">
        <v>24.9</v>
      </c>
      <c r="I40" s="143">
        <v>27.9</v>
      </c>
      <c r="J40" s="143">
        <v>24.3</v>
      </c>
      <c r="K40" s="145">
        <v>22.3</v>
      </c>
      <c r="L40" s="145">
        <v>15.2</v>
      </c>
      <c r="M40" s="145">
        <v>19.3</v>
      </c>
      <c r="N40" s="144">
        <v>17.7</v>
      </c>
      <c r="O40" s="143">
        <v>15.6</v>
      </c>
      <c r="P40" s="143">
        <v>22.2</v>
      </c>
      <c r="Q40" s="143">
        <v>22</v>
      </c>
    </row>
    <row r="41" spans="2:17">
      <c r="B41" s="128">
        <v>25</v>
      </c>
      <c r="C41" s="129" t="s">
        <v>55</v>
      </c>
      <c r="D41" s="98"/>
      <c r="E41" s="143">
        <v>17.7</v>
      </c>
      <c r="F41" s="143">
        <v>20.8</v>
      </c>
      <c r="G41" s="143">
        <v>21.4</v>
      </c>
      <c r="H41" s="143">
        <v>26.5</v>
      </c>
      <c r="I41" s="143">
        <v>26.8</v>
      </c>
      <c r="J41" s="143">
        <v>26.3</v>
      </c>
      <c r="K41" s="145">
        <v>24.4</v>
      </c>
      <c r="L41" s="145">
        <v>26.6</v>
      </c>
      <c r="M41" s="145">
        <v>34.200000000000003</v>
      </c>
      <c r="N41" s="144">
        <v>32.1</v>
      </c>
      <c r="O41" s="143">
        <v>38.5</v>
      </c>
      <c r="P41" s="143">
        <v>41.4</v>
      </c>
      <c r="Q41" s="143">
        <v>36</v>
      </c>
    </row>
    <row r="42" spans="2:17">
      <c r="B42" s="128">
        <v>26</v>
      </c>
      <c r="C42" s="129" t="s">
        <v>56</v>
      </c>
      <c r="D42" s="98"/>
      <c r="E42" s="143">
        <v>53.3</v>
      </c>
      <c r="F42" s="143">
        <v>57.1</v>
      </c>
      <c r="G42" s="143">
        <v>47.3</v>
      </c>
      <c r="H42" s="143">
        <v>41.6</v>
      </c>
      <c r="I42" s="143">
        <v>36.6</v>
      </c>
      <c r="J42" s="143">
        <v>47.6</v>
      </c>
      <c r="K42" s="145">
        <v>41.8</v>
      </c>
      <c r="L42" s="145">
        <v>32.299999999999997</v>
      </c>
      <c r="M42" s="145">
        <v>29.5</v>
      </c>
      <c r="N42" s="144">
        <v>29.8</v>
      </c>
      <c r="O42" s="143">
        <v>21.7</v>
      </c>
      <c r="P42" s="143">
        <v>18.899999999999999</v>
      </c>
      <c r="Q42" s="143">
        <v>22.1</v>
      </c>
    </row>
    <row r="43" spans="2:17">
      <c r="B43" s="128">
        <v>27</v>
      </c>
      <c r="C43" s="129" t="s">
        <v>57</v>
      </c>
      <c r="D43" s="98"/>
      <c r="E43" s="143">
        <v>20.3</v>
      </c>
      <c r="F43" s="143">
        <v>27.1</v>
      </c>
      <c r="G43" s="143">
        <v>15</v>
      </c>
      <c r="H43" s="143">
        <v>13.2</v>
      </c>
      <c r="I43" s="143">
        <v>10</v>
      </c>
      <c r="J43" s="143">
        <v>10.7</v>
      </c>
      <c r="K43" s="145">
        <v>10.3</v>
      </c>
      <c r="L43" s="145">
        <v>6.8</v>
      </c>
      <c r="M43" s="145">
        <v>9.1999999999999993</v>
      </c>
      <c r="N43" s="144">
        <v>9.5</v>
      </c>
      <c r="O43" s="143">
        <v>14.4</v>
      </c>
      <c r="P43" s="143">
        <v>14.4</v>
      </c>
      <c r="Q43" s="143">
        <v>20.8</v>
      </c>
    </row>
    <row r="44" spans="2:17">
      <c r="B44" s="128">
        <v>28</v>
      </c>
      <c r="C44" s="129" t="s">
        <v>58</v>
      </c>
      <c r="D44" s="98"/>
      <c r="E44" s="143">
        <v>13.9</v>
      </c>
      <c r="F44" s="143">
        <v>14.3</v>
      </c>
      <c r="G44" s="143">
        <v>13.5</v>
      </c>
      <c r="H44" s="143">
        <v>13.4</v>
      </c>
      <c r="I44" s="143">
        <v>11</v>
      </c>
      <c r="J44" s="143">
        <v>12.4</v>
      </c>
      <c r="K44" s="145">
        <v>13.3</v>
      </c>
      <c r="L44" s="145">
        <v>12.7</v>
      </c>
      <c r="M44" s="145">
        <v>15.1</v>
      </c>
      <c r="N44" s="144">
        <v>18.399999999999999</v>
      </c>
      <c r="O44" s="143">
        <v>22.2</v>
      </c>
      <c r="P44" s="143">
        <v>20.6</v>
      </c>
      <c r="Q44" s="143">
        <v>23.1</v>
      </c>
    </row>
    <row r="45" spans="2:17">
      <c r="B45" s="128">
        <v>29</v>
      </c>
      <c r="C45" s="129" t="s">
        <v>59</v>
      </c>
      <c r="D45" s="98"/>
      <c r="E45" s="143">
        <v>55.7</v>
      </c>
      <c r="F45" s="143">
        <v>58.2</v>
      </c>
      <c r="G45" s="143">
        <v>45.8</v>
      </c>
      <c r="H45" s="143">
        <v>36.6</v>
      </c>
      <c r="I45" s="143">
        <v>39.6</v>
      </c>
      <c r="J45" s="143">
        <v>42.7</v>
      </c>
      <c r="K45" s="145">
        <v>38.9</v>
      </c>
      <c r="L45" s="145">
        <v>30</v>
      </c>
      <c r="M45" s="145">
        <v>27.9</v>
      </c>
      <c r="N45" s="144">
        <v>29.3</v>
      </c>
      <c r="O45" s="143">
        <v>33.5</v>
      </c>
      <c r="P45" s="143">
        <v>37.5</v>
      </c>
      <c r="Q45" s="143">
        <v>34.799999999999997</v>
      </c>
    </row>
    <row r="46" spans="2:17">
      <c r="B46" s="128">
        <v>30</v>
      </c>
      <c r="C46" s="129" t="s">
        <v>60</v>
      </c>
      <c r="D46" s="98"/>
      <c r="E46" s="143">
        <v>31</v>
      </c>
      <c r="F46" s="143">
        <v>25.7</v>
      </c>
      <c r="G46" s="143">
        <v>22</v>
      </c>
      <c r="H46" s="143">
        <v>16.899999999999999</v>
      </c>
      <c r="I46" s="143">
        <v>17.600000000000001</v>
      </c>
      <c r="J46" s="143">
        <v>12.1</v>
      </c>
      <c r="K46" s="145">
        <v>8.6999999999999993</v>
      </c>
      <c r="L46" s="145">
        <v>9.6999999999999993</v>
      </c>
      <c r="M46" s="145">
        <v>11.4</v>
      </c>
      <c r="N46" s="144">
        <v>12.6</v>
      </c>
      <c r="O46" s="143">
        <v>15.3</v>
      </c>
      <c r="P46" s="143">
        <v>18.5</v>
      </c>
      <c r="Q46" s="143">
        <v>17.5</v>
      </c>
    </row>
    <row r="47" spans="2:17">
      <c r="B47" s="128">
        <v>31</v>
      </c>
      <c r="C47" s="129" t="s">
        <v>61</v>
      </c>
      <c r="D47" s="98"/>
      <c r="E47" s="143">
        <v>72.3</v>
      </c>
      <c r="F47" s="143">
        <v>79.900000000000006</v>
      </c>
      <c r="G47" s="143">
        <v>67</v>
      </c>
      <c r="H47" s="143">
        <v>69.599999999999994</v>
      </c>
      <c r="I47" s="143">
        <v>65.099999999999994</v>
      </c>
      <c r="J47" s="143">
        <v>67.099999999999994</v>
      </c>
      <c r="K47" s="145">
        <v>70.400000000000006</v>
      </c>
      <c r="L47" s="145">
        <v>66.599999999999994</v>
      </c>
      <c r="M47" s="145">
        <v>60.7</v>
      </c>
      <c r="N47" s="144">
        <v>72.3</v>
      </c>
      <c r="O47" s="143">
        <v>71.900000000000006</v>
      </c>
      <c r="P47" s="143">
        <v>68.5</v>
      </c>
      <c r="Q47" s="143">
        <v>61.9</v>
      </c>
    </row>
    <row r="48" spans="2:17">
      <c r="B48" s="128">
        <v>32</v>
      </c>
      <c r="C48" s="129" t="s">
        <v>62</v>
      </c>
      <c r="D48" s="98"/>
      <c r="E48" s="143">
        <v>16</v>
      </c>
      <c r="F48" s="143">
        <v>18.399999999999999</v>
      </c>
      <c r="G48" s="143">
        <v>14.6</v>
      </c>
      <c r="H48" s="143">
        <v>18.5</v>
      </c>
      <c r="I48" s="143">
        <v>15.5</v>
      </c>
      <c r="J48" s="143">
        <v>15</v>
      </c>
      <c r="K48" s="145">
        <v>14.6</v>
      </c>
      <c r="L48" s="145">
        <v>8.9</v>
      </c>
      <c r="M48" s="145">
        <v>16.399999999999999</v>
      </c>
      <c r="N48" s="144">
        <v>14.9</v>
      </c>
      <c r="O48" s="143">
        <v>14.5</v>
      </c>
      <c r="P48" s="143">
        <v>8.3000000000000007</v>
      </c>
      <c r="Q48" s="143">
        <v>7.8</v>
      </c>
    </row>
    <row r="49" spans="2:17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7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7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7" ht="28.8">
      <c r="B52" s="96"/>
      <c r="C52" s="96"/>
      <c r="D52" s="98"/>
      <c r="E52" s="127" t="str">
        <f t="shared" ref="E52:Q52" si="1">E8</f>
        <v>Perception of Security</v>
      </c>
      <c r="F52" s="127" t="str">
        <f t="shared" si="1"/>
        <v>Perception of Security</v>
      </c>
      <c r="G52" s="127" t="str">
        <f t="shared" si="1"/>
        <v>Perception of Security</v>
      </c>
      <c r="H52" s="127" t="str">
        <f t="shared" si="1"/>
        <v>Perception of Security</v>
      </c>
      <c r="I52" s="127" t="str">
        <f t="shared" si="1"/>
        <v>Perception of Security</v>
      </c>
      <c r="J52" s="127" t="str">
        <f t="shared" si="1"/>
        <v>Perception of Security</v>
      </c>
      <c r="K52" s="127" t="str">
        <f t="shared" si="1"/>
        <v>Perception of Security</v>
      </c>
      <c r="L52" s="127" t="str">
        <f t="shared" si="1"/>
        <v>Perception of Security</v>
      </c>
      <c r="M52" s="127" t="str">
        <f t="shared" si="1"/>
        <v>Perception of Security</v>
      </c>
      <c r="N52" s="127" t="str">
        <f t="shared" si="1"/>
        <v>Perception of Security</v>
      </c>
      <c r="O52" s="127" t="str">
        <f t="shared" si="1"/>
        <v>Perception of Security</v>
      </c>
      <c r="P52" s="127" t="str">
        <f t="shared" si="1"/>
        <v>Perception of Security</v>
      </c>
      <c r="Q52" s="127" t="str">
        <f t="shared" si="1"/>
        <v>Perception of Security</v>
      </c>
    </row>
    <row r="53" spans="2:17">
      <c r="B53" s="96"/>
      <c r="C53" s="96"/>
      <c r="D53" s="98"/>
      <c r="E53" s="127" t="str">
        <f t="shared" ref="E53:Q53" si="2">E10</f>
        <v>(%) Feel Secure</v>
      </c>
      <c r="F53" s="127" t="str">
        <f t="shared" si="2"/>
        <v>(%) Feel Secure</v>
      </c>
      <c r="G53" s="127" t="str">
        <f t="shared" si="2"/>
        <v>(%) Feel Secure</v>
      </c>
      <c r="H53" s="127" t="str">
        <f t="shared" si="2"/>
        <v>(%) Feel Secure</v>
      </c>
      <c r="I53" s="127" t="str">
        <f t="shared" si="2"/>
        <v>(%) Feel Secure</v>
      </c>
      <c r="J53" s="127" t="str">
        <f t="shared" si="2"/>
        <v>(%) Feel Secure</v>
      </c>
      <c r="K53" s="127" t="str">
        <f t="shared" si="2"/>
        <v>(%) Feel Secure</v>
      </c>
      <c r="L53" s="127" t="str">
        <f t="shared" si="2"/>
        <v>(%) Feel Secure</v>
      </c>
      <c r="M53" s="127" t="str">
        <f t="shared" si="2"/>
        <v>(%) Feel Secure</v>
      </c>
      <c r="N53" s="127" t="str">
        <f t="shared" si="2"/>
        <v>(%) Feel Secure</v>
      </c>
      <c r="O53" s="127" t="str">
        <f t="shared" si="2"/>
        <v>(%) Feel Secure</v>
      </c>
      <c r="P53" s="127" t="str">
        <f t="shared" si="2"/>
        <v>(%) Feel Secure</v>
      </c>
      <c r="Q53" s="127" t="str">
        <f t="shared" si="2"/>
        <v>(%) Feel Secure</v>
      </c>
    </row>
    <row r="54" spans="2:17">
      <c r="B54" s="128" t="s">
        <v>63</v>
      </c>
      <c r="C54" s="128" t="s">
        <v>64</v>
      </c>
      <c r="D54" s="98"/>
      <c r="E54" s="142">
        <v>28.2</v>
      </c>
      <c r="F54" s="142">
        <v>31.1</v>
      </c>
      <c r="G54" s="142">
        <v>25.7</v>
      </c>
      <c r="H54" s="142">
        <v>24.9</v>
      </c>
      <c r="I54" s="142">
        <v>24.5</v>
      </c>
      <c r="J54" s="142">
        <v>25.5</v>
      </c>
      <c r="K54" s="142">
        <v>24</v>
      </c>
      <c r="L54" s="142">
        <v>19</v>
      </c>
      <c r="M54" s="142">
        <v>19.3</v>
      </c>
      <c r="N54" s="142">
        <v>20.100000000000001</v>
      </c>
      <c r="O54" s="142">
        <v>22.5</v>
      </c>
      <c r="P54" s="142">
        <v>22.5</v>
      </c>
      <c r="Q54" s="142">
        <v>23.7</v>
      </c>
    </row>
    <row r="55" spans="2:17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7">
      <c r="B56" s="96"/>
      <c r="C56" s="128" t="s">
        <v>65</v>
      </c>
      <c r="D56" s="98"/>
      <c r="E56" s="142">
        <f>MEDIAN(E17:Q48)</f>
        <v>26.15</v>
      </c>
      <c r="F56" s="132"/>
      <c r="G56" s="132"/>
      <c r="H56" s="132"/>
      <c r="I56" s="132"/>
      <c r="J56" s="132"/>
      <c r="K56" s="132"/>
      <c r="L56" s="132"/>
      <c r="M56" s="132"/>
    </row>
    <row r="57" spans="2:17">
      <c r="B57" s="96"/>
      <c r="C57" s="128" t="s">
        <v>126</v>
      </c>
      <c r="D57" s="98"/>
      <c r="E57" s="142">
        <f>AVERAGE(E17:Q48)</f>
        <v>29.252644230769231</v>
      </c>
      <c r="F57" s="133"/>
      <c r="G57" s="133"/>
      <c r="H57" s="133"/>
      <c r="I57" s="133"/>
      <c r="J57" s="133"/>
      <c r="K57" s="133"/>
      <c r="L57" s="133"/>
      <c r="M57" s="133"/>
    </row>
    <row r="58" spans="2:17">
      <c r="B58" s="96"/>
      <c r="C58" s="128" t="s">
        <v>127</v>
      </c>
      <c r="D58" s="98"/>
      <c r="E58" s="142">
        <f>STDEV(E17:Q48)</f>
        <v>15.347789534444511</v>
      </c>
      <c r="F58" s="131"/>
      <c r="G58" s="131"/>
      <c r="H58" s="131"/>
      <c r="I58" s="131"/>
      <c r="J58" s="131"/>
      <c r="K58" s="131"/>
      <c r="L58" s="131"/>
      <c r="M58" s="131"/>
    </row>
    <row r="59" spans="2:17">
      <c r="E59" s="144"/>
      <c r="F59" s="134"/>
      <c r="G59" s="134"/>
      <c r="H59" s="134"/>
      <c r="I59" s="134"/>
      <c r="J59" s="134"/>
      <c r="K59" s="134"/>
      <c r="L59" s="134"/>
      <c r="M59" s="134"/>
    </row>
    <row r="60" spans="2:17">
      <c r="C60" s="128" t="s">
        <v>124</v>
      </c>
      <c r="E60" s="142">
        <f>MAX(E17:Q48)</f>
        <v>79.900000000000006</v>
      </c>
    </row>
    <row r="61" spans="2:17">
      <c r="C61" s="135" t="s">
        <v>125</v>
      </c>
      <c r="E61" s="142">
        <f>MIN(E17:Q48)</f>
        <v>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843A-78CC-4F2D-ABBC-6BE50FF5EE0F}">
  <sheetPr>
    <tabColor rgb="FF0070C0"/>
  </sheetPr>
  <dimension ref="B5:Q61"/>
  <sheetViews>
    <sheetView topLeftCell="A38" zoomScale="111" workbookViewId="0">
      <selection activeCell="A21" sqref="A21"/>
    </sheetView>
  </sheetViews>
  <sheetFormatPr baseColWidth="10" defaultColWidth="8.88671875" defaultRowHeight="14.4"/>
  <cols>
    <col min="1" max="2" width="8.88671875" style="103"/>
    <col min="3" max="3" width="26.109375" style="103" bestFit="1" customWidth="1"/>
    <col min="4" max="4" width="1.77734375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  <c r="Q8" s="101" t="s">
        <v>132</v>
      </c>
    </row>
    <row r="9" spans="2:17">
      <c r="B9" s="96"/>
      <c r="C9" s="97" t="s">
        <v>26</v>
      </c>
      <c r="D9" s="98"/>
      <c r="E9" s="104" t="s">
        <v>132</v>
      </c>
      <c r="F9" s="105" t="s">
        <v>132</v>
      </c>
      <c r="G9" s="106" t="s">
        <v>132</v>
      </c>
      <c r="H9" s="107" t="s">
        <v>132</v>
      </c>
      <c r="I9" s="137" t="s">
        <v>132</v>
      </c>
      <c r="J9" s="104" t="s">
        <v>132</v>
      </c>
      <c r="K9" s="105" t="s">
        <v>132</v>
      </c>
      <c r="L9" s="106" t="s">
        <v>132</v>
      </c>
      <c r="M9" s="107" t="s">
        <v>132</v>
      </c>
      <c r="N9" s="137" t="s">
        <v>132</v>
      </c>
      <c r="O9" s="104" t="s">
        <v>132</v>
      </c>
      <c r="P9" s="105" t="s">
        <v>132</v>
      </c>
      <c r="Q9" s="106" t="s">
        <v>132</v>
      </c>
    </row>
    <row r="10" spans="2:17">
      <c r="B10" s="96"/>
      <c r="C10" s="97" t="s">
        <v>27</v>
      </c>
      <c r="D10" s="98"/>
      <c r="E10" s="108" t="s">
        <v>133</v>
      </c>
      <c r="F10" s="109" t="s">
        <v>133</v>
      </c>
      <c r="G10" s="110" t="s">
        <v>133</v>
      </c>
      <c r="H10" s="111" t="s">
        <v>133</v>
      </c>
      <c r="I10" s="138" t="s">
        <v>133</v>
      </c>
      <c r="J10" s="108" t="s">
        <v>133</v>
      </c>
      <c r="K10" s="109" t="s">
        <v>133</v>
      </c>
      <c r="L10" s="110" t="s">
        <v>133</v>
      </c>
      <c r="M10" s="111" t="s">
        <v>133</v>
      </c>
      <c r="N10" s="138" t="s">
        <v>133</v>
      </c>
      <c r="O10" s="108" t="s">
        <v>133</v>
      </c>
      <c r="P10" s="109" t="s">
        <v>133</v>
      </c>
      <c r="Q10" s="110" t="s">
        <v>133</v>
      </c>
    </row>
    <row r="11" spans="2:17">
      <c r="B11" s="96"/>
      <c r="C11" s="97" t="s">
        <v>2</v>
      </c>
      <c r="D11" s="98"/>
      <c r="E11" s="112" t="s">
        <v>7</v>
      </c>
      <c r="F11" s="113" t="s">
        <v>7</v>
      </c>
      <c r="G11" s="114" t="s">
        <v>7</v>
      </c>
      <c r="H11" s="115" t="s">
        <v>7</v>
      </c>
      <c r="I11" s="139" t="s">
        <v>7</v>
      </c>
      <c r="J11" s="112" t="s">
        <v>7</v>
      </c>
      <c r="K11" s="113" t="s">
        <v>7</v>
      </c>
      <c r="L11" s="114" t="s">
        <v>7</v>
      </c>
      <c r="M11" s="115" t="s">
        <v>7</v>
      </c>
      <c r="N11" s="139" t="s">
        <v>7</v>
      </c>
      <c r="O11" s="112" t="s">
        <v>7</v>
      </c>
      <c r="P11" s="113" t="s">
        <v>7</v>
      </c>
      <c r="Q11" s="114" t="s">
        <v>7</v>
      </c>
    </row>
    <row r="12" spans="2:17">
      <c r="B12" s="96"/>
      <c r="C12" s="97" t="s">
        <v>3</v>
      </c>
      <c r="D12" s="98"/>
      <c r="E12" s="116" t="s">
        <v>74</v>
      </c>
      <c r="F12" s="117" t="s">
        <v>74</v>
      </c>
      <c r="G12" s="118" t="s">
        <v>74</v>
      </c>
      <c r="H12" s="119" t="s">
        <v>74</v>
      </c>
      <c r="I12" s="140" t="s">
        <v>74</v>
      </c>
      <c r="J12" s="116" t="s">
        <v>74</v>
      </c>
      <c r="K12" s="117" t="s">
        <v>74</v>
      </c>
      <c r="L12" s="118" t="s">
        <v>74</v>
      </c>
      <c r="M12" s="119" t="s">
        <v>74</v>
      </c>
      <c r="N12" s="140" t="s">
        <v>74</v>
      </c>
      <c r="O12" s="116" t="s">
        <v>74</v>
      </c>
      <c r="P12" s="117" t="s">
        <v>74</v>
      </c>
      <c r="Q12" s="118" t="s">
        <v>74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26"/>
      <c r="E16" s="127">
        <v>1</v>
      </c>
      <c r="F16" s="127">
        <v>2</v>
      </c>
      <c r="G16" s="127">
        <v>3</v>
      </c>
      <c r="H16" s="127">
        <v>4</v>
      </c>
      <c r="I16" s="127">
        <v>5</v>
      </c>
      <c r="J16" s="127">
        <v>6</v>
      </c>
      <c r="K16" s="127">
        <v>7</v>
      </c>
      <c r="L16" s="127">
        <v>8</v>
      </c>
      <c r="M16" s="127">
        <v>9</v>
      </c>
      <c r="N16" s="127">
        <v>10</v>
      </c>
      <c r="O16" s="127">
        <v>11</v>
      </c>
      <c r="P16" s="127">
        <v>12</v>
      </c>
      <c r="Q16" s="127">
        <v>13</v>
      </c>
    </row>
    <row r="17" spans="2:17">
      <c r="B17" s="128">
        <v>1</v>
      </c>
      <c r="C17" s="129" t="s">
        <v>31</v>
      </c>
      <c r="D17" s="98"/>
      <c r="E17" s="130">
        <v>20518</v>
      </c>
      <c r="F17" s="130">
        <v>23937</v>
      </c>
      <c r="G17" s="130">
        <v>19921</v>
      </c>
      <c r="H17" s="130">
        <v>20693</v>
      </c>
      <c r="I17" s="130">
        <v>23212</v>
      </c>
      <c r="J17" s="130">
        <v>23729</v>
      </c>
      <c r="K17" s="131">
        <v>33548</v>
      </c>
      <c r="L17" s="131">
        <v>38834</v>
      </c>
      <c r="M17" s="131">
        <v>38429</v>
      </c>
      <c r="N17" s="146">
        <v>33626</v>
      </c>
      <c r="O17" s="130">
        <v>35645</v>
      </c>
      <c r="P17" s="130">
        <v>39570</v>
      </c>
      <c r="Q17" s="130">
        <v>42322</v>
      </c>
    </row>
    <row r="18" spans="2:17">
      <c r="B18" s="128">
        <v>2</v>
      </c>
      <c r="C18" s="129" t="s">
        <v>32</v>
      </c>
      <c r="D18" s="98"/>
      <c r="E18" s="130">
        <v>115328</v>
      </c>
      <c r="F18" s="130">
        <v>108682</v>
      </c>
      <c r="G18" s="130">
        <v>104029</v>
      </c>
      <c r="H18" s="130">
        <v>107284</v>
      </c>
      <c r="I18" s="130">
        <v>119944</v>
      </c>
      <c r="J18" s="130">
        <v>109109</v>
      </c>
      <c r="K18" s="131">
        <v>111722</v>
      </c>
      <c r="L18" s="131">
        <v>103028</v>
      </c>
      <c r="M18" s="131">
        <v>104013</v>
      </c>
      <c r="N18" s="146">
        <v>92168</v>
      </c>
      <c r="O18" s="130">
        <v>98090</v>
      </c>
      <c r="P18" s="130">
        <v>109729</v>
      </c>
      <c r="Q18" s="130">
        <v>121065</v>
      </c>
    </row>
    <row r="19" spans="2:17">
      <c r="B19" s="128">
        <v>3</v>
      </c>
      <c r="C19" s="129" t="s">
        <v>33</v>
      </c>
      <c r="D19" s="98"/>
      <c r="E19" s="130">
        <v>18443</v>
      </c>
      <c r="F19" s="130">
        <v>20889</v>
      </c>
      <c r="G19" s="130">
        <v>23573</v>
      </c>
      <c r="H19" s="130">
        <v>22610</v>
      </c>
      <c r="I19" s="130">
        <v>21415</v>
      </c>
      <c r="J19" s="130">
        <v>24606</v>
      </c>
      <c r="K19" s="131">
        <v>24174</v>
      </c>
      <c r="L19" s="131">
        <v>23438</v>
      </c>
      <c r="M19" s="131">
        <v>22644</v>
      </c>
      <c r="N19" s="146">
        <v>18254</v>
      </c>
      <c r="O19" s="130">
        <v>18677</v>
      </c>
      <c r="P19" s="130">
        <v>20486</v>
      </c>
      <c r="Q19" s="130">
        <v>22849</v>
      </c>
    </row>
    <row r="20" spans="2:17">
      <c r="B20" s="128">
        <v>4</v>
      </c>
      <c r="C20" s="129" t="s">
        <v>34</v>
      </c>
      <c r="D20" s="98"/>
      <c r="E20" s="130">
        <v>2488</v>
      </c>
      <c r="F20" s="130">
        <v>1266</v>
      </c>
      <c r="G20" s="130">
        <v>1775</v>
      </c>
      <c r="H20" s="130">
        <v>1961</v>
      </c>
      <c r="I20" s="130">
        <v>1886</v>
      </c>
      <c r="J20" s="130">
        <v>2237</v>
      </c>
      <c r="K20" s="131">
        <v>2056</v>
      </c>
      <c r="L20" s="131">
        <v>2157</v>
      </c>
      <c r="M20" s="131">
        <v>2312</v>
      </c>
      <c r="N20" s="146">
        <v>2003</v>
      </c>
      <c r="O20" s="130">
        <v>5611</v>
      </c>
      <c r="P20" s="130">
        <v>25536</v>
      </c>
      <c r="Q20" s="130">
        <v>25849</v>
      </c>
    </row>
    <row r="21" spans="2:17">
      <c r="B21" s="128">
        <v>5</v>
      </c>
      <c r="C21" s="129" t="s">
        <v>35</v>
      </c>
      <c r="D21" s="98"/>
      <c r="E21" s="130">
        <v>48882</v>
      </c>
      <c r="F21" s="130">
        <v>48642</v>
      </c>
      <c r="G21" s="130">
        <v>49329</v>
      </c>
      <c r="H21" s="130">
        <v>51412</v>
      </c>
      <c r="I21" s="130">
        <v>46569</v>
      </c>
      <c r="J21" s="130">
        <v>51242</v>
      </c>
      <c r="K21" s="131">
        <v>56311</v>
      </c>
      <c r="L21" s="131">
        <v>56307</v>
      </c>
      <c r="M21" s="131">
        <v>52937</v>
      </c>
      <c r="N21" s="146">
        <v>48461</v>
      </c>
      <c r="O21" s="130">
        <v>56045</v>
      </c>
      <c r="P21" s="130">
        <v>64611</v>
      </c>
      <c r="Q21" s="130">
        <v>59763</v>
      </c>
    </row>
    <row r="22" spans="2:17">
      <c r="B22" s="128">
        <v>6</v>
      </c>
      <c r="C22" s="129" t="s">
        <v>36</v>
      </c>
      <c r="D22" s="98"/>
      <c r="E22" s="130">
        <v>10136</v>
      </c>
      <c r="F22" s="130">
        <v>12518</v>
      </c>
      <c r="G22" s="130">
        <v>11187</v>
      </c>
      <c r="H22" s="130">
        <v>9464</v>
      </c>
      <c r="I22" s="130">
        <v>6562</v>
      </c>
      <c r="J22" s="130">
        <v>13226</v>
      </c>
      <c r="K22" s="131">
        <v>24425</v>
      </c>
      <c r="L22" s="131">
        <v>24494</v>
      </c>
      <c r="M22" s="131">
        <v>26554</v>
      </c>
      <c r="N22" s="146">
        <v>25370</v>
      </c>
      <c r="O22" s="130">
        <v>28368</v>
      </c>
      <c r="P22" s="130">
        <v>28719</v>
      </c>
      <c r="Q22" s="130">
        <v>28075</v>
      </c>
    </row>
    <row r="23" spans="2:17">
      <c r="B23" s="128">
        <v>7</v>
      </c>
      <c r="C23" s="129" t="s">
        <v>37</v>
      </c>
      <c r="D23" s="98"/>
      <c r="E23" s="130">
        <v>24945</v>
      </c>
      <c r="F23" s="130">
        <v>23095</v>
      </c>
      <c r="G23" s="130">
        <v>24215</v>
      </c>
      <c r="H23" s="130">
        <v>22935</v>
      </c>
      <c r="I23" s="130">
        <v>21618</v>
      </c>
      <c r="J23" s="130">
        <v>22189</v>
      </c>
      <c r="K23" s="131">
        <v>25364</v>
      </c>
      <c r="L23" s="131">
        <v>28892</v>
      </c>
      <c r="M23" s="131">
        <v>23294</v>
      </c>
      <c r="N23" s="146">
        <v>17269</v>
      </c>
      <c r="O23" s="130">
        <v>17130</v>
      </c>
      <c r="P23" s="130">
        <v>16002</v>
      </c>
      <c r="Q23" s="130">
        <v>15095</v>
      </c>
    </row>
    <row r="24" spans="2:17">
      <c r="B24" s="128">
        <v>8</v>
      </c>
      <c r="C24" s="129" t="s">
        <v>38</v>
      </c>
      <c r="D24" s="98"/>
      <c r="E24" s="130">
        <v>65560</v>
      </c>
      <c r="F24" s="130">
        <v>61039</v>
      </c>
      <c r="G24" s="130">
        <v>61478</v>
      </c>
      <c r="H24" s="130">
        <v>58674</v>
      </c>
      <c r="I24" s="130">
        <v>61280</v>
      </c>
      <c r="J24" s="130">
        <v>57904</v>
      </c>
      <c r="K24" s="131">
        <v>68819</v>
      </c>
      <c r="L24" s="131">
        <v>68894</v>
      </c>
      <c r="M24" s="131">
        <v>71852</v>
      </c>
      <c r="N24" s="146">
        <v>66837</v>
      </c>
      <c r="O24" s="130">
        <v>73006</v>
      </c>
      <c r="P24" s="130">
        <v>73210</v>
      </c>
      <c r="Q24" s="130">
        <v>73966</v>
      </c>
    </row>
    <row r="25" spans="2:17">
      <c r="B25" s="128">
        <v>9</v>
      </c>
      <c r="C25" s="129" t="s">
        <v>39</v>
      </c>
      <c r="D25" s="98"/>
      <c r="E25" s="130">
        <v>185476</v>
      </c>
      <c r="F25" s="130">
        <v>179146</v>
      </c>
      <c r="G25" s="130">
        <v>176816</v>
      </c>
      <c r="H25" s="130">
        <v>179856</v>
      </c>
      <c r="I25" s="130">
        <v>169701</v>
      </c>
      <c r="J25" s="130">
        <v>179720</v>
      </c>
      <c r="K25" s="131">
        <v>204078</v>
      </c>
      <c r="L25" s="131">
        <v>241029</v>
      </c>
      <c r="M25" s="131">
        <v>242838</v>
      </c>
      <c r="N25" s="146">
        <v>198155</v>
      </c>
      <c r="O25" s="130">
        <v>223742</v>
      </c>
      <c r="P25" s="130">
        <v>232644</v>
      </c>
      <c r="Q25" s="130">
        <v>234474</v>
      </c>
    </row>
    <row r="26" spans="2:17">
      <c r="B26" s="128">
        <v>10</v>
      </c>
      <c r="C26" s="129" t="s">
        <v>40</v>
      </c>
      <c r="D26" s="98"/>
      <c r="E26" s="130">
        <v>31386</v>
      </c>
      <c r="F26" s="130">
        <v>27314</v>
      </c>
      <c r="G26" s="130">
        <v>26809</v>
      </c>
      <c r="H26" s="130">
        <v>24930</v>
      </c>
      <c r="I26" s="130">
        <v>29088</v>
      </c>
      <c r="J26" s="130">
        <v>32183</v>
      </c>
      <c r="K26" s="131">
        <v>34851</v>
      </c>
      <c r="L26" s="131">
        <v>31903</v>
      </c>
      <c r="M26" s="131">
        <v>30338</v>
      </c>
      <c r="N26" s="146">
        <v>26024</v>
      </c>
      <c r="O26" s="130">
        <v>29479</v>
      </c>
      <c r="P26" s="130">
        <v>26434</v>
      </c>
      <c r="Q26" s="130">
        <v>22205</v>
      </c>
    </row>
    <row r="27" spans="2:17">
      <c r="B27" s="128">
        <v>11</v>
      </c>
      <c r="C27" s="129" t="s">
        <v>41</v>
      </c>
      <c r="D27" s="98"/>
      <c r="E27" s="130">
        <v>81378</v>
      </c>
      <c r="F27" s="130">
        <v>79068</v>
      </c>
      <c r="G27" s="130">
        <v>80622</v>
      </c>
      <c r="H27" s="130">
        <v>94104</v>
      </c>
      <c r="I27" s="130">
        <v>95782</v>
      </c>
      <c r="J27" s="130">
        <v>106265</v>
      </c>
      <c r="K27" s="131">
        <v>117857</v>
      </c>
      <c r="L27" s="131">
        <v>133749</v>
      </c>
      <c r="M27" s="131">
        <v>137658</v>
      </c>
      <c r="N27" s="146">
        <v>122870</v>
      </c>
      <c r="O27" s="130">
        <v>134626</v>
      </c>
      <c r="P27" s="130">
        <v>141340</v>
      </c>
      <c r="Q27" s="130">
        <v>147311</v>
      </c>
    </row>
    <row r="28" spans="2:17">
      <c r="B28" s="128">
        <v>12</v>
      </c>
      <c r="C28" s="129" t="s">
        <v>42</v>
      </c>
      <c r="D28" s="98"/>
      <c r="E28" s="130">
        <v>43298</v>
      </c>
      <c r="F28" s="130">
        <v>39978</v>
      </c>
      <c r="G28" s="130">
        <v>39664</v>
      </c>
      <c r="H28" s="130">
        <v>39136</v>
      </c>
      <c r="I28" s="130">
        <v>36783</v>
      </c>
      <c r="J28" s="130">
        <v>36561</v>
      </c>
      <c r="K28" s="131">
        <v>32797</v>
      </c>
      <c r="L28" s="131">
        <v>27696</v>
      </c>
      <c r="M28" s="131">
        <v>27344</v>
      </c>
      <c r="N28" s="146">
        <v>23874</v>
      </c>
      <c r="O28" s="130">
        <v>24629</v>
      </c>
      <c r="P28" s="130">
        <v>27118</v>
      </c>
      <c r="Q28" s="130">
        <v>27198</v>
      </c>
    </row>
    <row r="29" spans="2:17">
      <c r="B29" s="128">
        <v>13</v>
      </c>
      <c r="C29" s="129" t="s">
        <v>43</v>
      </c>
      <c r="D29" s="98"/>
      <c r="E29" s="130">
        <v>30228</v>
      </c>
      <c r="F29" s="130">
        <v>29367</v>
      </c>
      <c r="G29" s="130">
        <v>34435</v>
      </c>
      <c r="H29" s="130">
        <v>31826</v>
      </c>
      <c r="I29" s="130">
        <v>27504</v>
      </c>
      <c r="J29" s="130">
        <v>33754</v>
      </c>
      <c r="K29" s="131">
        <v>43963</v>
      </c>
      <c r="L29" s="131">
        <v>51222</v>
      </c>
      <c r="M29" s="131">
        <v>49750</v>
      </c>
      <c r="N29" s="146">
        <v>41260</v>
      </c>
      <c r="O29" s="130">
        <v>46464</v>
      </c>
      <c r="P29" s="130">
        <v>52588</v>
      </c>
      <c r="Q29" s="130">
        <v>57225</v>
      </c>
    </row>
    <row r="30" spans="2:17">
      <c r="B30" s="128">
        <v>14</v>
      </c>
      <c r="C30" s="129" t="s">
        <v>44</v>
      </c>
      <c r="D30" s="98"/>
      <c r="E30" s="130">
        <v>87382</v>
      </c>
      <c r="F30" s="130">
        <v>89854</v>
      </c>
      <c r="G30" s="130">
        <v>101974</v>
      </c>
      <c r="H30" s="130">
        <v>91576</v>
      </c>
      <c r="I30" s="130">
        <v>95331</v>
      </c>
      <c r="J30" s="130">
        <v>136820</v>
      </c>
      <c r="K30" s="131">
        <v>166599</v>
      </c>
      <c r="L30" s="131">
        <v>162756</v>
      </c>
      <c r="M30" s="131">
        <v>156654</v>
      </c>
      <c r="N30" s="146">
        <v>126599</v>
      </c>
      <c r="O30" s="130">
        <v>128588</v>
      </c>
      <c r="P30" s="130">
        <v>128398</v>
      </c>
      <c r="Q30" s="130">
        <v>131695</v>
      </c>
    </row>
    <row r="31" spans="2:17">
      <c r="B31" s="128">
        <v>15</v>
      </c>
      <c r="C31" s="129" t="s">
        <v>45</v>
      </c>
      <c r="D31" s="98"/>
      <c r="E31" s="130">
        <v>267417</v>
      </c>
      <c r="F31" s="130">
        <v>269116</v>
      </c>
      <c r="G31" s="130">
        <v>272996</v>
      </c>
      <c r="H31" s="130">
        <v>240833</v>
      </c>
      <c r="I31" s="130">
        <v>323525</v>
      </c>
      <c r="J31" s="130">
        <v>325038</v>
      </c>
      <c r="K31" s="131">
        <v>345693</v>
      </c>
      <c r="L31" s="131">
        <v>341028</v>
      </c>
      <c r="M31" s="131">
        <v>354602</v>
      </c>
      <c r="N31" s="146">
        <v>341278</v>
      </c>
      <c r="O31" s="130">
        <v>389492</v>
      </c>
      <c r="P31" s="130">
        <v>397513</v>
      </c>
      <c r="Q31" s="130">
        <v>385853</v>
      </c>
    </row>
    <row r="32" spans="2:17">
      <c r="B32" s="128">
        <v>16</v>
      </c>
      <c r="C32" s="129" t="s">
        <v>46</v>
      </c>
      <c r="D32" s="98"/>
      <c r="E32" s="130">
        <v>33740</v>
      </c>
      <c r="F32" s="130">
        <v>33187</v>
      </c>
      <c r="G32" s="130">
        <v>33284</v>
      </c>
      <c r="H32" s="130">
        <v>35369</v>
      </c>
      <c r="I32" s="130">
        <v>30899</v>
      </c>
      <c r="J32" s="130">
        <v>32558</v>
      </c>
      <c r="K32" s="131">
        <v>41836</v>
      </c>
      <c r="L32" s="131">
        <v>45190</v>
      </c>
      <c r="M32" s="131">
        <v>46754</v>
      </c>
      <c r="N32" s="146">
        <v>45888</v>
      </c>
      <c r="O32" s="130">
        <v>46925</v>
      </c>
      <c r="P32" s="130">
        <v>45374</v>
      </c>
      <c r="Q32" s="130">
        <v>47853</v>
      </c>
    </row>
    <row r="33" spans="2:17">
      <c r="B33" s="128">
        <v>17</v>
      </c>
      <c r="C33" s="129" t="s">
        <v>47</v>
      </c>
      <c r="D33" s="98"/>
      <c r="E33" s="130">
        <v>41767</v>
      </c>
      <c r="F33" s="130">
        <v>46664</v>
      </c>
      <c r="G33" s="130">
        <v>49647</v>
      </c>
      <c r="H33" s="130">
        <v>48540</v>
      </c>
      <c r="I33" s="130">
        <v>49245</v>
      </c>
      <c r="J33" s="130">
        <v>45448</v>
      </c>
      <c r="K33" s="131">
        <v>44329</v>
      </c>
      <c r="L33" s="131">
        <v>44936</v>
      </c>
      <c r="M33" s="131">
        <v>43191</v>
      </c>
      <c r="N33" s="146">
        <v>40491</v>
      </c>
      <c r="O33" s="130">
        <v>42301</v>
      </c>
      <c r="P33" s="130">
        <v>44285</v>
      </c>
      <c r="Q33" s="130">
        <v>46356</v>
      </c>
    </row>
    <row r="34" spans="2:17">
      <c r="B34" s="128">
        <v>18</v>
      </c>
      <c r="C34" s="129" t="s">
        <v>48</v>
      </c>
      <c r="D34" s="98"/>
      <c r="E34" s="130">
        <v>7562</v>
      </c>
      <c r="F34" s="130">
        <v>7113</v>
      </c>
      <c r="G34" s="130">
        <v>7585</v>
      </c>
      <c r="H34" s="130">
        <v>7211</v>
      </c>
      <c r="I34" s="130">
        <v>6651</v>
      </c>
      <c r="J34" s="130">
        <v>3668</v>
      </c>
      <c r="K34" s="131">
        <v>3220</v>
      </c>
      <c r="L34" s="131">
        <v>4545</v>
      </c>
      <c r="M34" s="131">
        <v>4642</v>
      </c>
      <c r="N34" s="146">
        <v>4165</v>
      </c>
      <c r="O34" s="130">
        <v>5072</v>
      </c>
      <c r="P34" s="130">
        <v>9152</v>
      </c>
      <c r="Q34" s="130">
        <v>12365</v>
      </c>
    </row>
    <row r="35" spans="2:17">
      <c r="B35" s="128">
        <v>19</v>
      </c>
      <c r="C35" s="129" t="s">
        <v>49</v>
      </c>
      <c r="D35" s="98"/>
      <c r="E35" s="130">
        <v>71310</v>
      </c>
      <c r="F35" s="130">
        <v>59961</v>
      </c>
      <c r="G35" s="130">
        <v>69372</v>
      </c>
      <c r="H35" s="130">
        <v>71280</v>
      </c>
      <c r="I35" s="130">
        <v>72350</v>
      </c>
      <c r="J35" s="130">
        <v>84746</v>
      </c>
      <c r="K35" s="131">
        <v>83974</v>
      </c>
      <c r="L35" s="131">
        <v>81125</v>
      </c>
      <c r="M35" s="131">
        <v>75871</v>
      </c>
      <c r="N35" s="146">
        <v>78949</v>
      </c>
      <c r="O35" s="130">
        <v>94321</v>
      </c>
      <c r="P35" s="130">
        <v>105732</v>
      </c>
      <c r="Q35" s="130">
        <v>97035</v>
      </c>
    </row>
    <row r="36" spans="2:17">
      <c r="B36" s="128">
        <v>20</v>
      </c>
      <c r="C36" s="129" t="s">
        <v>50</v>
      </c>
      <c r="D36" s="98"/>
      <c r="E36" s="130">
        <v>49250</v>
      </c>
      <c r="F36" s="130">
        <v>50272</v>
      </c>
      <c r="G36" s="130">
        <v>44816</v>
      </c>
      <c r="H36" s="130">
        <v>34626</v>
      </c>
      <c r="I36" s="130">
        <v>6127</v>
      </c>
      <c r="J36" s="130">
        <v>31607</v>
      </c>
      <c r="K36" s="131">
        <v>31938</v>
      </c>
      <c r="L36" s="131">
        <v>41989</v>
      </c>
      <c r="M36" s="131">
        <v>43788</v>
      </c>
      <c r="N36" s="146">
        <v>39061</v>
      </c>
      <c r="O36" s="130">
        <v>41589</v>
      </c>
      <c r="P36" s="130">
        <v>43339</v>
      </c>
      <c r="Q36" s="130">
        <v>42199</v>
      </c>
    </row>
    <row r="37" spans="2:17">
      <c r="B37" s="128">
        <v>21</v>
      </c>
      <c r="C37" s="129" t="s">
        <v>51</v>
      </c>
      <c r="D37" s="98"/>
      <c r="E37" s="130">
        <v>83225</v>
      </c>
      <c r="F37" s="130">
        <v>91651</v>
      </c>
      <c r="G37" s="130">
        <v>81428</v>
      </c>
      <c r="H37" s="130">
        <v>71706</v>
      </c>
      <c r="I37" s="130">
        <v>64399</v>
      </c>
      <c r="J37" s="130">
        <v>51061</v>
      </c>
      <c r="K37" s="131">
        <v>53800</v>
      </c>
      <c r="L37" s="131">
        <v>61172</v>
      </c>
      <c r="M37" s="131">
        <v>76556</v>
      </c>
      <c r="N37" s="146">
        <v>63587</v>
      </c>
      <c r="O37" s="130">
        <v>75141</v>
      </c>
      <c r="P37" s="130">
        <v>77106</v>
      </c>
      <c r="Q37" s="130">
        <v>77244</v>
      </c>
    </row>
    <row r="38" spans="2:17">
      <c r="B38" s="128">
        <v>22</v>
      </c>
      <c r="C38" s="129" t="s">
        <v>52</v>
      </c>
      <c r="D38" s="98"/>
      <c r="E38" s="130">
        <v>23346</v>
      </c>
      <c r="F38" s="130">
        <v>26032</v>
      </c>
      <c r="G38" s="130">
        <v>27863</v>
      </c>
      <c r="H38" s="130">
        <v>35177</v>
      </c>
      <c r="I38" s="130">
        <v>32817</v>
      </c>
      <c r="J38" s="130">
        <v>42900</v>
      </c>
      <c r="K38" s="131">
        <v>53379</v>
      </c>
      <c r="L38" s="131">
        <v>57809</v>
      </c>
      <c r="M38" s="131">
        <v>60515</v>
      </c>
      <c r="N38" s="146">
        <v>52026</v>
      </c>
      <c r="O38" s="130">
        <v>53944</v>
      </c>
      <c r="P38" s="130">
        <v>58676</v>
      </c>
      <c r="Q38" s="130">
        <v>63420</v>
      </c>
    </row>
    <row r="39" spans="2:17">
      <c r="B39" s="128">
        <v>23</v>
      </c>
      <c r="C39" s="129" t="s">
        <v>53</v>
      </c>
      <c r="D39" s="98"/>
      <c r="E39" s="130">
        <v>32900</v>
      </c>
      <c r="F39" s="130">
        <v>35284</v>
      </c>
      <c r="G39" s="130">
        <v>35271</v>
      </c>
      <c r="H39" s="130">
        <v>32089</v>
      </c>
      <c r="I39" s="130">
        <v>32496</v>
      </c>
      <c r="J39" s="130">
        <v>18958</v>
      </c>
      <c r="K39" s="131">
        <v>26518</v>
      </c>
      <c r="L39" s="131">
        <v>34043</v>
      </c>
      <c r="M39" s="131">
        <v>45896</v>
      </c>
      <c r="N39" s="146">
        <v>40751</v>
      </c>
      <c r="O39" s="130">
        <v>47753</v>
      </c>
      <c r="P39" s="130">
        <v>51297</v>
      </c>
      <c r="Q39" s="130">
        <v>54327</v>
      </c>
    </row>
    <row r="40" spans="2:17">
      <c r="B40" s="128">
        <v>24</v>
      </c>
      <c r="C40" s="129" t="s">
        <v>54</v>
      </c>
      <c r="D40" s="98"/>
      <c r="E40" s="130">
        <v>37308</v>
      </c>
      <c r="F40" s="130">
        <v>31521</v>
      </c>
      <c r="G40" s="130">
        <v>20104</v>
      </c>
      <c r="H40" s="130">
        <v>17499</v>
      </c>
      <c r="I40" s="130">
        <v>21419</v>
      </c>
      <c r="J40" s="130">
        <v>28613</v>
      </c>
      <c r="K40" s="131">
        <v>35179</v>
      </c>
      <c r="L40" s="131">
        <v>38362</v>
      </c>
      <c r="M40" s="131">
        <v>52288</v>
      </c>
      <c r="N40" s="146">
        <v>45808</v>
      </c>
      <c r="O40" s="130">
        <v>51070</v>
      </c>
      <c r="P40" s="130">
        <v>55902</v>
      </c>
      <c r="Q40" s="130">
        <v>60760</v>
      </c>
    </row>
    <row r="41" spans="2:17">
      <c r="B41" s="128">
        <v>25</v>
      </c>
      <c r="C41" s="129" t="s">
        <v>55</v>
      </c>
      <c r="D41" s="98"/>
      <c r="E41" s="130">
        <v>35855</v>
      </c>
      <c r="F41" s="130">
        <v>34779</v>
      </c>
      <c r="G41" s="130">
        <v>34350</v>
      </c>
      <c r="H41" s="130">
        <v>33174</v>
      </c>
      <c r="I41" s="130">
        <v>25812</v>
      </c>
      <c r="J41" s="130">
        <v>22141</v>
      </c>
      <c r="K41" s="131">
        <v>22931</v>
      </c>
      <c r="L41" s="131">
        <v>23486</v>
      </c>
      <c r="M41" s="131">
        <v>23443</v>
      </c>
      <c r="N41" s="146">
        <v>23910</v>
      </c>
      <c r="O41" s="130">
        <v>27386</v>
      </c>
      <c r="P41" s="130">
        <v>30311</v>
      </c>
      <c r="Q41" s="130">
        <v>33645</v>
      </c>
    </row>
    <row r="42" spans="2:17">
      <c r="B42" s="128">
        <v>26</v>
      </c>
      <c r="C42" s="129" t="s">
        <v>56</v>
      </c>
      <c r="D42" s="98"/>
      <c r="E42" s="130">
        <v>30769</v>
      </c>
      <c r="F42" s="130">
        <v>34198</v>
      </c>
      <c r="G42" s="130">
        <v>34492</v>
      </c>
      <c r="H42" s="130">
        <v>31182</v>
      </c>
      <c r="I42" s="130">
        <v>28659</v>
      </c>
      <c r="J42" s="130">
        <v>39423</v>
      </c>
      <c r="K42" s="131">
        <v>25969</v>
      </c>
      <c r="L42" s="131">
        <v>18197</v>
      </c>
      <c r="M42" s="131">
        <v>23438</v>
      </c>
      <c r="N42" s="146">
        <v>31090</v>
      </c>
      <c r="O42" s="130">
        <v>37301</v>
      </c>
      <c r="P42" s="130">
        <v>33511</v>
      </c>
      <c r="Q42" s="130">
        <v>36125</v>
      </c>
    </row>
    <row r="43" spans="2:17">
      <c r="B43" s="128">
        <v>27</v>
      </c>
      <c r="C43" s="129" t="s">
        <v>57</v>
      </c>
      <c r="D43" s="98"/>
      <c r="E43" s="130">
        <v>67091</v>
      </c>
      <c r="F43" s="130">
        <v>65613</v>
      </c>
      <c r="G43" s="130">
        <v>61819</v>
      </c>
      <c r="H43" s="130">
        <v>60705</v>
      </c>
      <c r="I43" s="130">
        <v>57452</v>
      </c>
      <c r="J43" s="130">
        <v>59434</v>
      </c>
      <c r="K43" s="131">
        <v>60395</v>
      </c>
      <c r="L43" s="131">
        <v>58271</v>
      </c>
      <c r="M43" s="131">
        <v>56561</v>
      </c>
      <c r="N43" s="146">
        <v>45014</v>
      </c>
      <c r="O43" s="130">
        <v>48715</v>
      </c>
      <c r="P43" s="130">
        <v>45448</v>
      </c>
      <c r="Q43" s="130">
        <v>43991</v>
      </c>
    </row>
    <row r="44" spans="2:17">
      <c r="B44" s="128">
        <v>28</v>
      </c>
      <c r="C44" s="129" t="s">
        <v>58</v>
      </c>
      <c r="D44" s="98"/>
      <c r="E44" s="130">
        <v>48861</v>
      </c>
      <c r="F44" s="130">
        <v>44309</v>
      </c>
      <c r="G44" s="130">
        <v>36739</v>
      </c>
      <c r="H44" s="130">
        <v>44637</v>
      </c>
      <c r="I44" s="130">
        <v>44527</v>
      </c>
      <c r="J44" s="130">
        <v>48528</v>
      </c>
      <c r="K44" s="131">
        <v>47163</v>
      </c>
      <c r="L44" s="131">
        <v>44048</v>
      </c>
      <c r="M44" s="131">
        <v>42413</v>
      </c>
      <c r="N44" s="146">
        <v>31844</v>
      </c>
      <c r="O44" s="130">
        <v>36636</v>
      </c>
      <c r="P44" s="130">
        <v>37623</v>
      </c>
      <c r="Q44" s="130">
        <v>41629</v>
      </c>
    </row>
    <row r="45" spans="2:17">
      <c r="B45" s="128">
        <v>29</v>
      </c>
      <c r="C45" s="129" t="s">
        <v>59</v>
      </c>
      <c r="D45" s="98"/>
      <c r="E45" s="130">
        <v>7080</v>
      </c>
      <c r="F45" s="130">
        <v>7473</v>
      </c>
      <c r="G45" s="130">
        <v>7993</v>
      </c>
      <c r="H45" s="130">
        <v>7984</v>
      </c>
      <c r="I45" s="130">
        <v>8317</v>
      </c>
      <c r="J45" s="130">
        <v>6775</v>
      </c>
      <c r="K45" s="131">
        <v>6964</v>
      </c>
      <c r="L45" s="131">
        <v>6369</v>
      </c>
      <c r="M45" s="131">
        <v>4411</v>
      </c>
      <c r="N45" s="146">
        <v>4141</v>
      </c>
      <c r="O45" s="130">
        <v>4527</v>
      </c>
      <c r="P45" s="130">
        <v>4415</v>
      </c>
      <c r="Q45" s="130">
        <v>3882</v>
      </c>
    </row>
    <row r="46" spans="2:17">
      <c r="B46" s="128">
        <v>30</v>
      </c>
      <c r="C46" s="129" t="s">
        <v>60</v>
      </c>
      <c r="D46" s="98"/>
      <c r="E46" s="130">
        <v>74241</v>
      </c>
      <c r="F46" s="130">
        <v>77937</v>
      </c>
      <c r="G46" s="130">
        <v>72164</v>
      </c>
      <c r="H46" s="130">
        <v>48480</v>
      </c>
      <c r="I46" s="130">
        <v>45539</v>
      </c>
      <c r="J46" s="130">
        <v>42312</v>
      </c>
      <c r="K46" s="131">
        <v>66379</v>
      </c>
      <c r="L46" s="131">
        <v>60758</v>
      </c>
      <c r="M46" s="131">
        <v>89822</v>
      </c>
      <c r="N46" s="146">
        <v>79259</v>
      </c>
      <c r="O46" s="130">
        <v>88307</v>
      </c>
      <c r="P46" s="130">
        <v>86154</v>
      </c>
      <c r="Q46" s="130">
        <v>86520</v>
      </c>
    </row>
    <row r="47" spans="2:17">
      <c r="B47" s="128">
        <v>31</v>
      </c>
      <c r="C47" s="129" t="s">
        <v>61</v>
      </c>
      <c r="D47" s="98"/>
      <c r="E47" s="130">
        <v>49841</v>
      </c>
      <c r="F47" s="130">
        <v>46715</v>
      </c>
      <c r="G47" s="130">
        <v>44594</v>
      </c>
      <c r="H47" s="130">
        <v>31374</v>
      </c>
      <c r="I47" s="130">
        <v>34716</v>
      </c>
      <c r="J47" s="130">
        <v>34288</v>
      </c>
      <c r="K47" s="131">
        <v>24390</v>
      </c>
      <c r="L47" s="131">
        <v>13129</v>
      </c>
      <c r="M47" s="131">
        <v>16419</v>
      </c>
      <c r="N47" s="146">
        <v>8417</v>
      </c>
      <c r="O47" s="130">
        <v>8565</v>
      </c>
      <c r="P47" s="130">
        <v>4209</v>
      </c>
      <c r="Q47" s="130">
        <v>4280</v>
      </c>
    </row>
    <row r="48" spans="2:17">
      <c r="B48" s="128">
        <v>32</v>
      </c>
      <c r="C48" s="129" t="s">
        <v>62</v>
      </c>
      <c r="D48" s="98"/>
      <c r="E48" s="130">
        <v>14224</v>
      </c>
      <c r="F48" s="130">
        <v>15978</v>
      </c>
      <c r="G48" s="130">
        <v>14542</v>
      </c>
      <c r="H48" s="130">
        <v>16072</v>
      </c>
      <c r="I48" s="130">
        <v>16179</v>
      </c>
      <c r="J48" s="130">
        <v>17136</v>
      </c>
      <c r="K48" s="131">
        <v>18874</v>
      </c>
      <c r="L48" s="131">
        <v>21070</v>
      </c>
      <c r="M48" s="131">
        <v>23952</v>
      </c>
      <c r="N48" s="146">
        <v>22742</v>
      </c>
      <c r="O48" s="130">
        <v>25110</v>
      </c>
      <c r="P48" s="130">
        <v>25546</v>
      </c>
      <c r="Q48" s="130">
        <v>26644</v>
      </c>
    </row>
    <row r="49" spans="2:17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7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7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7">
      <c r="B52" s="96"/>
      <c r="C52" s="96"/>
      <c r="D52" s="98"/>
      <c r="E52" s="127" t="str">
        <f t="shared" ref="E52:Q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  <c r="Q52" s="127" t="str">
        <f t="shared" si="1"/>
        <v>Crimes</v>
      </c>
    </row>
    <row r="53" spans="2:17">
      <c r="B53" s="96"/>
      <c r="C53" s="96"/>
      <c r="D53" s="98"/>
      <c r="E53" s="127" t="str">
        <f t="shared" ref="E53:Q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  <c r="N53" s="127" t="str">
        <f t="shared" si="2"/>
        <v># Cases</v>
      </c>
      <c r="O53" s="127" t="str">
        <f t="shared" si="2"/>
        <v># Cases</v>
      </c>
      <c r="P53" s="127" t="str">
        <f t="shared" si="2"/>
        <v># Cases</v>
      </c>
      <c r="Q53" s="127" t="str">
        <f t="shared" si="2"/>
        <v># Cases</v>
      </c>
    </row>
    <row r="54" spans="2:17">
      <c r="B54" s="128" t="s">
        <v>63</v>
      </c>
      <c r="C54" s="128" t="s">
        <v>64</v>
      </c>
      <c r="D54" s="98"/>
      <c r="E54" s="132">
        <f>SUM(E17:E48)</f>
        <v>1741235</v>
      </c>
      <c r="F54" s="132">
        <f t="shared" ref="F54:Q54" si="3">SUM(F17:F48)</f>
        <v>1722598</v>
      </c>
      <c r="G54" s="132">
        <f t="shared" si="3"/>
        <v>1704886</v>
      </c>
      <c r="H54" s="132">
        <f t="shared" si="3"/>
        <v>1624399</v>
      </c>
      <c r="I54" s="132">
        <f t="shared" si="3"/>
        <v>1657804</v>
      </c>
      <c r="J54" s="132">
        <f t="shared" si="3"/>
        <v>1764179</v>
      </c>
      <c r="K54" s="132">
        <f t="shared" si="3"/>
        <v>1939495</v>
      </c>
      <c r="L54" s="132">
        <f t="shared" si="3"/>
        <v>1989926</v>
      </c>
      <c r="M54" s="132">
        <f t="shared" si="3"/>
        <v>2071179</v>
      </c>
      <c r="N54" s="132">
        <f t="shared" si="3"/>
        <v>1841191</v>
      </c>
      <c r="O54" s="132">
        <f t="shared" si="3"/>
        <v>2044255</v>
      </c>
      <c r="P54" s="132">
        <f t="shared" si="3"/>
        <v>2141978</v>
      </c>
      <c r="Q54" s="132">
        <f t="shared" si="3"/>
        <v>2173220</v>
      </c>
    </row>
    <row r="55" spans="2:17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7">
      <c r="B56" s="96"/>
      <c r="C56" s="128" t="s">
        <v>65</v>
      </c>
      <c r="D56" s="98"/>
      <c r="E56" s="142">
        <f>MEDIAN(E17:Q48)</f>
        <v>41005.5</v>
      </c>
      <c r="F56" s="132"/>
      <c r="G56" s="132"/>
      <c r="H56" s="132"/>
      <c r="I56" s="132"/>
      <c r="J56" s="132"/>
      <c r="K56" s="132"/>
      <c r="L56" s="132"/>
      <c r="M56" s="132"/>
    </row>
    <row r="57" spans="2:17">
      <c r="B57" s="96"/>
      <c r="C57" s="128" t="s">
        <v>126</v>
      </c>
      <c r="D57" s="98"/>
      <c r="E57" s="142">
        <f>AVERAGE(E17:Q48)</f>
        <v>58693.137019230766</v>
      </c>
      <c r="F57" s="133"/>
      <c r="G57" s="133"/>
      <c r="H57" s="133"/>
      <c r="I57" s="133"/>
      <c r="J57" s="133"/>
      <c r="K57" s="133"/>
      <c r="L57" s="133"/>
      <c r="M57" s="133"/>
    </row>
    <row r="58" spans="2:17">
      <c r="B58" s="96"/>
      <c r="C58" s="128" t="s">
        <v>127</v>
      </c>
      <c r="D58" s="98"/>
      <c r="E58" s="142">
        <f>STDEV(E17:Q48)</f>
        <v>64300.909519794091</v>
      </c>
      <c r="F58" s="131"/>
      <c r="G58" s="131"/>
      <c r="H58" s="131"/>
      <c r="I58" s="131"/>
      <c r="J58" s="131"/>
      <c r="K58" s="131"/>
      <c r="L58" s="131"/>
      <c r="M58" s="131"/>
    </row>
    <row r="59" spans="2:17">
      <c r="E59" s="144"/>
      <c r="F59" s="134"/>
      <c r="G59" s="134"/>
      <c r="H59" s="134"/>
      <c r="I59" s="134"/>
      <c r="J59" s="134"/>
      <c r="K59" s="134"/>
      <c r="L59" s="134"/>
      <c r="M59" s="134"/>
    </row>
    <row r="60" spans="2:17">
      <c r="C60" s="128" t="s">
        <v>124</v>
      </c>
      <c r="E60" s="142">
        <f>MAX(E17:Q48)</f>
        <v>397513</v>
      </c>
    </row>
    <row r="61" spans="2:17">
      <c r="C61" s="135" t="s">
        <v>125</v>
      </c>
      <c r="E61" s="142">
        <f>MIN(E17:Q48)</f>
        <v>1266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C628-400A-4456-AAF9-D97DC7C4DF88}">
  <sheetPr>
    <tabColor rgb="FF0070C0"/>
  </sheetPr>
  <dimension ref="B5:Q61"/>
  <sheetViews>
    <sheetView topLeftCell="K1" zoomScale="88" workbookViewId="0">
      <selection activeCell="G22" sqref="G22"/>
    </sheetView>
  </sheetViews>
  <sheetFormatPr baseColWidth="10" defaultColWidth="8.88671875" defaultRowHeight="14.4"/>
  <cols>
    <col min="1" max="2" width="8.88671875" style="103"/>
    <col min="3" max="3" width="26.109375" style="103" bestFit="1" customWidth="1"/>
    <col min="4" max="4" width="1.77734375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  <c r="Q8" s="101" t="s">
        <v>132</v>
      </c>
    </row>
    <row r="9" spans="2:17">
      <c r="B9" s="96"/>
      <c r="C9" s="97" t="s">
        <v>26</v>
      </c>
      <c r="D9" s="98"/>
      <c r="E9" s="104" t="s">
        <v>70</v>
      </c>
      <c r="F9" s="105" t="s">
        <v>70</v>
      </c>
      <c r="G9" s="106" t="s">
        <v>70</v>
      </c>
      <c r="H9" s="107" t="s">
        <v>70</v>
      </c>
      <c r="I9" s="137" t="s">
        <v>70</v>
      </c>
      <c r="J9" s="104" t="s">
        <v>70</v>
      </c>
      <c r="K9" s="105" t="s">
        <v>70</v>
      </c>
      <c r="L9" s="106" t="s">
        <v>70</v>
      </c>
      <c r="M9" s="107" t="s">
        <v>70</v>
      </c>
      <c r="N9" s="137" t="s">
        <v>70</v>
      </c>
      <c r="O9" s="104" t="s">
        <v>70</v>
      </c>
      <c r="P9" s="105" t="s">
        <v>70</v>
      </c>
      <c r="Q9" s="106" t="s">
        <v>70</v>
      </c>
    </row>
    <row r="10" spans="2:17">
      <c r="B10" s="96"/>
      <c r="C10" s="97" t="s">
        <v>27</v>
      </c>
      <c r="D10" s="98"/>
      <c r="E10" s="108" t="s">
        <v>133</v>
      </c>
      <c r="F10" s="109" t="s">
        <v>133</v>
      </c>
      <c r="G10" s="110" t="s">
        <v>133</v>
      </c>
      <c r="H10" s="111" t="s">
        <v>133</v>
      </c>
      <c r="I10" s="138" t="s">
        <v>133</v>
      </c>
      <c r="J10" s="108" t="s">
        <v>133</v>
      </c>
      <c r="K10" s="109" t="s">
        <v>133</v>
      </c>
      <c r="L10" s="110" t="s">
        <v>133</v>
      </c>
      <c r="M10" s="111" t="s">
        <v>133</v>
      </c>
      <c r="N10" s="138" t="s">
        <v>133</v>
      </c>
      <c r="O10" s="108" t="s">
        <v>133</v>
      </c>
      <c r="P10" s="109" t="s">
        <v>133</v>
      </c>
      <c r="Q10" s="110" t="s">
        <v>133</v>
      </c>
    </row>
    <row r="11" spans="2:17">
      <c r="B11" s="96"/>
      <c r="C11" s="97" t="s">
        <v>2</v>
      </c>
      <c r="D11" s="98"/>
      <c r="E11" s="112" t="s">
        <v>7</v>
      </c>
      <c r="F11" s="113" t="s">
        <v>7</v>
      </c>
      <c r="G11" s="114" t="s">
        <v>7</v>
      </c>
      <c r="H11" s="115" t="s">
        <v>7</v>
      </c>
      <c r="I11" s="139" t="s">
        <v>7</v>
      </c>
      <c r="J11" s="112" t="s">
        <v>7</v>
      </c>
      <c r="K11" s="113" t="s">
        <v>7</v>
      </c>
      <c r="L11" s="114" t="s">
        <v>7</v>
      </c>
      <c r="M11" s="115" t="s">
        <v>7</v>
      </c>
      <c r="N11" s="139" t="s">
        <v>7</v>
      </c>
      <c r="O11" s="112" t="s">
        <v>7</v>
      </c>
      <c r="P11" s="113" t="s">
        <v>7</v>
      </c>
      <c r="Q11" s="114" t="s">
        <v>7</v>
      </c>
    </row>
    <row r="12" spans="2:17">
      <c r="B12" s="96"/>
      <c r="C12" s="97" t="s">
        <v>3</v>
      </c>
      <c r="D12" s="98"/>
      <c r="E12" s="116" t="s">
        <v>74</v>
      </c>
      <c r="F12" s="117" t="s">
        <v>74</v>
      </c>
      <c r="G12" s="118" t="s">
        <v>74</v>
      </c>
      <c r="H12" s="119" t="s">
        <v>74</v>
      </c>
      <c r="I12" s="140" t="s">
        <v>74</v>
      </c>
      <c r="J12" s="116" t="s">
        <v>74</v>
      </c>
      <c r="K12" s="117" t="s">
        <v>74</v>
      </c>
      <c r="L12" s="118" t="s">
        <v>74</v>
      </c>
      <c r="M12" s="119" t="s">
        <v>74</v>
      </c>
      <c r="N12" s="140" t="s">
        <v>74</v>
      </c>
      <c r="O12" s="116" t="s">
        <v>74</v>
      </c>
      <c r="P12" s="117" t="s">
        <v>74</v>
      </c>
      <c r="Q12" s="118" t="s">
        <v>74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26"/>
      <c r="E16" s="127">
        <v>1</v>
      </c>
      <c r="F16" s="127">
        <v>2</v>
      </c>
      <c r="G16" s="127">
        <v>3</v>
      </c>
      <c r="H16" s="127">
        <v>4</v>
      </c>
      <c r="I16" s="127">
        <v>5</v>
      </c>
      <c r="J16" s="127">
        <v>6</v>
      </c>
      <c r="K16" s="127">
        <v>7</v>
      </c>
      <c r="L16" s="127">
        <v>8</v>
      </c>
      <c r="M16" s="127">
        <v>9</v>
      </c>
      <c r="N16" s="127">
        <v>10</v>
      </c>
      <c r="O16" s="127">
        <v>11</v>
      </c>
      <c r="P16" s="127">
        <v>12</v>
      </c>
      <c r="Q16" s="127">
        <v>13</v>
      </c>
    </row>
    <row r="17" spans="2:17">
      <c r="B17" s="128">
        <v>1</v>
      </c>
      <c r="C17" s="129" t="s">
        <v>31</v>
      </c>
      <c r="D17" s="98"/>
      <c r="E17" s="130">
        <v>229</v>
      </c>
      <c r="F17" s="130">
        <v>190</v>
      </c>
      <c r="G17" s="130">
        <v>170</v>
      </c>
      <c r="H17" s="130">
        <v>246</v>
      </c>
      <c r="I17" s="130">
        <v>211</v>
      </c>
      <c r="J17" s="130">
        <v>233</v>
      </c>
      <c r="K17" s="131">
        <v>258</v>
      </c>
      <c r="L17" s="131">
        <v>287</v>
      </c>
      <c r="M17" s="131">
        <v>274</v>
      </c>
      <c r="N17" s="146">
        <v>224</v>
      </c>
      <c r="O17" s="130">
        <v>229</v>
      </c>
      <c r="P17" s="130">
        <v>236</v>
      </c>
      <c r="Q17" s="130">
        <v>252</v>
      </c>
    </row>
    <row r="18" spans="2:17">
      <c r="B18" s="128">
        <v>2</v>
      </c>
      <c r="C18" s="129" t="s">
        <v>32</v>
      </c>
      <c r="D18" s="98"/>
      <c r="E18" s="130">
        <v>673</v>
      </c>
      <c r="F18" s="130">
        <v>789</v>
      </c>
      <c r="G18" s="130">
        <v>922</v>
      </c>
      <c r="H18" s="130">
        <v>1153</v>
      </c>
      <c r="I18" s="130">
        <v>1229</v>
      </c>
      <c r="J18" s="130">
        <v>1515</v>
      </c>
      <c r="K18" s="131">
        <v>2441</v>
      </c>
      <c r="L18" s="131">
        <v>3196</v>
      </c>
      <c r="M18" s="131">
        <v>3088</v>
      </c>
      <c r="N18" s="146">
        <v>3098</v>
      </c>
      <c r="O18" s="130">
        <v>3245</v>
      </c>
      <c r="P18" s="130">
        <v>3019</v>
      </c>
      <c r="Q18" s="130">
        <v>2638</v>
      </c>
    </row>
    <row r="19" spans="2:17">
      <c r="B19" s="128">
        <v>3</v>
      </c>
      <c r="C19" s="129" t="s">
        <v>33</v>
      </c>
      <c r="D19" s="98"/>
      <c r="E19" s="130">
        <v>80</v>
      </c>
      <c r="F19" s="130">
        <v>82</v>
      </c>
      <c r="G19" s="130">
        <v>89</v>
      </c>
      <c r="H19" s="130">
        <v>109</v>
      </c>
      <c r="I19" s="130">
        <v>201</v>
      </c>
      <c r="J19" s="130">
        <v>272</v>
      </c>
      <c r="K19" s="131">
        <v>693</v>
      </c>
      <c r="L19" s="131">
        <v>244</v>
      </c>
      <c r="M19" s="131">
        <v>170</v>
      </c>
      <c r="N19" s="146">
        <v>122</v>
      </c>
      <c r="O19" s="130">
        <v>127</v>
      </c>
      <c r="P19" s="130">
        <v>118</v>
      </c>
      <c r="Q19" s="130">
        <v>113</v>
      </c>
    </row>
    <row r="20" spans="2:17">
      <c r="B20" s="128">
        <v>4</v>
      </c>
      <c r="C20" s="129" t="s">
        <v>34</v>
      </c>
      <c r="D20" s="98"/>
      <c r="E20" s="130">
        <v>120</v>
      </c>
      <c r="F20" s="130">
        <v>128</v>
      </c>
      <c r="G20" s="130">
        <v>137</v>
      </c>
      <c r="H20" s="130">
        <v>147</v>
      </c>
      <c r="I20" s="130">
        <v>122</v>
      </c>
      <c r="J20" s="130">
        <v>170</v>
      </c>
      <c r="K20" s="131">
        <v>143</v>
      </c>
      <c r="L20" s="131">
        <v>160</v>
      </c>
      <c r="M20" s="131">
        <v>140</v>
      </c>
      <c r="N20" s="146">
        <v>125</v>
      </c>
      <c r="O20" s="130">
        <v>179</v>
      </c>
      <c r="P20" s="130">
        <v>214</v>
      </c>
      <c r="Q20" s="130">
        <v>228</v>
      </c>
    </row>
    <row r="21" spans="2:17">
      <c r="B21" s="128">
        <v>5</v>
      </c>
      <c r="C21" s="129" t="s">
        <v>35</v>
      </c>
      <c r="D21" s="98"/>
      <c r="E21" s="130">
        <v>946</v>
      </c>
      <c r="F21" s="130">
        <v>1059</v>
      </c>
      <c r="G21" s="130">
        <v>948</v>
      </c>
      <c r="H21" s="130">
        <v>723</v>
      </c>
      <c r="I21" s="130">
        <v>551</v>
      </c>
      <c r="J21" s="130">
        <v>489</v>
      </c>
      <c r="K21" s="131">
        <v>485</v>
      </c>
      <c r="L21" s="131">
        <v>492</v>
      </c>
      <c r="M21" s="131">
        <v>473</v>
      </c>
      <c r="N21" s="146">
        <v>414</v>
      </c>
      <c r="O21" s="130">
        <v>383</v>
      </c>
      <c r="P21" s="130">
        <v>415</v>
      </c>
      <c r="Q21" s="130">
        <v>418</v>
      </c>
    </row>
    <row r="22" spans="2:17">
      <c r="B22" s="128">
        <v>6</v>
      </c>
      <c r="C22" s="129" t="s">
        <v>36</v>
      </c>
      <c r="D22" s="98"/>
      <c r="E22" s="130">
        <v>244</v>
      </c>
      <c r="F22" s="130">
        <v>379</v>
      </c>
      <c r="G22" s="130">
        <v>243</v>
      </c>
      <c r="H22" s="130">
        <v>153</v>
      </c>
      <c r="I22" s="130">
        <v>227</v>
      </c>
      <c r="J22" s="130">
        <v>619</v>
      </c>
      <c r="K22" s="131">
        <v>793</v>
      </c>
      <c r="L22" s="131">
        <v>738</v>
      </c>
      <c r="M22" s="131">
        <v>790</v>
      </c>
      <c r="N22" s="146">
        <v>664</v>
      </c>
      <c r="O22" s="130">
        <v>624</v>
      </c>
      <c r="P22" s="130">
        <v>919</v>
      </c>
      <c r="Q22" s="130">
        <v>954</v>
      </c>
    </row>
    <row r="23" spans="2:17">
      <c r="B23" s="128">
        <v>7</v>
      </c>
      <c r="C23" s="129" t="s">
        <v>37</v>
      </c>
      <c r="D23" s="98"/>
      <c r="E23" s="130">
        <v>1632</v>
      </c>
      <c r="F23" s="130">
        <v>1612</v>
      </c>
      <c r="G23" s="130">
        <v>1619</v>
      </c>
      <c r="H23" s="130">
        <v>1618</v>
      </c>
      <c r="I23" s="130">
        <v>1588</v>
      </c>
      <c r="J23" s="130">
        <v>1512</v>
      </c>
      <c r="K23" s="131">
        <v>1382</v>
      </c>
      <c r="L23" s="131">
        <v>1300</v>
      </c>
      <c r="M23" s="131">
        <v>1206</v>
      </c>
      <c r="N23" s="146">
        <v>1093</v>
      </c>
      <c r="O23" s="130">
        <v>1212</v>
      </c>
      <c r="P23" s="130">
        <v>1166</v>
      </c>
      <c r="Q23" s="130">
        <v>1312</v>
      </c>
    </row>
    <row r="24" spans="2:17">
      <c r="B24" s="128">
        <v>8</v>
      </c>
      <c r="C24" s="129" t="s">
        <v>38</v>
      </c>
      <c r="D24" s="98"/>
      <c r="E24" s="130">
        <v>3555</v>
      </c>
      <c r="F24" s="130">
        <v>2479</v>
      </c>
      <c r="G24" s="130">
        <v>1824</v>
      </c>
      <c r="H24" s="130">
        <v>1422</v>
      </c>
      <c r="I24" s="130">
        <v>1286</v>
      </c>
      <c r="J24" s="130">
        <v>1547</v>
      </c>
      <c r="K24" s="131">
        <v>1919</v>
      </c>
      <c r="L24" s="131">
        <v>2131</v>
      </c>
      <c r="M24" s="131">
        <v>2491</v>
      </c>
      <c r="N24" s="146">
        <v>2597</v>
      </c>
      <c r="O24" s="130">
        <v>2432</v>
      </c>
      <c r="P24" s="130">
        <v>2102</v>
      </c>
      <c r="Q24" s="130">
        <v>2116</v>
      </c>
    </row>
    <row r="25" spans="2:17">
      <c r="B25" s="128">
        <v>9</v>
      </c>
      <c r="C25" s="129" t="s">
        <v>39</v>
      </c>
      <c r="D25" s="98"/>
      <c r="E25" s="130">
        <v>1528</v>
      </c>
      <c r="F25" s="130">
        <v>1500</v>
      </c>
      <c r="G25" s="130">
        <v>1464</v>
      </c>
      <c r="H25" s="130">
        <v>1450</v>
      </c>
      <c r="I25" s="130">
        <v>1641</v>
      </c>
      <c r="J25" s="130">
        <v>1640</v>
      </c>
      <c r="K25" s="131">
        <v>1853</v>
      </c>
      <c r="L25" s="131">
        <v>2026</v>
      </c>
      <c r="M25" s="131">
        <v>2069</v>
      </c>
      <c r="N25" s="146">
        <v>1839</v>
      </c>
      <c r="O25" s="130">
        <v>1605</v>
      </c>
      <c r="P25" s="130">
        <v>1512</v>
      </c>
      <c r="Q25" s="130">
        <v>1520</v>
      </c>
    </row>
    <row r="26" spans="2:17">
      <c r="B26" s="128">
        <v>10</v>
      </c>
      <c r="C26" s="129" t="s">
        <v>40</v>
      </c>
      <c r="D26" s="98"/>
      <c r="E26" s="130">
        <v>1037</v>
      </c>
      <c r="F26" s="130">
        <v>924</v>
      </c>
      <c r="G26" s="130">
        <v>756</v>
      </c>
      <c r="H26" s="130">
        <v>612</v>
      </c>
      <c r="I26" s="130">
        <v>496</v>
      </c>
      <c r="J26" s="130">
        <v>466</v>
      </c>
      <c r="K26" s="131">
        <v>450</v>
      </c>
      <c r="L26" s="131">
        <v>412</v>
      </c>
      <c r="M26" s="131">
        <v>375</v>
      </c>
      <c r="N26" s="146">
        <v>326</v>
      </c>
      <c r="O26" s="130">
        <v>379</v>
      </c>
      <c r="P26" s="130">
        <v>363</v>
      </c>
      <c r="Q26" s="130">
        <v>301</v>
      </c>
    </row>
    <row r="27" spans="2:17">
      <c r="B27" s="128">
        <v>11</v>
      </c>
      <c r="C27" s="129" t="s">
        <v>41</v>
      </c>
      <c r="D27" s="98"/>
      <c r="E27" s="130">
        <v>1457</v>
      </c>
      <c r="F27" s="130">
        <v>1872</v>
      </c>
      <c r="G27" s="130">
        <v>2035</v>
      </c>
      <c r="H27" s="130">
        <v>2182</v>
      </c>
      <c r="I27" s="130">
        <v>2414</v>
      </c>
      <c r="J27" s="130">
        <v>2586</v>
      </c>
      <c r="K27" s="131">
        <v>3378</v>
      </c>
      <c r="L27" s="131">
        <v>4319</v>
      </c>
      <c r="M27" s="131">
        <v>4512</v>
      </c>
      <c r="N27" s="146">
        <v>4959</v>
      </c>
      <c r="O27" s="130">
        <v>3703</v>
      </c>
      <c r="P27" s="130">
        <v>3534</v>
      </c>
      <c r="Q27" s="130">
        <v>3666</v>
      </c>
    </row>
    <row r="28" spans="2:17">
      <c r="B28" s="128">
        <v>12</v>
      </c>
      <c r="C28" s="129" t="s">
        <v>42</v>
      </c>
      <c r="D28" s="98"/>
      <c r="E28" s="130">
        <v>2703</v>
      </c>
      <c r="F28" s="130">
        <v>2754</v>
      </c>
      <c r="G28" s="130">
        <v>2581</v>
      </c>
      <c r="H28" s="130">
        <v>2197</v>
      </c>
      <c r="I28" s="130">
        <v>2722</v>
      </c>
      <c r="J28" s="130">
        <v>2865</v>
      </c>
      <c r="K28" s="131">
        <v>2889</v>
      </c>
      <c r="L28" s="131">
        <v>2749</v>
      </c>
      <c r="M28" s="131">
        <v>2050</v>
      </c>
      <c r="N28" s="146">
        <v>1482</v>
      </c>
      <c r="O28" s="130">
        <v>1563</v>
      </c>
      <c r="P28" s="130">
        <v>1586</v>
      </c>
      <c r="Q28" s="130">
        <v>1834</v>
      </c>
    </row>
    <row r="29" spans="2:17">
      <c r="B29" s="128">
        <v>13</v>
      </c>
      <c r="C29" s="129" t="s">
        <v>43</v>
      </c>
      <c r="D29" s="98"/>
      <c r="E29" s="130">
        <v>371</v>
      </c>
      <c r="F29" s="130">
        <v>715</v>
      </c>
      <c r="G29" s="130">
        <v>828</v>
      </c>
      <c r="H29" s="130">
        <v>738</v>
      </c>
      <c r="I29" s="130">
        <v>651</v>
      </c>
      <c r="J29" s="130">
        <v>675</v>
      </c>
      <c r="K29" s="131">
        <v>722</v>
      </c>
      <c r="L29" s="131">
        <v>753</v>
      </c>
      <c r="M29" s="131">
        <v>666</v>
      </c>
      <c r="N29" s="146">
        <v>558</v>
      </c>
      <c r="O29" s="130">
        <v>551</v>
      </c>
      <c r="P29" s="130">
        <v>564</v>
      </c>
      <c r="Q29" s="130">
        <v>399</v>
      </c>
    </row>
    <row r="30" spans="2:17">
      <c r="B30" s="128">
        <v>14</v>
      </c>
      <c r="C30" s="129" t="s">
        <v>44</v>
      </c>
      <c r="D30" s="98"/>
      <c r="E30" s="130">
        <v>1976</v>
      </c>
      <c r="F30" s="130">
        <v>1933</v>
      </c>
      <c r="G30" s="130">
        <v>1848</v>
      </c>
      <c r="H30" s="130">
        <v>1698</v>
      </c>
      <c r="I30" s="130">
        <v>1798</v>
      </c>
      <c r="J30" s="130">
        <v>2075</v>
      </c>
      <c r="K30" s="131">
        <v>2136</v>
      </c>
      <c r="L30" s="131">
        <v>2795</v>
      </c>
      <c r="M30" s="131">
        <v>2816</v>
      </c>
      <c r="N30" s="146">
        <v>2696</v>
      </c>
      <c r="O30" s="130">
        <v>2811</v>
      </c>
      <c r="P30" s="130">
        <v>2689</v>
      </c>
      <c r="Q30" s="130">
        <v>2522</v>
      </c>
    </row>
    <row r="31" spans="2:17">
      <c r="B31" s="128">
        <v>15</v>
      </c>
      <c r="C31" s="129" t="s">
        <v>45</v>
      </c>
      <c r="D31" s="98"/>
      <c r="E31" s="130">
        <v>2825</v>
      </c>
      <c r="F31" s="130">
        <v>3804</v>
      </c>
      <c r="G31" s="130">
        <v>3931</v>
      </c>
      <c r="H31" s="130">
        <v>4020</v>
      </c>
      <c r="I31" s="130">
        <v>3157</v>
      </c>
      <c r="J31" s="130">
        <v>2956</v>
      </c>
      <c r="K31" s="131">
        <v>3318</v>
      </c>
      <c r="L31" s="131">
        <v>3454</v>
      </c>
      <c r="M31" s="131">
        <v>3593</v>
      </c>
      <c r="N31" s="146">
        <v>3726</v>
      </c>
      <c r="O31" s="130">
        <v>3863</v>
      </c>
      <c r="P31" s="130">
        <v>3960</v>
      </c>
      <c r="Q31" s="130">
        <v>3843</v>
      </c>
    </row>
    <row r="32" spans="2:17">
      <c r="B32" s="128">
        <v>16</v>
      </c>
      <c r="C32" s="129" t="s">
        <v>46</v>
      </c>
      <c r="D32" s="98"/>
      <c r="E32" s="130">
        <v>2272</v>
      </c>
      <c r="F32" s="130">
        <v>2287</v>
      </c>
      <c r="G32" s="130">
        <v>2410</v>
      </c>
      <c r="H32" s="130">
        <v>2365</v>
      </c>
      <c r="I32" s="130">
        <v>2053</v>
      </c>
      <c r="J32" s="130">
        <v>2381</v>
      </c>
      <c r="K32" s="131">
        <v>2275</v>
      </c>
      <c r="L32" s="131">
        <v>2297</v>
      </c>
      <c r="M32" s="131">
        <v>2700</v>
      </c>
      <c r="N32" s="146">
        <v>2942</v>
      </c>
      <c r="O32" s="130">
        <v>3265</v>
      </c>
      <c r="P32" s="130">
        <v>3077</v>
      </c>
      <c r="Q32" s="130">
        <v>2696</v>
      </c>
    </row>
    <row r="33" spans="2:17">
      <c r="B33" s="128">
        <v>17</v>
      </c>
      <c r="C33" s="129" t="s">
        <v>47</v>
      </c>
      <c r="D33" s="98"/>
      <c r="E33" s="130">
        <v>1098</v>
      </c>
      <c r="F33" s="130">
        <v>1425</v>
      </c>
      <c r="G33" s="130">
        <v>1178</v>
      </c>
      <c r="H33" s="130">
        <v>860</v>
      </c>
      <c r="I33" s="130">
        <v>866</v>
      </c>
      <c r="J33" s="130">
        <v>863</v>
      </c>
      <c r="K33" s="131">
        <v>855</v>
      </c>
      <c r="L33" s="131">
        <v>1028</v>
      </c>
      <c r="M33" s="131">
        <v>1201</v>
      </c>
      <c r="N33" s="146">
        <v>1068</v>
      </c>
      <c r="O33" s="130">
        <v>1346</v>
      </c>
      <c r="P33" s="130">
        <v>1382</v>
      </c>
      <c r="Q33" s="130">
        <v>1639</v>
      </c>
    </row>
    <row r="34" spans="2:17">
      <c r="B34" s="128">
        <v>18</v>
      </c>
      <c r="C34" s="129" t="s">
        <v>48</v>
      </c>
      <c r="D34" s="98"/>
      <c r="E34" s="130">
        <v>710</v>
      </c>
      <c r="F34" s="130">
        <v>442</v>
      </c>
      <c r="G34" s="130">
        <v>275</v>
      </c>
      <c r="H34" s="130">
        <v>191</v>
      </c>
      <c r="I34" s="130">
        <v>147</v>
      </c>
      <c r="J34" s="130">
        <v>84</v>
      </c>
      <c r="K34" s="131">
        <v>294</v>
      </c>
      <c r="L34" s="131">
        <v>450</v>
      </c>
      <c r="M34" s="131">
        <v>275</v>
      </c>
      <c r="N34" s="146">
        <v>320</v>
      </c>
      <c r="O34" s="130">
        <v>382</v>
      </c>
      <c r="P34" s="130">
        <v>354</v>
      </c>
      <c r="Q34" s="130">
        <v>372</v>
      </c>
    </row>
    <row r="35" spans="2:17">
      <c r="B35" s="128">
        <v>19</v>
      </c>
      <c r="C35" s="129" t="s">
        <v>49</v>
      </c>
      <c r="D35" s="98"/>
      <c r="E35" s="130">
        <v>2512</v>
      </c>
      <c r="F35" s="130">
        <v>1989</v>
      </c>
      <c r="G35" s="130">
        <v>1251</v>
      </c>
      <c r="H35" s="130">
        <v>981</v>
      </c>
      <c r="I35" s="130">
        <v>989</v>
      </c>
      <c r="J35" s="130">
        <v>1174</v>
      </c>
      <c r="K35" s="131">
        <v>1142</v>
      </c>
      <c r="L35" s="131">
        <v>1363</v>
      </c>
      <c r="M35" s="131">
        <v>1521</v>
      </c>
      <c r="N35" s="146">
        <v>1414</v>
      </c>
      <c r="O35" s="130">
        <v>1754</v>
      </c>
      <c r="P35" s="130">
        <v>2039</v>
      </c>
      <c r="Q35" s="130">
        <v>2017</v>
      </c>
    </row>
    <row r="36" spans="2:17">
      <c r="B36" s="128">
        <v>20</v>
      </c>
      <c r="C36" s="129" t="s">
        <v>50</v>
      </c>
      <c r="D36" s="98"/>
      <c r="E36" s="130">
        <v>761</v>
      </c>
      <c r="F36" s="130">
        <v>774</v>
      </c>
      <c r="G36" s="130">
        <v>1171</v>
      </c>
      <c r="H36" s="130">
        <v>1405</v>
      </c>
      <c r="I36" s="130">
        <v>424</v>
      </c>
      <c r="J36" s="130">
        <v>1608</v>
      </c>
      <c r="K36" s="131">
        <v>1719</v>
      </c>
      <c r="L36" s="131">
        <v>1772</v>
      </c>
      <c r="M36" s="131">
        <v>1881</v>
      </c>
      <c r="N36" s="146">
        <v>1687</v>
      </c>
      <c r="O36" s="130">
        <v>1763</v>
      </c>
      <c r="P36" s="130">
        <v>1913</v>
      </c>
      <c r="Q36" s="130">
        <v>2100</v>
      </c>
    </row>
    <row r="37" spans="2:17">
      <c r="B37" s="128">
        <v>21</v>
      </c>
      <c r="C37" s="129" t="s">
        <v>51</v>
      </c>
      <c r="D37" s="98"/>
      <c r="E37" s="130">
        <v>1384</v>
      </c>
      <c r="F37" s="130">
        <v>1392</v>
      </c>
      <c r="G37" s="130">
        <v>1067</v>
      </c>
      <c r="H37" s="130">
        <v>900</v>
      </c>
      <c r="I37" s="130">
        <v>1212</v>
      </c>
      <c r="J37" s="130">
        <v>1218</v>
      </c>
      <c r="K37" s="131">
        <v>1674</v>
      </c>
      <c r="L37" s="131">
        <v>2015</v>
      </c>
      <c r="M37" s="131">
        <v>1721</v>
      </c>
      <c r="N37" s="146">
        <v>1318</v>
      </c>
      <c r="O37" s="130">
        <v>1208</v>
      </c>
      <c r="P37" s="130">
        <v>1389</v>
      </c>
      <c r="Q37" s="130">
        <v>1263</v>
      </c>
    </row>
    <row r="38" spans="2:17">
      <c r="B38" s="128">
        <v>22</v>
      </c>
      <c r="C38" s="129" t="s">
        <v>52</v>
      </c>
      <c r="D38" s="98"/>
      <c r="E38" s="130">
        <v>314</v>
      </c>
      <c r="F38" s="130">
        <v>341</v>
      </c>
      <c r="G38" s="130">
        <v>293</v>
      </c>
      <c r="H38" s="130">
        <v>407</v>
      </c>
      <c r="I38" s="130">
        <v>455</v>
      </c>
      <c r="J38" s="130">
        <v>422</v>
      </c>
      <c r="K38" s="131">
        <v>472</v>
      </c>
      <c r="L38" s="131">
        <v>497</v>
      </c>
      <c r="M38" s="131">
        <v>513</v>
      </c>
      <c r="N38" s="146">
        <v>476</v>
      </c>
      <c r="O38" s="130">
        <v>541</v>
      </c>
      <c r="P38" s="130">
        <v>510</v>
      </c>
      <c r="Q38" s="130">
        <v>542</v>
      </c>
    </row>
    <row r="39" spans="2:17">
      <c r="B39" s="128">
        <v>23</v>
      </c>
      <c r="C39" s="129" t="s">
        <v>53</v>
      </c>
      <c r="D39" s="98"/>
      <c r="E39" s="130">
        <v>650</v>
      </c>
      <c r="F39" s="130">
        <v>639</v>
      </c>
      <c r="G39" s="130">
        <v>564</v>
      </c>
      <c r="H39" s="130">
        <v>483</v>
      </c>
      <c r="I39" s="130">
        <v>571</v>
      </c>
      <c r="J39" s="130">
        <v>278</v>
      </c>
      <c r="K39" s="131">
        <v>501</v>
      </c>
      <c r="L39" s="131">
        <v>944</v>
      </c>
      <c r="M39" s="131">
        <v>1516</v>
      </c>
      <c r="N39" s="146">
        <v>1379</v>
      </c>
      <c r="O39" s="130">
        <v>1519</v>
      </c>
      <c r="P39" s="130">
        <v>1486</v>
      </c>
      <c r="Q39" s="130">
        <v>1613</v>
      </c>
    </row>
    <row r="40" spans="2:17">
      <c r="B40" s="128">
        <v>24</v>
      </c>
      <c r="C40" s="129" t="s">
        <v>54</v>
      </c>
      <c r="D40" s="98"/>
      <c r="E40" s="130">
        <v>725</v>
      </c>
      <c r="F40" s="130">
        <v>588</v>
      </c>
      <c r="G40" s="130">
        <v>352</v>
      </c>
      <c r="H40" s="130">
        <v>326</v>
      </c>
      <c r="I40" s="130">
        <v>399</v>
      </c>
      <c r="J40" s="130">
        <v>508</v>
      </c>
      <c r="K40" s="131">
        <v>730</v>
      </c>
      <c r="L40" s="131">
        <v>926</v>
      </c>
      <c r="M40" s="131">
        <v>881</v>
      </c>
      <c r="N40" s="146">
        <v>994</v>
      </c>
      <c r="O40" s="130">
        <v>877</v>
      </c>
      <c r="P40" s="130">
        <v>772</v>
      </c>
      <c r="Q40" s="130">
        <v>751</v>
      </c>
    </row>
    <row r="41" spans="2:17">
      <c r="B41" s="128">
        <v>25</v>
      </c>
      <c r="C41" s="129" t="s">
        <v>55</v>
      </c>
      <c r="D41" s="98"/>
      <c r="E41" s="130">
        <v>2033</v>
      </c>
      <c r="F41" s="130">
        <v>1691</v>
      </c>
      <c r="G41" s="130">
        <v>1493</v>
      </c>
      <c r="H41" s="130">
        <v>1371</v>
      </c>
      <c r="I41" s="130">
        <v>1418</v>
      </c>
      <c r="J41" s="130">
        <v>1555</v>
      </c>
      <c r="K41" s="131">
        <v>1921</v>
      </c>
      <c r="L41" s="131">
        <v>1656</v>
      </c>
      <c r="M41" s="131">
        <v>1444</v>
      </c>
      <c r="N41" s="146">
        <v>1339</v>
      </c>
      <c r="O41" s="130">
        <v>1268</v>
      </c>
      <c r="P41" s="130">
        <v>1126</v>
      </c>
      <c r="Q41" s="130">
        <v>1179</v>
      </c>
    </row>
    <row r="42" spans="2:17">
      <c r="B42" s="128">
        <v>26</v>
      </c>
      <c r="C42" s="129" t="s">
        <v>56</v>
      </c>
      <c r="D42" s="98"/>
      <c r="E42" s="130">
        <v>979</v>
      </c>
      <c r="F42" s="130">
        <v>1029</v>
      </c>
      <c r="G42" s="130">
        <v>1003</v>
      </c>
      <c r="H42" s="130">
        <v>977</v>
      </c>
      <c r="I42" s="130">
        <v>1007</v>
      </c>
      <c r="J42" s="130">
        <v>1098</v>
      </c>
      <c r="K42" s="131">
        <v>1181</v>
      </c>
      <c r="L42" s="131">
        <v>1188</v>
      </c>
      <c r="M42" s="131">
        <v>1458</v>
      </c>
      <c r="N42" s="146">
        <v>1742</v>
      </c>
      <c r="O42" s="130">
        <v>2010</v>
      </c>
      <c r="P42" s="130">
        <v>1788</v>
      </c>
      <c r="Q42" s="130">
        <v>1416</v>
      </c>
    </row>
    <row r="43" spans="2:17">
      <c r="B43" s="128">
        <v>27</v>
      </c>
      <c r="C43" s="129" t="s">
        <v>57</v>
      </c>
      <c r="D43" s="98"/>
      <c r="E43" s="130">
        <v>527</v>
      </c>
      <c r="F43" s="130">
        <v>529</v>
      </c>
      <c r="G43" s="130">
        <v>531</v>
      </c>
      <c r="H43" s="130">
        <v>589</v>
      </c>
      <c r="I43" s="130">
        <v>693</v>
      </c>
      <c r="J43" s="130">
        <v>726</v>
      </c>
      <c r="K43" s="131">
        <v>916</v>
      </c>
      <c r="L43" s="131">
        <v>1041</v>
      </c>
      <c r="M43" s="131">
        <v>1024</v>
      </c>
      <c r="N43" s="146">
        <v>847</v>
      </c>
      <c r="O43" s="130">
        <v>852</v>
      </c>
      <c r="P43" s="130">
        <v>743</v>
      </c>
      <c r="Q43" s="130">
        <v>736</v>
      </c>
    </row>
    <row r="44" spans="2:17">
      <c r="B44" s="128">
        <v>28</v>
      </c>
      <c r="C44" s="129" t="s">
        <v>58</v>
      </c>
      <c r="D44" s="98"/>
      <c r="E44" s="130">
        <v>1372</v>
      </c>
      <c r="F44" s="130">
        <v>1509</v>
      </c>
      <c r="G44" s="130">
        <v>1046</v>
      </c>
      <c r="H44" s="130">
        <v>1368</v>
      </c>
      <c r="I44" s="130">
        <v>1383</v>
      </c>
      <c r="J44" s="130">
        <v>1514</v>
      </c>
      <c r="K44" s="131">
        <v>1624</v>
      </c>
      <c r="L44" s="131">
        <v>1620</v>
      </c>
      <c r="M44" s="131">
        <v>1464</v>
      </c>
      <c r="N44" s="146">
        <v>1275</v>
      </c>
      <c r="O44" s="130">
        <v>1256</v>
      </c>
      <c r="P44" s="130">
        <v>1209</v>
      </c>
      <c r="Q44" s="130">
        <v>1129</v>
      </c>
    </row>
    <row r="45" spans="2:17">
      <c r="B45" s="128">
        <v>29</v>
      </c>
      <c r="C45" s="129" t="s">
        <v>59</v>
      </c>
      <c r="D45" s="98"/>
      <c r="E45" s="130">
        <v>469</v>
      </c>
      <c r="F45" s="130">
        <v>513</v>
      </c>
      <c r="G45" s="130">
        <v>414</v>
      </c>
      <c r="H45" s="130">
        <v>360</v>
      </c>
      <c r="I45" s="130">
        <v>323</v>
      </c>
      <c r="J45" s="130">
        <v>363</v>
      </c>
      <c r="K45" s="131">
        <v>321</v>
      </c>
      <c r="L45" s="131">
        <v>175</v>
      </c>
      <c r="M45" s="131">
        <v>198</v>
      </c>
      <c r="N45" s="146">
        <v>156</v>
      </c>
      <c r="O45" s="130">
        <v>167</v>
      </c>
      <c r="P45" s="130">
        <v>168</v>
      </c>
      <c r="Q45" s="130">
        <v>155</v>
      </c>
    </row>
    <row r="46" spans="2:17">
      <c r="B46" s="128">
        <v>30</v>
      </c>
      <c r="C46" s="129" t="s">
        <v>60</v>
      </c>
      <c r="D46" s="98"/>
      <c r="E46" s="130">
        <v>1823</v>
      </c>
      <c r="F46" s="130">
        <v>1921</v>
      </c>
      <c r="G46" s="130">
        <v>1723</v>
      </c>
      <c r="H46" s="130">
        <v>1012</v>
      </c>
      <c r="I46" s="130">
        <v>1048</v>
      </c>
      <c r="J46" s="130">
        <v>1875</v>
      </c>
      <c r="K46" s="131">
        <v>2788</v>
      </c>
      <c r="L46" s="131">
        <v>2540</v>
      </c>
      <c r="M46" s="131">
        <v>2497</v>
      </c>
      <c r="N46" s="146">
        <v>2254</v>
      </c>
      <c r="O46" s="130">
        <v>2131</v>
      </c>
      <c r="P46" s="130">
        <v>1912</v>
      </c>
      <c r="Q46" s="130">
        <v>1859</v>
      </c>
    </row>
    <row r="47" spans="2:17">
      <c r="B47" s="128">
        <v>31</v>
      </c>
      <c r="C47" s="129" t="s">
        <v>61</v>
      </c>
      <c r="D47" s="98"/>
      <c r="E47" s="130">
        <v>166</v>
      </c>
      <c r="F47" s="130">
        <v>218</v>
      </c>
      <c r="G47" s="130">
        <v>131</v>
      </c>
      <c r="H47" s="130">
        <v>104</v>
      </c>
      <c r="I47" s="130">
        <v>105</v>
      </c>
      <c r="J47" s="130">
        <v>111</v>
      </c>
      <c r="K47" s="131">
        <v>94</v>
      </c>
      <c r="L47" s="131">
        <v>95</v>
      </c>
      <c r="M47" s="131">
        <v>136</v>
      </c>
      <c r="N47" s="146">
        <v>159</v>
      </c>
      <c r="O47" s="130">
        <v>236</v>
      </c>
      <c r="P47" s="130">
        <v>203</v>
      </c>
      <c r="Q47" s="130">
        <v>173</v>
      </c>
    </row>
    <row r="48" spans="2:17">
      <c r="B48" s="128">
        <v>32</v>
      </c>
      <c r="C48" s="129" t="s">
        <v>62</v>
      </c>
      <c r="D48" s="98"/>
      <c r="E48" s="130">
        <v>237</v>
      </c>
      <c r="F48" s="130">
        <v>342</v>
      </c>
      <c r="G48" s="130">
        <v>279</v>
      </c>
      <c r="H48" s="130">
        <v>248</v>
      </c>
      <c r="I48" s="130">
        <v>357</v>
      </c>
      <c r="J48" s="130">
        <v>620</v>
      </c>
      <c r="K48" s="131">
        <v>701</v>
      </c>
      <c r="L48" s="131">
        <v>720</v>
      </c>
      <c r="M48" s="131">
        <v>677</v>
      </c>
      <c r="N48" s="146">
        <v>930</v>
      </c>
      <c r="O48" s="130">
        <v>1478</v>
      </c>
      <c r="P48" s="130">
        <v>1375</v>
      </c>
      <c r="Q48" s="130">
        <v>1061</v>
      </c>
    </row>
    <row r="49" spans="2:17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7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7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7">
      <c r="B52" s="96"/>
      <c r="C52" s="96"/>
      <c r="D52" s="98"/>
      <c r="E52" s="127" t="str">
        <f t="shared" ref="E52:Q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  <c r="Q52" s="127" t="str">
        <f t="shared" si="1"/>
        <v>Crimes</v>
      </c>
    </row>
    <row r="53" spans="2:17">
      <c r="B53" s="96"/>
      <c r="C53" s="96"/>
      <c r="D53" s="98"/>
      <c r="E53" s="127" t="str">
        <f t="shared" ref="E53:Q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  <c r="N53" s="127" t="str">
        <f t="shared" si="2"/>
        <v># Cases</v>
      </c>
      <c r="O53" s="127" t="str">
        <f t="shared" si="2"/>
        <v># Cases</v>
      </c>
      <c r="P53" s="127" t="str">
        <f t="shared" si="2"/>
        <v># Cases</v>
      </c>
      <c r="Q53" s="127" t="str">
        <f t="shared" si="2"/>
        <v># Cases</v>
      </c>
    </row>
    <row r="54" spans="2:17">
      <c r="B54" s="128" t="s">
        <v>63</v>
      </c>
      <c r="C54" s="128" t="s">
        <v>64</v>
      </c>
      <c r="D54" s="98"/>
      <c r="E54" s="132">
        <f>SUM(E17:E48)</f>
        <v>37408</v>
      </c>
      <c r="F54" s="132">
        <f t="shared" ref="F54:Q54" si="3">SUM(F17:F48)</f>
        <v>37849</v>
      </c>
      <c r="G54" s="132">
        <f t="shared" si="3"/>
        <v>34576</v>
      </c>
      <c r="H54" s="132">
        <f t="shared" si="3"/>
        <v>32415</v>
      </c>
      <c r="I54" s="132">
        <f t="shared" si="3"/>
        <v>31744</v>
      </c>
      <c r="J54" s="132">
        <f t="shared" si="3"/>
        <v>36018</v>
      </c>
      <c r="K54" s="132">
        <f t="shared" si="3"/>
        <v>42068</v>
      </c>
      <c r="L54" s="132">
        <f t="shared" si="3"/>
        <v>45383</v>
      </c>
      <c r="M54" s="132">
        <f t="shared" si="3"/>
        <v>45820</v>
      </c>
      <c r="N54" s="132">
        <f t="shared" si="3"/>
        <v>44223</v>
      </c>
      <c r="O54" s="132">
        <f t="shared" si="3"/>
        <v>44959</v>
      </c>
      <c r="P54" s="132">
        <f t="shared" si="3"/>
        <v>43843</v>
      </c>
      <c r="Q54" s="132">
        <f t="shared" si="3"/>
        <v>42817</v>
      </c>
    </row>
    <row r="55" spans="2:17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7">
      <c r="B56" s="96"/>
      <c r="C56" s="128" t="s">
        <v>65</v>
      </c>
      <c r="D56" s="98"/>
      <c r="E56" s="142">
        <f>MEDIAN(E17:Q48)</f>
        <v>1053.5</v>
      </c>
      <c r="F56" s="132"/>
      <c r="G56" s="132"/>
      <c r="H56" s="132"/>
      <c r="I56" s="132"/>
      <c r="J56" s="132"/>
      <c r="K56" s="132"/>
      <c r="L56" s="132"/>
      <c r="M56" s="132"/>
    </row>
    <row r="57" spans="2:17">
      <c r="B57" s="96"/>
      <c r="C57" s="128" t="s">
        <v>126</v>
      </c>
      <c r="D57" s="98"/>
      <c r="E57" s="142">
        <f>AVERAGE(E17:Q48)</f>
        <v>1247.8918269230769</v>
      </c>
      <c r="F57" s="133"/>
      <c r="G57" s="133"/>
      <c r="H57" s="133"/>
      <c r="I57" s="133"/>
      <c r="J57" s="133"/>
      <c r="K57" s="133"/>
      <c r="L57" s="133"/>
      <c r="M57" s="133"/>
    </row>
    <row r="58" spans="2:17">
      <c r="B58" s="96"/>
      <c r="C58" s="128" t="s">
        <v>127</v>
      </c>
      <c r="D58" s="98"/>
      <c r="E58" s="142">
        <f>STDEV(E17:Q48)</f>
        <v>969.29917812000872</v>
      </c>
      <c r="F58" s="131"/>
      <c r="G58" s="131"/>
      <c r="H58" s="131"/>
      <c r="I58" s="131"/>
      <c r="J58" s="131"/>
      <c r="K58" s="131"/>
      <c r="L58" s="131"/>
      <c r="M58" s="131"/>
    </row>
    <row r="59" spans="2:17">
      <c r="E59" s="144"/>
      <c r="F59" s="134"/>
      <c r="G59" s="134"/>
      <c r="H59" s="134"/>
      <c r="I59" s="134"/>
      <c r="J59" s="134"/>
      <c r="K59" s="134"/>
      <c r="L59" s="134"/>
      <c r="M59" s="134"/>
    </row>
    <row r="60" spans="2:17">
      <c r="C60" s="128" t="s">
        <v>124</v>
      </c>
      <c r="E60" s="142">
        <f>MAX(E17:Q48)</f>
        <v>4959</v>
      </c>
    </row>
    <row r="61" spans="2:17">
      <c r="C61" s="135" t="s">
        <v>125</v>
      </c>
      <c r="E61" s="142">
        <f>MIN(E17:Q48)</f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A09F-B758-4C9F-8C47-0082B7311546}">
  <sheetPr>
    <tabColor rgb="FF0070C0"/>
  </sheetPr>
  <dimension ref="B5:Q95"/>
  <sheetViews>
    <sheetView topLeftCell="A7" zoomScale="88" workbookViewId="0">
      <selection activeCell="E54" sqref="E54"/>
    </sheetView>
  </sheetViews>
  <sheetFormatPr baseColWidth="10" defaultColWidth="8.88671875" defaultRowHeight="14.4"/>
  <cols>
    <col min="1" max="2" width="8.88671875" style="103"/>
    <col min="3" max="3" width="26.109375" style="103" bestFit="1" customWidth="1"/>
    <col min="4" max="4" width="1.77734375" style="103" customWidth="1"/>
    <col min="5" max="28" width="20.77734375" style="103" customWidth="1"/>
    <col min="29" max="16384" width="8.88671875" style="103"/>
  </cols>
  <sheetData>
    <row r="5" spans="2:17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  <c r="Q5" s="101" t="s">
        <v>68</v>
      </c>
    </row>
    <row r="6" spans="2:17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  <c r="Q6" s="101">
        <v>0</v>
      </c>
    </row>
    <row r="7" spans="2:17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  <c r="Q7" s="106">
        <v>0.1</v>
      </c>
    </row>
    <row r="8" spans="2:17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  <c r="Q8" s="101" t="s">
        <v>132</v>
      </c>
    </row>
    <row r="9" spans="2:17">
      <c r="B9" s="96"/>
      <c r="C9" s="97" t="s">
        <v>26</v>
      </c>
      <c r="D9" s="98"/>
      <c r="E9" s="104" t="s">
        <v>134</v>
      </c>
      <c r="F9" s="105" t="s">
        <v>134</v>
      </c>
      <c r="G9" s="106" t="s">
        <v>134</v>
      </c>
      <c r="H9" s="107" t="s">
        <v>134</v>
      </c>
      <c r="I9" s="137" t="s">
        <v>134</v>
      </c>
      <c r="J9" s="104" t="s">
        <v>134</v>
      </c>
      <c r="K9" s="105" t="s">
        <v>134</v>
      </c>
      <c r="L9" s="106" t="s">
        <v>134</v>
      </c>
      <c r="M9" s="107" t="s">
        <v>134</v>
      </c>
      <c r="N9" s="137" t="s">
        <v>134</v>
      </c>
      <c r="O9" s="104" t="s">
        <v>134</v>
      </c>
      <c r="P9" s="105" t="s">
        <v>134</v>
      </c>
      <c r="Q9" s="106" t="s">
        <v>134</v>
      </c>
    </row>
    <row r="10" spans="2:17">
      <c r="B10" s="96"/>
      <c r="C10" s="97" t="s">
        <v>27</v>
      </c>
      <c r="D10" s="98"/>
      <c r="E10" s="108" t="s">
        <v>133</v>
      </c>
      <c r="F10" s="109" t="s">
        <v>133</v>
      </c>
      <c r="G10" s="110" t="s">
        <v>133</v>
      </c>
      <c r="H10" s="111" t="s">
        <v>133</v>
      </c>
      <c r="I10" s="138" t="s">
        <v>133</v>
      </c>
      <c r="J10" s="108" t="s">
        <v>133</v>
      </c>
      <c r="K10" s="109" t="s">
        <v>133</v>
      </c>
      <c r="L10" s="110" t="s">
        <v>133</v>
      </c>
      <c r="M10" s="111" t="s">
        <v>133</v>
      </c>
      <c r="N10" s="138" t="s">
        <v>133</v>
      </c>
      <c r="O10" s="108" t="s">
        <v>133</v>
      </c>
      <c r="P10" s="109" t="s">
        <v>133</v>
      </c>
      <c r="Q10" s="110" t="s">
        <v>133</v>
      </c>
    </row>
    <row r="11" spans="2:17">
      <c r="B11" s="96"/>
      <c r="C11" s="97" t="s">
        <v>2</v>
      </c>
      <c r="D11" s="98"/>
      <c r="E11" s="112" t="s">
        <v>7</v>
      </c>
      <c r="F11" s="113" t="s">
        <v>7</v>
      </c>
      <c r="G11" s="114" t="s">
        <v>7</v>
      </c>
      <c r="H11" s="115" t="s">
        <v>7</v>
      </c>
      <c r="I11" s="139" t="s">
        <v>7</v>
      </c>
      <c r="J11" s="112" t="s">
        <v>7</v>
      </c>
      <c r="K11" s="113" t="s">
        <v>7</v>
      </c>
      <c r="L11" s="114" t="s">
        <v>7</v>
      </c>
      <c r="M11" s="115" t="s">
        <v>7</v>
      </c>
      <c r="N11" s="139" t="s">
        <v>7</v>
      </c>
      <c r="O11" s="112" t="s">
        <v>7</v>
      </c>
      <c r="P11" s="113" t="s">
        <v>7</v>
      </c>
      <c r="Q11" s="114" t="s">
        <v>7</v>
      </c>
    </row>
    <row r="12" spans="2:17">
      <c r="B12" s="96"/>
      <c r="C12" s="97" t="s">
        <v>3</v>
      </c>
      <c r="D12" s="98"/>
      <c r="E12" s="116" t="s">
        <v>74</v>
      </c>
      <c r="F12" s="117" t="s">
        <v>74</v>
      </c>
      <c r="G12" s="118" t="s">
        <v>74</v>
      </c>
      <c r="H12" s="119" t="s">
        <v>74</v>
      </c>
      <c r="I12" s="140" t="s">
        <v>74</v>
      </c>
      <c r="J12" s="116" t="s">
        <v>74</v>
      </c>
      <c r="K12" s="117" t="s">
        <v>74</v>
      </c>
      <c r="L12" s="118" t="s">
        <v>74</v>
      </c>
      <c r="M12" s="119" t="s">
        <v>74</v>
      </c>
      <c r="N12" s="140" t="s">
        <v>74</v>
      </c>
      <c r="O12" s="116" t="s">
        <v>74</v>
      </c>
      <c r="P12" s="117" t="s">
        <v>74</v>
      </c>
      <c r="Q12" s="118" t="s">
        <v>74</v>
      </c>
    </row>
    <row r="13" spans="2:17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Q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  <c r="Q13" s="122">
        <f t="shared" si="0"/>
        <v>2023</v>
      </c>
    </row>
    <row r="14" spans="2:17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  <c r="Q14" s="124"/>
    </row>
    <row r="15" spans="2:17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  <c r="Q15" s="124"/>
    </row>
    <row r="16" spans="2:17">
      <c r="B16" s="125" t="s">
        <v>29</v>
      </c>
      <c r="C16" s="125" t="s">
        <v>30</v>
      </c>
      <c r="D16" s="126"/>
      <c r="E16" s="127">
        <v>1</v>
      </c>
      <c r="F16" s="127">
        <v>2</v>
      </c>
      <c r="G16" s="127">
        <v>3</v>
      </c>
      <c r="H16" s="127">
        <v>4</v>
      </c>
      <c r="I16" s="127">
        <v>5</v>
      </c>
      <c r="J16" s="127">
        <v>6</v>
      </c>
      <c r="K16" s="127">
        <v>7</v>
      </c>
      <c r="L16" s="127">
        <v>8</v>
      </c>
      <c r="M16" s="127">
        <v>9</v>
      </c>
      <c r="N16" s="127">
        <v>10</v>
      </c>
      <c r="O16" s="127">
        <v>11</v>
      </c>
      <c r="P16" s="127">
        <v>12</v>
      </c>
      <c r="Q16" s="127">
        <v>13</v>
      </c>
    </row>
    <row r="17" spans="2:17">
      <c r="B17" s="128">
        <v>1</v>
      </c>
      <c r="C17" s="129" t="s">
        <v>31</v>
      </c>
      <c r="D17" s="98"/>
      <c r="E17" s="130">
        <v>74</v>
      </c>
      <c r="F17" s="130">
        <v>44</v>
      </c>
      <c r="G17" s="130">
        <v>40</v>
      </c>
      <c r="H17" s="130">
        <v>42</v>
      </c>
      <c r="I17" s="130">
        <v>38</v>
      </c>
      <c r="J17" s="130">
        <v>39</v>
      </c>
      <c r="K17" s="131">
        <v>82</v>
      </c>
      <c r="L17" s="131">
        <v>75</v>
      </c>
      <c r="M17" s="131">
        <v>91</v>
      </c>
      <c r="N17" s="146">
        <v>72</v>
      </c>
      <c r="O17" s="130">
        <v>75</v>
      </c>
      <c r="P17" s="130">
        <v>70</v>
      </c>
      <c r="Q17" s="130">
        <v>85</v>
      </c>
    </row>
    <row r="18" spans="2:17">
      <c r="B18" s="128">
        <v>2</v>
      </c>
      <c r="C18" s="129" t="s">
        <v>32</v>
      </c>
      <c r="D18" s="98"/>
      <c r="E18" s="130">
        <v>673</v>
      </c>
      <c r="F18" s="130">
        <v>590</v>
      </c>
      <c r="G18" s="130">
        <v>775</v>
      </c>
      <c r="H18" s="130">
        <v>714</v>
      </c>
      <c r="I18" s="130">
        <v>821</v>
      </c>
      <c r="J18" s="130">
        <v>1168</v>
      </c>
      <c r="K18" s="131">
        <v>2084</v>
      </c>
      <c r="L18" s="131">
        <v>2798</v>
      </c>
      <c r="M18" s="131">
        <v>2606</v>
      </c>
      <c r="N18" s="146">
        <v>2629</v>
      </c>
      <c r="O18" s="130">
        <v>2670</v>
      </c>
      <c r="P18" s="130">
        <v>2399</v>
      </c>
      <c r="Q18" s="130">
        <v>2116</v>
      </c>
    </row>
    <row r="19" spans="2:17">
      <c r="B19" s="128">
        <v>3</v>
      </c>
      <c r="C19" s="129" t="s">
        <v>33</v>
      </c>
      <c r="D19" s="98"/>
      <c r="E19" s="130">
        <v>38</v>
      </c>
      <c r="F19" s="130">
        <v>35</v>
      </c>
      <c r="G19" s="130">
        <v>56</v>
      </c>
      <c r="H19" s="130">
        <v>70</v>
      </c>
      <c r="I19" s="130">
        <v>151</v>
      </c>
      <c r="J19" s="130">
        <v>216</v>
      </c>
      <c r="K19" s="131">
        <v>610</v>
      </c>
      <c r="L19" s="131">
        <v>162</v>
      </c>
      <c r="M19" s="131">
        <v>81</v>
      </c>
      <c r="N19" s="146">
        <v>62</v>
      </c>
      <c r="O19" s="130">
        <v>48</v>
      </c>
      <c r="P19" s="130">
        <v>39</v>
      </c>
      <c r="Q19" s="130">
        <v>24</v>
      </c>
    </row>
    <row r="20" spans="2:17">
      <c r="B20" s="128">
        <v>4</v>
      </c>
      <c r="C20" s="129" t="s">
        <v>34</v>
      </c>
      <c r="D20" s="98"/>
      <c r="E20" s="130">
        <v>59</v>
      </c>
      <c r="F20" s="130">
        <v>69</v>
      </c>
      <c r="G20" s="130">
        <v>67</v>
      </c>
      <c r="H20" s="130">
        <v>65</v>
      </c>
      <c r="I20" s="130">
        <v>49</v>
      </c>
      <c r="J20" s="130">
        <v>81</v>
      </c>
      <c r="K20" s="131">
        <v>66</v>
      </c>
      <c r="L20" s="131">
        <v>69</v>
      </c>
      <c r="M20" s="131">
        <v>73</v>
      </c>
      <c r="N20" s="146">
        <v>77</v>
      </c>
      <c r="O20" s="130">
        <v>85</v>
      </c>
      <c r="P20" s="130">
        <v>87</v>
      </c>
      <c r="Q20" s="130">
        <v>91</v>
      </c>
    </row>
    <row r="21" spans="2:17">
      <c r="B21" s="128">
        <v>5</v>
      </c>
      <c r="C21" s="129" t="s">
        <v>35</v>
      </c>
      <c r="D21" s="98"/>
      <c r="E21" s="130">
        <v>660</v>
      </c>
      <c r="F21" s="130">
        <v>771</v>
      </c>
      <c r="G21" s="130">
        <v>645</v>
      </c>
      <c r="H21" s="130">
        <v>390</v>
      </c>
      <c r="I21" s="130">
        <v>278</v>
      </c>
      <c r="J21" s="130">
        <v>212</v>
      </c>
      <c r="K21" s="131">
        <v>222</v>
      </c>
      <c r="L21" s="131">
        <v>228</v>
      </c>
      <c r="M21" s="131">
        <v>222</v>
      </c>
      <c r="N21" s="146">
        <v>194</v>
      </c>
      <c r="O21" s="130">
        <v>137</v>
      </c>
      <c r="P21" s="130">
        <v>129</v>
      </c>
      <c r="Q21" s="130">
        <v>116</v>
      </c>
    </row>
    <row r="22" spans="2:17">
      <c r="B22" s="128">
        <v>6</v>
      </c>
      <c r="C22" s="129" t="s">
        <v>36</v>
      </c>
      <c r="D22" s="98"/>
      <c r="E22" s="130">
        <v>165</v>
      </c>
      <c r="F22" s="130">
        <v>287</v>
      </c>
      <c r="G22" s="130">
        <v>178</v>
      </c>
      <c r="H22" s="130">
        <v>99</v>
      </c>
      <c r="I22" s="130">
        <v>162</v>
      </c>
      <c r="J22" s="130">
        <v>502</v>
      </c>
      <c r="K22" s="131">
        <v>698</v>
      </c>
      <c r="L22" s="131">
        <v>617</v>
      </c>
      <c r="M22" s="131">
        <v>661</v>
      </c>
      <c r="N22" s="146">
        <v>544</v>
      </c>
      <c r="O22" s="130">
        <v>474</v>
      </c>
      <c r="P22" s="130">
        <v>738</v>
      </c>
      <c r="Q22" s="130">
        <v>790</v>
      </c>
    </row>
    <row r="23" spans="2:17">
      <c r="B23" s="128">
        <v>7</v>
      </c>
      <c r="C23" s="129" t="s">
        <v>37</v>
      </c>
      <c r="D23" s="98"/>
      <c r="E23" s="130">
        <v>613</v>
      </c>
      <c r="F23" s="130">
        <v>573</v>
      </c>
      <c r="G23" s="130">
        <v>503</v>
      </c>
      <c r="H23" s="130">
        <v>409</v>
      </c>
      <c r="I23" s="130">
        <v>502</v>
      </c>
      <c r="J23" s="130">
        <v>468</v>
      </c>
      <c r="K23" s="131">
        <v>475</v>
      </c>
      <c r="L23" s="131">
        <v>562</v>
      </c>
      <c r="M23" s="131">
        <v>525</v>
      </c>
      <c r="N23" s="146">
        <v>419</v>
      </c>
      <c r="O23" s="130">
        <v>429</v>
      </c>
      <c r="P23" s="130">
        <v>377</v>
      </c>
      <c r="Q23" s="130">
        <v>500</v>
      </c>
    </row>
    <row r="24" spans="2:17">
      <c r="B24" s="128">
        <v>8</v>
      </c>
      <c r="C24" s="129" t="s">
        <v>38</v>
      </c>
      <c r="D24" s="98"/>
      <c r="E24" s="130">
        <v>3085</v>
      </c>
      <c r="F24" s="130">
        <v>1997</v>
      </c>
      <c r="G24" s="130">
        <v>1443</v>
      </c>
      <c r="H24" s="130">
        <v>1086</v>
      </c>
      <c r="I24" s="130">
        <v>945</v>
      </c>
      <c r="J24" s="130">
        <v>1232</v>
      </c>
      <c r="K24" s="131">
        <v>1566</v>
      </c>
      <c r="L24" s="131">
        <v>1807</v>
      </c>
      <c r="M24" s="131">
        <v>2179</v>
      </c>
      <c r="N24" s="146">
        <v>2296</v>
      </c>
      <c r="O24" s="130">
        <v>2060</v>
      </c>
      <c r="P24" s="130">
        <v>1654</v>
      </c>
      <c r="Q24" s="130">
        <v>1758</v>
      </c>
    </row>
    <row r="25" spans="2:17">
      <c r="B25" s="128">
        <v>9</v>
      </c>
      <c r="C25" s="129" t="s">
        <v>39</v>
      </c>
      <c r="D25" s="98"/>
      <c r="E25" s="130">
        <v>779</v>
      </c>
      <c r="F25" s="130">
        <v>779</v>
      </c>
      <c r="G25" s="130">
        <v>749</v>
      </c>
      <c r="H25" s="130">
        <v>749</v>
      </c>
      <c r="I25" s="130">
        <v>798</v>
      </c>
      <c r="J25" s="130">
        <v>906</v>
      </c>
      <c r="K25" s="131">
        <v>1048</v>
      </c>
      <c r="L25" s="131">
        <v>1364</v>
      </c>
      <c r="M25" s="131">
        <v>1396</v>
      </c>
      <c r="N25" s="146">
        <v>1128</v>
      </c>
      <c r="O25" s="130">
        <v>921</v>
      </c>
      <c r="P25" s="130">
        <v>709</v>
      </c>
      <c r="Q25" s="130">
        <v>778</v>
      </c>
    </row>
    <row r="26" spans="2:17">
      <c r="B26" s="128">
        <v>10</v>
      </c>
      <c r="C26" s="129" t="s">
        <v>40</v>
      </c>
      <c r="D26" s="98"/>
      <c r="E26" s="130">
        <v>764</v>
      </c>
      <c r="F26" s="130">
        <v>618</v>
      </c>
      <c r="G26" s="130">
        <v>476</v>
      </c>
      <c r="H26" s="130">
        <v>315</v>
      </c>
      <c r="I26" s="130">
        <v>236</v>
      </c>
      <c r="J26" s="130">
        <v>236</v>
      </c>
      <c r="K26" s="131">
        <v>216</v>
      </c>
      <c r="L26" s="131">
        <v>180</v>
      </c>
      <c r="M26" s="131">
        <v>150</v>
      </c>
      <c r="N26" s="146">
        <v>143</v>
      </c>
      <c r="O26" s="130">
        <v>128</v>
      </c>
      <c r="P26" s="130">
        <v>115</v>
      </c>
      <c r="Q26" s="130">
        <v>78</v>
      </c>
    </row>
    <row r="27" spans="2:17">
      <c r="B27" s="128">
        <v>11</v>
      </c>
      <c r="C27" s="129" t="s">
        <v>41</v>
      </c>
      <c r="D27" s="98"/>
      <c r="E27" s="130">
        <v>604</v>
      </c>
      <c r="F27" s="130">
        <v>771</v>
      </c>
      <c r="G27" s="130">
        <v>641</v>
      </c>
      <c r="H27" s="130">
        <v>709</v>
      </c>
      <c r="I27" s="130">
        <v>863</v>
      </c>
      <c r="J27" s="130">
        <v>947</v>
      </c>
      <c r="K27" s="131">
        <v>1084</v>
      </c>
      <c r="L27" s="131">
        <v>2609</v>
      </c>
      <c r="M27" s="131">
        <v>2775</v>
      </c>
      <c r="N27" s="146">
        <v>3359</v>
      </c>
      <c r="O27" s="130">
        <v>2823</v>
      </c>
      <c r="P27" s="130">
        <v>2634</v>
      </c>
      <c r="Q27" s="130">
        <v>2581</v>
      </c>
    </row>
    <row r="28" spans="2:17">
      <c r="B28" s="128">
        <v>12</v>
      </c>
      <c r="C28" s="129" t="s">
        <v>42</v>
      </c>
      <c r="D28" s="98"/>
      <c r="E28" s="130">
        <v>2158</v>
      </c>
      <c r="F28" s="130">
        <v>2310</v>
      </c>
      <c r="G28" s="130">
        <v>2087</v>
      </c>
      <c r="H28" s="130">
        <v>1514</v>
      </c>
      <c r="I28" s="130">
        <v>2016</v>
      </c>
      <c r="J28" s="130">
        <v>2213</v>
      </c>
      <c r="K28" s="131">
        <v>2310</v>
      </c>
      <c r="L28" s="131">
        <v>2222</v>
      </c>
      <c r="M28" s="131">
        <v>1580</v>
      </c>
      <c r="N28" s="146">
        <v>1222</v>
      </c>
      <c r="O28" s="130">
        <v>1166</v>
      </c>
      <c r="P28" s="130">
        <v>1137</v>
      </c>
      <c r="Q28" s="130">
        <v>1398</v>
      </c>
    </row>
    <row r="29" spans="2:17">
      <c r="B29" s="128">
        <v>13</v>
      </c>
      <c r="C29" s="129" t="s">
        <v>43</v>
      </c>
      <c r="D29" s="98"/>
      <c r="E29" s="130">
        <v>111</v>
      </c>
      <c r="F29" s="130">
        <v>83</v>
      </c>
      <c r="G29" s="130">
        <v>123</v>
      </c>
      <c r="H29" s="130">
        <v>141</v>
      </c>
      <c r="I29" s="130">
        <v>146</v>
      </c>
      <c r="J29" s="130">
        <v>135</v>
      </c>
      <c r="K29" s="131">
        <v>184</v>
      </c>
      <c r="L29" s="131">
        <v>203</v>
      </c>
      <c r="M29" s="131">
        <v>287</v>
      </c>
      <c r="N29" s="146">
        <v>296</v>
      </c>
      <c r="O29" s="130">
        <v>241</v>
      </c>
      <c r="P29" s="130">
        <v>274</v>
      </c>
      <c r="Q29" s="130">
        <v>219</v>
      </c>
    </row>
    <row r="30" spans="2:17">
      <c r="B30" s="128">
        <v>14</v>
      </c>
      <c r="C30" s="129" t="s">
        <v>44</v>
      </c>
      <c r="D30" s="98"/>
      <c r="E30" s="130">
        <v>1222</v>
      </c>
      <c r="F30" s="130">
        <v>1184</v>
      </c>
      <c r="G30" s="130">
        <v>1099</v>
      </c>
      <c r="H30" s="130">
        <v>907</v>
      </c>
      <c r="I30" s="130">
        <v>957</v>
      </c>
      <c r="J30" s="130">
        <v>1105</v>
      </c>
      <c r="K30" s="131">
        <v>1342</v>
      </c>
      <c r="L30" s="131">
        <v>1960</v>
      </c>
      <c r="M30" s="131">
        <v>2017</v>
      </c>
      <c r="N30" s="146">
        <v>1754</v>
      </c>
      <c r="O30" s="130">
        <v>1819</v>
      </c>
      <c r="P30" s="130">
        <v>1604</v>
      </c>
      <c r="Q30" s="130">
        <v>1441</v>
      </c>
    </row>
    <row r="31" spans="2:17">
      <c r="B31" s="128">
        <v>15</v>
      </c>
      <c r="C31" s="129" t="s">
        <v>45</v>
      </c>
      <c r="D31" s="98"/>
      <c r="E31" s="130">
        <v>1512</v>
      </c>
      <c r="F31" s="130">
        <v>2130</v>
      </c>
      <c r="G31" s="130">
        <v>1932</v>
      </c>
      <c r="H31" s="130">
        <v>1994</v>
      </c>
      <c r="I31" s="130">
        <v>2021</v>
      </c>
      <c r="J31" s="130">
        <v>2054</v>
      </c>
      <c r="K31" s="131">
        <v>2031</v>
      </c>
      <c r="L31" s="131">
        <v>2349</v>
      </c>
      <c r="M31" s="131">
        <v>2539</v>
      </c>
      <c r="N31" s="146">
        <v>2441</v>
      </c>
      <c r="O31" s="130">
        <v>2346</v>
      </c>
      <c r="P31" s="130">
        <v>2257</v>
      </c>
      <c r="Q31" s="130">
        <v>2254</v>
      </c>
    </row>
    <row r="32" spans="2:17">
      <c r="B32" s="128">
        <v>16</v>
      </c>
      <c r="C32" s="129" t="s">
        <v>46</v>
      </c>
      <c r="D32" s="98"/>
      <c r="E32" s="130">
        <v>773</v>
      </c>
      <c r="F32" s="130">
        <v>755</v>
      </c>
      <c r="G32" s="130">
        <v>902</v>
      </c>
      <c r="H32" s="130">
        <v>904</v>
      </c>
      <c r="I32" s="130">
        <v>766</v>
      </c>
      <c r="J32" s="130">
        <v>1262</v>
      </c>
      <c r="K32" s="131">
        <v>1249</v>
      </c>
      <c r="L32" s="131">
        <v>1338</v>
      </c>
      <c r="M32" s="131">
        <v>1680</v>
      </c>
      <c r="N32" s="146">
        <v>1976</v>
      </c>
      <c r="O32" s="130">
        <v>2233</v>
      </c>
      <c r="P32" s="130">
        <v>1969</v>
      </c>
      <c r="Q32" s="130">
        <v>1438</v>
      </c>
    </row>
    <row r="33" spans="2:17">
      <c r="B33" s="128">
        <v>17</v>
      </c>
      <c r="C33" s="129" t="s">
        <v>47</v>
      </c>
      <c r="D33" s="98"/>
      <c r="E33" s="130">
        <v>556</v>
      </c>
      <c r="F33" s="130">
        <v>862</v>
      </c>
      <c r="G33" s="130">
        <v>597</v>
      </c>
      <c r="H33" s="130">
        <v>416</v>
      </c>
      <c r="I33" s="130">
        <v>480</v>
      </c>
      <c r="J33" s="130">
        <v>586</v>
      </c>
      <c r="K33" s="131">
        <v>575</v>
      </c>
      <c r="L33" s="131">
        <v>693</v>
      </c>
      <c r="M33" s="131">
        <v>911</v>
      </c>
      <c r="N33" s="146">
        <v>802</v>
      </c>
      <c r="O33" s="130">
        <v>1035</v>
      </c>
      <c r="P33" s="130">
        <v>1041</v>
      </c>
      <c r="Q33" s="130">
        <v>1303</v>
      </c>
    </row>
    <row r="34" spans="2:17">
      <c r="B34" s="128">
        <v>18</v>
      </c>
      <c r="C34" s="129" t="s">
        <v>48</v>
      </c>
      <c r="D34" s="98"/>
      <c r="E34" s="130">
        <v>456</v>
      </c>
      <c r="F34" s="130">
        <v>244</v>
      </c>
      <c r="G34" s="130">
        <v>151</v>
      </c>
      <c r="H34" s="130">
        <v>110</v>
      </c>
      <c r="I34" s="130">
        <v>83</v>
      </c>
      <c r="J34" s="130">
        <v>40</v>
      </c>
      <c r="K34" s="131">
        <v>250</v>
      </c>
      <c r="L34" s="131">
        <v>329</v>
      </c>
      <c r="M34" s="131">
        <v>168</v>
      </c>
      <c r="N34" s="146">
        <v>159</v>
      </c>
      <c r="O34" s="130">
        <v>201</v>
      </c>
      <c r="P34" s="130">
        <v>150</v>
      </c>
      <c r="Q34" s="130">
        <v>120</v>
      </c>
    </row>
    <row r="35" spans="2:17">
      <c r="B35" s="128">
        <v>19</v>
      </c>
      <c r="C35" s="129" t="s">
        <v>49</v>
      </c>
      <c r="D35" s="98"/>
      <c r="E35" s="130">
        <v>2003</v>
      </c>
      <c r="F35" s="130">
        <v>1459</v>
      </c>
      <c r="G35" s="130">
        <v>719</v>
      </c>
      <c r="H35" s="130">
        <v>490</v>
      </c>
      <c r="I35" s="130">
        <v>450</v>
      </c>
      <c r="J35" s="130">
        <v>641</v>
      </c>
      <c r="K35" s="131">
        <v>613</v>
      </c>
      <c r="L35" s="131">
        <v>746</v>
      </c>
      <c r="M35" s="131">
        <v>889</v>
      </c>
      <c r="N35" s="146">
        <v>847</v>
      </c>
      <c r="O35" s="130">
        <v>1003</v>
      </c>
      <c r="P35" s="130">
        <v>1328</v>
      </c>
      <c r="Q35" s="130">
        <v>1338</v>
      </c>
    </row>
    <row r="36" spans="2:17">
      <c r="B36" s="128">
        <v>20</v>
      </c>
      <c r="C36" s="129" t="s">
        <v>50</v>
      </c>
      <c r="D36" s="98"/>
      <c r="E36" s="130">
        <v>641</v>
      </c>
      <c r="F36" s="130">
        <v>472</v>
      </c>
      <c r="G36" s="130">
        <v>536</v>
      </c>
      <c r="H36" s="130">
        <v>640</v>
      </c>
      <c r="I36" s="130">
        <v>201</v>
      </c>
      <c r="J36" s="130">
        <v>738</v>
      </c>
      <c r="K36" s="131">
        <v>855</v>
      </c>
      <c r="L36" s="131">
        <v>983</v>
      </c>
      <c r="M36" s="131">
        <v>1011</v>
      </c>
      <c r="N36" s="146">
        <v>809</v>
      </c>
      <c r="O36" s="130">
        <v>734</v>
      </c>
      <c r="P36" s="130">
        <v>826</v>
      </c>
      <c r="Q36" s="130">
        <v>853</v>
      </c>
    </row>
    <row r="37" spans="2:17">
      <c r="B37" s="128">
        <v>21</v>
      </c>
      <c r="C37" s="129" t="s">
        <v>51</v>
      </c>
      <c r="D37" s="98"/>
      <c r="E37" s="130">
        <v>619</v>
      </c>
      <c r="F37" s="130">
        <v>578</v>
      </c>
      <c r="G37" s="130">
        <v>409</v>
      </c>
      <c r="H37" s="130">
        <v>338</v>
      </c>
      <c r="I37" s="130">
        <v>493</v>
      </c>
      <c r="J37" s="130">
        <v>581</v>
      </c>
      <c r="K37" s="131">
        <v>894</v>
      </c>
      <c r="L37" s="131">
        <v>1105</v>
      </c>
      <c r="M37" s="131">
        <v>1109</v>
      </c>
      <c r="N37" s="146">
        <v>872</v>
      </c>
      <c r="O37" s="130">
        <v>797</v>
      </c>
      <c r="P37" s="130">
        <v>914</v>
      </c>
      <c r="Q37" s="130">
        <v>852</v>
      </c>
    </row>
    <row r="38" spans="2:17">
      <c r="B38" s="128">
        <v>22</v>
      </c>
      <c r="C38" s="129" t="s">
        <v>52</v>
      </c>
      <c r="D38" s="98"/>
      <c r="E38" s="130">
        <v>98</v>
      </c>
      <c r="F38" s="130">
        <v>110</v>
      </c>
      <c r="G38" s="130">
        <v>111</v>
      </c>
      <c r="H38" s="130">
        <v>103</v>
      </c>
      <c r="I38" s="130">
        <v>131</v>
      </c>
      <c r="J38" s="130">
        <v>118</v>
      </c>
      <c r="K38" s="131">
        <v>175</v>
      </c>
      <c r="L38" s="131">
        <v>180</v>
      </c>
      <c r="M38" s="131">
        <v>176</v>
      </c>
      <c r="N38" s="146">
        <v>182</v>
      </c>
      <c r="O38" s="130">
        <v>185</v>
      </c>
      <c r="P38" s="130">
        <v>166</v>
      </c>
      <c r="Q38" s="130">
        <v>175</v>
      </c>
    </row>
    <row r="39" spans="2:17">
      <c r="B39" s="128">
        <v>23</v>
      </c>
      <c r="C39" s="129" t="s">
        <v>53</v>
      </c>
      <c r="D39" s="98"/>
      <c r="E39" s="130">
        <v>269</v>
      </c>
      <c r="F39" s="130">
        <v>250</v>
      </c>
      <c r="G39" s="130">
        <v>214</v>
      </c>
      <c r="H39" s="130">
        <v>178</v>
      </c>
      <c r="I39" s="130">
        <v>228</v>
      </c>
      <c r="J39" s="130">
        <v>165</v>
      </c>
      <c r="K39" s="131">
        <v>359</v>
      </c>
      <c r="L39" s="131">
        <v>763</v>
      </c>
      <c r="M39" s="131">
        <v>685</v>
      </c>
      <c r="N39" s="146">
        <v>581</v>
      </c>
      <c r="O39" s="130">
        <v>585</v>
      </c>
      <c r="P39" s="130">
        <v>562</v>
      </c>
      <c r="Q39" s="130">
        <v>629</v>
      </c>
    </row>
    <row r="40" spans="2:17">
      <c r="B40" s="128">
        <v>24</v>
      </c>
      <c r="C40" s="129" t="s">
        <v>54</v>
      </c>
      <c r="D40" s="98"/>
      <c r="E40" s="130">
        <v>402</v>
      </c>
      <c r="F40" s="130">
        <v>396</v>
      </c>
      <c r="G40" s="130">
        <v>261</v>
      </c>
      <c r="H40" s="130">
        <v>229</v>
      </c>
      <c r="I40" s="130">
        <v>241</v>
      </c>
      <c r="J40" s="130">
        <v>306</v>
      </c>
      <c r="K40" s="131">
        <v>451</v>
      </c>
      <c r="L40" s="131">
        <v>457</v>
      </c>
      <c r="M40" s="131">
        <v>453</v>
      </c>
      <c r="N40" s="146">
        <v>621</v>
      </c>
      <c r="O40" s="130">
        <v>614</v>
      </c>
      <c r="P40" s="130">
        <v>547</v>
      </c>
      <c r="Q40" s="130">
        <v>433</v>
      </c>
    </row>
    <row r="41" spans="2:17">
      <c r="B41" s="128">
        <v>25</v>
      </c>
      <c r="C41" s="129" t="s">
        <v>55</v>
      </c>
      <c r="D41" s="98"/>
      <c r="E41" s="130">
        <v>1460</v>
      </c>
      <c r="F41" s="130">
        <v>1191</v>
      </c>
      <c r="G41" s="130">
        <v>981</v>
      </c>
      <c r="H41" s="130">
        <v>846</v>
      </c>
      <c r="I41" s="130">
        <v>841</v>
      </c>
      <c r="J41" s="130">
        <v>922</v>
      </c>
      <c r="K41" s="131">
        <v>1250</v>
      </c>
      <c r="L41" s="131">
        <v>963</v>
      </c>
      <c r="M41" s="131">
        <v>822</v>
      </c>
      <c r="N41" s="146">
        <v>700</v>
      </c>
      <c r="O41" s="130">
        <v>556</v>
      </c>
      <c r="P41" s="130">
        <v>435</v>
      </c>
      <c r="Q41" s="130">
        <v>492</v>
      </c>
    </row>
    <row r="42" spans="2:17">
      <c r="B42" s="128">
        <v>26</v>
      </c>
      <c r="C42" s="129" t="s">
        <v>56</v>
      </c>
      <c r="D42" s="98"/>
      <c r="E42" s="130">
        <v>472</v>
      </c>
      <c r="F42" s="130">
        <v>501</v>
      </c>
      <c r="G42" s="130">
        <v>575</v>
      </c>
      <c r="H42" s="130">
        <v>568</v>
      </c>
      <c r="I42" s="130">
        <v>589</v>
      </c>
      <c r="J42" s="130">
        <v>630</v>
      </c>
      <c r="K42" s="131">
        <v>727</v>
      </c>
      <c r="L42" s="131">
        <v>745</v>
      </c>
      <c r="M42" s="131">
        <v>1062</v>
      </c>
      <c r="N42" s="146">
        <v>1330</v>
      </c>
      <c r="O42" s="130">
        <v>1600</v>
      </c>
      <c r="P42" s="130">
        <v>1439</v>
      </c>
      <c r="Q42" s="130">
        <v>1134</v>
      </c>
    </row>
    <row r="43" spans="2:17">
      <c r="B43" s="128">
        <v>27</v>
      </c>
      <c r="C43" s="129" t="s">
        <v>57</v>
      </c>
      <c r="D43" s="98"/>
      <c r="E43" s="130">
        <v>162</v>
      </c>
      <c r="F43" s="130">
        <v>124</v>
      </c>
      <c r="G43" s="130">
        <v>140</v>
      </c>
      <c r="H43" s="130">
        <v>168</v>
      </c>
      <c r="I43" s="130">
        <v>233</v>
      </c>
      <c r="J43" s="130">
        <v>276</v>
      </c>
      <c r="K43" s="131">
        <v>388</v>
      </c>
      <c r="L43" s="131">
        <v>508</v>
      </c>
      <c r="M43" s="131">
        <v>565</v>
      </c>
      <c r="N43" s="146">
        <v>509</v>
      </c>
      <c r="O43" s="130">
        <v>390</v>
      </c>
      <c r="P43" s="130">
        <v>291</v>
      </c>
      <c r="Q43" s="130">
        <v>234</v>
      </c>
    </row>
    <row r="44" spans="2:17">
      <c r="B44" s="128">
        <v>28</v>
      </c>
      <c r="C44" s="129" t="s">
        <v>58</v>
      </c>
      <c r="D44" s="98"/>
      <c r="E44" s="130">
        <v>855</v>
      </c>
      <c r="F44" s="130">
        <v>1016</v>
      </c>
      <c r="G44" s="130">
        <v>556</v>
      </c>
      <c r="H44" s="130">
        <v>628</v>
      </c>
      <c r="I44" s="130">
        <v>533</v>
      </c>
      <c r="J44" s="130">
        <v>594</v>
      </c>
      <c r="K44" s="131">
        <v>801</v>
      </c>
      <c r="L44" s="131">
        <v>851</v>
      </c>
      <c r="M44" s="131">
        <v>663</v>
      </c>
      <c r="N44" s="146">
        <v>572</v>
      </c>
      <c r="O44" s="130">
        <v>525</v>
      </c>
      <c r="P44" s="130">
        <v>382</v>
      </c>
      <c r="Q44" s="130">
        <v>365</v>
      </c>
    </row>
    <row r="45" spans="2:17">
      <c r="B45" s="128">
        <v>29</v>
      </c>
      <c r="C45" s="129" t="s">
        <v>59</v>
      </c>
      <c r="D45" s="98"/>
      <c r="E45" s="130">
        <v>71</v>
      </c>
      <c r="F45" s="130">
        <v>59</v>
      </c>
      <c r="G45" s="130">
        <v>70</v>
      </c>
      <c r="H45" s="130">
        <v>61</v>
      </c>
      <c r="I45" s="130">
        <v>58</v>
      </c>
      <c r="J45" s="130">
        <v>76</v>
      </c>
      <c r="K45" s="131">
        <v>120</v>
      </c>
      <c r="L45" s="131">
        <v>123</v>
      </c>
      <c r="M45" s="131">
        <v>149</v>
      </c>
      <c r="N45" s="146">
        <v>109</v>
      </c>
      <c r="O45" s="130">
        <v>117</v>
      </c>
      <c r="P45" s="130">
        <v>130</v>
      </c>
      <c r="Q45" s="130">
        <v>106</v>
      </c>
    </row>
    <row r="46" spans="2:17">
      <c r="B46" s="128">
        <v>30</v>
      </c>
      <c r="C46" s="129" t="s">
        <v>60</v>
      </c>
      <c r="D46" s="98"/>
      <c r="E46" s="130">
        <v>890</v>
      </c>
      <c r="F46" s="130">
        <v>968</v>
      </c>
      <c r="G46" s="130">
        <v>863</v>
      </c>
      <c r="H46" s="130">
        <v>487</v>
      </c>
      <c r="I46" s="130">
        <v>525</v>
      </c>
      <c r="J46" s="130">
        <v>1200</v>
      </c>
      <c r="K46" s="131">
        <v>1722</v>
      </c>
      <c r="L46" s="131">
        <v>1497</v>
      </c>
      <c r="M46" s="131">
        <v>1431</v>
      </c>
      <c r="N46" s="146">
        <v>1293</v>
      </c>
      <c r="O46" s="130">
        <v>1107</v>
      </c>
      <c r="P46" s="130">
        <v>856</v>
      </c>
      <c r="Q46" s="130">
        <v>828</v>
      </c>
    </row>
    <row r="47" spans="2:17">
      <c r="B47" s="128">
        <v>31</v>
      </c>
      <c r="C47" s="129" t="s">
        <v>61</v>
      </c>
      <c r="D47" s="98"/>
      <c r="E47" s="130">
        <v>46</v>
      </c>
      <c r="F47" s="130">
        <v>38</v>
      </c>
      <c r="G47" s="130">
        <v>40</v>
      </c>
      <c r="H47" s="130">
        <v>42</v>
      </c>
      <c r="I47" s="130">
        <v>52</v>
      </c>
      <c r="J47" s="130">
        <v>50</v>
      </c>
      <c r="K47" s="131">
        <v>37</v>
      </c>
      <c r="L47" s="131">
        <v>48</v>
      </c>
      <c r="M47" s="131">
        <v>33</v>
      </c>
      <c r="N47" s="146">
        <v>52</v>
      </c>
      <c r="O47" s="130">
        <v>42</v>
      </c>
      <c r="P47" s="130">
        <v>39</v>
      </c>
      <c r="Q47" s="130">
        <v>34</v>
      </c>
    </row>
    <row r="48" spans="2:17">
      <c r="B48" s="128">
        <v>32</v>
      </c>
      <c r="C48" s="129" t="s">
        <v>62</v>
      </c>
      <c r="D48" s="98"/>
      <c r="E48" s="130">
        <v>119</v>
      </c>
      <c r="F48" s="130">
        <v>195</v>
      </c>
      <c r="G48" s="130">
        <v>167</v>
      </c>
      <c r="H48" s="130">
        <v>114</v>
      </c>
      <c r="I48" s="130">
        <v>232</v>
      </c>
      <c r="J48" s="130">
        <v>449</v>
      </c>
      <c r="K48" s="131">
        <v>551</v>
      </c>
      <c r="L48" s="131">
        <v>561</v>
      </c>
      <c r="M48" s="131">
        <v>510</v>
      </c>
      <c r="N48" s="146">
        <v>789</v>
      </c>
      <c r="O48" s="130">
        <v>1134</v>
      </c>
      <c r="P48" s="130">
        <v>981</v>
      </c>
      <c r="Q48" s="130">
        <v>708</v>
      </c>
    </row>
    <row r="49" spans="2:17">
      <c r="B49" s="96"/>
      <c r="C49" s="96"/>
      <c r="D49" s="98"/>
      <c r="E49" s="124"/>
      <c r="F49" s="124"/>
      <c r="G49" s="124"/>
      <c r="H49" s="124"/>
      <c r="I49" s="124"/>
      <c r="J49" s="124"/>
      <c r="K49" s="124"/>
      <c r="L49" s="124"/>
      <c r="M49" s="124"/>
      <c r="O49" s="124"/>
      <c r="P49" s="124"/>
      <c r="Q49" s="124"/>
    </row>
    <row r="50" spans="2:17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  <c r="Q50" s="124"/>
    </row>
    <row r="51" spans="2:17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  <c r="Q51" s="124"/>
    </row>
    <row r="52" spans="2:17">
      <c r="B52" s="96"/>
      <c r="C52" s="96"/>
      <c r="D52" s="98"/>
      <c r="E52" s="127" t="str">
        <f t="shared" ref="E52:Q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  <c r="Q52" s="127" t="str">
        <f t="shared" si="1"/>
        <v>Crimes</v>
      </c>
    </row>
    <row r="53" spans="2:17">
      <c r="B53" s="96"/>
      <c r="C53" s="96"/>
      <c r="D53" s="98"/>
      <c r="E53" s="127" t="str">
        <f t="shared" ref="E53:Q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  <c r="N53" s="127" t="str">
        <f t="shared" si="2"/>
        <v># Cases</v>
      </c>
      <c r="O53" s="127" t="str">
        <f t="shared" si="2"/>
        <v># Cases</v>
      </c>
      <c r="P53" s="127" t="str">
        <f t="shared" si="2"/>
        <v># Cases</v>
      </c>
      <c r="Q53" s="127" t="str">
        <f t="shared" si="2"/>
        <v># Cases</v>
      </c>
    </row>
    <row r="54" spans="2:17">
      <c r="B54" s="128" t="s">
        <v>63</v>
      </c>
      <c r="C54" s="128" t="s">
        <v>64</v>
      </c>
      <c r="D54" s="98"/>
      <c r="E54" s="132">
        <f>SUM(E17:E48)</f>
        <v>22409</v>
      </c>
      <c r="F54" s="132">
        <f t="shared" ref="F54:Q54" si="3">SUM(F17:F48)</f>
        <v>21459</v>
      </c>
      <c r="G54" s="132">
        <f t="shared" si="3"/>
        <v>18106</v>
      </c>
      <c r="H54" s="132">
        <f t="shared" si="3"/>
        <v>15526</v>
      </c>
      <c r="I54" s="132">
        <f t="shared" si="3"/>
        <v>16119</v>
      </c>
      <c r="J54" s="132">
        <f t="shared" si="3"/>
        <v>20148</v>
      </c>
      <c r="K54" s="132">
        <f t="shared" si="3"/>
        <v>25035</v>
      </c>
      <c r="L54" s="132">
        <f t="shared" si="3"/>
        <v>29095</v>
      </c>
      <c r="M54" s="132">
        <f t="shared" si="3"/>
        <v>29499</v>
      </c>
      <c r="N54" s="132">
        <f t="shared" si="3"/>
        <v>28839</v>
      </c>
      <c r="O54" s="132">
        <f t="shared" si="3"/>
        <v>28280</v>
      </c>
      <c r="P54" s="132">
        <f t="shared" si="3"/>
        <v>26279</v>
      </c>
      <c r="Q54" s="132">
        <f t="shared" si="3"/>
        <v>25271</v>
      </c>
    </row>
    <row r="55" spans="2:17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7">
      <c r="B56" s="96"/>
      <c r="C56" s="128" t="s">
        <v>65</v>
      </c>
      <c r="D56" s="98"/>
      <c r="E56" s="142">
        <f>MEDIAN(E17:Q48)</f>
        <v>570</v>
      </c>
      <c r="F56" s="132"/>
      <c r="G56" s="132"/>
      <c r="H56" s="132"/>
      <c r="I56" s="132"/>
      <c r="J56" s="132"/>
      <c r="K56" s="132"/>
      <c r="L56" s="151"/>
      <c r="M56" s="149"/>
      <c r="N56" s="149"/>
      <c r="O56" s="149"/>
      <c r="P56" s="149"/>
      <c r="Q56" s="149"/>
    </row>
    <row r="57" spans="2:17">
      <c r="B57" s="96"/>
      <c r="C57" s="128" t="s">
        <v>126</v>
      </c>
      <c r="D57" s="98"/>
      <c r="E57" s="142">
        <f>AVERAGE(E17:Q48)</f>
        <v>735.73317307692309</v>
      </c>
      <c r="F57" s="133"/>
      <c r="G57" s="133"/>
      <c r="H57" s="133"/>
      <c r="I57" s="133"/>
      <c r="J57" s="133"/>
      <c r="K57" s="133"/>
      <c r="L57" s="133"/>
      <c r="M57" s="133"/>
    </row>
    <row r="58" spans="2:17">
      <c r="B58" s="96"/>
      <c r="C58" s="128" t="s">
        <v>127</v>
      </c>
      <c r="D58" s="98"/>
      <c r="E58" s="142">
        <f>STDEV(E17:Q48)</f>
        <v>687.38322273452036</v>
      </c>
      <c r="F58" s="131"/>
      <c r="G58" s="131"/>
      <c r="H58" s="131"/>
      <c r="I58" s="131"/>
      <c r="J58" s="131"/>
      <c r="K58" s="131"/>
      <c r="L58" s="150"/>
      <c r="M58" s="131"/>
    </row>
    <row r="59" spans="2:17">
      <c r="E59" s="144"/>
      <c r="F59" s="134"/>
      <c r="G59" s="134"/>
      <c r="H59" s="134"/>
      <c r="I59" s="134"/>
      <c r="J59" s="134"/>
      <c r="K59" s="134"/>
      <c r="L59" s="134"/>
      <c r="M59" s="134"/>
    </row>
    <row r="60" spans="2:17">
      <c r="C60" s="128" t="s">
        <v>124</v>
      </c>
      <c r="E60" s="142">
        <f>MAX(E17:Q48)</f>
        <v>3359</v>
      </c>
    </row>
    <row r="61" spans="2:17">
      <c r="C61" s="135" t="s">
        <v>125</v>
      </c>
      <c r="E61" s="142">
        <f>MIN(E17:Q48)</f>
        <v>24</v>
      </c>
    </row>
    <row r="64" spans="2:17">
      <c r="M64" s="129"/>
      <c r="N64" s="148"/>
    </row>
    <row r="65" spans="13:14">
      <c r="M65" s="129"/>
      <c r="N65" s="148"/>
    </row>
    <row r="66" spans="13:14">
      <c r="M66" s="129"/>
      <c r="N66" s="148"/>
    </row>
    <row r="67" spans="13:14">
      <c r="M67" s="129"/>
      <c r="N67" s="148"/>
    </row>
    <row r="68" spans="13:14">
      <c r="M68" s="129"/>
      <c r="N68" s="148"/>
    </row>
    <row r="69" spans="13:14">
      <c r="M69" s="129"/>
      <c r="N69" s="148"/>
    </row>
    <row r="70" spans="13:14">
      <c r="M70" s="129"/>
      <c r="N70" s="148"/>
    </row>
    <row r="71" spans="13:14">
      <c r="M71" s="129"/>
      <c r="N71" s="148"/>
    </row>
    <row r="72" spans="13:14">
      <c r="M72" s="129"/>
      <c r="N72" s="148"/>
    </row>
    <row r="73" spans="13:14">
      <c r="M73" s="129"/>
      <c r="N73" s="148"/>
    </row>
    <row r="74" spans="13:14">
      <c r="M74" s="129"/>
      <c r="N74" s="148"/>
    </row>
    <row r="75" spans="13:14">
      <c r="M75" s="129"/>
      <c r="N75" s="148"/>
    </row>
    <row r="76" spans="13:14">
      <c r="M76" s="129"/>
      <c r="N76" s="148"/>
    </row>
    <row r="77" spans="13:14">
      <c r="M77" s="129"/>
      <c r="N77" s="148"/>
    </row>
    <row r="78" spans="13:14">
      <c r="M78" s="129"/>
      <c r="N78" s="148"/>
    </row>
    <row r="79" spans="13:14">
      <c r="M79" s="129"/>
      <c r="N79" s="148"/>
    </row>
    <row r="80" spans="13:14">
      <c r="M80" s="129"/>
      <c r="N80" s="148"/>
    </row>
    <row r="81" spans="13:14">
      <c r="M81" s="129"/>
      <c r="N81" s="148"/>
    </row>
    <row r="82" spans="13:14">
      <c r="M82" s="129"/>
      <c r="N82" s="148"/>
    </row>
    <row r="83" spans="13:14">
      <c r="M83" s="129"/>
      <c r="N83" s="148"/>
    </row>
    <row r="84" spans="13:14">
      <c r="M84" s="129"/>
      <c r="N84" s="148"/>
    </row>
    <row r="85" spans="13:14">
      <c r="M85" s="129"/>
      <c r="N85" s="148"/>
    </row>
    <row r="86" spans="13:14">
      <c r="M86" s="129"/>
      <c r="N86" s="148"/>
    </row>
    <row r="87" spans="13:14">
      <c r="M87" s="129"/>
      <c r="N87" s="148"/>
    </row>
    <row r="88" spans="13:14">
      <c r="M88" s="129"/>
      <c r="N88" s="148"/>
    </row>
    <row r="89" spans="13:14">
      <c r="M89" s="129"/>
      <c r="N89" s="148"/>
    </row>
    <row r="90" spans="13:14">
      <c r="M90" s="129"/>
      <c r="N90" s="148"/>
    </row>
    <row r="91" spans="13:14">
      <c r="M91" s="129"/>
      <c r="N91" s="148"/>
    </row>
    <row r="92" spans="13:14">
      <c r="M92" s="129"/>
      <c r="N92" s="148"/>
    </row>
    <row r="93" spans="13:14">
      <c r="M93" s="129"/>
      <c r="N93" s="148"/>
    </row>
    <row r="94" spans="13:14">
      <c r="M94" s="129"/>
      <c r="N94" s="148"/>
    </row>
    <row r="95" spans="13:14">
      <c r="M95" s="129"/>
      <c r="N95" s="1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DCDC-F7FC-4895-ACEA-5479CF312306}">
  <sheetPr>
    <tabColor rgb="FF0070C0"/>
  </sheetPr>
  <dimension ref="A5:M95"/>
  <sheetViews>
    <sheetView topLeftCell="A8" zoomScale="65" workbookViewId="0">
      <selection activeCell="F58" sqref="F58"/>
    </sheetView>
  </sheetViews>
  <sheetFormatPr baseColWidth="10" defaultColWidth="8.88671875" defaultRowHeight="14.4"/>
  <cols>
    <col min="1" max="2" width="8.88671875" style="103"/>
    <col min="3" max="3" width="26.109375" style="103" bestFit="1" customWidth="1"/>
    <col min="4" max="4" width="1.77734375" style="103" customWidth="1"/>
    <col min="5" max="24" width="20.77734375" style="103" customWidth="1"/>
    <col min="25" max="16384" width="8.88671875" style="103"/>
  </cols>
  <sheetData>
    <row r="5" spans="2:13">
      <c r="B5" s="96"/>
      <c r="C5" s="97" t="s">
        <v>1</v>
      </c>
      <c r="D5" s="98"/>
      <c r="E5" s="136" t="s">
        <v>68</v>
      </c>
      <c r="F5" s="99" t="s">
        <v>68</v>
      </c>
      <c r="G5" s="100" t="s">
        <v>68</v>
      </c>
      <c r="H5" s="101" t="s">
        <v>68</v>
      </c>
      <c r="I5" s="102" t="s">
        <v>68</v>
      </c>
      <c r="J5" s="136" t="s">
        <v>68</v>
      </c>
      <c r="K5" s="99" t="s">
        <v>68</v>
      </c>
      <c r="L5" s="100" t="s">
        <v>68</v>
      </c>
      <c r="M5" s="101" t="s">
        <v>68</v>
      </c>
    </row>
    <row r="6" spans="2:13">
      <c r="B6" s="96"/>
      <c r="C6" s="97" t="s">
        <v>24</v>
      </c>
      <c r="D6" s="98"/>
      <c r="E6" s="136">
        <v>0</v>
      </c>
      <c r="F6" s="99">
        <v>0</v>
      </c>
      <c r="G6" s="100">
        <v>0</v>
      </c>
      <c r="H6" s="101">
        <v>0</v>
      </c>
      <c r="I6" s="102">
        <v>0</v>
      </c>
      <c r="J6" s="136">
        <v>0</v>
      </c>
      <c r="K6" s="99">
        <v>0</v>
      </c>
      <c r="L6" s="100">
        <v>0</v>
      </c>
      <c r="M6" s="101">
        <v>0</v>
      </c>
    </row>
    <row r="7" spans="2:13">
      <c r="B7" s="96"/>
      <c r="C7" s="97" t="s">
        <v>25</v>
      </c>
      <c r="D7" s="98"/>
      <c r="E7" s="137">
        <v>0.1</v>
      </c>
      <c r="F7" s="104">
        <v>0.1</v>
      </c>
      <c r="G7" s="105">
        <v>0.1</v>
      </c>
      <c r="H7" s="106">
        <v>0.1</v>
      </c>
      <c r="I7" s="107">
        <v>0.1</v>
      </c>
      <c r="J7" s="137">
        <v>0.1</v>
      </c>
      <c r="K7" s="104">
        <v>0.1</v>
      </c>
      <c r="L7" s="105">
        <v>0.1</v>
      </c>
      <c r="M7" s="106">
        <v>0.1</v>
      </c>
    </row>
    <row r="8" spans="2:13">
      <c r="B8" s="96"/>
      <c r="C8" s="97" t="s">
        <v>0</v>
      </c>
      <c r="D8" s="98"/>
      <c r="E8" s="136" t="s">
        <v>132</v>
      </c>
      <c r="F8" s="99" t="s">
        <v>132</v>
      </c>
      <c r="G8" s="100" t="s">
        <v>132</v>
      </c>
      <c r="H8" s="101" t="s">
        <v>132</v>
      </c>
      <c r="I8" s="102" t="s">
        <v>132</v>
      </c>
      <c r="J8" s="136" t="s">
        <v>132</v>
      </c>
      <c r="K8" s="99" t="s">
        <v>132</v>
      </c>
      <c r="L8" s="100" t="s">
        <v>132</v>
      </c>
      <c r="M8" s="101" t="s">
        <v>132</v>
      </c>
    </row>
    <row r="9" spans="2:13">
      <c r="B9" s="96"/>
      <c r="C9" s="97" t="s">
        <v>26</v>
      </c>
      <c r="D9" s="98"/>
      <c r="E9" s="137" t="s">
        <v>86</v>
      </c>
      <c r="F9" s="104" t="s">
        <v>86</v>
      </c>
      <c r="G9" s="105" t="s">
        <v>86</v>
      </c>
      <c r="H9" s="106" t="s">
        <v>86</v>
      </c>
      <c r="I9" s="107" t="s">
        <v>86</v>
      </c>
      <c r="J9" s="137" t="s">
        <v>86</v>
      </c>
      <c r="K9" s="104" t="s">
        <v>86</v>
      </c>
      <c r="L9" s="105" t="s">
        <v>86</v>
      </c>
      <c r="M9" s="106" t="s">
        <v>86</v>
      </c>
    </row>
    <row r="10" spans="2:13">
      <c r="B10" s="96"/>
      <c r="C10" s="97" t="s">
        <v>27</v>
      </c>
      <c r="D10" s="98"/>
      <c r="E10" s="138" t="s">
        <v>133</v>
      </c>
      <c r="F10" s="108" t="s">
        <v>133</v>
      </c>
      <c r="G10" s="109" t="s">
        <v>133</v>
      </c>
      <c r="H10" s="110" t="s">
        <v>133</v>
      </c>
      <c r="I10" s="111" t="s">
        <v>133</v>
      </c>
      <c r="J10" s="138" t="s">
        <v>133</v>
      </c>
      <c r="K10" s="108" t="s">
        <v>133</v>
      </c>
      <c r="L10" s="109" t="s">
        <v>133</v>
      </c>
      <c r="M10" s="110" t="s">
        <v>133</v>
      </c>
    </row>
    <row r="11" spans="2:13">
      <c r="B11" s="96"/>
      <c r="C11" s="97" t="s">
        <v>2</v>
      </c>
      <c r="D11" s="98"/>
      <c r="E11" s="139" t="s">
        <v>7</v>
      </c>
      <c r="F11" s="112" t="s">
        <v>7</v>
      </c>
      <c r="G11" s="113" t="s">
        <v>7</v>
      </c>
      <c r="H11" s="114" t="s">
        <v>7</v>
      </c>
      <c r="I11" s="115" t="s">
        <v>7</v>
      </c>
      <c r="J11" s="139" t="s">
        <v>7</v>
      </c>
      <c r="K11" s="112" t="s">
        <v>7</v>
      </c>
      <c r="L11" s="113" t="s">
        <v>7</v>
      </c>
      <c r="M11" s="114" t="s">
        <v>7</v>
      </c>
    </row>
    <row r="12" spans="2:13">
      <c r="B12" s="96"/>
      <c r="C12" s="97" t="s">
        <v>3</v>
      </c>
      <c r="D12" s="98"/>
      <c r="E12" s="140" t="s">
        <v>74</v>
      </c>
      <c r="F12" s="116" t="s">
        <v>74</v>
      </c>
      <c r="G12" s="117" t="s">
        <v>74</v>
      </c>
      <c r="H12" s="118" t="s">
        <v>74</v>
      </c>
      <c r="I12" s="119" t="s">
        <v>74</v>
      </c>
      <c r="J12" s="140" t="s">
        <v>74</v>
      </c>
      <c r="K12" s="116" t="s">
        <v>74</v>
      </c>
      <c r="L12" s="117" t="s">
        <v>74</v>
      </c>
      <c r="M12" s="118" t="s">
        <v>74</v>
      </c>
    </row>
    <row r="13" spans="2:13">
      <c r="B13" s="96"/>
      <c r="C13" s="97" t="s">
        <v>28</v>
      </c>
      <c r="D13" s="98"/>
      <c r="E13" s="141">
        <v>2015</v>
      </c>
      <c r="F13" s="120">
        <f>E13+1</f>
        <v>2016</v>
      </c>
      <c r="G13" s="121">
        <f t="shared" ref="G13:M13" si="0">F13+1</f>
        <v>2017</v>
      </c>
      <c r="H13" s="122">
        <f t="shared" si="0"/>
        <v>2018</v>
      </c>
      <c r="I13" s="123">
        <f t="shared" si="0"/>
        <v>2019</v>
      </c>
      <c r="J13" s="141">
        <f t="shared" si="0"/>
        <v>2020</v>
      </c>
      <c r="K13" s="120">
        <f t="shared" si="0"/>
        <v>2021</v>
      </c>
      <c r="L13" s="121">
        <f t="shared" si="0"/>
        <v>2022</v>
      </c>
      <c r="M13" s="122">
        <f t="shared" si="0"/>
        <v>2023</v>
      </c>
    </row>
    <row r="14" spans="2:13">
      <c r="B14" s="96"/>
      <c r="C14" s="96"/>
      <c r="D14" s="98"/>
      <c r="E14" s="124"/>
      <c r="F14" s="124"/>
      <c r="G14" s="124"/>
      <c r="H14" s="124"/>
      <c r="K14" s="124"/>
      <c r="L14" s="124"/>
      <c r="M14" s="124"/>
    </row>
    <row r="15" spans="2:13">
      <c r="B15" s="96"/>
      <c r="C15" s="96"/>
      <c r="D15" s="98"/>
      <c r="E15" s="124"/>
      <c r="F15" s="124"/>
      <c r="G15" s="124"/>
      <c r="H15" s="124"/>
      <c r="I15" s="124"/>
      <c r="K15" s="124"/>
      <c r="L15" s="124"/>
      <c r="M15" s="124"/>
    </row>
    <row r="16" spans="2:13">
      <c r="B16" s="125" t="s">
        <v>29</v>
      </c>
      <c r="C16" s="125" t="s">
        <v>30</v>
      </c>
      <c r="D16" s="126"/>
      <c r="E16" s="127">
        <v>5</v>
      </c>
      <c r="F16" s="127">
        <v>6</v>
      </c>
      <c r="G16" s="127">
        <v>7</v>
      </c>
      <c r="H16" s="127">
        <v>8</v>
      </c>
      <c r="I16" s="127">
        <v>9</v>
      </c>
      <c r="J16" s="127">
        <v>10</v>
      </c>
      <c r="K16" s="127">
        <v>11</v>
      </c>
      <c r="L16" s="127">
        <v>12</v>
      </c>
      <c r="M16" s="127">
        <v>13</v>
      </c>
    </row>
    <row r="17" spans="1:13">
      <c r="A17" s="148"/>
      <c r="B17" s="128">
        <v>1</v>
      </c>
      <c r="C17" s="129" t="s">
        <v>31</v>
      </c>
      <c r="D17" s="98"/>
      <c r="E17" s="130">
        <v>4</v>
      </c>
      <c r="F17" s="130">
        <v>0</v>
      </c>
      <c r="G17" s="131">
        <v>4</v>
      </c>
      <c r="H17" s="131">
        <v>0</v>
      </c>
      <c r="I17" s="131">
        <v>0</v>
      </c>
      <c r="J17" s="146">
        <v>3</v>
      </c>
      <c r="K17" s="130">
        <v>0</v>
      </c>
      <c r="L17" s="130">
        <v>0</v>
      </c>
      <c r="M17" s="130">
        <v>1</v>
      </c>
    </row>
    <row r="18" spans="1:13">
      <c r="A18" s="148"/>
      <c r="B18" s="128">
        <v>2</v>
      </c>
      <c r="C18" s="129" t="s">
        <v>32</v>
      </c>
      <c r="D18" s="98"/>
      <c r="E18" s="130">
        <v>0</v>
      </c>
      <c r="F18" s="130">
        <v>15</v>
      </c>
      <c r="G18" s="131">
        <v>46</v>
      </c>
      <c r="H18" s="131">
        <v>48</v>
      </c>
      <c r="I18" s="131">
        <v>49</v>
      </c>
      <c r="J18" s="146">
        <v>37</v>
      </c>
      <c r="K18" s="130">
        <v>39</v>
      </c>
      <c r="L18" s="130">
        <v>19</v>
      </c>
      <c r="M18" s="130">
        <v>52</v>
      </c>
    </row>
    <row r="19" spans="1:13">
      <c r="A19" s="148"/>
      <c r="B19" s="128">
        <v>3</v>
      </c>
      <c r="C19" s="129" t="s">
        <v>33</v>
      </c>
      <c r="D19" s="98"/>
      <c r="E19" s="130">
        <v>0</v>
      </c>
      <c r="F19" s="130">
        <v>0</v>
      </c>
      <c r="G19" s="131">
        <v>1</v>
      </c>
      <c r="H19" s="131">
        <v>0</v>
      </c>
      <c r="I19" s="131">
        <v>0</v>
      </c>
      <c r="J19" s="146">
        <v>2</v>
      </c>
      <c r="K19" s="130">
        <v>5</v>
      </c>
      <c r="L19" s="130">
        <v>3</v>
      </c>
      <c r="M19" s="130">
        <v>4</v>
      </c>
    </row>
    <row r="20" spans="1:13">
      <c r="A20" s="148"/>
      <c r="B20" s="128">
        <v>4</v>
      </c>
      <c r="C20" s="129" t="s">
        <v>34</v>
      </c>
      <c r="D20" s="98"/>
      <c r="E20" s="130">
        <v>0</v>
      </c>
      <c r="F20" s="130">
        <v>0</v>
      </c>
      <c r="G20" s="131">
        <v>2</v>
      </c>
      <c r="H20" s="131">
        <v>0</v>
      </c>
      <c r="I20" s="131">
        <v>2</v>
      </c>
      <c r="J20" s="146">
        <v>3</v>
      </c>
      <c r="K20" s="130">
        <v>5</v>
      </c>
      <c r="L20" s="130">
        <v>4</v>
      </c>
      <c r="M20" s="130">
        <v>4</v>
      </c>
    </row>
    <row r="21" spans="1:13">
      <c r="A21" s="148"/>
      <c r="B21" s="128">
        <v>5</v>
      </c>
      <c r="C21" s="129" t="s">
        <v>35</v>
      </c>
      <c r="D21" s="98"/>
      <c r="E21" s="130">
        <v>0</v>
      </c>
      <c r="F21" s="130">
        <v>6</v>
      </c>
      <c r="G21" s="131">
        <v>21</v>
      </c>
      <c r="H21" s="131">
        <v>0</v>
      </c>
      <c r="I21" s="131">
        <v>14</v>
      </c>
      <c r="J21" s="146">
        <v>16</v>
      </c>
      <c r="K21" s="130">
        <v>11</v>
      </c>
      <c r="L21" s="130">
        <v>5</v>
      </c>
      <c r="M21" s="130">
        <v>26</v>
      </c>
    </row>
    <row r="22" spans="1:13">
      <c r="A22" s="148"/>
      <c r="B22" s="128">
        <v>6</v>
      </c>
      <c r="C22" s="129" t="s">
        <v>36</v>
      </c>
      <c r="D22" s="98"/>
      <c r="E22" s="130">
        <v>4</v>
      </c>
      <c r="F22" s="130">
        <v>2</v>
      </c>
      <c r="G22" s="131">
        <v>0</v>
      </c>
      <c r="H22" s="131">
        <v>0</v>
      </c>
      <c r="I22" s="131">
        <v>4</v>
      </c>
      <c r="J22" s="146">
        <v>0</v>
      </c>
      <c r="K22" s="130">
        <v>5</v>
      </c>
      <c r="L22" s="130">
        <v>8</v>
      </c>
      <c r="M22" s="130">
        <v>12</v>
      </c>
    </row>
    <row r="23" spans="1:13">
      <c r="A23" s="148"/>
      <c r="B23" s="128">
        <v>7</v>
      </c>
      <c r="C23" s="129" t="s">
        <v>37</v>
      </c>
      <c r="D23" s="98"/>
      <c r="E23" s="130">
        <v>29</v>
      </c>
      <c r="F23" s="130">
        <v>87</v>
      </c>
      <c r="G23" s="131">
        <v>46</v>
      </c>
      <c r="H23" s="131">
        <v>56</v>
      </c>
      <c r="I23" s="131">
        <v>48</v>
      </c>
      <c r="J23" s="146">
        <v>9</v>
      </c>
      <c r="K23" s="130">
        <v>0</v>
      </c>
      <c r="L23" s="130">
        <v>1</v>
      </c>
      <c r="M23" s="130">
        <v>4</v>
      </c>
    </row>
    <row r="24" spans="1:13">
      <c r="A24" s="148"/>
      <c r="B24" s="128">
        <v>8</v>
      </c>
      <c r="C24" s="129" t="s">
        <v>38</v>
      </c>
      <c r="D24" s="98"/>
      <c r="E24" s="130">
        <v>21</v>
      </c>
      <c r="F24" s="130">
        <v>19</v>
      </c>
      <c r="G24" s="131">
        <v>60</v>
      </c>
      <c r="H24" s="131">
        <v>43</v>
      </c>
      <c r="I24" s="131">
        <v>34</v>
      </c>
      <c r="J24" s="146">
        <v>34</v>
      </c>
      <c r="K24" s="130">
        <v>19</v>
      </c>
      <c r="L24" s="130">
        <v>17</v>
      </c>
      <c r="M24" s="130">
        <v>23</v>
      </c>
    </row>
    <row r="25" spans="1:13">
      <c r="A25" s="148"/>
      <c r="B25" s="128">
        <v>9</v>
      </c>
      <c r="C25" s="129" t="s">
        <v>39</v>
      </c>
      <c r="D25" s="98"/>
      <c r="E25" s="130">
        <v>180</v>
      </c>
      <c r="F25" s="130">
        <v>165</v>
      </c>
      <c r="G25" s="131">
        <v>116</v>
      </c>
      <c r="H25" s="131">
        <v>206</v>
      </c>
      <c r="I25" s="131">
        <v>271</v>
      </c>
      <c r="J25" s="146">
        <v>196</v>
      </c>
      <c r="K25" s="130">
        <v>137</v>
      </c>
      <c r="L25" s="130">
        <v>88</v>
      </c>
      <c r="M25" s="130">
        <v>78</v>
      </c>
    </row>
    <row r="26" spans="1:13">
      <c r="A26" s="148"/>
      <c r="B26" s="128">
        <v>10</v>
      </c>
      <c r="C26" s="129" t="s">
        <v>40</v>
      </c>
      <c r="D26" s="98"/>
      <c r="E26" s="130">
        <v>28</v>
      </c>
      <c r="F26" s="130">
        <v>5</v>
      </c>
      <c r="G26" s="131">
        <v>12</v>
      </c>
      <c r="H26" s="131">
        <v>21</v>
      </c>
      <c r="I26" s="131">
        <v>11</v>
      </c>
      <c r="J26" s="146">
        <v>9</v>
      </c>
      <c r="K26" s="130">
        <v>11</v>
      </c>
      <c r="L26" s="130">
        <v>17</v>
      </c>
      <c r="M26" s="130">
        <v>1</v>
      </c>
    </row>
    <row r="27" spans="1:13">
      <c r="A27" s="148"/>
      <c r="B27" s="128">
        <v>11</v>
      </c>
      <c r="C27" s="129" t="s">
        <v>41</v>
      </c>
      <c r="D27" s="98"/>
      <c r="E27" s="130">
        <v>40</v>
      </c>
      <c r="F27" s="130">
        <v>25</v>
      </c>
      <c r="G27" s="131">
        <v>52</v>
      </c>
      <c r="H27" s="131">
        <v>27</v>
      </c>
      <c r="I27" s="131">
        <v>32</v>
      </c>
      <c r="J27" s="146">
        <v>8</v>
      </c>
      <c r="K27" s="130">
        <v>17</v>
      </c>
      <c r="L27" s="130">
        <v>13</v>
      </c>
      <c r="M27" s="130">
        <v>17</v>
      </c>
    </row>
    <row r="28" spans="1:13">
      <c r="A28" s="148"/>
      <c r="B28" s="128">
        <v>12</v>
      </c>
      <c r="C28" s="129" t="s">
        <v>42</v>
      </c>
      <c r="D28" s="98"/>
      <c r="E28" s="130">
        <v>5</v>
      </c>
      <c r="F28" s="130">
        <v>0</v>
      </c>
      <c r="G28" s="131">
        <v>19</v>
      </c>
      <c r="H28" s="131">
        <v>1</v>
      </c>
      <c r="I28" s="131">
        <v>0</v>
      </c>
      <c r="J28" s="146">
        <v>1</v>
      </c>
      <c r="K28" s="130">
        <v>1</v>
      </c>
      <c r="L28" s="130">
        <v>2</v>
      </c>
      <c r="M28" s="130">
        <v>0</v>
      </c>
    </row>
    <row r="29" spans="1:13">
      <c r="A29" s="148"/>
      <c r="B29" s="128">
        <v>13</v>
      </c>
      <c r="C29" s="129" t="s">
        <v>43</v>
      </c>
      <c r="D29" s="98"/>
      <c r="E29" s="130">
        <v>3</v>
      </c>
      <c r="F29" s="130">
        <v>12</v>
      </c>
      <c r="G29" s="131">
        <v>40</v>
      </c>
      <c r="H29" s="131">
        <v>64</v>
      </c>
      <c r="I29" s="131">
        <v>52</v>
      </c>
      <c r="J29" s="146">
        <v>33</v>
      </c>
      <c r="K29" s="130">
        <v>40</v>
      </c>
      <c r="L29" s="130">
        <v>27</v>
      </c>
      <c r="M29" s="130">
        <v>28</v>
      </c>
    </row>
    <row r="30" spans="1:13">
      <c r="A30" s="148"/>
      <c r="B30" s="128">
        <v>14</v>
      </c>
      <c r="C30" s="129" t="s">
        <v>44</v>
      </c>
      <c r="D30" s="98"/>
      <c r="E30" s="130">
        <v>477</v>
      </c>
      <c r="F30" s="130">
        <v>761</v>
      </c>
      <c r="G30" s="131">
        <v>856</v>
      </c>
      <c r="H30" s="131">
        <v>670</v>
      </c>
      <c r="I30" s="131">
        <v>303</v>
      </c>
      <c r="J30" s="146">
        <v>413</v>
      </c>
      <c r="K30" s="130">
        <v>365</v>
      </c>
      <c r="L30" s="130">
        <v>318</v>
      </c>
      <c r="M30" s="130">
        <v>246</v>
      </c>
    </row>
    <row r="31" spans="1:13">
      <c r="A31" s="148"/>
      <c r="B31" s="128">
        <v>15</v>
      </c>
      <c r="C31" s="129" t="s">
        <v>45</v>
      </c>
      <c r="D31" s="98"/>
      <c r="E31" s="130">
        <v>1972</v>
      </c>
      <c r="F31" s="130">
        <v>2405</v>
      </c>
      <c r="G31" s="131">
        <v>4015</v>
      </c>
      <c r="H31" s="131">
        <v>4345</v>
      </c>
      <c r="I31" s="131">
        <v>5096</v>
      </c>
      <c r="J31" s="146">
        <v>4979</v>
      </c>
      <c r="K31" s="130">
        <v>4697</v>
      </c>
      <c r="L31" s="130">
        <v>4537</v>
      </c>
      <c r="M31" s="130">
        <v>4214</v>
      </c>
    </row>
    <row r="32" spans="1:13">
      <c r="A32" s="148"/>
      <c r="B32" s="128">
        <v>16</v>
      </c>
      <c r="C32" s="129" t="s">
        <v>46</v>
      </c>
      <c r="D32" s="98"/>
      <c r="E32" s="130">
        <v>528</v>
      </c>
      <c r="F32" s="130">
        <v>1131</v>
      </c>
      <c r="G32" s="131">
        <v>1276</v>
      </c>
      <c r="H32" s="131">
        <v>1463</v>
      </c>
      <c r="I32" s="131">
        <v>1387</v>
      </c>
      <c r="J32" s="146">
        <v>1072</v>
      </c>
      <c r="K32" s="130">
        <v>1073</v>
      </c>
      <c r="L32" s="130">
        <v>777</v>
      </c>
      <c r="M32" s="130">
        <v>687</v>
      </c>
    </row>
    <row r="33" spans="1:13">
      <c r="A33" s="148"/>
      <c r="B33" s="128">
        <v>17</v>
      </c>
      <c r="C33" s="129" t="s">
        <v>47</v>
      </c>
      <c r="D33" s="98"/>
      <c r="E33" s="130">
        <v>1820</v>
      </c>
      <c r="F33" s="130">
        <v>996</v>
      </c>
      <c r="G33" s="131">
        <v>738</v>
      </c>
      <c r="H33" s="131">
        <v>743</v>
      </c>
      <c r="I33" s="131">
        <v>494</v>
      </c>
      <c r="J33" s="146">
        <v>398</v>
      </c>
      <c r="K33" s="130">
        <v>229</v>
      </c>
      <c r="L33" s="130">
        <v>150</v>
      </c>
      <c r="M33" s="130">
        <v>168</v>
      </c>
    </row>
    <row r="34" spans="1:13">
      <c r="A34" s="148"/>
      <c r="B34" s="128">
        <v>18</v>
      </c>
      <c r="C34" s="129" t="s">
        <v>48</v>
      </c>
      <c r="D34" s="98"/>
      <c r="E34" s="130">
        <v>0</v>
      </c>
      <c r="F34" s="130">
        <v>0</v>
      </c>
      <c r="G34" s="131">
        <v>0</v>
      </c>
      <c r="H34" s="131">
        <v>0</v>
      </c>
      <c r="I34" s="131">
        <v>0</v>
      </c>
      <c r="J34" s="146">
        <v>0</v>
      </c>
      <c r="K34" s="130">
        <v>0</v>
      </c>
      <c r="L34" s="130">
        <v>0</v>
      </c>
      <c r="M34" s="130">
        <v>0</v>
      </c>
    </row>
    <row r="35" spans="1:13">
      <c r="A35" s="148"/>
      <c r="B35" s="128">
        <v>19</v>
      </c>
      <c r="C35" s="129" t="s">
        <v>49</v>
      </c>
      <c r="D35" s="98"/>
      <c r="E35" s="130">
        <v>1060</v>
      </c>
      <c r="F35" s="130">
        <v>1178</v>
      </c>
      <c r="G35" s="131">
        <v>1273</v>
      </c>
      <c r="H35" s="131">
        <v>732</v>
      </c>
      <c r="I35" s="131">
        <v>606</v>
      </c>
      <c r="J35" s="146">
        <v>508</v>
      </c>
      <c r="K35" s="130">
        <v>185</v>
      </c>
      <c r="L35" s="130">
        <v>160</v>
      </c>
      <c r="M35" s="130">
        <v>169</v>
      </c>
    </row>
    <row r="36" spans="1:13">
      <c r="A36" s="148"/>
      <c r="B36" s="128">
        <v>20</v>
      </c>
      <c r="C36" s="129" t="s">
        <v>50</v>
      </c>
      <c r="D36" s="98"/>
      <c r="E36" s="130">
        <v>9</v>
      </c>
      <c r="F36" s="130">
        <v>159</v>
      </c>
      <c r="G36" s="131">
        <v>151</v>
      </c>
      <c r="H36" s="131">
        <v>127</v>
      </c>
      <c r="I36" s="131">
        <v>76</v>
      </c>
      <c r="J36" s="146">
        <v>58</v>
      </c>
      <c r="K36" s="130">
        <v>71</v>
      </c>
      <c r="L36" s="130">
        <v>137</v>
      </c>
      <c r="M36" s="130">
        <v>214</v>
      </c>
    </row>
    <row r="37" spans="1:13">
      <c r="A37" s="148"/>
      <c r="B37" s="128">
        <v>21</v>
      </c>
      <c r="C37" s="129" t="s">
        <v>51</v>
      </c>
      <c r="D37" s="98"/>
      <c r="E37" s="130">
        <v>414</v>
      </c>
      <c r="F37" s="130">
        <v>801</v>
      </c>
      <c r="G37" s="131">
        <v>1658</v>
      </c>
      <c r="H37" s="131">
        <v>2737</v>
      </c>
      <c r="I37" s="131">
        <v>2127</v>
      </c>
      <c r="J37" s="146">
        <v>966</v>
      </c>
      <c r="K37" s="130">
        <v>1120</v>
      </c>
      <c r="L37" s="130">
        <v>1801</v>
      </c>
      <c r="M37" s="130">
        <v>2589</v>
      </c>
    </row>
    <row r="38" spans="1:13">
      <c r="A38" s="148"/>
      <c r="B38" s="128">
        <v>22</v>
      </c>
      <c r="C38" s="129" t="s">
        <v>52</v>
      </c>
      <c r="D38" s="98"/>
      <c r="E38" s="130">
        <v>141</v>
      </c>
      <c r="F38" s="130">
        <v>125</v>
      </c>
      <c r="G38" s="131">
        <v>98</v>
      </c>
      <c r="H38" s="131">
        <v>104</v>
      </c>
      <c r="I38" s="131">
        <v>0</v>
      </c>
      <c r="J38" s="146">
        <v>0</v>
      </c>
      <c r="K38" s="130">
        <v>0</v>
      </c>
      <c r="L38" s="130">
        <v>0</v>
      </c>
      <c r="M38" s="130">
        <v>0</v>
      </c>
    </row>
    <row r="39" spans="1:13">
      <c r="A39" s="148"/>
      <c r="B39" s="128">
        <v>23</v>
      </c>
      <c r="C39" s="129" t="s">
        <v>53</v>
      </c>
      <c r="D39" s="98"/>
      <c r="E39" s="130">
        <v>74</v>
      </c>
      <c r="F39" s="130">
        <v>32</v>
      </c>
      <c r="G39" s="131">
        <v>42</v>
      </c>
      <c r="H39" s="131">
        <v>38</v>
      </c>
      <c r="I39" s="131">
        <v>49</v>
      </c>
      <c r="J39" s="146">
        <v>45</v>
      </c>
      <c r="K39" s="130">
        <v>27</v>
      </c>
      <c r="L39" s="130">
        <v>30</v>
      </c>
      <c r="M39" s="130">
        <v>19</v>
      </c>
    </row>
    <row r="40" spans="1:13">
      <c r="A40" s="148"/>
      <c r="B40" s="128">
        <v>24</v>
      </c>
      <c r="C40" s="129" t="s">
        <v>54</v>
      </c>
      <c r="D40" s="98"/>
      <c r="E40" s="130">
        <v>7</v>
      </c>
      <c r="F40" s="130">
        <v>101</v>
      </c>
      <c r="G40" s="131">
        <v>218</v>
      </c>
      <c r="H40" s="131">
        <v>556</v>
      </c>
      <c r="I40" s="131">
        <v>524</v>
      </c>
      <c r="J40" s="146">
        <v>354</v>
      </c>
      <c r="K40" s="130">
        <v>392</v>
      </c>
      <c r="L40" s="130">
        <v>474</v>
      </c>
      <c r="M40" s="130">
        <v>363</v>
      </c>
    </row>
    <row r="41" spans="1:13">
      <c r="A41" s="148"/>
      <c r="B41" s="128">
        <v>25</v>
      </c>
      <c r="C41" s="129" t="s">
        <v>55</v>
      </c>
      <c r="D41" s="98"/>
      <c r="E41" s="130">
        <v>0</v>
      </c>
      <c r="F41" s="130">
        <v>4</v>
      </c>
      <c r="G41" s="131">
        <v>10</v>
      </c>
      <c r="H41" s="131">
        <v>0</v>
      </c>
      <c r="I41" s="131">
        <v>2</v>
      </c>
      <c r="J41" s="146">
        <v>3</v>
      </c>
      <c r="K41" s="130">
        <v>1</v>
      </c>
      <c r="L41" s="130">
        <v>0</v>
      </c>
      <c r="M41" s="130">
        <v>5</v>
      </c>
    </row>
    <row r="42" spans="1:13">
      <c r="A42" s="148"/>
      <c r="B42" s="128">
        <v>26</v>
      </c>
      <c r="C42" s="129" t="s">
        <v>56</v>
      </c>
      <c r="D42" s="98"/>
      <c r="E42" s="130">
        <v>0</v>
      </c>
      <c r="F42" s="130">
        <v>39</v>
      </c>
      <c r="G42" s="131">
        <v>29</v>
      </c>
      <c r="H42" s="131">
        <v>19</v>
      </c>
      <c r="I42" s="131">
        <v>13</v>
      </c>
      <c r="J42" s="146">
        <v>14</v>
      </c>
      <c r="K42" s="130">
        <v>11</v>
      </c>
      <c r="L42" s="130">
        <v>18</v>
      </c>
      <c r="M42" s="130">
        <v>9</v>
      </c>
    </row>
    <row r="43" spans="1:13">
      <c r="A43" s="148"/>
      <c r="B43" s="128">
        <v>27</v>
      </c>
      <c r="C43" s="129" t="s">
        <v>57</v>
      </c>
      <c r="D43" s="98"/>
      <c r="E43" s="130">
        <v>0</v>
      </c>
      <c r="F43" s="130">
        <v>0</v>
      </c>
      <c r="G43" s="131">
        <v>0</v>
      </c>
      <c r="H43" s="131">
        <v>0</v>
      </c>
      <c r="I43" s="131">
        <v>5</v>
      </c>
      <c r="J43" s="146">
        <v>10</v>
      </c>
      <c r="K43" s="130">
        <v>23</v>
      </c>
      <c r="L43" s="130">
        <v>15</v>
      </c>
      <c r="M43" s="130">
        <v>6</v>
      </c>
    </row>
    <row r="44" spans="1:13">
      <c r="A44" s="148"/>
      <c r="B44" s="128">
        <v>28</v>
      </c>
      <c r="C44" s="129" t="s">
        <v>58</v>
      </c>
      <c r="D44" s="98"/>
      <c r="E44" s="130">
        <v>37</v>
      </c>
      <c r="F44" s="130">
        <v>26</v>
      </c>
      <c r="G44" s="131">
        <v>6</v>
      </c>
      <c r="H44" s="131">
        <v>4</v>
      </c>
      <c r="I44" s="131">
        <v>6</v>
      </c>
      <c r="J44" s="146">
        <v>1</v>
      </c>
      <c r="K44" s="130">
        <v>5</v>
      </c>
      <c r="L44" s="130">
        <v>1</v>
      </c>
      <c r="M44" s="130">
        <v>3</v>
      </c>
    </row>
    <row r="45" spans="1:13">
      <c r="A45" s="148"/>
      <c r="B45" s="128">
        <v>29</v>
      </c>
      <c r="C45" s="129" t="s">
        <v>59</v>
      </c>
      <c r="D45" s="98"/>
      <c r="E45" s="130">
        <v>403</v>
      </c>
      <c r="F45" s="130">
        <v>674</v>
      </c>
      <c r="G45" s="131">
        <v>1157</v>
      </c>
      <c r="H45" s="131">
        <v>1006</v>
      </c>
      <c r="I45" s="131">
        <v>304</v>
      </c>
      <c r="J45" s="146">
        <v>115</v>
      </c>
      <c r="K45" s="130">
        <v>88</v>
      </c>
      <c r="L45" s="130">
        <v>93</v>
      </c>
      <c r="M45" s="130">
        <v>92</v>
      </c>
    </row>
    <row r="46" spans="1:13">
      <c r="A46" s="148"/>
      <c r="B46" s="128">
        <v>30</v>
      </c>
      <c r="C46" s="129" t="s">
        <v>60</v>
      </c>
      <c r="D46" s="98"/>
      <c r="E46" s="130">
        <v>0</v>
      </c>
      <c r="F46" s="130">
        <v>0</v>
      </c>
      <c r="G46" s="131">
        <v>79</v>
      </c>
      <c r="H46" s="131">
        <v>40</v>
      </c>
      <c r="I46" s="131">
        <v>148</v>
      </c>
      <c r="J46" s="146">
        <v>232</v>
      </c>
      <c r="K46" s="130">
        <v>175</v>
      </c>
      <c r="L46" s="130">
        <v>111</v>
      </c>
      <c r="M46" s="130">
        <v>134</v>
      </c>
    </row>
    <row r="47" spans="1:13">
      <c r="A47" s="148"/>
      <c r="B47" s="128">
        <v>31</v>
      </c>
      <c r="C47" s="129" t="s">
        <v>61</v>
      </c>
      <c r="D47" s="98"/>
      <c r="E47" s="130">
        <v>0</v>
      </c>
      <c r="F47" s="130">
        <v>0</v>
      </c>
      <c r="G47" s="131">
        <v>0</v>
      </c>
      <c r="H47" s="131">
        <v>0</v>
      </c>
      <c r="I47" s="131">
        <v>0</v>
      </c>
      <c r="J47" s="146">
        <v>0</v>
      </c>
      <c r="K47" s="130">
        <v>0</v>
      </c>
      <c r="L47" s="130">
        <v>0</v>
      </c>
      <c r="M47" s="130">
        <v>0</v>
      </c>
    </row>
    <row r="48" spans="1:13">
      <c r="A48" s="148"/>
      <c r="B48" s="128">
        <v>32</v>
      </c>
      <c r="C48" s="129" t="s">
        <v>62</v>
      </c>
      <c r="D48" s="98"/>
      <c r="E48" s="130">
        <v>2</v>
      </c>
      <c r="F48" s="130">
        <v>0</v>
      </c>
      <c r="G48" s="131">
        <v>6</v>
      </c>
      <c r="H48" s="131">
        <v>18</v>
      </c>
      <c r="I48" s="131">
        <v>5</v>
      </c>
      <c r="J48" s="146">
        <v>8</v>
      </c>
      <c r="K48" s="130">
        <v>8</v>
      </c>
      <c r="L48" s="130">
        <v>10</v>
      </c>
      <c r="M48" s="130">
        <v>13</v>
      </c>
    </row>
    <row r="49" spans="2:13">
      <c r="B49" s="96"/>
      <c r="C49" s="96"/>
      <c r="D49" s="98"/>
      <c r="E49" s="124"/>
      <c r="F49" s="124"/>
      <c r="G49" s="124"/>
      <c r="H49" s="124"/>
      <c r="I49" s="124"/>
      <c r="K49" s="124"/>
      <c r="L49" s="124"/>
      <c r="M49" s="124"/>
    </row>
    <row r="50" spans="2:13">
      <c r="B50" s="96"/>
      <c r="C50" s="96"/>
      <c r="D50" s="98"/>
      <c r="E50" s="124"/>
      <c r="F50" s="124"/>
      <c r="G50" s="124"/>
      <c r="H50" s="124"/>
      <c r="I50" s="124"/>
      <c r="K50" s="124"/>
      <c r="L50" s="124"/>
      <c r="M50" s="124"/>
    </row>
    <row r="51" spans="2:13">
      <c r="B51" s="96"/>
      <c r="C51" s="96"/>
      <c r="D51" s="98"/>
      <c r="E51" s="124"/>
      <c r="F51" s="124"/>
      <c r="G51" s="124"/>
      <c r="H51" s="124"/>
      <c r="I51" s="124"/>
      <c r="K51" s="124"/>
      <c r="L51" s="124"/>
      <c r="M51" s="124"/>
    </row>
    <row r="52" spans="2:13">
      <c r="B52" s="96"/>
      <c r="C52" s="96"/>
      <c r="D52" s="98"/>
      <c r="E52" s="127" t="str">
        <f t="shared" ref="E52:M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</row>
    <row r="53" spans="2:13">
      <c r="B53" s="96"/>
      <c r="C53" s="96"/>
      <c r="D53" s="98"/>
      <c r="E53" s="127" t="str">
        <f t="shared" ref="E53:M53" si="2">E10</f>
        <v># Cases</v>
      </c>
      <c r="F53" s="127" t="str">
        <f t="shared" si="2"/>
        <v># Cases</v>
      </c>
      <c r="G53" s="127" t="str">
        <f t="shared" si="2"/>
        <v># Cases</v>
      </c>
      <c r="H53" s="127" t="str">
        <f t="shared" si="2"/>
        <v># Cases</v>
      </c>
      <c r="I53" s="127" t="str">
        <f t="shared" si="2"/>
        <v># Cases</v>
      </c>
      <c r="J53" s="127" t="str">
        <f t="shared" si="2"/>
        <v># Cases</v>
      </c>
      <c r="K53" s="127" t="str">
        <f t="shared" si="2"/>
        <v># Cases</v>
      </c>
      <c r="L53" s="127" t="str">
        <f t="shared" si="2"/>
        <v># Cases</v>
      </c>
      <c r="M53" s="127" t="str">
        <f t="shared" si="2"/>
        <v># Cases</v>
      </c>
    </row>
    <row r="54" spans="2:13">
      <c r="B54" s="128" t="s">
        <v>63</v>
      </c>
      <c r="C54" s="128" t="s">
        <v>64</v>
      </c>
      <c r="D54" s="98"/>
      <c r="E54" s="132">
        <f>SUM(E17:E48)</f>
        <v>7258</v>
      </c>
      <c r="F54" s="132">
        <f t="shared" ref="F54:M54" si="3">SUM(F17:F48)</f>
        <v>8768</v>
      </c>
      <c r="G54" s="132">
        <f t="shared" si="3"/>
        <v>12031</v>
      </c>
      <c r="H54" s="132">
        <f t="shared" si="3"/>
        <v>13068</v>
      </c>
      <c r="I54" s="132">
        <f t="shared" si="3"/>
        <v>11662</v>
      </c>
      <c r="J54" s="132">
        <f t="shared" si="3"/>
        <v>9527</v>
      </c>
      <c r="K54" s="132">
        <f t="shared" si="3"/>
        <v>8760</v>
      </c>
      <c r="L54" s="132">
        <f t="shared" si="3"/>
        <v>8836</v>
      </c>
      <c r="M54" s="132">
        <f t="shared" si="3"/>
        <v>9181</v>
      </c>
    </row>
    <row r="55" spans="2:13">
      <c r="B55" s="128"/>
      <c r="C55" s="128"/>
      <c r="D55" s="98"/>
      <c r="E55" s="132"/>
      <c r="F55" s="132"/>
      <c r="G55" s="132"/>
      <c r="H55" s="132"/>
      <c r="I55" s="132"/>
    </row>
    <row r="56" spans="2:13">
      <c r="B56" s="96"/>
      <c r="C56" s="128" t="s">
        <v>65</v>
      </c>
      <c r="D56" s="98"/>
      <c r="E56" s="132">
        <f>MEDIAN(E17:M48)</f>
        <v>21</v>
      </c>
      <c r="F56" s="132"/>
      <c r="G56" s="132"/>
      <c r="H56" s="151"/>
      <c r="I56" s="149"/>
      <c r="J56" s="149"/>
      <c r="K56" s="149"/>
      <c r="L56" s="149"/>
      <c r="M56" s="149"/>
    </row>
    <row r="57" spans="2:13">
      <c r="B57" s="96"/>
      <c r="C57" s="128" t="s">
        <v>126</v>
      </c>
      <c r="D57" s="98"/>
      <c r="E57" s="133">
        <f>AVERAGE(E17:M48)</f>
        <v>309.34375</v>
      </c>
      <c r="F57" s="133"/>
      <c r="G57" s="133"/>
      <c r="H57" s="133"/>
      <c r="I57" s="133"/>
    </row>
    <row r="58" spans="2:13">
      <c r="B58" s="96"/>
      <c r="C58" s="128" t="s">
        <v>127</v>
      </c>
      <c r="D58" s="98"/>
      <c r="E58" s="131">
        <f>STDEV(E17:M48)</f>
        <v>803.98162686538308</v>
      </c>
      <c r="F58" s="131"/>
      <c r="G58" s="131"/>
      <c r="H58" s="150"/>
      <c r="I58" s="131"/>
    </row>
    <row r="59" spans="2:13">
      <c r="E59" s="134"/>
      <c r="F59" s="134"/>
      <c r="G59" s="134"/>
      <c r="H59" s="134"/>
      <c r="I59" s="134"/>
    </row>
    <row r="60" spans="2:13">
      <c r="C60" s="128" t="s">
        <v>124</v>
      </c>
      <c r="E60" s="146">
        <f>MAX(E17:M48)</f>
        <v>5096</v>
      </c>
    </row>
    <row r="61" spans="2:13">
      <c r="C61" s="135" t="s">
        <v>125</v>
      </c>
      <c r="E61" s="146">
        <f>MIN(E17:M48)</f>
        <v>0</v>
      </c>
    </row>
    <row r="64" spans="2:13">
      <c r="I64" s="129"/>
      <c r="J64" s="148"/>
    </row>
    <row r="65" spans="9:10">
      <c r="I65" s="129"/>
      <c r="J65" s="148"/>
    </row>
    <row r="66" spans="9:10">
      <c r="I66" s="129"/>
      <c r="J66" s="148"/>
    </row>
    <row r="67" spans="9:10">
      <c r="I67" s="129"/>
      <c r="J67" s="148"/>
    </row>
    <row r="68" spans="9:10">
      <c r="I68" s="129"/>
      <c r="J68" s="148"/>
    </row>
    <row r="69" spans="9:10">
      <c r="I69" s="129"/>
      <c r="J69" s="148"/>
    </row>
    <row r="70" spans="9:10">
      <c r="I70" s="129"/>
      <c r="J70" s="148"/>
    </row>
    <row r="71" spans="9:10">
      <c r="I71" s="129"/>
      <c r="J71" s="148"/>
    </row>
    <row r="72" spans="9:10">
      <c r="I72" s="129"/>
      <c r="J72" s="148"/>
    </row>
    <row r="73" spans="9:10">
      <c r="I73" s="129"/>
      <c r="J73" s="148"/>
    </row>
    <row r="74" spans="9:10">
      <c r="I74" s="129"/>
      <c r="J74" s="148"/>
    </row>
    <row r="75" spans="9:10">
      <c r="I75" s="129"/>
      <c r="J75" s="148"/>
    </row>
    <row r="76" spans="9:10">
      <c r="I76" s="129"/>
      <c r="J76" s="148"/>
    </row>
    <row r="77" spans="9:10">
      <c r="I77" s="129"/>
      <c r="J77" s="148"/>
    </row>
    <row r="78" spans="9:10">
      <c r="I78" s="129"/>
      <c r="J78" s="148"/>
    </row>
    <row r="79" spans="9:10">
      <c r="I79" s="129"/>
      <c r="J79" s="148"/>
    </row>
    <row r="80" spans="9:10">
      <c r="I80" s="129"/>
      <c r="J80" s="148"/>
    </row>
    <row r="81" spans="9:10">
      <c r="I81" s="129"/>
      <c r="J81" s="148"/>
    </row>
    <row r="82" spans="9:10">
      <c r="I82" s="129"/>
      <c r="J82" s="148"/>
    </row>
    <row r="83" spans="9:10">
      <c r="I83" s="129"/>
      <c r="J83" s="148"/>
    </row>
    <row r="84" spans="9:10">
      <c r="I84" s="129"/>
      <c r="J84" s="148"/>
    </row>
    <row r="85" spans="9:10">
      <c r="I85" s="129"/>
      <c r="J85" s="148"/>
    </row>
    <row r="86" spans="9:10">
      <c r="I86" s="129"/>
      <c r="J86" s="148"/>
    </row>
    <row r="87" spans="9:10">
      <c r="I87" s="129"/>
      <c r="J87" s="148"/>
    </row>
    <row r="88" spans="9:10">
      <c r="I88" s="129"/>
      <c r="J88" s="148"/>
    </row>
    <row r="89" spans="9:10">
      <c r="I89" s="129"/>
      <c r="J89" s="148"/>
    </row>
    <row r="90" spans="9:10">
      <c r="I90" s="129"/>
      <c r="J90" s="148"/>
    </row>
    <row r="91" spans="9:10">
      <c r="I91" s="129"/>
      <c r="J91" s="148"/>
    </row>
    <row r="92" spans="9:10">
      <c r="I92" s="129"/>
      <c r="J92" s="148"/>
    </row>
    <row r="93" spans="9:10">
      <c r="I93" s="129"/>
      <c r="J93" s="148"/>
    </row>
    <row r="94" spans="9:10">
      <c r="I94" s="129"/>
      <c r="J94" s="148"/>
    </row>
    <row r="95" spans="9:10">
      <c r="I95" s="129"/>
      <c r="J95" s="1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4E02-A994-48D3-AE96-F2945BFB4705}">
  <sheetPr>
    <tabColor rgb="FF0070C0"/>
  </sheetPr>
  <dimension ref="B5:P95"/>
  <sheetViews>
    <sheetView topLeftCell="C27" zoomScale="88" workbookViewId="0">
      <selection activeCell="E18" sqref="E18"/>
    </sheetView>
  </sheetViews>
  <sheetFormatPr baseColWidth="10" defaultColWidth="8.88671875" defaultRowHeight="14.4"/>
  <cols>
    <col min="1" max="2" width="8.88671875" style="103"/>
    <col min="3" max="3" width="26.109375" style="103" bestFit="1" customWidth="1"/>
    <col min="4" max="4" width="1.77734375" style="103" customWidth="1"/>
    <col min="5" max="27" width="20.77734375" style="103" customWidth="1"/>
    <col min="28" max="16384" width="8.88671875" style="103"/>
  </cols>
  <sheetData>
    <row r="5" spans="2:16">
      <c r="B5" s="96"/>
      <c r="C5" s="97" t="s">
        <v>1</v>
      </c>
      <c r="D5" s="98"/>
      <c r="E5" s="99" t="s">
        <v>68</v>
      </c>
      <c r="F5" s="100" t="s">
        <v>68</v>
      </c>
      <c r="G5" s="101" t="s">
        <v>68</v>
      </c>
      <c r="H5" s="102" t="s">
        <v>68</v>
      </c>
      <c r="I5" s="136" t="s">
        <v>68</v>
      </c>
      <c r="J5" s="99" t="s">
        <v>68</v>
      </c>
      <c r="K5" s="100" t="s">
        <v>68</v>
      </c>
      <c r="L5" s="101" t="s">
        <v>68</v>
      </c>
      <c r="M5" s="102" t="s">
        <v>68</v>
      </c>
      <c r="N5" s="136" t="s">
        <v>68</v>
      </c>
      <c r="O5" s="99" t="s">
        <v>68</v>
      </c>
      <c r="P5" s="100" t="s">
        <v>68</v>
      </c>
    </row>
    <row r="6" spans="2:16">
      <c r="B6" s="96"/>
      <c r="C6" s="97" t="s">
        <v>24</v>
      </c>
      <c r="D6" s="98"/>
      <c r="E6" s="99">
        <v>0</v>
      </c>
      <c r="F6" s="100">
        <v>0</v>
      </c>
      <c r="G6" s="101">
        <v>0</v>
      </c>
      <c r="H6" s="102">
        <v>0</v>
      </c>
      <c r="I6" s="136">
        <v>0</v>
      </c>
      <c r="J6" s="99">
        <v>0</v>
      </c>
      <c r="K6" s="100">
        <v>0</v>
      </c>
      <c r="L6" s="101">
        <v>0</v>
      </c>
      <c r="M6" s="102">
        <v>0</v>
      </c>
      <c r="N6" s="136">
        <v>0</v>
      </c>
      <c r="O6" s="99">
        <v>0</v>
      </c>
      <c r="P6" s="100">
        <v>0</v>
      </c>
    </row>
    <row r="7" spans="2:16">
      <c r="B7" s="96"/>
      <c r="C7" s="97" t="s">
        <v>25</v>
      </c>
      <c r="D7" s="98"/>
      <c r="E7" s="104">
        <v>0.1</v>
      </c>
      <c r="F7" s="105">
        <v>0.1</v>
      </c>
      <c r="G7" s="106">
        <v>0.1</v>
      </c>
      <c r="H7" s="107">
        <v>0.1</v>
      </c>
      <c r="I7" s="137">
        <v>0.1</v>
      </c>
      <c r="J7" s="104">
        <v>0.1</v>
      </c>
      <c r="K7" s="105">
        <v>0.1</v>
      </c>
      <c r="L7" s="106">
        <v>0.1</v>
      </c>
      <c r="M7" s="107">
        <v>0.1</v>
      </c>
      <c r="N7" s="137">
        <v>0.1</v>
      </c>
      <c r="O7" s="104">
        <v>0.1</v>
      </c>
      <c r="P7" s="105">
        <v>0.1</v>
      </c>
    </row>
    <row r="8" spans="2:16">
      <c r="B8" s="96"/>
      <c r="C8" s="97" t="s">
        <v>0</v>
      </c>
      <c r="D8" s="98"/>
      <c r="E8" s="99" t="s">
        <v>132</v>
      </c>
      <c r="F8" s="100" t="s">
        <v>132</v>
      </c>
      <c r="G8" s="101" t="s">
        <v>132</v>
      </c>
      <c r="H8" s="102" t="s">
        <v>132</v>
      </c>
      <c r="I8" s="136" t="s">
        <v>132</v>
      </c>
      <c r="J8" s="99" t="s">
        <v>132</v>
      </c>
      <c r="K8" s="100" t="s">
        <v>132</v>
      </c>
      <c r="L8" s="101" t="s">
        <v>132</v>
      </c>
      <c r="M8" s="102" t="s">
        <v>132</v>
      </c>
      <c r="N8" s="136" t="s">
        <v>132</v>
      </c>
      <c r="O8" s="99" t="s">
        <v>132</v>
      </c>
      <c r="P8" s="100" t="s">
        <v>132</v>
      </c>
    </row>
    <row r="9" spans="2:16">
      <c r="B9" s="96"/>
      <c r="C9" s="97" t="s">
        <v>26</v>
      </c>
      <c r="D9" s="98"/>
      <c r="E9" s="104" t="s">
        <v>91</v>
      </c>
      <c r="F9" s="105" t="s">
        <v>91</v>
      </c>
      <c r="G9" s="106" t="s">
        <v>91</v>
      </c>
      <c r="H9" s="107" t="s">
        <v>91</v>
      </c>
      <c r="I9" s="137" t="s">
        <v>91</v>
      </c>
      <c r="J9" s="104" t="s">
        <v>91</v>
      </c>
      <c r="K9" s="105" t="s">
        <v>91</v>
      </c>
      <c r="L9" s="106" t="s">
        <v>91</v>
      </c>
      <c r="M9" s="107" t="s">
        <v>91</v>
      </c>
      <c r="N9" s="137" t="s">
        <v>91</v>
      </c>
      <c r="O9" s="104" t="s">
        <v>91</v>
      </c>
      <c r="P9" s="105" t="s">
        <v>91</v>
      </c>
    </row>
    <row r="10" spans="2:16">
      <c r="B10" s="96"/>
      <c r="C10" s="97" t="s">
        <v>27</v>
      </c>
      <c r="D10" s="98"/>
      <c r="E10" s="108" t="s">
        <v>140</v>
      </c>
      <c r="F10" s="109" t="s">
        <v>140</v>
      </c>
      <c r="G10" s="110" t="s">
        <v>140</v>
      </c>
      <c r="H10" s="111" t="s">
        <v>140</v>
      </c>
      <c r="I10" s="138" t="s">
        <v>140</v>
      </c>
      <c r="J10" s="108" t="s">
        <v>140</v>
      </c>
      <c r="K10" s="109" t="s">
        <v>140</v>
      </c>
      <c r="L10" s="110" t="s">
        <v>140</v>
      </c>
      <c r="M10" s="111" t="s">
        <v>140</v>
      </c>
      <c r="N10" s="138" t="s">
        <v>140</v>
      </c>
      <c r="O10" s="108" t="s">
        <v>140</v>
      </c>
      <c r="P10" s="109" t="s">
        <v>140</v>
      </c>
    </row>
    <row r="11" spans="2:16">
      <c r="B11" s="96"/>
      <c r="C11" s="97" t="s">
        <v>2</v>
      </c>
      <c r="D11" s="98"/>
      <c r="E11" s="112" t="s">
        <v>84</v>
      </c>
      <c r="F11" s="113" t="s">
        <v>84</v>
      </c>
      <c r="G11" s="114" t="s">
        <v>84</v>
      </c>
      <c r="H11" s="115" t="s">
        <v>84</v>
      </c>
      <c r="I11" s="139" t="s">
        <v>84</v>
      </c>
      <c r="J11" s="112" t="s">
        <v>84</v>
      </c>
      <c r="K11" s="113" t="s">
        <v>84</v>
      </c>
      <c r="L11" s="114" t="s">
        <v>84</v>
      </c>
      <c r="M11" s="115" t="s">
        <v>84</v>
      </c>
      <c r="N11" s="139" t="s">
        <v>84</v>
      </c>
      <c r="O11" s="112" t="s">
        <v>84</v>
      </c>
      <c r="P11" s="113" t="s">
        <v>84</v>
      </c>
    </row>
    <row r="12" spans="2:16">
      <c r="B12" s="96"/>
      <c r="C12" s="97" t="s">
        <v>3</v>
      </c>
      <c r="D12" s="98"/>
      <c r="E12" s="116" t="s">
        <v>8</v>
      </c>
      <c r="F12" s="117" t="s">
        <v>8</v>
      </c>
      <c r="G12" s="118" t="s">
        <v>8</v>
      </c>
      <c r="H12" s="119" t="s">
        <v>8</v>
      </c>
      <c r="I12" s="140" t="s">
        <v>8</v>
      </c>
      <c r="J12" s="116" t="s">
        <v>8</v>
      </c>
      <c r="K12" s="117" t="s">
        <v>8</v>
      </c>
      <c r="L12" s="118" t="s">
        <v>8</v>
      </c>
      <c r="M12" s="119" t="s">
        <v>8</v>
      </c>
      <c r="N12" s="140" t="s">
        <v>8</v>
      </c>
      <c r="O12" s="116" t="s">
        <v>8</v>
      </c>
      <c r="P12" s="117" t="s">
        <v>8</v>
      </c>
    </row>
    <row r="13" spans="2:16">
      <c r="B13" s="96"/>
      <c r="C13" s="97" t="s">
        <v>28</v>
      </c>
      <c r="D13" s="98"/>
      <c r="E13" s="120">
        <v>2011</v>
      </c>
      <c r="F13" s="121">
        <f>E13+1</f>
        <v>2012</v>
      </c>
      <c r="G13" s="122">
        <f t="shared" ref="G13:P13" si="0">F13+1</f>
        <v>2013</v>
      </c>
      <c r="H13" s="123">
        <f t="shared" si="0"/>
        <v>2014</v>
      </c>
      <c r="I13" s="141">
        <f t="shared" si="0"/>
        <v>2015</v>
      </c>
      <c r="J13" s="120">
        <f t="shared" si="0"/>
        <v>2016</v>
      </c>
      <c r="K13" s="121">
        <f t="shared" si="0"/>
        <v>2017</v>
      </c>
      <c r="L13" s="122">
        <f t="shared" si="0"/>
        <v>2018</v>
      </c>
      <c r="M13" s="123">
        <f t="shared" si="0"/>
        <v>2019</v>
      </c>
      <c r="N13" s="141">
        <f t="shared" si="0"/>
        <v>2020</v>
      </c>
      <c r="O13" s="120">
        <f t="shared" si="0"/>
        <v>2021</v>
      </c>
      <c r="P13" s="121">
        <f t="shared" si="0"/>
        <v>2022</v>
      </c>
    </row>
    <row r="14" spans="2:16">
      <c r="B14" s="96"/>
      <c r="C14" s="96"/>
      <c r="D14" s="98"/>
      <c r="E14" s="124"/>
      <c r="F14" s="124"/>
      <c r="G14" s="124"/>
      <c r="H14" s="124"/>
      <c r="I14" s="124"/>
      <c r="J14" s="124"/>
      <c r="K14" s="124"/>
      <c r="L14" s="124"/>
      <c r="O14" s="124"/>
      <c r="P14" s="124"/>
    </row>
    <row r="15" spans="2:16">
      <c r="B15" s="96"/>
      <c r="C15" s="96"/>
      <c r="D15" s="98"/>
      <c r="E15" s="124"/>
      <c r="F15" s="124"/>
      <c r="G15" s="124"/>
      <c r="H15" s="124"/>
      <c r="I15" s="124"/>
      <c r="J15" s="124"/>
      <c r="K15" s="124"/>
      <c r="L15" s="124"/>
      <c r="M15" s="124"/>
      <c r="O15" s="124"/>
      <c r="P15" s="124"/>
    </row>
    <row r="16" spans="2:16">
      <c r="B16" s="125" t="s">
        <v>29</v>
      </c>
      <c r="C16" s="125" t="s">
        <v>30</v>
      </c>
      <c r="D16" s="126"/>
      <c r="E16" s="127">
        <v>1</v>
      </c>
      <c r="F16" s="127">
        <v>2</v>
      </c>
      <c r="G16" s="127">
        <v>3</v>
      </c>
      <c r="H16" s="127">
        <v>4</v>
      </c>
      <c r="I16" s="127">
        <v>5</v>
      </c>
      <c r="J16" s="127">
        <v>6</v>
      </c>
      <c r="K16" s="127">
        <v>7</v>
      </c>
      <c r="L16" s="127">
        <v>8</v>
      </c>
      <c r="M16" s="127">
        <v>9</v>
      </c>
      <c r="N16" s="127">
        <v>10</v>
      </c>
      <c r="O16" s="127">
        <v>11</v>
      </c>
      <c r="P16" s="127">
        <v>12</v>
      </c>
    </row>
    <row r="17" spans="2:16">
      <c r="B17" s="128">
        <v>1</v>
      </c>
      <c r="C17" s="129" t="s">
        <v>31</v>
      </c>
      <c r="D17" s="98"/>
      <c r="E17" s="215">
        <v>0.1550951544753838</v>
      </c>
      <c r="F17" s="215">
        <v>0.13859560042412747</v>
      </c>
      <c r="G17" s="215">
        <v>0.16181195064521003</v>
      </c>
      <c r="H17" s="215">
        <v>0.11054838867906018</v>
      </c>
      <c r="I17" s="215">
        <v>0.13235756161801177</v>
      </c>
      <c r="J17" s="215">
        <v>0.11609814650179909</v>
      </c>
      <c r="K17" s="150">
        <v>0.15077312637145834</v>
      </c>
      <c r="L17" s="150">
        <v>0.1242326013179321</v>
      </c>
      <c r="M17" s="150">
        <v>0.12794363716424484</v>
      </c>
      <c r="N17" s="215">
        <v>0.10712164970714459</v>
      </c>
      <c r="O17" s="215">
        <v>0.15199447510143368</v>
      </c>
      <c r="P17" s="215">
        <v>0.11011108467690281</v>
      </c>
    </row>
    <row r="18" spans="2:16">
      <c r="B18" s="128">
        <v>2</v>
      </c>
      <c r="C18" s="129" t="s">
        <v>32</v>
      </c>
      <c r="D18" s="98"/>
      <c r="E18" s="215">
        <v>0.25836560120983765</v>
      </c>
      <c r="F18" s="215">
        <v>0.21628289013863369</v>
      </c>
      <c r="G18" s="215">
        <v>0.14495204308645129</v>
      </c>
      <c r="H18" s="215">
        <v>0.15145454973556749</v>
      </c>
      <c r="I18" s="215">
        <v>0.15924560032422319</v>
      </c>
      <c r="J18" s="215">
        <v>0.12123870262652699</v>
      </c>
      <c r="K18" s="150">
        <v>0.1736287025829584</v>
      </c>
      <c r="L18" s="150">
        <v>0.16115503953558202</v>
      </c>
      <c r="M18" s="150">
        <v>0.13474586709647671</v>
      </c>
      <c r="N18" s="215">
        <v>0.14956624017981462</v>
      </c>
      <c r="O18" s="215">
        <v>0.13703519999632591</v>
      </c>
      <c r="P18" s="215">
        <v>0.18492501706812453</v>
      </c>
    </row>
    <row r="19" spans="2:16">
      <c r="B19" s="128">
        <v>3</v>
      </c>
      <c r="C19" s="129" t="s">
        <v>33</v>
      </c>
      <c r="D19" s="98"/>
      <c r="E19" s="215">
        <v>0.20055475245272497</v>
      </c>
      <c r="F19" s="215">
        <v>0.19942343233464352</v>
      </c>
      <c r="G19" s="215">
        <v>0.22219869927511687</v>
      </c>
      <c r="H19" s="215">
        <v>0.15970811114229583</v>
      </c>
      <c r="I19" s="215">
        <v>0.18752173157162727</v>
      </c>
      <c r="J19" s="215">
        <v>0.18646872544584395</v>
      </c>
      <c r="K19" s="150">
        <v>0.20573919894242773</v>
      </c>
      <c r="L19" s="150">
        <v>0.17328985242784739</v>
      </c>
      <c r="M19" s="150">
        <v>0.15338918251254086</v>
      </c>
      <c r="N19" s="215">
        <v>0.12149391965663943</v>
      </c>
      <c r="O19" s="215">
        <v>0.11514740300828689</v>
      </c>
      <c r="P19" s="215">
        <v>0.13502587322121604</v>
      </c>
    </row>
    <row r="20" spans="2:16">
      <c r="B20" s="128">
        <v>4</v>
      </c>
      <c r="C20" s="129" t="s">
        <v>34</v>
      </c>
      <c r="D20" s="98"/>
      <c r="E20" s="215">
        <v>0.17533033954705521</v>
      </c>
      <c r="F20" s="215">
        <v>0.19325663024309472</v>
      </c>
      <c r="G20" s="215">
        <v>0.14699095591693004</v>
      </c>
      <c r="H20" s="215">
        <v>0.15495567098016388</v>
      </c>
      <c r="I20" s="215">
        <v>0.14724224801980557</v>
      </c>
      <c r="J20" s="215">
        <v>0.12250238901919902</v>
      </c>
      <c r="K20" s="150">
        <v>0.13799581194645039</v>
      </c>
      <c r="L20" s="150">
        <v>0.18131544354290377</v>
      </c>
      <c r="M20" s="150">
        <v>0.12983483990544328</v>
      </c>
      <c r="N20" s="215">
        <v>0.14708627497905946</v>
      </c>
      <c r="O20" s="215">
        <v>0.1418409174282661</v>
      </c>
      <c r="P20" s="215">
        <v>0.15437551961809745</v>
      </c>
    </row>
    <row r="21" spans="2:16">
      <c r="B21" s="128">
        <v>5</v>
      </c>
      <c r="C21" s="129" t="s">
        <v>35</v>
      </c>
      <c r="D21" s="98"/>
      <c r="E21" s="215">
        <v>0.16625697736289571</v>
      </c>
      <c r="F21" s="215">
        <v>0.14693570185083379</v>
      </c>
      <c r="G21" s="215">
        <v>0.15047680155307541</v>
      </c>
      <c r="H21" s="215">
        <v>0.17229169315982085</v>
      </c>
      <c r="I21" s="215">
        <v>0.13551744914137187</v>
      </c>
      <c r="J21" s="215">
        <v>0.12261297932464259</v>
      </c>
      <c r="K21" s="150">
        <v>0.11821390056008875</v>
      </c>
      <c r="L21" s="150">
        <v>0.1207784186470795</v>
      </c>
      <c r="M21" s="150">
        <v>0.11710425960945745</v>
      </c>
      <c r="N21" s="215">
        <v>0.13067982100367725</v>
      </c>
      <c r="O21" s="215">
        <v>0.1056550272853729</v>
      </c>
      <c r="P21" s="215">
        <v>0.11641776092167877</v>
      </c>
    </row>
    <row r="22" spans="2:16">
      <c r="B22" s="128">
        <v>6</v>
      </c>
      <c r="C22" s="129" t="s">
        <v>36</v>
      </c>
      <c r="D22" s="98"/>
      <c r="E22" s="215">
        <v>0.19220847939678551</v>
      </c>
      <c r="F22" s="215">
        <v>0.22450380369501802</v>
      </c>
      <c r="G22" s="215">
        <v>0.20152630355620982</v>
      </c>
      <c r="H22" s="215">
        <v>0.15325867935123708</v>
      </c>
      <c r="I22" s="215">
        <v>0.16423736495080482</v>
      </c>
      <c r="J22" s="215">
        <v>0.12092910781859653</v>
      </c>
      <c r="K22" s="150">
        <v>0.15720254619892879</v>
      </c>
      <c r="L22" s="150">
        <v>0.12507298918797524</v>
      </c>
      <c r="M22" s="150">
        <v>0.19584163572825883</v>
      </c>
      <c r="N22" s="215">
        <v>0.12442701756099603</v>
      </c>
      <c r="O22" s="215">
        <v>0.13057675122018286</v>
      </c>
      <c r="P22" s="215">
        <v>0.13121519424766412</v>
      </c>
    </row>
    <row r="23" spans="2:16">
      <c r="B23" s="128">
        <v>7</v>
      </c>
      <c r="C23" s="129" t="s">
        <v>37</v>
      </c>
      <c r="D23" s="98"/>
      <c r="E23" s="215">
        <v>0.12723679354231901</v>
      </c>
      <c r="F23" s="215">
        <v>0.14546929200668812</v>
      </c>
      <c r="G23" s="215">
        <v>0.12223884493353147</v>
      </c>
      <c r="H23" s="215">
        <v>0.11179849247885192</v>
      </c>
      <c r="I23" s="215">
        <v>0.1138951312960358</v>
      </c>
      <c r="J23" s="215">
        <v>8.6115641396834711E-2</v>
      </c>
      <c r="K23" s="150">
        <v>0.11419978486283176</v>
      </c>
      <c r="L23" s="150">
        <v>0.11678991630027981</v>
      </c>
      <c r="M23" s="150">
        <v>0.13931337828878215</v>
      </c>
      <c r="N23" s="215">
        <v>0.10108972582533993</v>
      </c>
      <c r="O23" s="215">
        <v>0.14328136599851521</v>
      </c>
      <c r="P23" s="215">
        <v>0.15447063467282507</v>
      </c>
    </row>
    <row r="24" spans="2:16">
      <c r="B24" s="128">
        <v>8</v>
      </c>
      <c r="C24" s="129" t="s">
        <v>38</v>
      </c>
      <c r="D24" s="98"/>
      <c r="E24" s="215">
        <v>0.17680767908950679</v>
      </c>
      <c r="F24" s="215">
        <v>0.17769021118164743</v>
      </c>
      <c r="G24" s="215">
        <v>0.15558868475022869</v>
      </c>
      <c r="H24" s="215">
        <v>0.13070874333812138</v>
      </c>
      <c r="I24" s="215">
        <v>0.1298194259598407</v>
      </c>
      <c r="J24" s="215">
        <v>0.1277042812936231</v>
      </c>
      <c r="K24" s="150">
        <v>0.11441578067104421</v>
      </c>
      <c r="L24" s="150">
        <v>0.12787833703092308</v>
      </c>
      <c r="M24" s="150">
        <v>0.17153017599039047</v>
      </c>
      <c r="N24" s="215">
        <v>0.10441676540855414</v>
      </c>
      <c r="O24" s="215">
        <v>0.10730063337919742</v>
      </c>
      <c r="P24" s="215">
        <v>0.10388402542822897</v>
      </c>
    </row>
    <row r="25" spans="2:16">
      <c r="B25" s="128">
        <v>9</v>
      </c>
      <c r="C25" s="129" t="s">
        <v>39</v>
      </c>
      <c r="D25" s="98"/>
      <c r="E25" s="215">
        <v>0.10312867825338942</v>
      </c>
      <c r="F25" s="215">
        <v>0.10164302924939762</v>
      </c>
      <c r="G25" s="215">
        <v>0.10087281412421543</v>
      </c>
      <c r="H25" s="215">
        <v>0.10732107564496038</v>
      </c>
      <c r="I25" s="215">
        <v>0.11471079236316899</v>
      </c>
      <c r="J25" s="215">
        <v>9.7546692018695966E-2</v>
      </c>
      <c r="K25" s="150">
        <v>9.8662101539211802E-2</v>
      </c>
      <c r="L25" s="150">
        <v>9.1130436726664585E-2</v>
      </c>
      <c r="M25" s="150">
        <v>8.4010913157856207E-2</v>
      </c>
      <c r="N25" s="215">
        <v>0.1120021216806304</v>
      </c>
      <c r="O25" s="215">
        <v>0.11827681257822824</v>
      </c>
      <c r="P25" s="215">
        <v>0.11091598874376304</v>
      </c>
    </row>
    <row r="26" spans="2:16">
      <c r="B26" s="128">
        <v>10</v>
      </c>
      <c r="C26" s="129" t="s">
        <v>40</v>
      </c>
      <c r="D26" s="98"/>
      <c r="E26" s="215">
        <v>0.17173209184213312</v>
      </c>
      <c r="F26" s="215">
        <v>0.15592855716650458</v>
      </c>
      <c r="G26" s="215">
        <v>0.14804998106777736</v>
      </c>
      <c r="H26" s="215">
        <v>0.11003978075609551</v>
      </c>
      <c r="I26" s="215">
        <v>0.14449414299088315</v>
      </c>
      <c r="J26" s="215">
        <v>0.1324536854839885</v>
      </c>
      <c r="K26" s="150">
        <v>0.12450648723000855</v>
      </c>
      <c r="L26" s="150">
        <v>0.13450166339735437</v>
      </c>
      <c r="M26" s="150">
        <v>0.10991620886743245</v>
      </c>
      <c r="N26" s="215">
        <v>0.11169698687585164</v>
      </c>
      <c r="O26" s="215">
        <v>0.1247463395546496</v>
      </c>
      <c r="P26" s="215">
        <v>0.12679584394043933</v>
      </c>
    </row>
    <row r="27" spans="2:16">
      <c r="B27" s="128">
        <v>11</v>
      </c>
      <c r="C27" s="129" t="s">
        <v>41</v>
      </c>
      <c r="D27" s="98"/>
      <c r="E27" s="215">
        <v>0.10697513440024538</v>
      </c>
      <c r="F27" s="215">
        <v>8.9442446182888838E-2</v>
      </c>
      <c r="G27" s="215">
        <v>9.6589894803320531E-2</v>
      </c>
      <c r="H27" s="215">
        <v>9.4496328841918914E-2</v>
      </c>
      <c r="I27" s="215">
        <v>0.10955889478307351</v>
      </c>
      <c r="J27" s="215">
        <v>0.12241565780044519</v>
      </c>
      <c r="K27" s="150">
        <v>0.13222250246968073</v>
      </c>
      <c r="L27" s="150">
        <v>9.7697099967783904E-2</v>
      </c>
      <c r="M27" s="150">
        <v>0.1311363918859331</v>
      </c>
      <c r="N27" s="215">
        <v>9.7729117925412071E-2</v>
      </c>
      <c r="O27" s="215">
        <v>8.268084095131692E-2</v>
      </c>
      <c r="P27" s="215">
        <v>0.10907741972698323</v>
      </c>
    </row>
    <row r="28" spans="2:16">
      <c r="B28" s="128">
        <v>12</v>
      </c>
      <c r="C28" s="129" t="s">
        <v>42</v>
      </c>
      <c r="D28" s="98"/>
      <c r="E28" s="215">
        <v>6.0069569179276444E-2</v>
      </c>
      <c r="F28" s="215">
        <v>6.6807588165916379E-2</v>
      </c>
      <c r="G28" s="215">
        <v>4.9243467014330758E-2</v>
      </c>
      <c r="H28" s="215">
        <v>5.765929185786476E-2</v>
      </c>
      <c r="I28" s="215">
        <v>4.4469009750557821E-2</v>
      </c>
      <c r="J28" s="215">
        <v>2.7509170800798111E-2</v>
      </c>
      <c r="K28" s="150">
        <v>4.9054138898977702E-2</v>
      </c>
      <c r="L28" s="150">
        <v>4.0956155176098061E-2</v>
      </c>
      <c r="M28" s="150">
        <v>5.598766654711497E-2</v>
      </c>
      <c r="N28" s="215">
        <v>4.7910493343128108E-2</v>
      </c>
      <c r="O28" s="215">
        <v>6.1319168425536551E-2</v>
      </c>
      <c r="P28" s="215">
        <v>4.2902651827240741E-2</v>
      </c>
    </row>
    <row r="29" spans="2:16">
      <c r="B29" s="128">
        <v>13</v>
      </c>
      <c r="C29" s="129" t="s">
        <v>43</v>
      </c>
      <c r="D29" s="98"/>
      <c r="E29" s="215">
        <v>0.10787905884982954</v>
      </c>
      <c r="F29" s="215">
        <v>0.11534289352639066</v>
      </c>
      <c r="G29" s="215">
        <v>0.1191462984245342</v>
      </c>
      <c r="H29" s="215">
        <v>0.17017149012920427</v>
      </c>
      <c r="I29" s="215">
        <v>0.17209562934453626</v>
      </c>
      <c r="J29" s="215">
        <v>0.12811686821584597</v>
      </c>
      <c r="K29" s="150">
        <v>0.14414334632187981</v>
      </c>
      <c r="L29" s="150">
        <v>0.11690790550032062</v>
      </c>
      <c r="M29" s="150">
        <v>0.12984311563330159</v>
      </c>
      <c r="N29" s="215">
        <v>0.100937055389295</v>
      </c>
      <c r="O29" s="215">
        <v>0.19313768105781232</v>
      </c>
      <c r="P29" s="215">
        <v>0.17826790727913558</v>
      </c>
    </row>
    <row r="30" spans="2:16">
      <c r="B30" s="128">
        <v>14</v>
      </c>
      <c r="C30" s="129" t="s">
        <v>44</v>
      </c>
      <c r="D30" s="98"/>
      <c r="E30" s="215">
        <v>0.11816180550489173</v>
      </c>
      <c r="F30" s="215">
        <v>0.11292745979416392</v>
      </c>
      <c r="G30" s="215">
        <v>0.10654693913465722</v>
      </c>
      <c r="H30" s="215">
        <v>9.2615501904626613E-2</v>
      </c>
      <c r="I30" s="215">
        <v>8.7851611273610491E-2</v>
      </c>
      <c r="J30" s="215">
        <v>0.11313826452534886</v>
      </c>
      <c r="K30" s="150">
        <v>0.11619956520651049</v>
      </c>
      <c r="L30" s="150">
        <v>0.11259035569327379</v>
      </c>
      <c r="M30" s="150">
        <v>0.13553346576669931</v>
      </c>
      <c r="N30" s="215">
        <v>0.11332945317933311</v>
      </c>
      <c r="O30" s="215">
        <v>8.6735572826913479E-2</v>
      </c>
      <c r="P30" s="215">
        <v>0.13022524986216119</v>
      </c>
    </row>
    <row r="31" spans="2:16">
      <c r="B31" s="128">
        <v>15</v>
      </c>
      <c r="C31" s="129" t="s">
        <v>45</v>
      </c>
      <c r="D31" s="98"/>
      <c r="E31" s="215">
        <v>0.12277025686875043</v>
      </c>
      <c r="F31" s="215">
        <v>0.11391057841834301</v>
      </c>
      <c r="G31" s="215">
        <v>6.401733217744468E-2</v>
      </c>
      <c r="H31" s="215">
        <v>8.8406211368110776E-2</v>
      </c>
      <c r="I31" s="215">
        <v>7.7763678157047045E-2</v>
      </c>
      <c r="J31" s="215">
        <v>7.7932480024003492E-2</v>
      </c>
      <c r="K31" s="150">
        <v>7.7257066838034044E-2</v>
      </c>
      <c r="L31" s="150">
        <v>0.10509201871740644</v>
      </c>
      <c r="M31" s="150">
        <v>9.9448651667064028E-2</v>
      </c>
      <c r="N31" s="215">
        <v>9.172867920502685E-2</v>
      </c>
      <c r="O31" s="215">
        <v>0.1071747159230962</v>
      </c>
      <c r="P31" s="215">
        <v>0.11103070997576796</v>
      </c>
    </row>
    <row r="32" spans="2:16">
      <c r="B32" s="128">
        <v>16</v>
      </c>
      <c r="C32" s="129" t="s">
        <v>46</v>
      </c>
      <c r="D32" s="98"/>
      <c r="E32" s="215">
        <v>0.14499888748376993</v>
      </c>
      <c r="F32" s="215">
        <v>0.11214099143061847</v>
      </c>
      <c r="G32" s="215">
        <v>0.10308082146181072</v>
      </c>
      <c r="H32" s="215">
        <v>0.11126413571799942</v>
      </c>
      <c r="I32" s="215">
        <v>0.11272824174951583</v>
      </c>
      <c r="J32" s="215">
        <v>9.314828830068507E-2</v>
      </c>
      <c r="K32" s="150">
        <v>0.12461453442508152</v>
      </c>
      <c r="L32" s="150">
        <v>0.13478367247074174</v>
      </c>
      <c r="M32" s="150">
        <v>9.3605278183086976E-2</v>
      </c>
      <c r="N32" s="215">
        <v>0.10579317524028918</v>
      </c>
      <c r="O32" s="215">
        <v>9.4220308622701351E-2</v>
      </c>
      <c r="P32" s="215">
        <v>0.10182750401031437</v>
      </c>
    </row>
    <row r="33" spans="2:16">
      <c r="B33" s="128">
        <v>17</v>
      </c>
      <c r="C33" s="129" t="s">
        <v>47</v>
      </c>
      <c r="D33" s="98"/>
      <c r="E33" s="215">
        <v>0.14902452302277591</v>
      </c>
      <c r="F33" s="215">
        <v>0.11609010098296052</v>
      </c>
      <c r="G33" s="215">
        <v>0.11579270687940357</v>
      </c>
      <c r="H33" s="215">
        <v>0.10841791709197647</v>
      </c>
      <c r="I33" s="215">
        <v>0.12463958307278238</v>
      </c>
      <c r="J33" s="215">
        <v>9.1849605068027723E-2</v>
      </c>
      <c r="K33" s="150">
        <v>9.6600553553400706E-2</v>
      </c>
      <c r="L33" s="150">
        <v>9.4405024250019801E-2</v>
      </c>
      <c r="M33" s="150">
        <v>0.10187842159012908</v>
      </c>
      <c r="N33" s="215">
        <v>9.4319260573670446E-2</v>
      </c>
      <c r="O33" s="215">
        <v>0.10243340935496364</v>
      </c>
      <c r="P33" s="215">
        <v>9.2486135748098747E-2</v>
      </c>
    </row>
    <row r="34" spans="2:16">
      <c r="B34" s="128">
        <v>18</v>
      </c>
      <c r="C34" s="129" t="s">
        <v>48</v>
      </c>
      <c r="D34" s="98"/>
      <c r="E34" s="215">
        <v>0.11266552060586349</v>
      </c>
      <c r="F34" s="215">
        <v>0.15654408462651564</v>
      </c>
      <c r="G34" s="215">
        <v>0.12639252407094195</v>
      </c>
      <c r="H34" s="215">
        <v>0.10618523304003961</v>
      </c>
      <c r="I34" s="215">
        <v>0.15763580111244485</v>
      </c>
      <c r="J34" s="215">
        <v>0.12495643236963225</v>
      </c>
      <c r="K34" s="150">
        <v>8.7233745111343727E-2</v>
      </c>
      <c r="L34" s="150">
        <v>0.12368065593971421</v>
      </c>
      <c r="M34" s="150">
        <v>0.14409904858791026</v>
      </c>
      <c r="N34" s="215">
        <v>8.9243117185290335E-2</v>
      </c>
      <c r="O34" s="215">
        <v>9.6604523719980656E-2</v>
      </c>
      <c r="P34" s="215">
        <v>0.10289745341729609</v>
      </c>
    </row>
    <row r="35" spans="2:16">
      <c r="B35" s="128">
        <v>19</v>
      </c>
      <c r="C35" s="129" t="s">
        <v>49</v>
      </c>
      <c r="D35" s="98"/>
      <c r="E35" s="215">
        <v>0.10470084805103867</v>
      </c>
      <c r="F35" s="215">
        <v>9.4335033935889323E-2</v>
      </c>
      <c r="G35" s="215">
        <v>0.10611163022653843</v>
      </c>
      <c r="H35" s="215">
        <v>0.11280774922642271</v>
      </c>
      <c r="I35" s="215">
        <v>0.11795047740007948</v>
      </c>
      <c r="J35" s="215">
        <v>9.2330927923430312E-2</v>
      </c>
      <c r="K35" s="150">
        <v>9.4398718521756242E-2</v>
      </c>
      <c r="L35" s="150">
        <v>0.12639259061212968</v>
      </c>
      <c r="M35" s="150">
        <v>0.10400996735990706</v>
      </c>
      <c r="N35" s="215">
        <v>0.11575350853939656</v>
      </c>
      <c r="O35" s="215">
        <v>6.9165020147586187E-2</v>
      </c>
      <c r="P35" s="215">
        <v>9.7509681703533399E-2</v>
      </c>
    </row>
    <row r="36" spans="2:16">
      <c r="B36" s="128">
        <v>20</v>
      </c>
      <c r="C36" s="129" t="s">
        <v>50</v>
      </c>
      <c r="D36" s="98"/>
      <c r="E36" s="215">
        <v>0.12591751970685222</v>
      </c>
      <c r="F36" s="215">
        <v>0.11547538588398437</v>
      </c>
      <c r="G36" s="215">
        <v>9.6497716869580696E-2</v>
      </c>
      <c r="H36" s="215">
        <v>0.10580408551877471</v>
      </c>
      <c r="I36" s="215">
        <v>9.94303524392562E-2</v>
      </c>
      <c r="J36" s="215">
        <v>7.3165895660258801E-2</v>
      </c>
      <c r="K36" s="150">
        <v>0.14386118860567729</v>
      </c>
      <c r="L36" s="150">
        <v>8.6462640992260406E-2</v>
      </c>
      <c r="M36" s="150">
        <v>9.1002672889403141E-2</v>
      </c>
      <c r="N36" s="215">
        <v>0.10723999151370329</v>
      </c>
      <c r="O36" s="215">
        <v>7.8212449056046865E-2</v>
      </c>
      <c r="P36" s="215">
        <v>9.6040398319882953E-2</v>
      </c>
    </row>
    <row r="37" spans="2:16">
      <c r="B37" s="128">
        <v>21</v>
      </c>
      <c r="C37" s="129" t="s">
        <v>51</v>
      </c>
      <c r="D37" s="98"/>
      <c r="E37" s="215">
        <v>0.13954894691046535</v>
      </c>
      <c r="F37" s="215">
        <v>0.12336233594981204</v>
      </c>
      <c r="G37" s="215">
        <v>0.10129734924321294</v>
      </c>
      <c r="H37" s="215">
        <v>0.12280301655194026</v>
      </c>
      <c r="I37" s="215">
        <v>0.12584554828341751</v>
      </c>
      <c r="J37" s="215">
        <v>0.11391653645993528</v>
      </c>
      <c r="K37" s="150">
        <v>0.11520474583333801</v>
      </c>
      <c r="L37" s="150">
        <v>0.14401286385952469</v>
      </c>
      <c r="M37" s="150">
        <v>0.14504169308139925</v>
      </c>
      <c r="N37" s="215">
        <v>9.9187395022984445E-2</v>
      </c>
      <c r="O37" s="215">
        <v>9.1619190110355103E-2</v>
      </c>
      <c r="P37" s="215">
        <v>0.10435832038476257</v>
      </c>
    </row>
    <row r="38" spans="2:16">
      <c r="B38" s="128">
        <v>22</v>
      </c>
      <c r="C38" s="129" t="s">
        <v>52</v>
      </c>
      <c r="D38" s="98"/>
      <c r="E38" s="215">
        <v>0.14893274039186002</v>
      </c>
      <c r="F38" s="215">
        <v>0.1478149772060745</v>
      </c>
      <c r="G38" s="215">
        <v>0.14438858474339966</v>
      </c>
      <c r="H38" s="215">
        <v>0.15420503114222961</v>
      </c>
      <c r="I38" s="215">
        <v>0.1379510770561175</v>
      </c>
      <c r="J38" s="215">
        <v>0.12639910007633282</v>
      </c>
      <c r="K38" s="150">
        <v>0.13227670240331091</v>
      </c>
      <c r="L38" s="150">
        <v>0.11312731367033807</v>
      </c>
      <c r="M38" s="150">
        <v>0.12668280730730822</v>
      </c>
      <c r="N38" s="215">
        <v>0.10662288898608847</v>
      </c>
      <c r="O38" s="215">
        <v>0.12523160288249183</v>
      </c>
      <c r="P38" s="215">
        <v>0.10208585784642031</v>
      </c>
    </row>
    <row r="39" spans="2:16">
      <c r="B39" s="128">
        <v>23</v>
      </c>
      <c r="C39" s="129" t="s">
        <v>53</v>
      </c>
      <c r="D39" s="98"/>
      <c r="E39" s="215">
        <v>0.12838746772548765</v>
      </c>
      <c r="F39" s="215">
        <v>0.13685527910756393</v>
      </c>
      <c r="G39" s="215">
        <v>0.1335150708720019</v>
      </c>
      <c r="H39" s="215">
        <v>0.12367433360286798</v>
      </c>
      <c r="I39" s="215">
        <v>0.16497725379637343</v>
      </c>
      <c r="J39" s="215">
        <v>0.12307783841672841</v>
      </c>
      <c r="K39" s="150">
        <v>0.12144714759726866</v>
      </c>
      <c r="L39" s="150">
        <v>0.12021866040790861</v>
      </c>
      <c r="M39" s="150">
        <v>0.11755942898952591</v>
      </c>
      <c r="N39" s="215">
        <v>0.10998804381874253</v>
      </c>
      <c r="O39" s="215">
        <v>0.1244564019900036</v>
      </c>
      <c r="P39" s="215">
        <v>9.2471486387049301E-2</v>
      </c>
    </row>
    <row r="40" spans="2:16">
      <c r="B40" s="128">
        <v>24</v>
      </c>
      <c r="C40" s="129" t="s">
        <v>54</v>
      </c>
      <c r="D40" s="98"/>
      <c r="E40" s="215">
        <v>7.2806837255506462E-2</v>
      </c>
      <c r="F40" s="215">
        <v>9.2058279717862512E-2</v>
      </c>
      <c r="G40" s="215">
        <v>8.7620516443655608E-2</v>
      </c>
      <c r="H40" s="215">
        <v>6.5034350807192901E-2</v>
      </c>
      <c r="I40" s="215">
        <v>9.0888667052407807E-2</v>
      </c>
      <c r="J40" s="215">
        <v>0.11246896959280199</v>
      </c>
      <c r="K40" s="150">
        <v>0.11273892048252299</v>
      </c>
      <c r="L40" s="150">
        <v>7.3094471261491975E-2</v>
      </c>
      <c r="M40" s="150">
        <v>0.10992566783980236</v>
      </c>
      <c r="N40" s="215">
        <v>6.9126217190293979E-2</v>
      </c>
      <c r="O40" s="215">
        <v>7.5282970577327885E-2</v>
      </c>
      <c r="P40" s="215">
        <v>0.10411110393230148</v>
      </c>
    </row>
    <row r="41" spans="2:16">
      <c r="B41" s="128">
        <v>25</v>
      </c>
      <c r="C41" s="129" t="s">
        <v>55</v>
      </c>
      <c r="D41" s="98"/>
      <c r="E41" s="215">
        <v>0.1330320691597755</v>
      </c>
      <c r="F41" s="215">
        <v>0.10181844454579526</v>
      </c>
      <c r="G41" s="215">
        <v>0.12523707210970969</v>
      </c>
      <c r="H41" s="215">
        <v>0.11930039436870987</v>
      </c>
      <c r="I41" s="215">
        <v>0.10492657867220294</v>
      </c>
      <c r="J41" s="215">
        <v>9.8777156318025694E-2</v>
      </c>
      <c r="K41" s="150">
        <v>8.9904255231266161E-2</v>
      </c>
      <c r="L41" s="150">
        <v>7.4012694837603338E-2</v>
      </c>
      <c r="M41" s="150">
        <v>7.653054069404612E-2</v>
      </c>
      <c r="N41" s="215">
        <v>6.0674869523696329E-2</v>
      </c>
      <c r="O41" s="215">
        <v>4.7315319142480008E-2</v>
      </c>
      <c r="P41" s="215">
        <v>5.4939958724112926E-2</v>
      </c>
    </row>
    <row r="42" spans="2:16">
      <c r="B42" s="128">
        <v>26</v>
      </c>
      <c r="C42" s="129" t="s">
        <v>56</v>
      </c>
      <c r="D42" s="98"/>
      <c r="E42" s="215">
        <v>0.12904884041291528</v>
      </c>
      <c r="F42" s="215">
        <v>0.142972189412649</v>
      </c>
      <c r="G42" s="215">
        <v>0.17636249941480575</v>
      </c>
      <c r="H42" s="215">
        <v>0.16640093435323317</v>
      </c>
      <c r="I42" s="215">
        <v>0.12799452345264678</v>
      </c>
      <c r="J42" s="215">
        <v>9.3211352987260826E-2</v>
      </c>
      <c r="K42" s="150">
        <v>0.10647960375853097</v>
      </c>
      <c r="L42" s="150">
        <v>0.11679392799079334</v>
      </c>
      <c r="M42" s="150">
        <v>0.12154269086025266</v>
      </c>
      <c r="N42" s="215">
        <v>7.4747540207603103E-2</v>
      </c>
      <c r="O42" s="215">
        <v>9.2961274768326677E-2</v>
      </c>
      <c r="P42" s="215">
        <v>0.11799100758448008</v>
      </c>
    </row>
    <row r="43" spans="2:16">
      <c r="B43" s="128">
        <v>27</v>
      </c>
      <c r="C43" s="129" t="s">
        <v>57</v>
      </c>
      <c r="D43" s="98"/>
      <c r="E43" s="215">
        <v>0.18574836490233884</v>
      </c>
      <c r="F43" s="215">
        <v>0.16303275253788238</v>
      </c>
      <c r="G43" s="215">
        <v>0.10732916414003753</v>
      </c>
      <c r="H43" s="215">
        <v>0.1235574707145901</v>
      </c>
      <c r="I43" s="215">
        <v>9.8952464770330359E-2</v>
      </c>
      <c r="J43" s="215">
        <v>9.9537670800639216E-2</v>
      </c>
      <c r="K43" s="150">
        <v>0.11208470687091979</v>
      </c>
      <c r="L43" s="150">
        <v>9.9307861269966963E-2</v>
      </c>
      <c r="M43" s="150">
        <v>0.12829834298731838</v>
      </c>
      <c r="N43" s="215">
        <v>8.617814539257658E-2</v>
      </c>
      <c r="O43" s="215">
        <v>7.2475379679724103E-2</v>
      </c>
      <c r="P43" s="215">
        <v>9.3221146391629317E-2</v>
      </c>
    </row>
    <row r="44" spans="2:16">
      <c r="B44" s="128">
        <v>28</v>
      </c>
      <c r="C44" s="129" t="s">
        <v>58</v>
      </c>
      <c r="D44" s="98"/>
      <c r="E44" s="215">
        <v>0.11892899915177002</v>
      </c>
      <c r="F44" s="215">
        <v>0.1233298676700801</v>
      </c>
      <c r="G44" s="215">
        <v>0.10093064793347487</v>
      </c>
      <c r="H44" s="215">
        <v>0.11321456701976355</v>
      </c>
      <c r="I44" s="215">
        <v>9.7090109049167789E-2</v>
      </c>
      <c r="J44" s="215">
        <v>8.8556810751401663E-2</v>
      </c>
      <c r="K44" s="150">
        <v>6.9977812485336799E-2</v>
      </c>
      <c r="L44" s="150">
        <v>8.0761166374097915E-2</v>
      </c>
      <c r="M44" s="150">
        <v>8.3367995015508622E-2</v>
      </c>
      <c r="N44" s="215">
        <v>8.6182999395432114E-2</v>
      </c>
      <c r="O44" s="215">
        <v>9.4822730663256763E-2</v>
      </c>
      <c r="P44" s="215">
        <v>6.8282095224527245E-2</v>
      </c>
    </row>
    <row r="45" spans="2:16">
      <c r="B45" s="128">
        <v>29</v>
      </c>
      <c r="C45" s="129" t="s">
        <v>59</v>
      </c>
      <c r="D45" s="98"/>
      <c r="E45" s="215">
        <v>0.14848006339624401</v>
      </c>
      <c r="F45" s="215">
        <v>0.14658683444963128</v>
      </c>
      <c r="G45" s="215">
        <v>0.17387736013424912</v>
      </c>
      <c r="H45" s="215">
        <v>0.14240004550658067</v>
      </c>
      <c r="I45" s="215">
        <v>9.3413703985066029E-2</v>
      </c>
      <c r="J45" s="215">
        <v>0.10728379679211238</v>
      </c>
      <c r="K45" s="150">
        <v>0.12748208316554205</v>
      </c>
      <c r="L45" s="150">
        <v>0.10091038539010465</v>
      </c>
      <c r="M45" s="150">
        <v>0.12031917127458529</v>
      </c>
      <c r="N45" s="215">
        <v>0.10466774666118918</v>
      </c>
      <c r="O45" s="215">
        <v>0.10636724683833891</v>
      </c>
      <c r="P45" s="215">
        <v>0.12718982556502037</v>
      </c>
    </row>
    <row r="46" spans="2:16">
      <c r="B46" s="128">
        <v>30</v>
      </c>
      <c r="C46" s="129" t="s">
        <v>60</v>
      </c>
      <c r="D46" s="98"/>
      <c r="E46" s="215">
        <v>0.10290913762023576</v>
      </c>
      <c r="F46" s="215">
        <v>0.15382357186764564</v>
      </c>
      <c r="G46" s="215">
        <v>0.10754743220423164</v>
      </c>
      <c r="H46" s="215">
        <v>0.13692723317661917</v>
      </c>
      <c r="I46" s="215">
        <v>0.10930470389308779</v>
      </c>
      <c r="J46" s="215">
        <v>0.10263757406661939</v>
      </c>
      <c r="K46" s="150">
        <v>0.11550764058886134</v>
      </c>
      <c r="L46" s="150">
        <v>7.9177231671715032E-2</v>
      </c>
      <c r="M46" s="150">
        <v>0.10236019708507046</v>
      </c>
      <c r="N46" s="215">
        <v>0.10045239450421725</v>
      </c>
      <c r="O46" s="215">
        <v>8.8339811749137354E-2</v>
      </c>
      <c r="P46" s="215">
        <v>0.10104460993364182</v>
      </c>
    </row>
    <row r="47" spans="2:16">
      <c r="B47" s="128">
        <v>31</v>
      </c>
      <c r="C47" s="129" t="s">
        <v>61</v>
      </c>
      <c r="D47" s="98"/>
      <c r="E47" s="215">
        <v>0.14866261650042958</v>
      </c>
      <c r="F47" s="215">
        <v>0.1450121132202766</v>
      </c>
      <c r="G47" s="215">
        <v>0.13569796335567552</v>
      </c>
      <c r="H47" s="215">
        <v>9.6009466746290753E-2</v>
      </c>
      <c r="I47" s="215">
        <v>0.13114870572260862</v>
      </c>
      <c r="J47" s="215">
        <v>0.13118987398312704</v>
      </c>
      <c r="K47" s="150">
        <v>0.11762094267886117</v>
      </c>
      <c r="L47" s="150">
        <v>0.1052261242243971</v>
      </c>
      <c r="M47" s="150">
        <v>0.10550946086689081</v>
      </c>
      <c r="N47" s="215">
        <v>7.3298153034300789E-2</v>
      </c>
      <c r="O47" s="215">
        <v>8.0445018132644902E-2</v>
      </c>
      <c r="P47" s="215">
        <v>8.5645842227598315E-2</v>
      </c>
    </row>
    <row r="48" spans="2:16">
      <c r="B48" s="128">
        <v>32</v>
      </c>
      <c r="C48" s="129" t="s">
        <v>62</v>
      </c>
      <c r="D48" s="98"/>
      <c r="E48" s="215">
        <v>0.12030184611238377</v>
      </c>
      <c r="F48" s="215">
        <v>0.15672898770422772</v>
      </c>
      <c r="G48" s="215">
        <v>0.13135191522849143</v>
      </c>
      <c r="H48" s="215">
        <v>0.10134355976293277</v>
      </c>
      <c r="I48" s="215">
        <v>0.12907956447752522</v>
      </c>
      <c r="J48" s="215">
        <v>0.10421191989979547</v>
      </c>
      <c r="K48" s="150">
        <v>7.4652245345016424E-2</v>
      </c>
      <c r="L48" s="150">
        <v>8.0157250632185317E-2</v>
      </c>
      <c r="M48" s="150">
        <v>0.11387814604643318</v>
      </c>
      <c r="N48" s="215">
        <v>8.2642603060336453E-2</v>
      </c>
      <c r="O48" s="215">
        <v>9.5303607025537571E-2</v>
      </c>
      <c r="P48" s="215">
        <v>5.5779307194652211E-2</v>
      </c>
    </row>
    <row r="49" spans="2:16">
      <c r="B49" s="96"/>
      <c r="C49" s="96"/>
      <c r="D49" s="98"/>
      <c r="E49" s="214"/>
      <c r="F49" s="214"/>
      <c r="G49" s="214"/>
      <c r="H49" s="214"/>
      <c r="I49" s="214"/>
      <c r="J49" s="214"/>
      <c r="K49" s="214"/>
      <c r="L49" s="214"/>
      <c r="M49" s="214"/>
      <c r="N49" s="213"/>
      <c r="O49" s="214"/>
      <c r="P49" s="214"/>
    </row>
    <row r="50" spans="2:16">
      <c r="B50" s="96"/>
      <c r="C50" s="96"/>
      <c r="D50" s="98"/>
      <c r="E50" s="124"/>
      <c r="F50" s="124"/>
      <c r="G50" s="124"/>
      <c r="H50" s="124"/>
      <c r="I50" s="124"/>
      <c r="J50" s="124"/>
      <c r="K50" s="124"/>
      <c r="L50" s="124"/>
      <c r="M50" s="124"/>
      <c r="O50" s="124"/>
      <c r="P50" s="124"/>
    </row>
    <row r="51" spans="2:16">
      <c r="B51" s="96"/>
      <c r="C51" s="96"/>
      <c r="D51" s="98"/>
      <c r="E51" s="124"/>
      <c r="F51" s="124"/>
      <c r="G51" s="124"/>
      <c r="H51" s="124"/>
      <c r="I51" s="124"/>
      <c r="J51" s="124"/>
      <c r="K51" s="124"/>
      <c r="L51" s="124"/>
      <c r="M51" s="124"/>
      <c r="O51" s="124"/>
      <c r="P51" s="124"/>
    </row>
    <row r="52" spans="2:16">
      <c r="B52" s="96"/>
      <c r="C52" s="96"/>
      <c r="D52" s="98"/>
      <c r="E52" s="127" t="str">
        <f t="shared" ref="E52:P52" si="1">E8</f>
        <v>Crimes</v>
      </c>
      <c r="F52" s="127" t="str">
        <f t="shared" si="1"/>
        <v>Crimes</v>
      </c>
      <c r="G52" s="127" t="str">
        <f t="shared" si="1"/>
        <v>Crimes</v>
      </c>
      <c r="H52" s="127" t="str">
        <f t="shared" si="1"/>
        <v>Crimes</v>
      </c>
      <c r="I52" s="127" t="str">
        <f t="shared" si="1"/>
        <v>Crimes</v>
      </c>
      <c r="J52" s="127" t="str">
        <f t="shared" si="1"/>
        <v>Crimes</v>
      </c>
      <c r="K52" s="127" t="str">
        <f t="shared" si="1"/>
        <v>Crimes</v>
      </c>
      <c r="L52" s="127" t="str">
        <f t="shared" si="1"/>
        <v>Crimes</v>
      </c>
      <c r="M52" s="127" t="str">
        <f t="shared" si="1"/>
        <v>Crimes</v>
      </c>
      <c r="N52" s="127" t="str">
        <f t="shared" si="1"/>
        <v>Crimes</v>
      </c>
      <c r="O52" s="127" t="str">
        <f t="shared" si="1"/>
        <v>Crimes</v>
      </c>
      <c r="P52" s="127" t="str">
        <f t="shared" si="1"/>
        <v>Crimes</v>
      </c>
    </row>
    <row r="53" spans="2:16">
      <c r="B53" s="96"/>
      <c r="C53" s="96"/>
      <c r="D53" s="98"/>
      <c r="E53" s="127" t="str">
        <f t="shared" ref="E53:P53" si="2">E10</f>
        <v># Reports</v>
      </c>
      <c r="F53" s="127" t="str">
        <f t="shared" si="2"/>
        <v># Reports</v>
      </c>
      <c r="G53" s="127" t="str">
        <f t="shared" si="2"/>
        <v># Reports</v>
      </c>
      <c r="H53" s="127" t="str">
        <f t="shared" si="2"/>
        <v># Reports</v>
      </c>
      <c r="I53" s="127" t="str">
        <f t="shared" si="2"/>
        <v># Reports</v>
      </c>
      <c r="J53" s="127" t="str">
        <f t="shared" si="2"/>
        <v># Reports</v>
      </c>
      <c r="K53" s="127" t="str">
        <f t="shared" si="2"/>
        <v># Reports</v>
      </c>
      <c r="L53" s="127" t="str">
        <f t="shared" si="2"/>
        <v># Reports</v>
      </c>
      <c r="M53" s="127" t="str">
        <f t="shared" si="2"/>
        <v># Reports</v>
      </c>
      <c r="N53" s="127" t="str">
        <f t="shared" si="2"/>
        <v># Reports</v>
      </c>
      <c r="O53" s="127" t="str">
        <f t="shared" si="2"/>
        <v># Reports</v>
      </c>
      <c r="P53" s="127" t="str">
        <f t="shared" si="2"/>
        <v># Reports</v>
      </c>
    </row>
    <row r="54" spans="2:16">
      <c r="B54" s="128" t="s">
        <v>63</v>
      </c>
      <c r="C54" s="128" t="s">
        <v>64</v>
      </c>
      <c r="D54" s="98"/>
      <c r="E54" s="149">
        <v>0.1279267756098327</v>
      </c>
      <c r="F54" s="149">
        <v>0.12227960463166587</v>
      </c>
      <c r="G54" s="149">
        <v>9.888643073039341E-2</v>
      </c>
      <c r="H54" s="149">
        <v>0.10679066528301422</v>
      </c>
      <c r="I54" s="149">
        <v>0.10543493874570725</v>
      </c>
      <c r="J54" s="149">
        <v>9.746470803353631E-2</v>
      </c>
      <c r="K54" s="149">
        <v>0.10352779249621299</v>
      </c>
      <c r="L54" s="149">
        <v>0.10587127203225419</v>
      </c>
      <c r="M54" s="149">
        <v>0.11011263843374265</v>
      </c>
      <c r="N54" s="149">
        <v>0.10066893028717218</v>
      </c>
      <c r="O54" s="149">
        <v>0.10087416637783551</v>
      </c>
      <c r="P54" s="149">
        <v>0.10904757713250195</v>
      </c>
    </row>
    <row r="55" spans="2:16">
      <c r="B55" s="128"/>
      <c r="C55" s="128"/>
      <c r="D55" s="98"/>
      <c r="E55" s="132"/>
      <c r="F55" s="132"/>
      <c r="G55" s="132"/>
      <c r="H55" s="132"/>
      <c r="I55" s="132"/>
      <c r="J55" s="132"/>
      <c r="K55" s="132"/>
      <c r="L55" s="132"/>
      <c r="M55" s="132"/>
    </row>
    <row r="56" spans="2:16">
      <c r="B56" s="96"/>
      <c r="C56" s="128" t="s">
        <v>65</v>
      </c>
      <c r="D56" s="98"/>
      <c r="E56" s="149">
        <f>MEDIAN(E17:P48)</f>
        <v>0.11517607442081246</v>
      </c>
      <c r="F56" s="132"/>
      <c r="G56" s="132"/>
      <c r="H56" s="132"/>
      <c r="I56" s="132"/>
      <c r="J56" s="132"/>
      <c r="K56" s="132"/>
      <c r="L56" s="151"/>
      <c r="M56" s="149"/>
      <c r="N56" s="149"/>
      <c r="O56" s="149"/>
      <c r="P56" s="149"/>
    </row>
    <row r="57" spans="2:16">
      <c r="B57" s="96"/>
      <c r="C57" s="128" t="s">
        <v>126</v>
      </c>
      <c r="D57" s="98"/>
      <c r="E57" s="149">
        <f>AVERAGE(E17:P48)</f>
        <v>0.11836336741507614</v>
      </c>
      <c r="F57" s="133"/>
      <c r="G57" s="133"/>
      <c r="H57" s="133"/>
      <c r="I57" s="133"/>
      <c r="J57" s="133"/>
      <c r="K57" s="133"/>
      <c r="L57" s="133"/>
      <c r="M57" s="133"/>
    </row>
    <row r="58" spans="2:16">
      <c r="B58" s="96"/>
      <c r="C58" s="128" t="s">
        <v>127</v>
      </c>
      <c r="D58" s="98"/>
      <c r="E58" s="149">
        <f>STDEV(E17:P48)</f>
        <v>3.2842042606399557E-2</v>
      </c>
      <c r="F58" s="131"/>
      <c r="G58" s="131"/>
      <c r="H58" s="131"/>
      <c r="I58" s="131"/>
      <c r="J58" s="131"/>
      <c r="K58" s="131"/>
      <c r="L58" s="150"/>
      <c r="M58" s="131"/>
    </row>
    <row r="59" spans="2:16">
      <c r="E59" s="215"/>
      <c r="F59" s="134"/>
      <c r="G59" s="134"/>
      <c r="H59" s="134"/>
      <c r="I59" s="134"/>
      <c r="J59" s="134"/>
      <c r="K59" s="134"/>
      <c r="L59" s="134"/>
      <c r="M59" s="134"/>
    </row>
    <row r="60" spans="2:16">
      <c r="C60" s="128" t="s">
        <v>124</v>
      </c>
      <c r="E60" s="149">
        <f>MAX(E17:P48)</f>
        <v>0.25836560120983765</v>
      </c>
    </row>
    <row r="61" spans="2:16">
      <c r="C61" s="135" t="s">
        <v>125</v>
      </c>
      <c r="E61" s="149">
        <f>MIN(E17:P48)</f>
        <v>2.7509170800798111E-2</v>
      </c>
    </row>
    <row r="64" spans="2:16">
      <c r="M64" s="129"/>
      <c r="N64" s="148"/>
    </row>
    <row r="65" spans="13:14">
      <c r="M65" s="129"/>
      <c r="N65" s="148"/>
    </row>
    <row r="66" spans="13:14">
      <c r="M66" s="129"/>
      <c r="N66" s="148"/>
    </row>
    <row r="67" spans="13:14">
      <c r="M67" s="129"/>
      <c r="N67" s="148"/>
    </row>
    <row r="68" spans="13:14">
      <c r="M68" s="129"/>
      <c r="N68" s="148"/>
    </row>
    <row r="69" spans="13:14">
      <c r="M69" s="129"/>
      <c r="N69" s="148"/>
    </row>
    <row r="70" spans="13:14">
      <c r="M70" s="129"/>
      <c r="N70" s="148"/>
    </row>
    <row r="71" spans="13:14">
      <c r="M71" s="129"/>
      <c r="N71" s="148"/>
    </row>
    <row r="72" spans="13:14">
      <c r="M72" s="129"/>
      <c r="N72" s="148"/>
    </row>
    <row r="73" spans="13:14">
      <c r="M73" s="129"/>
      <c r="N73" s="148"/>
    </row>
    <row r="74" spans="13:14">
      <c r="M74" s="129"/>
      <c r="N74" s="148"/>
    </row>
    <row r="75" spans="13:14">
      <c r="M75" s="129"/>
      <c r="N75" s="148"/>
    </row>
    <row r="76" spans="13:14">
      <c r="M76" s="129"/>
      <c r="N76" s="148"/>
    </row>
    <row r="77" spans="13:14">
      <c r="M77" s="129"/>
      <c r="N77" s="148"/>
    </row>
    <row r="78" spans="13:14">
      <c r="M78" s="129"/>
      <c r="N78" s="148"/>
    </row>
    <row r="79" spans="13:14">
      <c r="M79" s="129"/>
      <c r="N79" s="148"/>
    </row>
    <row r="80" spans="13:14">
      <c r="M80" s="129"/>
      <c r="N80" s="148"/>
    </row>
    <row r="81" spans="13:14">
      <c r="M81" s="129"/>
      <c r="N81" s="148"/>
    </row>
    <row r="82" spans="13:14">
      <c r="M82" s="129"/>
      <c r="N82" s="148"/>
    </row>
    <row r="83" spans="13:14">
      <c r="M83" s="129"/>
      <c r="N83" s="148"/>
    </row>
    <row r="84" spans="13:14">
      <c r="M84" s="129"/>
      <c r="N84" s="148"/>
    </row>
    <row r="85" spans="13:14">
      <c r="M85" s="129"/>
      <c r="N85" s="148"/>
    </row>
    <row r="86" spans="13:14">
      <c r="M86" s="129"/>
      <c r="N86" s="148"/>
    </row>
    <row r="87" spans="13:14">
      <c r="M87" s="129"/>
      <c r="N87" s="148"/>
    </row>
    <row r="88" spans="13:14">
      <c r="M88" s="129"/>
      <c r="N88" s="148"/>
    </row>
    <row r="89" spans="13:14">
      <c r="M89" s="129"/>
      <c r="N89" s="148"/>
    </row>
    <row r="90" spans="13:14">
      <c r="M90" s="129"/>
      <c r="N90" s="148"/>
    </row>
    <row r="91" spans="13:14">
      <c r="M91" s="129"/>
      <c r="N91" s="148"/>
    </row>
    <row r="92" spans="13:14">
      <c r="M92" s="129"/>
      <c r="N92" s="148"/>
    </row>
    <row r="93" spans="13:14">
      <c r="M93" s="129"/>
      <c r="N93" s="148"/>
    </row>
    <row r="94" spans="13:14">
      <c r="M94" s="129"/>
      <c r="N94" s="148"/>
    </row>
    <row r="95" spans="13:14">
      <c r="M95" s="129"/>
      <c r="N95" s="1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9DC5-4E6C-4046-BBCB-7E2DF93BBF48}">
  <sheetPr>
    <tabColor rgb="FF0070C0"/>
  </sheetPr>
  <dimension ref="B5:AJ59"/>
  <sheetViews>
    <sheetView topLeftCell="F2" workbookViewId="0">
      <selection activeCell="AC55" sqref="AC55"/>
    </sheetView>
  </sheetViews>
  <sheetFormatPr baseColWidth="10" defaultColWidth="8.88671875" defaultRowHeight="14.4"/>
  <cols>
    <col min="3" max="3" width="26.109375" bestFit="1" customWidth="1"/>
    <col min="4" max="4" width="1.77734375" customWidth="1"/>
    <col min="5" max="37" width="20.77734375" customWidth="1"/>
  </cols>
  <sheetData>
    <row r="5" spans="2:36">
      <c r="B5" s="11"/>
      <c r="C5" s="12" t="s">
        <v>1</v>
      </c>
      <c r="D5" s="13"/>
      <c r="E5" s="14" t="s">
        <v>68</v>
      </c>
      <c r="F5" s="14" t="s">
        <v>68</v>
      </c>
      <c r="G5" s="14" t="s">
        <v>68</v>
      </c>
      <c r="H5" s="15" t="s">
        <v>68</v>
      </c>
      <c r="I5" s="15" t="s">
        <v>68</v>
      </c>
      <c r="J5" s="15" t="s">
        <v>68</v>
      </c>
      <c r="K5" s="16" t="s">
        <v>68</v>
      </c>
      <c r="L5" s="16" t="s">
        <v>68</v>
      </c>
      <c r="M5" s="16" t="s">
        <v>68</v>
      </c>
      <c r="N5" s="17" t="s">
        <v>68</v>
      </c>
      <c r="O5" s="17" t="s">
        <v>68</v>
      </c>
      <c r="P5" s="17" t="s">
        <v>68</v>
      </c>
      <c r="Q5" s="14" t="s">
        <v>68</v>
      </c>
      <c r="R5" s="14" t="s">
        <v>68</v>
      </c>
      <c r="S5" s="14" t="s">
        <v>68</v>
      </c>
      <c r="T5" s="15" t="s">
        <v>68</v>
      </c>
      <c r="U5" s="15" t="s">
        <v>68</v>
      </c>
      <c r="V5" s="15" t="s">
        <v>68</v>
      </c>
      <c r="W5" s="16" t="s">
        <v>68</v>
      </c>
      <c r="X5" s="16" t="s">
        <v>68</v>
      </c>
      <c r="Y5" s="16" t="s">
        <v>68</v>
      </c>
      <c r="Z5" s="17" t="s">
        <v>68</v>
      </c>
      <c r="AA5" s="17" t="s">
        <v>68</v>
      </c>
      <c r="AB5" s="17" t="s">
        <v>68</v>
      </c>
      <c r="AC5" s="14" t="s">
        <v>68</v>
      </c>
      <c r="AD5" s="15" t="s">
        <v>68</v>
      </c>
      <c r="AE5" s="16" t="s">
        <v>68</v>
      </c>
      <c r="AF5" s="17" t="s">
        <v>68</v>
      </c>
      <c r="AG5" s="14" t="s">
        <v>68</v>
      </c>
      <c r="AH5" s="15" t="s">
        <v>68</v>
      </c>
      <c r="AI5" s="16" t="s">
        <v>68</v>
      </c>
      <c r="AJ5" s="17" t="s">
        <v>68</v>
      </c>
    </row>
    <row r="6" spans="2:36">
      <c r="B6" s="11"/>
      <c r="C6" s="12" t="s">
        <v>24</v>
      </c>
      <c r="D6" s="13"/>
      <c r="E6" s="14">
        <v>0</v>
      </c>
      <c r="F6" s="14">
        <v>0</v>
      </c>
      <c r="G6" s="14">
        <v>0</v>
      </c>
      <c r="H6" s="15">
        <v>0</v>
      </c>
      <c r="I6" s="15">
        <v>0</v>
      </c>
      <c r="J6" s="15">
        <v>0</v>
      </c>
      <c r="K6" s="16">
        <v>0</v>
      </c>
      <c r="L6" s="16">
        <v>0</v>
      </c>
      <c r="M6" s="16">
        <v>0</v>
      </c>
      <c r="N6" s="17">
        <v>0</v>
      </c>
      <c r="O6" s="17">
        <v>0</v>
      </c>
      <c r="P6" s="17">
        <v>0</v>
      </c>
      <c r="Q6" s="14">
        <v>0</v>
      </c>
      <c r="R6" s="14">
        <v>0</v>
      </c>
      <c r="S6" s="14">
        <v>0</v>
      </c>
      <c r="T6" s="15">
        <v>0</v>
      </c>
      <c r="U6" s="15">
        <v>0</v>
      </c>
      <c r="V6" s="15">
        <v>0</v>
      </c>
      <c r="W6" s="16">
        <v>0</v>
      </c>
      <c r="X6" s="16">
        <v>0</v>
      </c>
      <c r="Y6" s="16">
        <v>0</v>
      </c>
      <c r="Z6" s="17">
        <v>0</v>
      </c>
      <c r="AA6" s="17">
        <v>0</v>
      </c>
      <c r="AB6" s="17">
        <v>0</v>
      </c>
      <c r="AC6" s="14">
        <v>0</v>
      </c>
      <c r="AD6" s="15">
        <v>0</v>
      </c>
      <c r="AE6" s="16">
        <v>0</v>
      </c>
      <c r="AF6" s="17">
        <v>0</v>
      </c>
      <c r="AG6" s="14">
        <v>0</v>
      </c>
      <c r="AH6" s="15">
        <v>0</v>
      </c>
      <c r="AI6" s="16">
        <v>0</v>
      </c>
      <c r="AJ6" s="17">
        <v>0</v>
      </c>
    </row>
    <row r="7" spans="2:36">
      <c r="B7" s="11"/>
      <c r="C7" s="12" t="s">
        <v>25</v>
      </c>
      <c r="D7" s="13"/>
      <c r="E7" s="18">
        <v>0.1</v>
      </c>
      <c r="F7" s="18">
        <v>0.1</v>
      </c>
      <c r="G7" s="18">
        <v>0.1</v>
      </c>
      <c r="H7" s="19">
        <v>0.1</v>
      </c>
      <c r="I7" s="19">
        <v>0.1</v>
      </c>
      <c r="J7" s="19">
        <v>0.1</v>
      </c>
      <c r="K7" s="20">
        <v>0.1</v>
      </c>
      <c r="L7" s="20">
        <v>0.1</v>
      </c>
      <c r="M7" s="20">
        <v>0.1</v>
      </c>
      <c r="N7" s="21">
        <v>0.1</v>
      </c>
      <c r="O7" s="21">
        <v>0.1</v>
      </c>
      <c r="P7" s="21">
        <v>0.1</v>
      </c>
      <c r="Q7" s="18">
        <v>0.1</v>
      </c>
      <c r="R7" s="18">
        <v>0.1</v>
      </c>
      <c r="S7" s="18">
        <v>0.1</v>
      </c>
      <c r="T7" s="19">
        <v>0.1</v>
      </c>
      <c r="U7" s="19">
        <v>0.1</v>
      </c>
      <c r="V7" s="19">
        <v>0.1</v>
      </c>
      <c r="W7" s="20">
        <v>0.1</v>
      </c>
      <c r="X7" s="20">
        <v>0.1</v>
      </c>
      <c r="Y7" s="20">
        <v>0.1</v>
      </c>
      <c r="Z7" s="21">
        <v>0.1</v>
      </c>
      <c r="AA7" s="21">
        <v>0.1</v>
      </c>
      <c r="AB7" s="21">
        <v>0.1</v>
      </c>
      <c r="AC7" s="18">
        <v>0.1</v>
      </c>
      <c r="AD7" s="19">
        <v>0.1</v>
      </c>
      <c r="AE7" s="20">
        <v>0.1</v>
      </c>
      <c r="AF7" s="21">
        <v>0.1</v>
      </c>
      <c r="AG7" s="18">
        <v>0.1</v>
      </c>
      <c r="AH7" s="19">
        <v>0.1</v>
      </c>
      <c r="AI7" s="20">
        <v>0.1</v>
      </c>
      <c r="AJ7" s="21">
        <v>0.1</v>
      </c>
    </row>
    <row r="8" spans="2:36">
      <c r="B8" s="11"/>
      <c r="C8" s="12" t="s">
        <v>0</v>
      </c>
      <c r="D8" s="13"/>
      <c r="E8" s="14" t="str">
        <f>Index!$D$5</f>
        <v>Crime</v>
      </c>
      <c r="F8" s="14" t="str">
        <f>Index!$J$4</f>
        <v>Crime</v>
      </c>
      <c r="G8" s="14" t="str">
        <f>Index!$J$4</f>
        <v>Crime</v>
      </c>
      <c r="H8" s="15" t="s">
        <v>87</v>
      </c>
      <c r="I8" s="15" t="s">
        <v>87</v>
      </c>
      <c r="J8" s="15" t="s">
        <v>87</v>
      </c>
      <c r="K8" s="16" t="s">
        <v>87</v>
      </c>
      <c r="L8" s="16" t="s">
        <v>87</v>
      </c>
      <c r="M8" s="16" t="s">
        <v>87</v>
      </c>
      <c r="N8" s="17" t="s">
        <v>87</v>
      </c>
      <c r="O8" s="17" t="s">
        <v>87</v>
      </c>
      <c r="P8" s="17" t="s">
        <v>87</v>
      </c>
      <c r="Q8" s="14" t="str">
        <f>Index!$D$5</f>
        <v>Crime</v>
      </c>
      <c r="R8" s="14" t="str">
        <f>Index!$J$4</f>
        <v>Crime</v>
      </c>
      <c r="S8" s="14" t="str">
        <f>Index!$J$4</f>
        <v>Crime</v>
      </c>
      <c r="T8" s="15" t="s">
        <v>87</v>
      </c>
      <c r="U8" s="15" t="s">
        <v>87</v>
      </c>
      <c r="V8" s="15" t="s">
        <v>87</v>
      </c>
      <c r="W8" s="16" t="s">
        <v>87</v>
      </c>
      <c r="X8" s="16" t="s">
        <v>87</v>
      </c>
      <c r="Y8" s="16" t="s">
        <v>87</v>
      </c>
      <c r="Z8" s="17" t="s">
        <v>87</v>
      </c>
      <c r="AA8" s="17" t="s">
        <v>87</v>
      </c>
      <c r="AB8" s="17" t="s">
        <v>87</v>
      </c>
      <c r="AC8" s="14" t="str">
        <f>Index!$D$5</f>
        <v>Crime</v>
      </c>
      <c r="AD8" s="15" t="s">
        <v>87</v>
      </c>
      <c r="AE8" s="16" t="s">
        <v>87</v>
      </c>
      <c r="AF8" s="17" t="s">
        <v>87</v>
      </c>
      <c r="AG8" s="14" t="str">
        <f>Index!$D$5</f>
        <v>Crime</v>
      </c>
      <c r="AH8" s="15" t="s">
        <v>87</v>
      </c>
      <c r="AI8" s="16" t="s">
        <v>87</v>
      </c>
      <c r="AJ8" s="17" t="s">
        <v>87</v>
      </c>
    </row>
    <row r="9" spans="2:36">
      <c r="B9" s="11"/>
      <c r="C9" s="12" t="s">
        <v>26</v>
      </c>
      <c r="D9" s="13"/>
      <c r="E9" s="18" t="s">
        <v>101</v>
      </c>
      <c r="F9" s="18" t="s">
        <v>90</v>
      </c>
      <c r="G9" s="18" t="s">
        <v>102</v>
      </c>
      <c r="H9" s="19" t="s">
        <v>101</v>
      </c>
      <c r="I9" s="19" t="s">
        <v>90</v>
      </c>
      <c r="J9" s="19" t="s">
        <v>102</v>
      </c>
      <c r="K9" s="20" t="s">
        <v>101</v>
      </c>
      <c r="L9" s="20" t="s">
        <v>90</v>
      </c>
      <c r="M9" s="20" t="s">
        <v>102</v>
      </c>
      <c r="N9" s="21" t="s">
        <v>101</v>
      </c>
      <c r="O9" s="21" t="s">
        <v>90</v>
      </c>
      <c r="P9" s="21" t="s">
        <v>102</v>
      </c>
      <c r="Q9" s="18" t="s">
        <v>101</v>
      </c>
      <c r="R9" s="18" t="s">
        <v>90</v>
      </c>
      <c r="S9" s="18" t="s">
        <v>102</v>
      </c>
      <c r="T9" s="19" t="s">
        <v>101</v>
      </c>
      <c r="U9" s="19" t="s">
        <v>90</v>
      </c>
      <c r="V9" s="19" t="s">
        <v>102</v>
      </c>
      <c r="W9" s="20" t="s">
        <v>101</v>
      </c>
      <c r="X9" s="20" t="s">
        <v>90</v>
      </c>
      <c r="Y9" s="20" t="s">
        <v>102</v>
      </c>
      <c r="Z9" s="21" t="s">
        <v>101</v>
      </c>
      <c r="AA9" s="21" t="s">
        <v>90</v>
      </c>
      <c r="AB9" s="21" t="s">
        <v>102</v>
      </c>
      <c r="AC9" s="18" t="s">
        <v>90</v>
      </c>
      <c r="AD9" s="19" t="s">
        <v>101</v>
      </c>
      <c r="AE9" s="20" t="s">
        <v>101</v>
      </c>
      <c r="AF9" s="21" t="s">
        <v>101</v>
      </c>
      <c r="AG9" s="18" t="s">
        <v>101</v>
      </c>
      <c r="AH9" s="19" t="s">
        <v>101</v>
      </c>
      <c r="AI9" s="20" t="s">
        <v>101</v>
      </c>
      <c r="AJ9" s="21" t="s">
        <v>101</v>
      </c>
    </row>
    <row r="10" spans="2:36">
      <c r="B10" s="11"/>
      <c r="C10" s="12" t="s">
        <v>27</v>
      </c>
      <c r="D10" s="13"/>
      <c r="E10" s="22" t="s">
        <v>94</v>
      </c>
      <c r="F10" s="22" t="s">
        <v>94</v>
      </c>
      <c r="G10" s="22" t="s">
        <v>94</v>
      </c>
      <c r="H10" s="23" t="s">
        <v>94</v>
      </c>
      <c r="I10" s="23" t="s">
        <v>94</v>
      </c>
      <c r="J10" s="23" t="s">
        <v>94</v>
      </c>
      <c r="K10" s="24" t="s">
        <v>94</v>
      </c>
      <c r="L10" s="24" t="s">
        <v>94</v>
      </c>
      <c r="M10" s="24" t="s">
        <v>94</v>
      </c>
      <c r="N10" s="25" t="s">
        <v>94</v>
      </c>
      <c r="O10" s="25" t="s">
        <v>94</v>
      </c>
      <c r="P10" s="25" t="s">
        <v>94</v>
      </c>
      <c r="Q10" s="22" t="s">
        <v>94</v>
      </c>
      <c r="R10" s="22" t="s">
        <v>94</v>
      </c>
      <c r="S10" s="22" t="s">
        <v>94</v>
      </c>
      <c r="T10" s="23" t="s">
        <v>94</v>
      </c>
      <c r="U10" s="23" t="s">
        <v>94</v>
      </c>
      <c r="V10" s="23" t="s">
        <v>94</v>
      </c>
      <c r="W10" s="24" t="s">
        <v>94</v>
      </c>
      <c r="X10" s="24" t="s">
        <v>94</v>
      </c>
      <c r="Y10" s="24" t="s">
        <v>94</v>
      </c>
      <c r="Z10" s="25" t="s">
        <v>94</v>
      </c>
      <c r="AA10" s="25" t="s">
        <v>94</v>
      </c>
      <c r="AB10" s="25" t="s">
        <v>94</v>
      </c>
      <c r="AC10" s="22" t="s">
        <v>89</v>
      </c>
      <c r="AD10" s="23" t="s">
        <v>89</v>
      </c>
      <c r="AE10" s="24" t="s">
        <v>89</v>
      </c>
      <c r="AF10" s="25" t="s">
        <v>89</v>
      </c>
      <c r="AG10" s="22" t="s">
        <v>89</v>
      </c>
      <c r="AH10" s="23" t="s">
        <v>89</v>
      </c>
      <c r="AI10" s="24" t="s">
        <v>89</v>
      </c>
      <c r="AJ10" s="25" t="s">
        <v>89</v>
      </c>
    </row>
    <row r="11" spans="2:36">
      <c r="B11" s="11"/>
      <c r="C11" s="12" t="s">
        <v>2</v>
      </c>
      <c r="D11" s="13"/>
      <c r="E11" s="26" t="str">
        <f>Index!$L$5</f>
        <v>INEGI</v>
      </c>
      <c r="F11" s="26" t="str">
        <f>Index!$L$5</f>
        <v>INEGI</v>
      </c>
      <c r="G11" s="26" t="str">
        <f>Index!$L$5</f>
        <v>INEGI</v>
      </c>
      <c r="H11" s="27" t="s">
        <v>84</v>
      </c>
      <c r="I11" s="27" t="s">
        <v>84</v>
      </c>
      <c r="J11" s="27" t="s">
        <v>84</v>
      </c>
      <c r="K11" s="28" t="s">
        <v>84</v>
      </c>
      <c r="L11" s="28" t="s">
        <v>84</v>
      </c>
      <c r="M11" s="28" t="s">
        <v>84</v>
      </c>
      <c r="N11" s="29" t="s">
        <v>84</v>
      </c>
      <c r="O11" s="29" t="s">
        <v>84</v>
      </c>
      <c r="P11" s="29" t="s">
        <v>84</v>
      </c>
      <c r="Q11" s="26" t="str">
        <f>Index!$L$5</f>
        <v>INEGI</v>
      </c>
      <c r="R11" s="26" t="str">
        <f>Index!$L$5</f>
        <v>INEGI</v>
      </c>
      <c r="S11" s="26" t="str">
        <f>Index!$L$5</f>
        <v>INEGI</v>
      </c>
      <c r="T11" s="27" t="s">
        <v>84</v>
      </c>
      <c r="U11" s="27" t="s">
        <v>84</v>
      </c>
      <c r="V11" s="27" t="s">
        <v>84</v>
      </c>
      <c r="W11" s="28" t="s">
        <v>84</v>
      </c>
      <c r="X11" s="28" t="s">
        <v>84</v>
      </c>
      <c r="Y11" s="28" t="s">
        <v>84</v>
      </c>
      <c r="Z11" s="29" t="s">
        <v>84</v>
      </c>
      <c r="AA11" s="29" t="s">
        <v>84</v>
      </c>
      <c r="AB11" s="29" t="s">
        <v>84</v>
      </c>
      <c r="AC11" s="26" t="str">
        <f>Index!$L$5</f>
        <v>INEGI</v>
      </c>
      <c r="AD11" s="27" t="s">
        <v>84</v>
      </c>
      <c r="AE11" s="28" t="s">
        <v>84</v>
      </c>
      <c r="AF11" s="29" t="s">
        <v>84</v>
      </c>
      <c r="AG11" s="26" t="str">
        <f>Index!$L$5</f>
        <v>INEGI</v>
      </c>
      <c r="AH11" s="27" t="s">
        <v>84</v>
      </c>
      <c r="AI11" s="28" t="s">
        <v>84</v>
      </c>
      <c r="AJ11" s="29" t="s">
        <v>84</v>
      </c>
    </row>
    <row r="12" spans="2:36">
      <c r="B12" s="11"/>
      <c r="C12" s="12" t="s">
        <v>3</v>
      </c>
      <c r="D12" s="13"/>
      <c r="E12" s="30" t="str">
        <f>Index!$O$5</f>
        <v>ENVIPE</v>
      </c>
      <c r="F12" s="30" t="str">
        <f>Index!$O$5</f>
        <v>ENVIPE</v>
      </c>
      <c r="G12" s="30" t="str">
        <f>Index!$O$5</f>
        <v>ENVIPE</v>
      </c>
      <c r="H12" s="31" t="s">
        <v>8</v>
      </c>
      <c r="I12" s="31" t="s">
        <v>8</v>
      </c>
      <c r="J12" s="31" t="s">
        <v>8</v>
      </c>
      <c r="K12" s="32" t="s">
        <v>8</v>
      </c>
      <c r="L12" s="32" t="s">
        <v>8</v>
      </c>
      <c r="M12" s="32" t="s">
        <v>8</v>
      </c>
      <c r="N12" s="33" t="s">
        <v>8</v>
      </c>
      <c r="O12" s="33" t="s">
        <v>8</v>
      </c>
      <c r="P12" s="33" t="s">
        <v>8</v>
      </c>
      <c r="Q12" s="30" t="str">
        <f>Index!$O$5</f>
        <v>ENVIPE</v>
      </c>
      <c r="R12" s="30" t="str">
        <f>Index!$O$5</f>
        <v>ENVIPE</v>
      </c>
      <c r="S12" s="30" t="str">
        <f>Index!$O$5</f>
        <v>ENVIPE</v>
      </c>
      <c r="T12" s="31" t="s">
        <v>8</v>
      </c>
      <c r="U12" s="31" t="s">
        <v>8</v>
      </c>
      <c r="V12" s="31" t="s">
        <v>8</v>
      </c>
      <c r="W12" s="32" t="s">
        <v>8</v>
      </c>
      <c r="X12" s="32" t="s">
        <v>8</v>
      </c>
      <c r="Y12" s="32" t="s">
        <v>8</v>
      </c>
      <c r="Z12" s="33" t="s">
        <v>8</v>
      </c>
      <c r="AA12" s="33" t="s">
        <v>8</v>
      </c>
      <c r="AB12" s="33" t="s">
        <v>8</v>
      </c>
      <c r="AC12" s="30" t="str">
        <f>Index!$O$5</f>
        <v>ENVIPE</v>
      </c>
      <c r="AD12" s="31" t="s">
        <v>8</v>
      </c>
      <c r="AE12" s="32" t="s">
        <v>8</v>
      </c>
      <c r="AF12" s="33" t="s">
        <v>8</v>
      </c>
      <c r="AG12" s="30" t="str">
        <f>Index!$O$5</f>
        <v>ENVIPE</v>
      </c>
      <c r="AH12" s="31" t="s">
        <v>8</v>
      </c>
      <c r="AI12" s="32" t="s">
        <v>8</v>
      </c>
      <c r="AJ12" s="33" t="s">
        <v>8</v>
      </c>
    </row>
    <row r="13" spans="2:36">
      <c r="B13" s="11"/>
      <c r="C13" s="12" t="s">
        <v>28</v>
      </c>
      <c r="D13" s="13"/>
      <c r="E13" s="34">
        <v>2015</v>
      </c>
      <c r="F13" s="34">
        <v>2015</v>
      </c>
      <c r="G13" s="34">
        <v>2015</v>
      </c>
      <c r="H13" s="35">
        <v>2016</v>
      </c>
      <c r="I13" s="35">
        <v>2016</v>
      </c>
      <c r="J13" s="35">
        <v>2016</v>
      </c>
      <c r="K13" s="36">
        <v>2017</v>
      </c>
      <c r="L13" s="36">
        <v>2017</v>
      </c>
      <c r="M13" s="36">
        <v>2017</v>
      </c>
      <c r="N13" s="37">
        <v>2018</v>
      </c>
      <c r="O13" s="37">
        <v>2018</v>
      </c>
      <c r="P13" s="37">
        <v>2018</v>
      </c>
      <c r="Q13" s="34">
        <v>2019</v>
      </c>
      <c r="R13" s="34">
        <v>2019</v>
      </c>
      <c r="S13" s="34">
        <v>2019</v>
      </c>
      <c r="T13" s="35">
        <v>2020</v>
      </c>
      <c r="U13" s="35">
        <v>2020</v>
      </c>
      <c r="V13" s="35">
        <v>2020</v>
      </c>
      <c r="W13" s="36">
        <v>2021</v>
      </c>
      <c r="X13" s="36">
        <v>2021</v>
      </c>
      <c r="Y13" s="36">
        <v>2021</v>
      </c>
      <c r="Z13" s="37">
        <v>2022</v>
      </c>
      <c r="AA13" s="37">
        <v>2022</v>
      </c>
      <c r="AB13" s="37">
        <v>2022</v>
      </c>
      <c r="AC13" s="34">
        <v>2015</v>
      </c>
      <c r="AD13" s="35">
        <v>2016</v>
      </c>
      <c r="AE13" s="36">
        <v>2017</v>
      </c>
      <c r="AF13" s="37">
        <v>2018</v>
      </c>
      <c r="AG13" s="34">
        <v>2019</v>
      </c>
      <c r="AH13" s="35">
        <v>2020</v>
      </c>
      <c r="AI13" s="36">
        <v>2021</v>
      </c>
      <c r="AJ13" s="37">
        <v>2022</v>
      </c>
    </row>
    <row r="14" spans="2:36">
      <c r="B14" s="11"/>
      <c r="C14" s="11"/>
      <c r="D14" s="13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2:36">
      <c r="B15" s="11"/>
      <c r="C15" s="11"/>
      <c r="D15" s="13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2:36">
      <c r="B16" s="39" t="s">
        <v>29</v>
      </c>
      <c r="C16" s="39" t="s">
        <v>30</v>
      </c>
      <c r="D16" s="40"/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  <c r="V16" s="41">
        <v>18</v>
      </c>
      <c r="W16" s="41">
        <v>19</v>
      </c>
      <c r="X16" s="41">
        <v>20</v>
      </c>
      <c r="Y16" s="41">
        <v>21</v>
      </c>
      <c r="Z16" s="41">
        <v>22</v>
      </c>
      <c r="AA16" s="41">
        <v>23</v>
      </c>
      <c r="AB16" s="41">
        <v>24</v>
      </c>
      <c r="AC16" s="41">
        <v>25</v>
      </c>
      <c r="AD16" s="41">
        <v>26</v>
      </c>
      <c r="AE16" s="41">
        <v>27</v>
      </c>
      <c r="AF16" s="41">
        <v>28</v>
      </c>
      <c r="AG16" s="41">
        <v>29</v>
      </c>
      <c r="AH16" s="41">
        <v>30</v>
      </c>
      <c r="AI16" s="41">
        <v>31</v>
      </c>
      <c r="AJ16" s="41">
        <v>32</v>
      </c>
    </row>
    <row r="17" spans="2:36">
      <c r="B17" s="42">
        <v>1</v>
      </c>
      <c r="C17" s="43" t="s">
        <v>31</v>
      </c>
      <c r="D17" s="13"/>
      <c r="E17" s="49">
        <v>299182</v>
      </c>
      <c r="F17" s="49">
        <v>39599</v>
      </c>
      <c r="G17" s="49">
        <v>258712</v>
      </c>
      <c r="H17" s="49">
        <v>356569</v>
      </c>
      <c r="I17" s="49">
        <v>41397</v>
      </c>
      <c r="J17" s="49">
        <v>313570</v>
      </c>
      <c r="K17" s="49">
        <v>352271</v>
      </c>
      <c r="L17" s="49">
        <v>53113</v>
      </c>
      <c r="M17" s="49">
        <v>298973</v>
      </c>
      <c r="N17" s="50">
        <v>328545</v>
      </c>
      <c r="O17" s="50">
        <v>40816</v>
      </c>
      <c r="P17" s="50">
        <v>287729</v>
      </c>
      <c r="Q17" s="47">
        <v>454200</v>
      </c>
      <c r="R17" s="47">
        <v>58112</v>
      </c>
      <c r="S17" s="47">
        <v>395264</v>
      </c>
      <c r="T17" s="47">
        <v>296392</v>
      </c>
      <c r="U17" s="47">
        <v>31750</v>
      </c>
      <c r="V17" s="47">
        <v>264096</v>
      </c>
      <c r="W17" s="47">
        <v>301182</v>
      </c>
      <c r="X17" s="47">
        <v>45778</v>
      </c>
      <c r="Y17" s="47">
        <v>254600</v>
      </c>
      <c r="Z17" s="47">
        <v>273215</v>
      </c>
      <c r="AA17" s="47">
        <v>30084</v>
      </c>
      <c r="AB17" s="47">
        <v>242927</v>
      </c>
      <c r="AC17" s="46">
        <v>13.235756161801177</v>
      </c>
      <c r="AD17" s="46">
        <v>11.609814650179908</v>
      </c>
      <c r="AE17" s="46">
        <v>15.077312637145834</v>
      </c>
      <c r="AF17" s="46">
        <v>12.42326013179321</v>
      </c>
      <c r="AG17" s="46">
        <v>12.794363716424485</v>
      </c>
      <c r="AH17" s="46">
        <v>10.712164970714459</v>
      </c>
      <c r="AI17" s="46">
        <v>15.199447510143369</v>
      </c>
      <c r="AJ17" s="46">
        <v>11.011108467690281</v>
      </c>
    </row>
    <row r="18" spans="2:36">
      <c r="B18" s="42">
        <v>2</v>
      </c>
      <c r="C18" s="43" t="s">
        <v>32</v>
      </c>
      <c r="D18" s="13"/>
      <c r="E18" s="49">
        <v>792047</v>
      </c>
      <c r="F18" s="49">
        <v>126130</v>
      </c>
      <c r="G18" s="49">
        <v>662891</v>
      </c>
      <c r="H18" s="49">
        <v>1251729</v>
      </c>
      <c r="I18" s="49">
        <v>151758</v>
      </c>
      <c r="J18" s="49">
        <v>1097201</v>
      </c>
      <c r="K18" s="49">
        <v>1094675</v>
      </c>
      <c r="L18" s="49">
        <v>190067</v>
      </c>
      <c r="M18" s="49">
        <v>902237</v>
      </c>
      <c r="N18" s="50">
        <v>1099010</v>
      </c>
      <c r="O18" s="50">
        <v>177111</v>
      </c>
      <c r="P18" s="50">
        <v>919330</v>
      </c>
      <c r="Q18" s="47">
        <v>949877</v>
      </c>
      <c r="R18" s="47">
        <v>127992</v>
      </c>
      <c r="S18" s="47">
        <v>819836</v>
      </c>
      <c r="T18" s="47">
        <v>744767</v>
      </c>
      <c r="U18" s="47">
        <v>111392</v>
      </c>
      <c r="V18" s="47">
        <v>632759</v>
      </c>
      <c r="W18" s="47">
        <v>870966</v>
      </c>
      <c r="X18" s="47">
        <v>119353</v>
      </c>
      <c r="Y18" s="47">
        <v>751155</v>
      </c>
      <c r="Z18" s="47">
        <v>770442</v>
      </c>
      <c r="AA18" s="47">
        <v>142474</v>
      </c>
      <c r="AB18" s="47">
        <v>627187</v>
      </c>
      <c r="AC18" s="46">
        <v>15.924560032422319</v>
      </c>
      <c r="AD18" s="46">
        <v>12.123870262652698</v>
      </c>
      <c r="AE18" s="46">
        <v>17.362870258295839</v>
      </c>
      <c r="AF18" s="46">
        <v>16.115503953558203</v>
      </c>
      <c r="AG18" s="46">
        <v>13.474586709647671</v>
      </c>
      <c r="AH18" s="46">
        <v>14.956624017981463</v>
      </c>
      <c r="AI18" s="46">
        <v>13.70351999963259</v>
      </c>
      <c r="AJ18" s="46">
        <v>18.492501706812455</v>
      </c>
    </row>
    <row r="19" spans="2:36">
      <c r="B19" s="42">
        <v>3</v>
      </c>
      <c r="C19" s="43" t="s">
        <v>33</v>
      </c>
      <c r="D19" s="13"/>
      <c r="E19" s="49">
        <v>138048</v>
      </c>
      <c r="F19" s="49">
        <v>25887</v>
      </c>
      <c r="G19" s="49">
        <v>112083</v>
      </c>
      <c r="H19" s="49">
        <v>167996</v>
      </c>
      <c r="I19" s="49">
        <v>31326</v>
      </c>
      <c r="J19" s="49">
        <v>136256</v>
      </c>
      <c r="K19" s="49">
        <v>149777</v>
      </c>
      <c r="L19" s="49">
        <v>30815</v>
      </c>
      <c r="M19" s="49">
        <v>118729</v>
      </c>
      <c r="N19" s="50">
        <v>169883</v>
      </c>
      <c r="O19" s="50">
        <v>29439</v>
      </c>
      <c r="P19" s="50">
        <v>140285</v>
      </c>
      <c r="Q19" s="47">
        <v>119011</v>
      </c>
      <c r="R19" s="47">
        <v>18255</v>
      </c>
      <c r="S19" s="47">
        <v>99854</v>
      </c>
      <c r="T19" s="47">
        <v>132805</v>
      </c>
      <c r="U19" s="47">
        <v>16135</v>
      </c>
      <c r="V19" s="47">
        <v>115987</v>
      </c>
      <c r="W19" s="47">
        <v>131171</v>
      </c>
      <c r="X19" s="47">
        <v>15104</v>
      </c>
      <c r="Y19" s="47">
        <v>115606</v>
      </c>
      <c r="Z19" s="47">
        <v>142232</v>
      </c>
      <c r="AA19" s="47">
        <v>19205</v>
      </c>
      <c r="AB19" s="47">
        <v>122625</v>
      </c>
      <c r="AC19" s="46">
        <v>18.752173157162726</v>
      </c>
      <c r="AD19" s="46">
        <v>18.646872544584394</v>
      </c>
      <c r="AE19" s="46">
        <v>20.573919894242774</v>
      </c>
      <c r="AF19" s="46">
        <v>17.328985242784739</v>
      </c>
      <c r="AG19" s="46">
        <v>15.338918251254086</v>
      </c>
      <c r="AH19" s="46">
        <v>12.149391965663943</v>
      </c>
      <c r="AI19" s="46">
        <v>11.51474030082869</v>
      </c>
      <c r="AJ19" s="46">
        <v>13.502587322121604</v>
      </c>
    </row>
    <row r="20" spans="2:36">
      <c r="B20" s="42">
        <v>4</v>
      </c>
      <c r="C20" s="43" t="s">
        <v>34</v>
      </c>
      <c r="D20" s="13"/>
      <c r="E20" s="49">
        <v>137739</v>
      </c>
      <c r="F20" s="49">
        <v>20281</v>
      </c>
      <c r="G20" s="49">
        <v>117350</v>
      </c>
      <c r="H20" s="49">
        <v>184176</v>
      </c>
      <c r="I20" s="49">
        <v>22562</v>
      </c>
      <c r="J20" s="49">
        <v>161614</v>
      </c>
      <c r="K20" s="49">
        <v>180991</v>
      </c>
      <c r="L20" s="49">
        <v>24976</v>
      </c>
      <c r="M20" s="49">
        <v>155700</v>
      </c>
      <c r="N20" s="50">
        <v>176488</v>
      </c>
      <c r="O20" s="50">
        <v>32000</v>
      </c>
      <c r="P20" s="50">
        <v>144303</v>
      </c>
      <c r="Q20" s="47">
        <v>127331</v>
      </c>
      <c r="R20" s="47">
        <v>16532</v>
      </c>
      <c r="S20" s="47">
        <v>110566</v>
      </c>
      <c r="T20" s="47">
        <v>167140</v>
      </c>
      <c r="U20" s="47">
        <v>24584</v>
      </c>
      <c r="V20" s="47">
        <v>142353</v>
      </c>
      <c r="W20" s="47">
        <v>125394</v>
      </c>
      <c r="X20" s="47">
        <v>17786</v>
      </c>
      <c r="Y20" s="47">
        <v>107424</v>
      </c>
      <c r="Z20" s="47">
        <v>186435</v>
      </c>
      <c r="AA20" s="47">
        <v>28781</v>
      </c>
      <c r="AB20" s="47">
        <v>157654</v>
      </c>
      <c r="AC20" s="46">
        <v>14.724224801980556</v>
      </c>
      <c r="AD20" s="46">
        <v>12.250238901919902</v>
      </c>
      <c r="AE20" s="46">
        <v>13.79958119464504</v>
      </c>
      <c r="AF20" s="46">
        <v>18.131544354290376</v>
      </c>
      <c r="AG20" s="46">
        <v>12.983483990544329</v>
      </c>
      <c r="AH20" s="46">
        <v>14.708627497905946</v>
      </c>
      <c r="AI20" s="46">
        <v>14.18409174282661</v>
      </c>
      <c r="AJ20" s="46">
        <v>15.437551961809746</v>
      </c>
    </row>
    <row r="21" spans="2:36">
      <c r="B21" s="42">
        <v>5</v>
      </c>
      <c r="C21" s="43" t="s">
        <v>35</v>
      </c>
      <c r="D21" s="13"/>
      <c r="E21" s="49">
        <v>486299</v>
      </c>
      <c r="F21" s="49">
        <v>65902</v>
      </c>
      <c r="G21" s="49">
        <v>417784</v>
      </c>
      <c r="H21" s="49">
        <v>514187</v>
      </c>
      <c r="I21" s="49">
        <v>63046</v>
      </c>
      <c r="J21" s="49">
        <v>451141</v>
      </c>
      <c r="K21" s="49">
        <v>517418</v>
      </c>
      <c r="L21" s="49">
        <v>61166</v>
      </c>
      <c r="M21" s="49">
        <v>455858</v>
      </c>
      <c r="N21" s="50">
        <v>526195</v>
      </c>
      <c r="O21" s="50">
        <v>63553</v>
      </c>
      <c r="P21" s="50">
        <v>461005</v>
      </c>
      <c r="Q21" s="47">
        <v>478565</v>
      </c>
      <c r="R21" s="47">
        <v>56042</v>
      </c>
      <c r="S21" s="47">
        <v>421270</v>
      </c>
      <c r="T21" s="47">
        <v>591744</v>
      </c>
      <c r="U21" s="47">
        <v>77329</v>
      </c>
      <c r="V21" s="47">
        <v>513068</v>
      </c>
      <c r="W21" s="47">
        <v>560740</v>
      </c>
      <c r="X21" s="47">
        <v>59245</v>
      </c>
      <c r="Y21" s="47">
        <v>500550</v>
      </c>
      <c r="Z21" s="47">
        <v>698725</v>
      </c>
      <c r="AA21" s="47">
        <v>81344</v>
      </c>
      <c r="AB21" s="47">
        <v>615150</v>
      </c>
      <c r="AC21" s="46">
        <v>13.551744914137187</v>
      </c>
      <c r="AD21" s="46">
        <v>12.261297932464259</v>
      </c>
      <c r="AE21" s="46">
        <v>11.821390056008875</v>
      </c>
      <c r="AF21" s="46">
        <v>12.077841864707949</v>
      </c>
      <c r="AG21" s="46">
        <v>11.710425960945745</v>
      </c>
      <c r="AH21" s="46">
        <v>13.067982100367725</v>
      </c>
      <c r="AI21" s="46">
        <v>10.56550272853729</v>
      </c>
      <c r="AJ21" s="46">
        <v>11.641776092167877</v>
      </c>
    </row>
    <row r="22" spans="2:36">
      <c r="B22" s="42">
        <v>6</v>
      </c>
      <c r="C22" s="43" t="s">
        <v>36</v>
      </c>
      <c r="D22" s="13"/>
      <c r="E22" s="49">
        <v>136802</v>
      </c>
      <c r="F22" s="49">
        <v>22468</v>
      </c>
      <c r="G22" s="49">
        <v>114191</v>
      </c>
      <c r="H22" s="49">
        <v>153007</v>
      </c>
      <c r="I22" s="49">
        <v>18503</v>
      </c>
      <c r="J22" s="49">
        <v>134010</v>
      </c>
      <c r="K22" s="49">
        <v>142644</v>
      </c>
      <c r="L22" s="49">
        <v>22424</v>
      </c>
      <c r="M22" s="49">
        <v>120081</v>
      </c>
      <c r="N22" s="50">
        <v>155845</v>
      </c>
      <c r="O22" s="50">
        <v>19492</v>
      </c>
      <c r="P22" s="50">
        <v>136142</v>
      </c>
      <c r="Q22" s="47">
        <v>165113</v>
      </c>
      <c r="R22" s="47">
        <v>32336</v>
      </c>
      <c r="S22" s="47">
        <v>131960</v>
      </c>
      <c r="T22" s="47">
        <v>143329</v>
      </c>
      <c r="U22" s="47">
        <v>17834</v>
      </c>
      <c r="V22" s="47">
        <v>125144</v>
      </c>
      <c r="W22" s="47">
        <v>145470</v>
      </c>
      <c r="X22" s="47">
        <v>18995</v>
      </c>
      <c r="Y22" s="47">
        <v>125592</v>
      </c>
      <c r="Z22" s="47">
        <v>150478</v>
      </c>
      <c r="AA22" s="47">
        <v>19745</v>
      </c>
      <c r="AB22" s="47">
        <v>130299</v>
      </c>
      <c r="AC22" s="46">
        <v>16.423736495080483</v>
      </c>
      <c r="AD22" s="46">
        <v>12.092910781859652</v>
      </c>
      <c r="AE22" s="46">
        <v>15.720254619892879</v>
      </c>
      <c r="AF22" s="46">
        <v>12.507298918797524</v>
      </c>
      <c r="AG22" s="46">
        <v>19.584163572825883</v>
      </c>
      <c r="AH22" s="46">
        <v>12.442701756099602</v>
      </c>
      <c r="AI22" s="46">
        <v>13.057675122018287</v>
      </c>
      <c r="AJ22" s="46">
        <v>13.121519424766412</v>
      </c>
    </row>
    <row r="23" spans="2:36">
      <c r="B23" s="42">
        <v>7</v>
      </c>
      <c r="C23" s="43" t="s">
        <v>37</v>
      </c>
      <c r="D23" s="13"/>
      <c r="E23" s="49">
        <v>535317</v>
      </c>
      <c r="F23" s="49">
        <v>60970</v>
      </c>
      <c r="G23" s="49">
        <v>474347</v>
      </c>
      <c r="H23" s="49">
        <v>654852</v>
      </c>
      <c r="I23" s="49">
        <v>56393</v>
      </c>
      <c r="J23" s="49">
        <v>596846</v>
      </c>
      <c r="K23" s="49">
        <v>683285</v>
      </c>
      <c r="L23" s="49">
        <v>78031</v>
      </c>
      <c r="M23" s="49">
        <v>604882</v>
      </c>
      <c r="N23" s="50">
        <v>654363</v>
      </c>
      <c r="O23" s="50">
        <v>76423</v>
      </c>
      <c r="P23" s="50">
        <v>576722</v>
      </c>
      <c r="Q23" s="47">
        <v>494712</v>
      </c>
      <c r="R23" s="47">
        <v>68920</v>
      </c>
      <c r="S23" s="47">
        <v>419762</v>
      </c>
      <c r="T23" s="47">
        <v>559315</v>
      </c>
      <c r="U23" s="47">
        <v>56541</v>
      </c>
      <c r="V23" s="47">
        <v>502087</v>
      </c>
      <c r="W23" s="47">
        <v>589986</v>
      </c>
      <c r="X23" s="47">
        <v>84534</v>
      </c>
      <c r="Y23" s="47">
        <v>505452</v>
      </c>
      <c r="Z23" s="47">
        <v>509223</v>
      </c>
      <c r="AA23" s="47">
        <v>78660</v>
      </c>
      <c r="AB23" s="47">
        <v>430217</v>
      </c>
      <c r="AC23" s="46">
        <v>11.38951312960358</v>
      </c>
      <c r="AD23" s="46">
        <v>8.6115641396834715</v>
      </c>
      <c r="AE23" s="46">
        <v>11.419978486283176</v>
      </c>
      <c r="AF23" s="46">
        <v>11.678991630027982</v>
      </c>
      <c r="AG23" s="46">
        <v>13.931337828878215</v>
      </c>
      <c r="AH23" s="46">
        <v>10.108972582533992</v>
      </c>
      <c r="AI23" s="46">
        <v>14.32813659985152</v>
      </c>
      <c r="AJ23" s="46">
        <v>15.447063467282508</v>
      </c>
    </row>
    <row r="24" spans="2:36">
      <c r="B24" s="42">
        <v>8</v>
      </c>
      <c r="C24" s="43" t="s">
        <v>38</v>
      </c>
      <c r="D24" s="13"/>
      <c r="E24" s="49">
        <v>791199</v>
      </c>
      <c r="F24" s="49">
        <v>102713</v>
      </c>
      <c r="G24" s="49">
        <v>687017</v>
      </c>
      <c r="H24" s="49">
        <v>889007</v>
      </c>
      <c r="I24" s="49">
        <v>113530</v>
      </c>
      <c r="J24" s="49">
        <v>774557</v>
      </c>
      <c r="K24" s="49">
        <v>743796</v>
      </c>
      <c r="L24" s="49">
        <v>85102</v>
      </c>
      <c r="M24" s="49">
        <v>657496</v>
      </c>
      <c r="N24" s="50">
        <v>760856</v>
      </c>
      <c r="O24" s="50">
        <v>97297</v>
      </c>
      <c r="P24" s="50">
        <v>662557</v>
      </c>
      <c r="Q24" s="47">
        <v>632705</v>
      </c>
      <c r="R24" s="47">
        <v>108528</v>
      </c>
      <c r="S24" s="47">
        <v>522699</v>
      </c>
      <c r="T24" s="47">
        <v>674317</v>
      </c>
      <c r="U24" s="47">
        <v>70410</v>
      </c>
      <c r="V24" s="47">
        <v>603907</v>
      </c>
      <c r="W24" s="47">
        <v>703528</v>
      </c>
      <c r="X24" s="47">
        <v>75489</v>
      </c>
      <c r="Y24" s="47">
        <v>626208</v>
      </c>
      <c r="Z24" s="47">
        <v>659110</v>
      </c>
      <c r="AA24" s="47">
        <v>68471</v>
      </c>
      <c r="AB24" s="47">
        <v>589651</v>
      </c>
      <c r="AC24" s="46">
        <v>12.981942595984069</v>
      </c>
      <c r="AD24" s="46">
        <v>12.77042812936231</v>
      </c>
      <c r="AE24" s="46">
        <v>11.441578067104421</v>
      </c>
      <c r="AF24" s="46">
        <v>12.787833703092307</v>
      </c>
      <c r="AG24" s="46">
        <v>17.153017599039046</v>
      </c>
      <c r="AH24" s="46">
        <v>10.441676540855415</v>
      </c>
      <c r="AI24" s="46">
        <v>10.730063337919741</v>
      </c>
      <c r="AJ24" s="46">
        <v>10.388402542822897</v>
      </c>
    </row>
    <row r="25" spans="2:36">
      <c r="B25" s="42">
        <v>9</v>
      </c>
      <c r="C25" s="43" t="s">
        <v>39</v>
      </c>
      <c r="D25" s="13"/>
      <c r="E25" s="49">
        <v>3587509</v>
      </c>
      <c r="F25" s="49">
        <v>411526</v>
      </c>
      <c r="G25" s="49">
        <v>3172710</v>
      </c>
      <c r="H25" s="49">
        <v>3445878</v>
      </c>
      <c r="I25" s="49">
        <v>336134</v>
      </c>
      <c r="J25" s="49">
        <v>3106743</v>
      </c>
      <c r="K25" s="49">
        <v>4740868</v>
      </c>
      <c r="L25" s="49">
        <v>467744</v>
      </c>
      <c r="M25" s="49">
        <v>4270376</v>
      </c>
      <c r="N25" s="50">
        <v>4830779</v>
      </c>
      <c r="O25" s="50">
        <v>440231</v>
      </c>
      <c r="P25" s="50">
        <v>4381789</v>
      </c>
      <c r="Q25" s="47">
        <v>4303429</v>
      </c>
      <c r="R25" s="47">
        <v>361535</v>
      </c>
      <c r="S25" s="47">
        <v>3939212</v>
      </c>
      <c r="T25" s="47">
        <v>3917649</v>
      </c>
      <c r="U25" s="47">
        <v>438785</v>
      </c>
      <c r="V25" s="47">
        <v>3472104</v>
      </c>
      <c r="W25" s="47">
        <v>3377137</v>
      </c>
      <c r="X25" s="47">
        <v>399437</v>
      </c>
      <c r="Y25" s="47">
        <v>2974095</v>
      </c>
      <c r="Z25" s="47">
        <v>3490687</v>
      </c>
      <c r="AA25" s="47">
        <v>387173</v>
      </c>
      <c r="AB25" s="47">
        <v>3101066</v>
      </c>
      <c r="AC25" s="46">
        <v>11.471079236316898</v>
      </c>
      <c r="AD25" s="46">
        <v>9.7546692018695964</v>
      </c>
      <c r="AE25" s="46">
        <v>9.8662101539211804</v>
      </c>
      <c r="AF25" s="46">
        <v>9.1130436726664588</v>
      </c>
      <c r="AG25" s="46">
        <v>8.4010913157856208</v>
      </c>
      <c r="AH25" s="46">
        <v>11.20021216806304</v>
      </c>
      <c r="AI25" s="46">
        <v>11.827681257822825</v>
      </c>
      <c r="AJ25" s="46">
        <v>11.091598874376304</v>
      </c>
    </row>
    <row r="26" spans="2:36">
      <c r="B26" s="42">
        <v>10</v>
      </c>
      <c r="C26" s="43" t="s">
        <v>40</v>
      </c>
      <c r="D26" s="13"/>
      <c r="E26" s="49">
        <v>298019</v>
      </c>
      <c r="F26" s="49">
        <v>43062</v>
      </c>
      <c r="G26" s="49">
        <v>254021</v>
      </c>
      <c r="H26" s="49">
        <v>274428</v>
      </c>
      <c r="I26" s="49">
        <v>36349</v>
      </c>
      <c r="J26" s="49">
        <v>236568</v>
      </c>
      <c r="K26" s="49">
        <v>268990</v>
      </c>
      <c r="L26" s="49">
        <v>33491</v>
      </c>
      <c r="M26" s="49">
        <v>235210</v>
      </c>
      <c r="N26" s="50">
        <v>278346</v>
      </c>
      <c r="O26" s="50">
        <v>37438</v>
      </c>
      <c r="P26" s="50">
        <v>240540</v>
      </c>
      <c r="Q26" s="47">
        <v>270315</v>
      </c>
      <c r="R26" s="47">
        <v>29712</v>
      </c>
      <c r="S26" s="47">
        <v>239912</v>
      </c>
      <c r="T26" s="47">
        <v>292819</v>
      </c>
      <c r="U26" s="47">
        <v>32707</v>
      </c>
      <c r="V26" s="47">
        <v>258865</v>
      </c>
      <c r="W26" s="47">
        <v>219782</v>
      </c>
      <c r="X26" s="47">
        <v>27417</v>
      </c>
      <c r="Y26" s="47">
        <v>192182</v>
      </c>
      <c r="Z26" s="47">
        <v>294221</v>
      </c>
      <c r="AA26" s="47">
        <v>37306</v>
      </c>
      <c r="AB26" s="47">
        <v>255962</v>
      </c>
      <c r="AC26" s="46">
        <v>14.449414299088314</v>
      </c>
      <c r="AD26" s="46">
        <v>13.245368548398851</v>
      </c>
      <c r="AE26" s="46">
        <v>12.450648723000855</v>
      </c>
      <c r="AF26" s="46">
        <v>13.450166339735436</v>
      </c>
      <c r="AG26" s="46">
        <v>10.991620886743245</v>
      </c>
      <c r="AH26" s="46">
        <v>11.169698687585164</v>
      </c>
      <c r="AI26" s="46">
        <v>12.474633955464959</v>
      </c>
      <c r="AJ26" s="46">
        <v>12.679584394043934</v>
      </c>
    </row>
    <row r="27" spans="2:36">
      <c r="B27" s="42">
        <v>11</v>
      </c>
      <c r="C27" s="43" t="s">
        <v>41</v>
      </c>
      <c r="D27" s="13"/>
      <c r="E27" s="49">
        <v>1279604</v>
      </c>
      <c r="F27" s="49">
        <v>140192</v>
      </c>
      <c r="G27" s="49">
        <v>1138186</v>
      </c>
      <c r="H27" s="49">
        <v>1287997</v>
      </c>
      <c r="I27" s="49">
        <v>157671</v>
      </c>
      <c r="J27" s="49">
        <v>1130326</v>
      </c>
      <c r="K27" s="49">
        <v>1141848</v>
      </c>
      <c r="L27" s="49">
        <v>150978</v>
      </c>
      <c r="M27" s="49">
        <v>987844</v>
      </c>
      <c r="N27" s="50">
        <v>1542707</v>
      </c>
      <c r="O27" s="50">
        <v>150718</v>
      </c>
      <c r="P27" s="50">
        <v>1388600</v>
      </c>
      <c r="Q27" s="47">
        <v>2115881</v>
      </c>
      <c r="R27" s="47">
        <v>277469</v>
      </c>
      <c r="S27" s="47">
        <v>1829225</v>
      </c>
      <c r="T27" s="47">
        <v>1248942</v>
      </c>
      <c r="U27" s="47">
        <v>122058</v>
      </c>
      <c r="V27" s="47">
        <v>1125478</v>
      </c>
      <c r="W27" s="47">
        <v>1296056</v>
      </c>
      <c r="X27" s="47">
        <v>107159</v>
      </c>
      <c r="Y27" s="47">
        <v>1186845</v>
      </c>
      <c r="Z27" s="47">
        <v>1005506</v>
      </c>
      <c r="AA27" s="47">
        <v>109678</v>
      </c>
      <c r="AB27" s="47">
        <v>894936</v>
      </c>
      <c r="AC27" s="46">
        <v>10.955889478307352</v>
      </c>
      <c r="AD27" s="46">
        <v>12.241565780044519</v>
      </c>
      <c r="AE27" s="46">
        <v>13.222250246968073</v>
      </c>
      <c r="AF27" s="46">
        <v>9.7697099967783902</v>
      </c>
      <c r="AG27" s="46">
        <v>13.113639188593309</v>
      </c>
      <c r="AH27" s="46">
        <v>9.7729117925412066</v>
      </c>
      <c r="AI27" s="46">
        <v>8.2680840951316927</v>
      </c>
      <c r="AJ27" s="46">
        <v>10.907741972698323</v>
      </c>
    </row>
    <row r="28" spans="2:36">
      <c r="B28" s="42">
        <v>12</v>
      </c>
      <c r="C28" s="43" t="s">
        <v>42</v>
      </c>
      <c r="D28" s="13"/>
      <c r="E28" s="49">
        <v>1224853</v>
      </c>
      <c r="F28" s="49">
        <v>54468</v>
      </c>
      <c r="G28" s="49">
        <v>1168426</v>
      </c>
      <c r="H28" s="49">
        <v>1083057</v>
      </c>
      <c r="I28" s="49">
        <v>29794</v>
      </c>
      <c r="J28" s="49">
        <v>1052915</v>
      </c>
      <c r="K28" s="49">
        <v>1065537</v>
      </c>
      <c r="L28" s="49">
        <v>52269</v>
      </c>
      <c r="M28" s="49">
        <v>1012893</v>
      </c>
      <c r="N28" s="50">
        <v>1029540</v>
      </c>
      <c r="O28" s="50">
        <v>42166</v>
      </c>
      <c r="P28" s="50">
        <v>985742</v>
      </c>
      <c r="Q28" s="47">
        <v>747236</v>
      </c>
      <c r="R28" s="47">
        <v>41836</v>
      </c>
      <c r="S28" s="47">
        <v>704241</v>
      </c>
      <c r="T28" s="47">
        <v>726918</v>
      </c>
      <c r="U28" s="47">
        <v>34827</v>
      </c>
      <c r="V28" s="47">
        <v>691527</v>
      </c>
      <c r="W28" s="47">
        <v>624454</v>
      </c>
      <c r="X28" s="47">
        <v>38291</v>
      </c>
      <c r="Y28" s="47">
        <v>586163</v>
      </c>
      <c r="Z28" s="47">
        <v>745222</v>
      </c>
      <c r="AA28" s="47">
        <v>31972</v>
      </c>
      <c r="AB28" s="47">
        <v>712185</v>
      </c>
      <c r="AC28" s="46">
        <v>4.4469009750557822</v>
      </c>
      <c r="AD28" s="46">
        <v>2.7509170800798111</v>
      </c>
      <c r="AE28" s="46">
        <v>4.9054138898977699</v>
      </c>
      <c r="AF28" s="46">
        <v>4.0956155176098061</v>
      </c>
      <c r="AG28" s="46">
        <v>5.5987666547114969</v>
      </c>
      <c r="AH28" s="46">
        <v>4.7910493343128104</v>
      </c>
      <c r="AI28" s="46">
        <v>6.1319168425536548</v>
      </c>
      <c r="AJ28" s="46">
        <v>4.2902651827240739</v>
      </c>
    </row>
    <row r="29" spans="2:36">
      <c r="B29" s="42">
        <v>13</v>
      </c>
      <c r="C29" s="43" t="s">
        <v>43</v>
      </c>
      <c r="D29" s="13"/>
      <c r="E29" s="49">
        <v>408703</v>
      </c>
      <c r="F29" s="49">
        <v>70336</v>
      </c>
      <c r="G29" s="49">
        <v>337487</v>
      </c>
      <c r="H29" s="49">
        <v>461922</v>
      </c>
      <c r="I29" s="49">
        <v>59180</v>
      </c>
      <c r="J29" s="49">
        <v>402127</v>
      </c>
      <c r="K29" s="49">
        <v>440388</v>
      </c>
      <c r="L29" s="49">
        <v>63479</v>
      </c>
      <c r="M29" s="49">
        <v>376290</v>
      </c>
      <c r="N29" s="50">
        <v>531769</v>
      </c>
      <c r="O29" s="50">
        <v>62168</v>
      </c>
      <c r="P29" s="50">
        <v>468493</v>
      </c>
      <c r="Q29" s="47">
        <v>438922</v>
      </c>
      <c r="R29" s="47">
        <v>56991</v>
      </c>
      <c r="S29" s="47">
        <v>381387</v>
      </c>
      <c r="T29" s="47">
        <v>509575</v>
      </c>
      <c r="U29" s="47">
        <v>51435</v>
      </c>
      <c r="V29" s="47">
        <v>456575</v>
      </c>
      <c r="W29" s="47">
        <v>427902</v>
      </c>
      <c r="X29" s="47">
        <v>82644</v>
      </c>
      <c r="Y29" s="47">
        <v>344275</v>
      </c>
      <c r="Z29" s="47">
        <v>449133</v>
      </c>
      <c r="AA29" s="47">
        <v>80066</v>
      </c>
      <c r="AB29" s="47">
        <v>369067</v>
      </c>
      <c r="AC29" s="46">
        <v>17.209562934453626</v>
      </c>
      <c r="AD29" s="46">
        <v>12.811686821584598</v>
      </c>
      <c r="AE29" s="46">
        <v>14.41433463218798</v>
      </c>
      <c r="AF29" s="46">
        <v>11.690790550032062</v>
      </c>
      <c r="AG29" s="46">
        <v>12.984311563330159</v>
      </c>
      <c r="AH29" s="46">
        <v>10.0937055389295</v>
      </c>
      <c r="AI29" s="46">
        <v>19.313768105781232</v>
      </c>
      <c r="AJ29" s="46">
        <v>17.826790727913558</v>
      </c>
    </row>
    <row r="30" spans="2:36">
      <c r="B30" s="42">
        <v>14</v>
      </c>
      <c r="C30" s="43" t="s">
        <v>44</v>
      </c>
      <c r="D30" s="13"/>
      <c r="E30" s="49">
        <v>2648557</v>
      </c>
      <c r="F30" s="49">
        <v>232680</v>
      </c>
      <c r="G30" s="49">
        <v>2411415</v>
      </c>
      <c r="H30" s="49">
        <v>2311287</v>
      </c>
      <c r="I30" s="49">
        <v>261495</v>
      </c>
      <c r="J30" s="49">
        <v>2049792</v>
      </c>
      <c r="K30" s="49">
        <v>2437479</v>
      </c>
      <c r="L30" s="49">
        <v>283234</v>
      </c>
      <c r="M30" s="49">
        <v>2150576</v>
      </c>
      <c r="N30" s="50">
        <v>2282922</v>
      </c>
      <c r="O30" s="50">
        <v>257035</v>
      </c>
      <c r="P30" s="50">
        <v>2025113</v>
      </c>
      <c r="Q30" s="47">
        <v>2024666</v>
      </c>
      <c r="R30" s="47">
        <v>274410</v>
      </c>
      <c r="S30" s="47">
        <v>1745714</v>
      </c>
      <c r="T30" s="47">
        <v>1956967</v>
      </c>
      <c r="U30" s="47">
        <v>221782</v>
      </c>
      <c r="V30" s="47">
        <v>1733956</v>
      </c>
      <c r="W30" s="47">
        <v>1921357</v>
      </c>
      <c r="X30" s="47">
        <v>166650</v>
      </c>
      <c r="Y30" s="47">
        <v>1753789</v>
      </c>
      <c r="Z30" s="47">
        <v>1811899</v>
      </c>
      <c r="AA30" s="47">
        <v>235955</v>
      </c>
      <c r="AB30" s="47">
        <v>1575233</v>
      </c>
      <c r="AC30" s="46">
        <v>8.7851611273610484</v>
      </c>
      <c r="AD30" s="46">
        <v>11.313826452534887</v>
      </c>
      <c r="AE30" s="46">
        <v>11.61995652065105</v>
      </c>
      <c r="AF30" s="46">
        <v>11.259035569327379</v>
      </c>
      <c r="AG30" s="46">
        <v>13.553346576669931</v>
      </c>
      <c r="AH30" s="46">
        <v>11.332945317933312</v>
      </c>
      <c r="AI30" s="46">
        <v>8.6735572826913483</v>
      </c>
      <c r="AJ30" s="46">
        <v>13.022524986216119</v>
      </c>
    </row>
    <row r="31" spans="2:36">
      <c r="B31" s="42">
        <v>15</v>
      </c>
      <c r="C31" s="43" t="s">
        <v>45</v>
      </c>
      <c r="D31" s="13"/>
      <c r="E31" s="49">
        <v>6648721</v>
      </c>
      <c r="F31" s="49">
        <v>517029</v>
      </c>
      <c r="G31" s="49">
        <v>6123267</v>
      </c>
      <c r="H31" s="49">
        <v>7492242</v>
      </c>
      <c r="I31" s="49">
        <v>583889</v>
      </c>
      <c r="J31" s="49">
        <v>6903483</v>
      </c>
      <c r="K31" s="49">
        <v>7985962</v>
      </c>
      <c r="L31" s="49">
        <v>616972</v>
      </c>
      <c r="M31" s="49">
        <v>7366863</v>
      </c>
      <c r="N31" s="50">
        <v>6564371</v>
      </c>
      <c r="O31" s="50">
        <v>689863</v>
      </c>
      <c r="P31" s="50">
        <v>5859778</v>
      </c>
      <c r="Q31" s="47">
        <v>6375280</v>
      </c>
      <c r="R31" s="47">
        <v>634013</v>
      </c>
      <c r="S31" s="47">
        <v>5728774</v>
      </c>
      <c r="T31" s="47">
        <v>4958809</v>
      </c>
      <c r="U31" s="47">
        <v>454865</v>
      </c>
      <c r="V31" s="47">
        <v>4502376</v>
      </c>
      <c r="W31" s="47">
        <v>5781093</v>
      </c>
      <c r="X31" s="47">
        <v>619587</v>
      </c>
      <c r="Y31" s="47">
        <v>5158144</v>
      </c>
      <c r="Z31" s="47">
        <v>4774670</v>
      </c>
      <c r="AA31" s="47">
        <v>530135</v>
      </c>
      <c r="AB31" s="47">
        <v>4235009</v>
      </c>
      <c r="AC31" s="46">
        <v>7.7763678157047043</v>
      </c>
      <c r="AD31" s="46">
        <v>7.7932480024003494</v>
      </c>
      <c r="AE31" s="46">
        <v>7.7257066838034048</v>
      </c>
      <c r="AF31" s="46">
        <v>10.509201871740643</v>
      </c>
      <c r="AG31" s="46">
        <v>9.9448651667064034</v>
      </c>
      <c r="AH31" s="46">
        <v>9.1728679205026857</v>
      </c>
      <c r="AI31" s="46">
        <v>10.71747159230962</v>
      </c>
      <c r="AJ31" s="46">
        <v>11.103070997576795</v>
      </c>
    </row>
    <row r="32" spans="2:36">
      <c r="B32" s="42">
        <v>16</v>
      </c>
      <c r="C32" s="43" t="s">
        <v>46</v>
      </c>
      <c r="D32" s="13"/>
      <c r="E32" s="49">
        <v>743017</v>
      </c>
      <c r="F32" s="49">
        <v>83759</v>
      </c>
      <c r="G32" s="49">
        <v>656214</v>
      </c>
      <c r="H32" s="49">
        <v>813928</v>
      </c>
      <c r="I32" s="49">
        <v>75816</v>
      </c>
      <c r="J32" s="49">
        <v>735743</v>
      </c>
      <c r="K32" s="49">
        <v>711153</v>
      </c>
      <c r="L32" s="49">
        <v>88620</v>
      </c>
      <c r="M32" s="49">
        <v>622533</v>
      </c>
      <c r="N32" s="50">
        <v>735690</v>
      </c>
      <c r="O32" s="50">
        <v>99159</v>
      </c>
      <c r="P32" s="50">
        <v>634061</v>
      </c>
      <c r="Q32" s="47">
        <v>662046</v>
      </c>
      <c r="R32" s="47">
        <v>61971</v>
      </c>
      <c r="S32" s="47">
        <v>599364</v>
      </c>
      <c r="T32" s="47">
        <v>712787</v>
      </c>
      <c r="U32" s="47">
        <v>75408</v>
      </c>
      <c r="V32" s="47">
        <v>635206</v>
      </c>
      <c r="W32" s="47">
        <v>608510</v>
      </c>
      <c r="X32" s="47">
        <v>57334</v>
      </c>
      <c r="Y32" s="47">
        <v>550788</v>
      </c>
      <c r="Z32" s="47">
        <v>667030</v>
      </c>
      <c r="AA32" s="47">
        <v>67922</v>
      </c>
      <c r="AB32" s="47">
        <v>597603</v>
      </c>
      <c r="AC32" s="46">
        <v>11.272824174951584</v>
      </c>
      <c r="AD32" s="46">
        <v>9.3148288300685067</v>
      </c>
      <c r="AE32" s="46">
        <v>12.461453442508152</v>
      </c>
      <c r="AF32" s="46">
        <v>13.478367247074175</v>
      </c>
      <c r="AG32" s="46">
        <v>9.3605278183086984</v>
      </c>
      <c r="AH32" s="46">
        <v>10.579317524028918</v>
      </c>
      <c r="AI32" s="46">
        <v>9.4220308622701356</v>
      </c>
      <c r="AJ32" s="46">
        <v>10.182750401031438</v>
      </c>
    </row>
    <row r="33" spans="2:36">
      <c r="B33" s="42">
        <v>17</v>
      </c>
      <c r="C33" s="43" t="s">
        <v>47</v>
      </c>
      <c r="D33" s="13"/>
      <c r="E33" s="49">
        <v>583699</v>
      </c>
      <c r="F33" s="49">
        <v>72752</v>
      </c>
      <c r="G33" s="49">
        <v>510368</v>
      </c>
      <c r="H33" s="49">
        <v>595419</v>
      </c>
      <c r="I33" s="49">
        <v>54689</v>
      </c>
      <c r="J33" s="49">
        <v>539987</v>
      </c>
      <c r="K33" s="49">
        <v>674551</v>
      </c>
      <c r="L33" s="49">
        <v>65162</v>
      </c>
      <c r="M33" s="49">
        <v>609389</v>
      </c>
      <c r="N33" s="50">
        <v>643917</v>
      </c>
      <c r="O33" s="50">
        <v>60789</v>
      </c>
      <c r="P33" s="50">
        <v>582723</v>
      </c>
      <c r="Q33" s="47">
        <v>597310</v>
      </c>
      <c r="R33" s="47">
        <v>60853</v>
      </c>
      <c r="S33" s="47">
        <v>531935</v>
      </c>
      <c r="T33" s="47">
        <v>523541</v>
      </c>
      <c r="U33" s="47">
        <v>49380</v>
      </c>
      <c r="V33" s="47">
        <v>473861</v>
      </c>
      <c r="W33" s="47">
        <v>464780</v>
      </c>
      <c r="X33" s="47">
        <v>47609</v>
      </c>
      <c r="Y33" s="47">
        <v>416442</v>
      </c>
      <c r="Z33" s="47">
        <v>472979</v>
      </c>
      <c r="AA33" s="47">
        <v>43744</v>
      </c>
      <c r="AB33" s="47">
        <v>429024</v>
      </c>
      <c r="AC33" s="46">
        <v>12.463958307278238</v>
      </c>
      <c r="AD33" s="46">
        <v>9.1849605068027724</v>
      </c>
      <c r="AE33" s="46">
        <v>9.6600553553400701</v>
      </c>
      <c r="AF33" s="46">
        <v>9.4405024250019807</v>
      </c>
      <c r="AG33" s="46">
        <v>10.187842159012908</v>
      </c>
      <c r="AH33" s="46">
        <v>9.4319260573670451</v>
      </c>
      <c r="AI33" s="46">
        <v>10.243340935496365</v>
      </c>
      <c r="AJ33" s="46">
        <v>9.248613574809875</v>
      </c>
    </row>
    <row r="34" spans="2:36">
      <c r="B34" s="42">
        <v>18</v>
      </c>
      <c r="C34" s="43" t="s">
        <v>48</v>
      </c>
      <c r="D34" s="13"/>
      <c r="E34" s="49">
        <v>177447</v>
      </c>
      <c r="F34" s="49">
        <v>27972</v>
      </c>
      <c r="G34" s="49">
        <v>148896</v>
      </c>
      <c r="H34" s="49">
        <v>223790</v>
      </c>
      <c r="I34" s="49">
        <v>27964</v>
      </c>
      <c r="J34" s="49">
        <v>195338</v>
      </c>
      <c r="K34" s="49">
        <v>293281</v>
      </c>
      <c r="L34" s="49">
        <v>25584</v>
      </c>
      <c r="M34" s="49">
        <v>267697</v>
      </c>
      <c r="N34" s="50">
        <v>210995</v>
      </c>
      <c r="O34" s="50">
        <v>26096</v>
      </c>
      <c r="P34" s="50">
        <v>184390</v>
      </c>
      <c r="Q34" s="47">
        <v>173006</v>
      </c>
      <c r="R34" s="47">
        <v>24930</v>
      </c>
      <c r="S34" s="47">
        <v>146573</v>
      </c>
      <c r="T34" s="47">
        <v>187387</v>
      </c>
      <c r="U34" s="47">
        <v>16723</v>
      </c>
      <c r="V34" s="47">
        <v>170284</v>
      </c>
      <c r="W34" s="47">
        <v>186130</v>
      </c>
      <c r="X34" s="47">
        <v>17981</v>
      </c>
      <c r="Y34" s="47">
        <v>167940</v>
      </c>
      <c r="Z34" s="47">
        <v>216604</v>
      </c>
      <c r="AA34" s="47">
        <v>22288</v>
      </c>
      <c r="AB34" s="47">
        <v>194316</v>
      </c>
      <c r="AC34" s="46">
        <v>15.763580111244485</v>
      </c>
      <c r="AD34" s="46">
        <v>12.495643236963225</v>
      </c>
      <c r="AE34" s="46">
        <v>8.7233745111343719</v>
      </c>
      <c r="AF34" s="46">
        <v>12.368065593971421</v>
      </c>
      <c r="AG34" s="46">
        <v>14.409904858791025</v>
      </c>
      <c r="AH34" s="46">
        <v>8.924311718529033</v>
      </c>
      <c r="AI34" s="46">
        <v>9.6604523719980655</v>
      </c>
      <c r="AJ34" s="46">
        <v>10.289745341729608</v>
      </c>
    </row>
    <row r="35" spans="2:36">
      <c r="B35" s="42">
        <v>19</v>
      </c>
      <c r="C35" s="43" t="s">
        <v>49</v>
      </c>
      <c r="D35" s="13"/>
      <c r="E35" s="49">
        <v>938521</v>
      </c>
      <c r="F35" s="49">
        <v>110699</v>
      </c>
      <c r="G35" s="49">
        <v>826301</v>
      </c>
      <c r="H35" s="49">
        <v>1189818</v>
      </c>
      <c r="I35" s="49">
        <v>109857</v>
      </c>
      <c r="J35" s="49">
        <v>1079961</v>
      </c>
      <c r="K35" s="49">
        <v>1214847</v>
      </c>
      <c r="L35" s="49">
        <v>114680</v>
      </c>
      <c r="M35" s="49">
        <v>1100167</v>
      </c>
      <c r="N35" s="50">
        <v>1073449</v>
      </c>
      <c r="O35" s="50">
        <v>135676</v>
      </c>
      <c r="P35" s="50">
        <v>936856</v>
      </c>
      <c r="Q35" s="47">
        <v>1129286</v>
      </c>
      <c r="R35" s="47">
        <v>117457</v>
      </c>
      <c r="S35" s="47">
        <v>1008493</v>
      </c>
      <c r="T35" s="47">
        <v>1290138</v>
      </c>
      <c r="U35" s="47">
        <v>149338</v>
      </c>
      <c r="V35" s="47">
        <v>1136643</v>
      </c>
      <c r="W35" s="47">
        <v>1515318</v>
      </c>
      <c r="X35" s="47">
        <v>104807</v>
      </c>
      <c r="Y35" s="47">
        <v>1408609</v>
      </c>
      <c r="Z35" s="47">
        <v>1433632</v>
      </c>
      <c r="AA35" s="47">
        <v>139793</v>
      </c>
      <c r="AB35" s="47">
        <v>1289160</v>
      </c>
      <c r="AC35" s="46">
        <v>11.795047740007949</v>
      </c>
      <c r="AD35" s="46">
        <v>9.2330927923430313</v>
      </c>
      <c r="AE35" s="46">
        <v>9.4398718521756244</v>
      </c>
      <c r="AF35" s="46">
        <v>12.639259061212968</v>
      </c>
      <c r="AG35" s="46">
        <v>10.400996735990706</v>
      </c>
      <c r="AH35" s="46">
        <v>11.575350853939655</v>
      </c>
      <c r="AI35" s="46">
        <v>6.9165020147586187</v>
      </c>
      <c r="AJ35" s="46">
        <v>9.7509681703533406</v>
      </c>
    </row>
    <row r="36" spans="2:36">
      <c r="B36" s="42">
        <v>20</v>
      </c>
      <c r="C36" s="43" t="s">
        <v>50</v>
      </c>
      <c r="D36" s="13"/>
      <c r="E36" s="49">
        <v>662866</v>
      </c>
      <c r="F36" s="49">
        <v>65909</v>
      </c>
      <c r="G36" s="49">
        <v>595817</v>
      </c>
      <c r="H36" s="49">
        <v>746427</v>
      </c>
      <c r="I36" s="49">
        <v>54613</v>
      </c>
      <c r="J36" s="49">
        <v>691814</v>
      </c>
      <c r="K36" s="49">
        <v>603985</v>
      </c>
      <c r="L36" s="49">
        <v>86890</v>
      </c>
      <c r="M36" s="49">
        <v>516669</v>
      </c>
      <c r="N36" s="50">
        <v>713603</v>
      </c>
      <c r="O36" s="50">
        <v>61700</v>
      </c>
      <c r="P36" s="50">
        <v>651903</v>
      </c>
      <c r="Q36" s="47">
        <v>618806</v>
      </c>
      <c r="R36" s="47">
        <v>56313</v>
      </c>
      <c r="S36" s="47">
        <v>560487</v>
      </c>
      <c r="T36" s="47">
        <v>626893</v>
      </c>
      <c r="U36" s="47">
        <v>67228</v>
      </c>
      <c r="V36" s="47">
        <v>559665</v>
      </c>
      <c r="W36" s="47">
        <v>528522</v>
      </c>
      <c r="X36" s="47">
        <v>41337</v>
      </c>
      <c r="Y36" s="47">
        <v>487185</v>
      </c>
      <c r="Z36" s="47">
        <v>550914</v>
      </c>
      <c r="AA36" s="47">
        <v>52910</v>
      </c>
      <c r="AB36" s="47">
        <v>498004</v>
      </c>
      <c r="AC36" s="46">
        <v>9.9430352439256193</v>
      </c>
      <c r="AD36" s="46">
        <v>7.31658956602588</v>
      </c>
      <c r="AE36" s="46">
        <v>14.386118860567729</v>
      </c>
      <c r="AF36" s="46">
        <v>8.6462640992260411</v>
      </c>
      <c r="AG36" s="46">
        <v>9.100267288940314</v>
      </c>
      <c r="AH36" s="46">
        <v>10.723999151370329</v>
      </c>
      <c r="AI36" s="46">
        <v>7.8212449056046864</v>
      </c>
      <c r="AJ36" s="46">
        <v>9.6040398319882954</v>
      </c>
    </row>
    <row r="37" spans="2:36">
      <c r="B37" s="42">
        <v>21</v>
      </c>
      <c r="C37" s="43" t="s">
        <v>51</v>
      </c>
      <c r="D37" s="13"/>
      <c r="E37" s="49">
        <v>1130036</v>
      </c>
      <c r="F37" s="49">
        <v>142210</v>
      </c>
      <c r="G37" s="49">
        <v>987311</v>
      </c>
      <c r="H37" s="49">
        <v>1300496</v>
      </c>
      <c r="I37" s="49">
        <v>148148</v>
      </c>
      <c r="J37" s="49">
        <v>1151439</v>
      </c>
      <c r="K37" s="49">
        <v>1785482</v>
      </c>
      <c r="L37" s="49">
        <v>205696</v>
      </c>
      <c r="M37" s="49">
        <v>1579238</v>
      </c>
      <c r="N37" s="50">
        <v>1635590</v>
      </c>
      <c r="O37" s="50">
        <v>235546</v>
      </c>
      <c r="P37" s="50">
        <v>1398769</v>
      </c>
      <c r="Q37" s="47">
        <v>1481181</v>
      </c>
      <c r="R37" s="47">
        <v>214833</v>
      </c>
      <c r="S37" s="47">
        <v>1265414</v>
      </c>
      <c r="T37" s="47">
        <v>1447936</v>
      </c>
      <c r="U37" s="47">
        <v>143617</v>
      </c>
      <c r="V37" s="47">
        <v>1304319</v>
      </c>
      <c r="W37" s="47">
        <v>1680303</v>
      </c>
      <c r="X37" s="47">
        <v>153948</v>
      </c>
      <c r="Y37" s="47">
        <v>1525946</v>
      </c>
      <c r="Z37" s="47">
        <v>1513037</v>
      </c>
      <c r="AA37" s="47">
        <v>157898</v>
      </c>
      <c r="AB37" s="47">
        <v>1354612</v>
      </c>
      <c r="AC37" s="46">
        <v>12.584554828341751</v>
      </c>
      <c r="AD37" s="46">
        <v>11.391653645993529</v>
      </c>
      <c r="AE37" s="46">
        <v>11.520474583333801</v>
      </c>
      <c r="AF37" s="46">
        <v>14.401286385952469</v>
      </c>
      <c r="AG37" s="46">
        <v>14.504169308139925</v>
      </c>
      <c r="AH37" s="46">
        <v>9.918739502298445</v>
      </c>
      <c r="AI37" s="46">
        <v>9.1619190110355095</v>
      </c>
      <c r="AJ37" s="46">
        <v>10.435832038476258</v>
      </c>
    </row>
    <row r="38" spans="2:36">
      <c r="B38" s="42">
        <v>22</v>
      </c>
      <c r="C38" s="43" t="s">
        <v>52</v>
      </c>
      <c r="D38" s="13"/>
      <c r="E38" s="49">
        <v>423237</v>
      </c>
      <c r="F38" s="49">
        <v>58386</v>
      </c>
      <c r="G38" s="49">
        <v>364423</v>
      </c>
      <c r="H38" s="49">
        <v>373365</v>
      </c>
      <c r="I38" s="49">
        <v>47193</v>
      </c>
      <c r="J38" s="49">
        <v>325585</v>
      </c>
      <c r="K38" s="49">
        <v>502099</v>
      </c>
      <c r="L38" s="49">
        <v>66416</v>
      </c>
      <c r="M38" s="49">
        <v>435465</v>
      </c>
      <c r="N38" s="50">
        <v>481378</v>
      </c>
      <c r="O38" s="50">
        <v>54457</v>
      </c>
      <c r="P38" s="50">
        <v>426541</v>
      </c>
      <c r="Q38" s="47">
        <v>549751</v>
      </c>
      <c r="R38" s="47">
        <v>69644</v>
      </c>
      <c r="S38" s="47">
        <v>477669</v>
      </c>
      <c r="T38" s="47">
        <v>528123</v>
      </c>
      <c r="U38" s="47">
        <v>56310</v>
      </c>
      <c r="V38" s="47">
        <v>470627</v>
      </c>
      <c r="W38" s="47">
        <v>551051</v>
      </c>
      <c r="X38" s="47">
        <v>69009</v>
      </c>
      <c r="Y38" s="47">
        <v>481792</v>
      </c>
      <c r="Z38" s="47">
        <v>642038</v>
      </c>
      <c r="AA38" s="47">
        <v>65543</v>
      </c>
      <c r="AB38" s="47">
        <v>575851</v>
      </c>
      <c r="AC38" s="46">
        <v>13.79510770561175</v>
      </c>
      <c r="AD38" s="46">
        <v>12.639910007633281</v>
      </c>
      <c r="AE38" s="46">
        <v>13.22767024033109</v>
      </c>
      <c r="AF38" s="46">
        <v>11.312731367033807</v>
      </c>
      <c r="AG38" s="46">
        <v>12.668280730730821</v>
      </c>
      <c r="AH38" s="46">
        <v>10.662288898608848</v>
      </c>
      <c r="AI38" s="46">
        <v>12.523160288249183</v>
      </c>
      <c r="AJ38" s="46">
        <v>10.208585784642031</v>
      </c>
    </row>
    <row r="39" spans="2:36">
      <c r="B39" s="42">
        <v>23</v>
      </c>
      <c r="C39" s="43" t="s">
        <v>53</v>
      </c>
      <c r="D39" s="13"/>
      <c r="E39" s="49">
        <v>390175</v>
      </c>
      <c r="F39" s="49">
        <v>64370</v>
      </c>
      <c r="G39" s="49">
        <v>324084</v>
      </c>
      <c r="H39" s="49">
        <v>369766</v>
      </c>
      <c r="I39" s="49">
        <v>45510</v>
      </c>
      <c r="J39" s="49">
        <v>323329</v>
      </c>
      <c r="K39" s="49">
        <v>390285</v>
      </c>
      <c r="L39" s="49">
        <v>47399</v>
      </c>
      <c r="M39" s="49">
        <v>342649</v>
      </c>
      <c r="N39" s="50">
        <v>403914</v>
      </c>
      <c r="O39" s="50">
        <v>48558</v>
      </c>
      <c r="P39" s="50">
        <v>354755</v>
      </c>
      <c r="Q39" s="47">
        <v>455123</v>
      </c>
      <c r="R39" s="47">
        <v>53504</v>
      </c>
      <c r="S39" s="47">
        <v>400119</v>
      </c>
      <c r="T39" s="47">
        <v>453322</v>
      </c>
      <c r="U39" s="47">
        <v>49860</v>
      </c>
      <c r="V39" s="47">
        <v>402950</v>
      </c>
      <c r="W39" s="47">
        <v>431155</v>
      </c>
      <c r="X39" s="47">
        <v>53660</v>
      </c>
      <c r="Y39" s="47">
        <v>377288</v>
      </c>
      <c r="Z39" s="47">
        <v>434880</v>
      </c>
      <c r="AA39" s="47">
        <v>40214</v>
      </c>
      <c r="AB39" s="47">
        <v>393789</v>
      </c>
      <c r="AC39" s="46">
        <v>16.497725379637345</v>
      </c>
      <c r="AD39" s="46">
        <v>12.30778384167284</v>
      </c>
      <c r="AE39" s="46">
        <v>12.144714759726865</v>
      </c>
      <c r="AF39" s="46">
        <v>12.021866040790862</v>
      </c>
      <c r="AG39" s="46">
        <v>11.755942898952592</v>
      </c>
      <c r="AH39" s="46">
        <v>10.998804381874253</v>
      </c>
      <c r="AI39" s="46">
        <v>12.44564019900036</v>
      </c>
      <c r="AJ39" s="46">
        <v>9.24714863870493</v>
      </c>
    </row>
    <row r="40" spans="2:36">
      <c r="B40" s="42">
        <v>24</v>
      </c>
      <c r="C40" s="43" t="s">
        <v>54</v>
      </c>
      <c r="D40" s="13"/>
      <c r="E40" s="49">
        <v>471819</v>
      </c>
      <c r="F40" s="49">
        <v>42883</v>
      </c>
      <c r="G40" s="49">
        <v>427282</v>
      </c>
      <c r="H40" s="49">
        <v>480577</v>
      </c>
      <c r="I40" s="49">
        <v>54050</v>
      </c>
      <c r="J40" s="49">
        <v>426155</v>
      </c>
      <c r="K40" s="49">
        <v>599101</v>
      </c>
      <c r="L40" s="49">
        <v>67542</v>
      </c>
      <c r="M40" s="49">
        <v>530386</v>
      </c>
      <c r="N40" s="50">
        <v>627503</v>
      </c>
      <c r="O40" s="50">
        <v>45867</v>
      </c>
      <c r="P40" s="50">
        <v>581636</v>
      </c>
      <c r="Q40" s="47">
        <v>595839</v>
      </c>
      <c r="R40" s="47">
        <v>65498</v>
      </c>
      <c r="S40" s="47">
        <v>530341</v>
      </c>
      <c r="T40" s="47">
        <v>647598</v>
      </c>
      <c r="U40" s="47">
        <v>44766</v>
      </c>
      <c r="V40" s="47">
        <v>602274</v>
      </c>
      <c r="W40" s="47">
        <v>574353</v>
      </c>
      <c r="X40" s="47">
        <v>43239</v>
      </c>
      <c r="Y40" s="47">
        <v>531114</v>
      </c>
      <c r="Z40" s="47">
        <v>665539</v>
      </c>
      <c r="AA40" s="47">
        <v>69290</v>
      </c>
      <c r="AB40" s="47">
        <v>594807</v>
      </c>
      <c r="AC40" s="46">
        <v>9.0888667052407808</v>
      </c>
      <c r="AD40" s="46">
        <v>11.2468969592802</v>
      </c>
      <c r="AE40" s="46">
        <v>11.273892048252298</v>
      </c>
      <c r="AF40" s="46">
        <v>7.3094471261491973</v>
      </c>
      <c r="AG40" s="46">
        <v>10.992566783980235</v>
      </c>
      <c r="AH40" s="46">
        <v>6.9126217190293975</v>
      </c>
      <c r="AI40" s="46">
        <v>7.5282970577327886</v>
      </c>
      <c r="AJ40" s="46">
        <v>10.411110393230148</v>
      </c>
    </row>
    <row r="41" spans="2:36">
      <c r="B41" s="42">
        <v>25</v>
      </c>
      <c r="C41" s="43" t="s">
        <v>55</v>
      </c>
      <c r="D41" s="13"/>
      <c r="E41" s="49">
        <v>461923</v>
      </c>
      <c r="F41" s="49">
        <v>48468</v>
      </c>
      <c r="G41" s="49">
        <v>411860</v>
      </c>
      <c r="H41" s="49">
        <v>486489</v>
      </c>
      <c r="I41" s="49">
        <v>48054</v>
      </c>
      <c r="J41" s="49">
        <v>437957</v>
      </c>
      <c r="K41" s="49">
        <v>605255</v>
      </c>
      <c r="L41" s="49">
        <v>54415</v>
      </c>
      <c r="M41" s="49">
        <v>550166</v>
      </c>
      <c r="N41" s="50">
        <v>625136</v>
      </c>
      <c r="O41" s="50">
        <v>46268</v>
      </c>
      <c r="P41" s="50">
        <v>577750</v>
      </c>
      <c r="Q41" s="47">
        <v>570452</v>
      </c>
      <c r="R41" s="47">
        <v>43657</v>
      </c>
      <c r="S41" s="47">
        <v>526078</v>
      </c>
      <c r="T41" s="47">
        <v>479589</v>
      </c>
      <c r="U41" s="47">
        <v>29099</v>
      </c>
      <c r="V41" s="47">
        <v>450179</v>
      </c>
      <c r="W41" s="47">
        <v>659110</v>
      </c>
      <c r="X41" s="47">
        <v>31186</v>
      </c>
      <c r="Y41" s="47">
        <v>627238</v>
      </c>
      <c r="Z41" s="47">
        <v>627485</v>
      </c>
      <c r="AA41" s="47">
        <v>34474</v>
      </c>
      <c r="AB41" s="47">
        <v>590894</v>
      </c>
      <c r="AC41" s="46">
        <v>10.492657867220293</v>
      </c>
      <c r="AD41" s="46">
        <v>9.8777156318025696</v>
      </c>
      <c r="AE41" s="46">
        <v>8.9904255231266159</v>
      </c>
      <c r="AF41" s="46">
        <v>7.4012694837603341</v>
      </c>
      <c r="AG41" s="46">
        <v>7.6530540694046119</v>
      </c>
      <c r="AH41" s="46">
        <v>6.0674869523696326</v>
      </c>
      <c r="AI41" s="46">
        <v>4.7315319142480012</v>
      </c>
      <c r="AJ41" s="46">
        <v>5.4939958724112925</v>
      </c>
    </row>
    <row r="42" spans="2:36">
      <c r="B42" s="42">
        <v>26</v>
      </c>
      <c r="C42" s="43" t="s">
        <v>56</v>
      </c>
      <c r="D42" s="13"/>
      <c r="E42" s="49">
        <v>809269</v>
      </c>
      <c r="F42" s="49">
        <v>103582</v>
      </c>
      <c r="G42" s="49">
        <v>705687</v>
      </c>
      <c r="H42" s="49">
        <v>866697</v>
      </c>
      <c r="I42" s="49">
        <v>80786</v>
      </c>
      <c r="J42" s="49">
        <v>785911</v>
      </c>
      <c r="K42" s="49">
        <v>825961</v>
      </c>
      <c r="L42" s="49">
        <v>87948</v>
      </c>
      <c r="M42" s="49">
        <v>734919</v>
      </c>
      <c r="N42" s="50">
        <v>1094860</v>
      </c>
      <c r="O42" s="50">
        <v>127873</v>
      </c>
      <c r="P42" s="50">
        <v>964666</v>
      </c>
      <c r="Q42" s="47">
        <v>571832</v>
      </c>
      <c r="R42" s="47">
        <v>69502</v>
      </c>
      <c r="S42" s="47">
        <v>502330</v>
      </c>
      <c r="T42" s="47">
        <v>709816</v>
      </c>
      <c r="U42" s="47">
        <v>53057</v>
      </c>
      <c r="V42" s="47">
        <v>656759</v>
      </c>
      <c r="W42" s="47">
        <v>637104</v>
      </c>
      <c r="X42" s="47">
        <v>59226</v>
      </c>
      <c r="Y42" s="47">
        <v>576769</v>
      </c>
      <c r="Z42" s="47">
        <v>631421</v>
      </c>
      <c r="AA42" s="47">
        <v>74502</v>
      </c>
      <c r="AB42" s="47">
        <v>554961</v>
      </c>
      <c r="AC42" s="46">
        <v>12.799452345264678</v>
      </c>
      <c r="AD42" s="46">
        <v>9.321135298726082</v>
      </c>
      <c r="AE42" s="46">
        <v>10.647960375853097</v>
      </c>
      <c r="AF42" s="46">
        <v>11.679392799079334</v>
      </c>
      <c r="AG42" s="46">
        <v>12.154269086025266</v>
      </c>
      <c r="AH42" s="46">
        <v>7.4747540207603098</v>
      </c>
      <c r="AI42" s="46">
        <v>9.2961274768326678</v>
      </c>
      <c r="AJ42" s="46">
        <v>11.799100758448008</v>
      </c>
    </row>
    <row r="43" spans="2:36">
      <c r="B43" s="42">
        <v>27</v>
      </c>
      <c r="C43" s="43" t="s">
        <v>57</v>
      </c>
      <c r="D43" s="13"/>
      <c r="E43" s="49">
        <v>478361</v>
      </c>
      <c r="F43" s="49">
        <v>47335</v>
      </c>
      <c r="G43" s="49">
        <v>429971</v>
      </c>
      <c r="H43" s="49">
        <v>515001</v>
      </c>
      <c r="I43" s="49">
        <v>51262</v>
      </c>
      <c r="J43" s="49">
        <v>463526</v>
      </c>
      <c r="K43" s="49">
        <v>742608</v>
      </c>
      <c r="L43" s="49">
        <v>83235</v>
      </c>
      <c r="M43" s="49">
        <v>658194</v>
      </c>
      <c r="N43" s="50">
        <v>608693</v>
      </c>
      <c r="O43" s="50">
        <v>60448</v>
      </c>
      <c r="P43" s="50">
        <v>546741</v>
      </c>
      <c r="Q43" s="47">
        <v>545198</v>
      </c>
      <c r="R43" s="47">
        <v>69948</v>
      </c>
      <c r="S43" s="47">
        <v>473995</v>
      </c>
      <c r="T43" s="47">
        <v>601475</v>
      </c>
      <c r="U43" s="47">
        <v>51834</v>
      </c>
      <c r="V43" s="47">
        <v>548550</v>
      </c>
      <c r="W43" s="47">
        <v>590366</v>
      </c>
      <c r="X43" s="47">
        <v>42787</v>
      </c>
      <c r="Y43" s="47">
        <v>547153</v>
      </c>
      <c r="Z43" s="47">
        <v>535297</v>
      </c>
      <c r="AA43" s="47">
        <v>49901</v>
      </c>
      <c r="AB43" s="47">
        <v>485131</v>
      </c>
      <c r="AC43" s="46">
        <v>9.8952464770330355</v>
      </c>
      <c r="AD43" s="46">
        <v>9.9537670800639209</v>
      </c>
      <c r="AE43" s="46">
        <v>11.208470687091978</v>
      </c>
      <c r="AF43" s="46">
        <v>9.930786126996697</v>
      </c>
      <c r="AG43" s="46">
        <v>12.829834298731837</v>
      </c>
      <c r="AH43" s="46">
        <v>8.6178145392576582</v>
      </c>
      <c r="AI43" s="46">
        <v>7.2475379679724101</v>
      </c>
      <c r="AJ43" s="46">
        <v>9.3221146391629315</v>
      </c>
    </row>
    <row r="44" spans="2:36">
      <c r="B44" s="42">
        <v>28</v>
      </c>
      <c r="C44" s="43" t="s">
        <v>58</v>
      </c>
      <c r="D44" s="13"/>
      <c r="E44" s="49">
        <v>522700</v>
      </c>
      <c r="F44" s="49">
        <v>50749</v>
      </c>
      <c r="G44" s="49">
        <v>470942</v>
      </c>
      <c r="H44" s="49">
        <v>575032</v>
      </c>
      <c r="I44" s="49">
        <v>50923</v>
      </c>
      <c r="J44" s="49">
        <v>523136</v>
      </c>
      <c r="K44" s="49">
        <v>596732</v>
      </c>
      <c r="L44" s="49">
        <v>41758</v>
      </c>
      <c r="M44" s="49">
        <v>554406</v>
      </c>
      <c r="N44" s="50">
        <v>656256</v>
      </c>
      <c r="O44" s="50">
        <v>53000</v>
      </c>
      <c r="P44" s="50">
        <v>599494</v>
      </c>
      <c r="Q44" s="47">
        <v>589027</v>
      </c>
      <c r="R44" s="47">
        <v>49106</v>
      </c>
      <c r="S44" s="47">
        <v>536659</v>
      </c>
      <c r="T44" s="47">
        <v>514417</v>
      </c>
      <c r="U44" s="47">
        <v>44334</v>
      </c>
      <c r="V44" s="47">
        <v>468851</v>
      </c>
      <c r="W44" s="47">
        <v>525528</v>
      </c>
      <c r="X44" s="47">
        <v>49832</v>
      </c>
      <c r="Y44" s="47">
        <v>475308</v>
      </c>
      <c r="Z44" s="47">
        <v>477314</v>
      </c>
      <c r="AA44" s="47">
        <v>32592</v>
      </c>
      <c r="AB44" s="47">
        <v>444489</v>
      </c>
      <c r="AC44" s="46">
        <v>9.709010904916779</v>
      </c>
      <c r="AD44" s="46">
        <v>8.8556810751401667</v>
      </c>
      <c r="AE44" s="46">
        <v>6.9977812485336797</v>
      </c>
      <c r="AF44" s="46">
        <v>8.0761166374097915</v>
      </c>
      <c r="AG44" s="46">
        <v>8.3367995015508622</v>
      </c>
      <c r="AH44" s="46">
        <v>8.6182999395432116</v>
      </c>
      <c r="AI44" s="46">
        <v>9.4822730663256767</v>
      </c>
      <c r="AJ44" s="46">
        <v>6.8282095224527248</v>
      </c>
    </row>
    <row r="45" spans="2:36">
      <c r="B45" s="42">
        <v>29</v>
      </c>
      <c r="C45" s="43" t="s">
        <v>59</v>
      </c>
      <c r="D45" s="13"/>
      <c r="E45" s="49">
        <v>261953</v>
      </c>
      <c r="F45" s="49">
        <v>24470</v>
      </c>
      <c r="G45" s="49">
        <v>237346</v>
      </c>
      <c r="H45" s="49">
        <v>239971</v>
      </c>
      <c r="I45" s="49">
        <v>25745</v>
      </c>
      <c r="J45" s="49">
        <v>214096</v>
      </c>
      <c r="K45" s="49">
        <v>305439</v>
      </c>
      <c r="L45" s="49">
        <v>38938</v>
      </c>
      <c r="M45" s="49">
        <v>266501</v>
      </c>
      <c r="N45" s="50">
        <v>365889</v>
      </c>
      <c r="O45" s="50">
        <v>36922</v>
      </c>
      <c r="P45" s="50">
        <v>328595</v>
      </c>
      <c r="Q45" s="47">
        <v>285740</v>
      </c>
      <c r="R45" s="47">
        <v>34380</v>
      </c>
      <c r="S45" s="47">
        <v>251221</v>
      </c>
      <c r="T45" s="47">
        <v>258026</v>
      </c>
      <c r="U45" s="47">
        <v>27007</v>
      </c>
      <c r="V45" s="47">
        <v>231019</v>
      </c>
      <c r="W45" s="47">
        <v>273195</v>
      </c>
      <c r="X45" s="47">
        <v>29059</v>
      </c>
      <c r="Y45" s="47">
        <v>243839</v>
      </c>
      <c r="Z45" s="47">
        <v>319546</v>
      </c>
      <c r="AA45" s="47">
        <v>40643</v>
      </c>
      <c r="AB45" s="47">
        <v>278714</v>
      </c>
      <c r="AC45" s="46">
        <v>9.3413703985066032</v>
      </c>
      <c r="AD45" s="46">
        <v>10.728379679211237</v>
      </c>
      <c r="AE45" s="46">
        <v>12.748208316554205</v>
      </c>
      <c r="AF45" s="46">
        <v>10.091038539010464</v>
      </c>
      <c r="AG45" s="46">
        <v>12.031917127458529</v>
      </c>
      <c r="AH45" s="46">
        <v>10.466774666118917</v>
      </c>
      <c r="AI45" s="46">
        <v>10.636724683833892</v>
      </c>
      <c r="AJ45" s="46">
        <v>12.718982556502038</v>
      </c>
    </row>
    <row r="46" spans="2:36">
      <c r="B46" s="42">
        <v>30</v>
      </c>
      <c r="C46" s="43" t="s">
        <v>60</v>
      </c>
      <c r="D46" s="13"/>
      <c r="E46" s="49">
        <v>1227175</v>
      </c>
      <c r="F46" s="49">
        <v>134136</v>
      </c>
      <c r="G46" s="49">
        <v>1091149</v>
      </c>
      <c r="H46" s="49">
        <v>1115381</v>
      </c>
      <c r="I46" s="49">
        <v>114480</v>
      </c>
      <c r="J46" s="49">
        <v>999740</v>
      </c>
      <c r="K46" s="49">
        <v>1036373</v>
      </c>
      <c r="L46" s="49">
        <v>119709</v>
      </c>
      <c r="M46" s="49">
        <v>915138</v>
      </c>
      <c r="N46" s="50">
        <v>1459220</v>
      </c>
      <c r="O46" s="50">
        <v>115537</v>
      </c>
      <c r="P46" s="50">
        <v>1343079</v>
      </c>
      <c r="Q46" s="47">
        <v>1160920</v>
      </c>
      <c r="R46" s="47">
        <v>118832</v>
      </c>
      <c r="S46" s="47">
        <v>1039904</v>
      </c>
      <c r="T46" s="47">
        <v>1085778</v>
      </c>
      <c r="U46" s="47">
        <v>109069</v>
      </c>
      <c r="V46" s="47">
        <v>976709</v>
      </c>
      <c r="W46" s="47">
        <v>1145599</v>
      </c>
      <c r="X46" s="47">
        <v>101202</v>
      </c>
      <c r="Y46" s="47">
        <v>1044397</v>
      </c>
      <c r="Z46" s="47">
        <v>1025646</v>
      </c>
      <c r="AA46" s="47">
        <v>103636</v>
      </c>
      <c r="AB46" s="47">
        <v>922010</v>
      </c>
      <c r="AC46" s="46">
        <v>10.930470389308779</v>
      </c>
      <c r="AD46" s="46">
        <v>10.263757406661938</v>
      </c>
      <c r="AE46" s="46">
        <v>11.550764058886134</v>
      </c>
      <c r="AF46" s="46">
        <v>7.9177231671715029</v>
      </c>
      <c r="AG46" s="46">
        <v>10.236019708507046</v>
      </c>
      <c r="AH46" s="46">
        <v>10.045239450421725</v>
      </c>
      <c r="AI46" s="46">
        <v>8.8339811749137347</v>
      </c>
      <c r="AJ46" s="46">
        <v>10.104460993364182</v>
      </c>
    </row>
    <row r="47" spans="2:36">
      <c r="B47" s="42">
        <v>31</v>
      </c>
      <c r="C47" s="43" t="s">
        <v>61</v>
      </c>
      <c r="D47" s="13"/>
      <c r="E47" s="49">
        <v>380019</v>
      </c>
      <c r="F47" s="49">
        <v>49839</v>
      </c>
      <c r="G47" s="49">
        <v>329559</v>
      </c>
      <c r="H47" s="49">
        <v>358206</v>
      </c>
      <c r="I47" s="49">
        <v>46993</v>
      </c>
      <c r="J47" s="49">
        <v>310841</v>
      </c>
      <c r="K47" s="49">
        <v>371643</v>
      </c>
      <c r="L47" s="49">
        <v>43713</v>
      </c>
      <c r="M47" s="49">
        <v>327737</v>
      </c>
      <c r="N47" s="50">
        <v>422091</v>
      </c>
      <c r="O47" s="50">
        <v>44415</v>
      </c>
      <c r="P47" s="50">
        <v>376229</v>
      </c>
      <c r="Q47" s="47">
        <v>286126</v>
      </c>
      <c r="R47" s="47">
        <v>30189</v>
      </c>
      <c r="S47" s="47">
        <v>255937</v>
      </c>
      <c r="T47" s="47">
        <v>360050</v>
      </c>
      <c r="U47" s="47">
        <v>26391</v>
      </c>
      <c r="V47" s="47">
        <v>333062</v>
      </c>
      <c r="W47" s="47">
        <v>406725</v>
      </c>
      <c r="X47" s="47">
        <v>32719</v>
      </c>
      <c r="Y47" s="47">
        <v>373667</v>
      </c>
      <c r="Z47" s="47">
        <v>421620</v>
      </c>
      <c r="AA47" s="47">
        <v>36110</v>
      </c>
      <c r="AB47" s="47">
        <v>383968</v>
      </c>
      <c r="AC47" s="46">
        <v>13.114870572260863</v>
      </c>
      <c r="AD47" s="46">
        <v>13.118987398312704</v>
      </c>
      <c r="AE47" s="46">
        <v>11.762094267886116</v>
      </c>
      <c r="AF47" s="46">
        <v>10.52261242243971</v>
      </c>
      <c r="AG47" s="46">
        <v>10.550946086689081</v>
      </c>
      <c r="AH47" s="46">
        <v>7.3298153034300793</v>
      </c>
      <c r="AI47" s="46">
        <v>8.0445018132644908</v>
      </c>
      <c r="AJ47" s="46">
        <v>8.5645842227598319</v>
      </c>
    </row>
    <row r="48" spans="2:36">
      <c r="B48" s="42">
        <v>32</v>
      </c>
      <c r="C48" s="43" t="s">
        <v>62</v>
      </c>
      <c r="D48" s="13"/>
      <c r="E48" s="49">
        <v>216843</v>
      </c>
      <c r="F48" s="49">
        <v>27990</v>
      </c>
      <c r="G48" s="49">
        <v>188853</v>
      </c>
      <c r="H48" s="49">
        <v>252284</v>
      </c>
      <c r="I48" s="49">
        <v>26291</v>
      </c>
      <c r="J48" s="49">
        <v>225993</v>
      </c>
      <c r="K48" s="49">
        <v>365200</v>
      </c>
      <c r="L48" s="49">
        <v>27263</v>
      </c>
      <c r="M48" s="49">
        <v>337668</v>
      </c>
      <c r="N48" s="50">
        <v>285913</v>
      </c>
      <c r="O48" s="50">
        <v>22918</v>
      </c>
      <c r="P48" s="50">
        <v>262750</v>
      </c>
      <c r="Q48" s="47">
        <v>249003</v>
      </c>
      <c r="R48" s="47">
        <v>28356</v>
      </c>
      <c r="S48" s="47">
        <v>220647</v>
      </c>
      <c r="T48" s="47">
        <v>236706</v>
      </c>
      <c r="U48" s="47">
        <v>19562</v>
      </c>
      <c r="V48" s="47">
        <v>217144</v>
      </c>
      <c r="W48" s="47">
        <v>249319</v>
      </c>
      <c r="X48" s="47">
        <v>23761</v>
      </c>
      <c r="Y48" s="47">
        <v>225558</v>
      </c>
      <c r="Z48" s="47">
        <v>227683</v>
      </c>
      <c r="AA48" s="47">
        <v>12700</v>
      </c>
      <c r="AB48" s="47">
        <v>214115</v>
      </c>
      <c r="AC48" s="46">
        <v>12.907956447752522</v>
      </c>
      <c r="AD48" s="46">
        <v>10.421191989979548</v>
      </c>
      <c r="AE48" s="46">
        <v>7.4652245345016421</v>
      </c>
      <c r="AF48" s="46">
        <v>8.0157250632185324</v>
      </c>
      <c r="AG48" s="46">
        <v>11.387814604643317</v>
      </c>
      <c r="AH48" s="46">
        <v>8.2642603060336448</v>
      </c>
      <c r="AI48" s="46">
        <v>9.5303607025537573</v>
      </c>
      <c r="AJ48" s="46">
        <v>5.577930719465221</v>
      </c>
    </row>
    <row r="49" spans="2:36">
      <c r="B49" s="11"/>
      <c r="C49" s="11"/>
      <c r="D49" s="13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  <row r="50" spans="2:36">
      <c r="B50" s="11"/>
      <c r="C50" s="11"/>
      <c r="D50" s="13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2:36">
      <c r="B51" s="11"/>
      <c r="C51" s="11"/>
      <c r="D51" s="13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</row>
    <row r="52" spans="2:36">
      <c r="B52" s="11"/>
      <c r="C52" s="11"/>
      <c r="D52" s="13"/>
      <c r="E52" s="41" t="str">
        <f t="shared" ref="E52" si="0">E8</f>
        <v>Crime</v>
      </c>
      <c r="F52" s="41" t="str">
        <f t="shared" ref="F52:AB52" si="1">F8</f>
        <v>Crime</v>
      </c>
      <c r="G52" s="41" t="str">
        <f t="shared" si="1"/>
        <v>Crime</v>
      </c>
      <c r="H52" s="41" t="str">
        <f t="shared" si="1"/>
        <v>Crime</v>
      </c>
      <c r="I52" s="41" t="str">
        <f t="shared" si="1"/>
        <v>Crime</v>
      </c>
      <c r="J52" s="41" t="str">
        <f t="shared" si="1"/>
        <v>Crime</v>
      </c>
      <c r="K52" s="41" t="str">
        <f t="shared" si="1"/>
        <v>Crime</v>
      </c>
      <c r="L52" s="41" t="str">
        <f t="shared" si="1"/>
        <v>Crime</v>
      </c>
      <c r="M52" s="41" t="str">
        <f t="shared" si="1"/>
        <v>Crime</v>
      </c>
      <c r="N52" s="41" t="str">
        <f t="shared" si="1"/>
        <v>Crime</v>
      </c>
      <c r="O52" s="41" t="str">
        <f t="shared" si="1"/>
        <v>Crime</v>
      </c>
      <c r="P52" s="41" t="str">
        <f t="shared" si="1"/>
        <v>Crime</v>
      </c>
      <c r="Q52" s="41" t="str">
        <f t="shared" si="1"/>
        <v>Crime</v>
      </c>
      <c r="R52" s="41" t="str">
        <f t="shared" si="1"/>
        <v>Crime</v>
      </c>
      <c r="S52" s="41" t="str">
        <f t="shared" si="1"/>
        <v>Crime</v>
      </c>
      <c r="T52" s="41" t="str">
        <f t="shared" si="1"/>
        <v>Crime</v>
      </c>
      <c r="U52" s="41" t="str">
        <f t="shared" si="1"/>
        <v>Crime</v>
      </c>
      <c r="V52" s="41" t="str">
        <f t="shared" si="1"/>
        <v>Crime</v>
      </c>
      <c r="W52" s="41" t="str">
        <f t="shared" si="1"/>
        <v>Crime</v>
      </c>
      <c r="X52" s="41" t="str">
        <f t="shared" si="1"/>
        <v>Crime</v>
      </c>
      <c r="Y52" s="41" t="str">
        <f t="shared" si="1"/>
        <v>Crime</v>
      </c>
      <c r="Z52" s="41" t="str">
        <f t="shared" si="1"/>
        <v>Crime</v>
      </c>
      <c r="AA52" s="41" t="str">
        <f t="shared" si="1"/>
        <v>Crime</v>
      </c>
      <c r="AB52" s="41" t="str">
        <f t="shared" si="1"/>
        <v>Crime</v>
      </c>
      <c r="AC52" s="41" t="str">
        <f t="shared" ref="AC52:AJ52" si="2">AC8</f>
        <v>Crime</v>
      </c>
      <c r="AD52" s="41" t="str">
        <f t="shared" si="2"/>
        <v>Crime</v>
      </c>
      <c r="AE52" s="41" t="str">
        <f t="shared" si="2"/>
        <v>Crime</v>
      </c>
      <c r="AF52" s="41" t="str">
        <f t="shared" si="2"/>
        <v>Crime</v>
      </c>
      <c r="AG52" s="41" t="str">
        <f t="shared" si="2"/>
        <v>Crime</v>
      </c>
      <c r="AH52" s="41" t="str">
        <f t="shared" si="2"/>
        <v>Crime</v>
      </c>
      <c r="AI52" s="41" t="str">
        <f t="shared" si="2"/>
        <v>Crime</v>
      </c>
      <c r="AJ52" s="41" t="str">
        <f t="shared" si="2"/>
        <v>Crime</v>
      </c>
    </row>
    <row r="53" spans="2:36">
      <c r="B53" s="11"/>
      <c r="C53" s="11"/>
      <c r="D53" s="13"/>
      <c r="E53" s="41" t="str">
        <f t="shared" ref="E53" si="3">E10</f>
        <v>Number of Cases</v>
      </c>
      <c r="F53" s="41" t="str">
        <f t="shared" ref="F53:AB53" si="4">F10</f>
        <v>Number of Cases</v>
      </c>
      <c r="G53" s="41" t="str">
        <f t="shared" si="4"/>
        <v>Number of Cases</v>
      </c>
      <c r="H53" s="41" t="str">
        <f t="shared" si="4"/>
        <v>Number of Cases</v>
      </c>
      <c r="I53" s="41" t="str">
        <f t="shared" si="4"/>
        <v>Number of Cases</v>
      </c>
      <c r="J53" s="41" t="str">
        <f t="shared" si="4"/>
        <v>Number of Cases</v>
      </c>
      <c r="K53" s="41" t="str">
        <f t="shared" si="4"/>
        <v>Number of Cases</v>
      </c>
      <c r="L53" s="41" t="str">
        <f t="shared" si="4"/>
        <v>Number of Cases</v>
      </c>
      <c r="M53" s="41" t="str">
        <f t="shared" si="4"/>
        <v>Number of Cases</v>
      </c>
      <c r="N53" s="41" t="str">
        <f t="shared" si="4"/>
        <v>Number of Cases</v>
      </c>
      <c r="O53" s="41" t="str">
        <f t="shared" si="4"/>
        <v>Number of Cases</v>
      </c>
      <c r="P53" s="41" t="str">
        <f t="shared" si="4"/>
        <v>Number of Cases</v>
      </c>
      <c r="Q53" s="41" t="str">
        <f t="shared" si="4"/>
        <v>Number of Cases</v>
      </c>
      <c r="R53" s="41" t="str">
        <f t="shared" si="4"/>
        <v>Number of Cases</v>
      </c>
      <c r="S53" s="41" t="str">
        <f t="shared" si="4"/>
        <v>Number of Cases</v>
      </c>
      <c r="T53" s="41" t="str">
        <f t="shared" si="4"/>
        <v>Number of Cases</v>
      </c>
      <c r="U53" s="41" t="str">
        <f t="shared" si="4"/>
        <v>Number of Cases</v>
      </c>
      <c r="V53" s="41" t="str">
        <f t="shared" si="4"/>
        <v>Number of Cases</v>
      </c>
      <c r="W53" s="41" t="str">
        <f t="shared" si="4"/>
        <v>Number of Cases</v>
      </c>
      <c r="X53" s="41" t="str">
        <f t="shared" si="4"/>
        <v>Number of Cases</v>
      </c>
      <c r="Y53" s="41" t="str">
        <f t="shared" si="4"/>
        <v>Number of Cases</v>
      </c>
      <c r="Z53" s="41" t="str">
        <f t="shared" si="4"/>
        <v>Number of Cases</v>
      </c>
      <c r="AA53" s="41" t="str">
        <f t="shared" si="4"/>
        <v>Number of Cases</v>
      </c>
      <c r="AB53" s="41" t="str">
        <f t="shared" si="4"/>
        <v>Number of Cases</v>
      </c>
      <c r="AC53" s="41" t="str">
        <f t="shared" ref="AC53:AJ53" si="5">AC10</f>
        <v>Percentage (%)</v>
      </c>
      <c r="AD53" s="41" t="str">
        <f t="shared" si="5"/>
        <v>Percentage (%)</v>
      </c>
      <c r="AE53" s="41" t="str">
        <f t="shared" si="5"/>
        <v>Percentage (%)</v>
      </c>
      <c r="AF53" s="41" t="str">
        <f t="shared" si="5"/>
        <v>Percentage (%)</v>
      </c>
      <c r="AG53" s="41" t="str">
        <f t="shared" si="5"/>
        <v>Percentage (%)</v>
      </c>
      <c r="AH53" s="41" t="str">
        <f t="shared" si="5"/>
        <v>Percentage (%)</v>
      </c>
      <c r="AI53" s="41" t="str">
        <f t="shared" si="5"/>
        <v>Percentage (%)</v>
      </c>
      <c r="AJ53" s="41" t="str">
        <f t="shared" si="5"/>
        <v>Percentage (%)</v>
      </c>
    </row>
    <row r="54" spans="2:36">
      <c r="B54" s="42" t="s">
        <v>63</v>
      </c>
      <c r="C54" s="42" t="s">
        <v>64</v>
      </c>
      <c r="D54" s="13"/>
      <c r="E54" s="45">
        <v>29308150</v>
      </c>
      <c r="F54" s="45">
        <v>3090103</v>
      </c>
      <c r="G54" s="45">
        <v>26170258</v>
      </c>
      <c r="H54" s="45">
        <v>31052676</v>
      </c>
      <c r="I54" s="45">
        <v>3026540</v>
      </c>
      <c r="J54" s="45">
        <v>27998256</v>
      </c>
      <c r="K54" s="45">
        <v>33614307</v>
      </c>
      <c r="L54" s="45">
        <v>3480015</v>
      </c>
      <c r="M54" s="45">
        <v>30105517</v>
      </c>
      <c r="N54" s="45">
        <v>33035090</v>
      </c>
      <c r="O54" s="45">
        <v>3497467</v>
      </c>
      <c r="P54" s="45">
        <v>29481952</v>
      </c>
      <c r="Q54" s="48">
        <v>30273237</v>
      </c>
      <c r="R54" s="48">
        <v>3333466</v>
      </c>
      <c r="S54" s="48">
        <v>26870380</v>
      </c>
      <c r="T54" s="48">
        <v>27639203</v>
      </c>
      <c r="U54" s="48">
        <v>2782409</v>
      </c>
      <c r="V54" s="48">
        <v>24825525</v>
      </c>
      <c r="W54" s="48">
        <v>28124852</v>
      </c>
      <c r="X54" s="48">
        <v>2837071</v>
      </c>
      <c r="Y54" s="48">
        <v>25263444</v>
      </c>
      <c r="Z54" s="48">
        <v>26834278</v>
      </c>
      <c r="AA54" s="48">
        <v>2926213</v>
      </c>
      <c r="AB54" s="48">
        <v>23870027</v>
      </c>
      <c r="AC54" s="46">
        <v>10.543493874570725</v>
      </c>
      <c r="AD54" s="46">
        <v>9.7464708033536311</v>
      </c>
      <c r="AE54" s="46">
        <v>10.3527792496213</v>
      </c>
      <c r="AF54" s="46">
        <v>10.587127203225419</v>
      </c>
      <c r="AG54" s="46">
        <v>11.011263843374266</v>
      </c>
      <c r="AH54" s="46">
        <v>10.066893028717217</v>
      </c>
      <c r="AI54" s="46">
        <v>10.087416637783551</v>
      </c>
      <c r="AJ54" s="46">
        <v>10.904757713250195</v>
      </c>
    </row>
    <row r="55" spans="2:36">
      <c r="B55" s="11"/>
      <c r="C55" s="42" t="s">
        <v>65</v>
      </c>
      <c r="D55" s="13"/>
      <c r="E55" s="52">
        <f>MEDIAN(E17:E48)</f>
        <v>504499.5</v>
      </c>
      <c r="F55" s="52">
        <f t="shared" ref="F55:AB55" si="6">MEDIAN(F17:F48)</f>
        <v>62670</v>
      </c>
      <c r="G55" s="52">
        <f t="shared" si="6"/>
        <v>450456.5</v>
      </c>
      <c r="H55" s="52">
        <f t="shared" si="6"/>
        <v>545016.5</v>
      </c>
      <c r="I55" s="52">
        <f t="shared" si="6"/>
        <v>54331.5</v>
      </c>
      <c r="J55" s="52">
        <f t="shared" si="6"/>
        <v>493331</v>
      </c>
      <c r="K55" s="52">
        <f t="shared" si="6"/>
        <v>604620</v>
      </c>
      <c r="L55" s="52">
        <f t="shared" si="6"/>
        <v>65789</v>
      </c>
      <c r="M55" s="52">
        <f t="shared" si="6"/>
        <v>552286</v>
      </c>
      <c r="N55" s="52">
        <f t="shared" si="6"/>
        <v>635710</v>
      </c>
      <c r="O55" s="52">
        <f t="shared" si="6"/>
        <v>60618.5</v>
      </c>
      <c r="P55" s="52">
        <f t="shared" si="6"/>
        <v>579693</v>
      </c>
      <c r="Q55" s="52">
        <f t="shared" si="6"/>
        <v>571142</v>
      </c>
      <c r="R55" s="52">
        <f t="shared" si="6"/>
        <v>59482.5</v>
      </c>
      <c r="S55" s="52">
        <f t="shared" si="6"/>
        <v>512514.5</v>
      </c>
      <c r="T55" s="52">
        <f t="shared" si="6"/>
        <v>575529.5</v>
      </c>
      <c r="U55" s="52">
        <f t="shared" si="6"/>
        <v>51634.5</v>
      </c>
      <c r="V55" s="52">
        <f t="shared" si="6"/>
        <v>507577.5</v>
      </c>
      <c r="W55" s="52">
        <f t="shared" si="6"/>
        <v>567546.5</v>
      </c>
      <c r="X55" s="52">
        <f t="shared" si="6"/>
        <v>51746</v>
      </c>
      <c r="Y55" s="52">
        <f t="shared" si="6"/>
        <v>503001</v>
      </c>
      <c r="Z55" s="52">
        <f t="shared" si="6"/>
        <v>589199.5</v>
      </c>
      <c r="AA55" s="52">
        <f t="shared" si="6"/>
        <v>59226.5</v>
      </c>
      <c r="AB55" s="52">
        <f t="shared" si="6"/>
        <v>526482.5</v>
      </c>
      <c r="AC55" s="52">
        <f t="shared" ref="AC55:AJ55" si="7">MEDIAN(AC17:AC48)</f>
        <v>12.524256567809996</v>
      </c>
      <c r="AD55" s="52">
        <f t="shared" si="7"/>
        <v>11.280361705907543</v>
      </c>
      <c r="AE55" s="52">
        <f t="shared" si="7"/>
        <v>11.585360289768591</v>
      </c>
      <c r="AF55" s="52">
        <f t="shared" si="7"/>
        <v>11.495861498530894</v>
      </c>
      <c r="AG55" s="52">
        <f t="shared" si="7"/>
        <v>11.89393001320556</v>
      </c>
      <c r="AH55" s="52">
        <f t="shared" si="7"/>
        <v>10.275324561694703</v>
      </c>
      <c r="AI55" s="52">
        <f t="shared" si="7"/>
        <v>9.951896653747216</v>
      </c>
      <c r="AJ55" s="52">
        <f t="shared" si="7"/>
        <v>10.423471215853203</v>
      </c>
    </row>
    <row r="56" spans="2:36">
      <c r="B56" s="11"/>
      <c r="C56" s="42" t="s">
        <v>66</v>
      </c>
      <c r="D56" s="13"/>
      <c r="E56" s="52">
        <f>AVERAGE(E17:E48)</f>
        <v>915364.34375</v>
      </c>
      <c r="F56" s="52">
        <f t="shared" ref="F56:AB56" si="8">AVERAGE(F17:F48)</f>
        <v>96523.5</v>
      </c>
      <c r="G56" s="52">
        <f t="shared" si="8"/>
        <v>817373.4375</v>
      </c>
      <c r="H56" s="52">
        <f t="shared" si="8"/>
        <v>969718.15625</v>
      </c>
      <c r="I56" s="52">
        <f t="shared" si="8"/>
        <v>94543.78125</v>
      </c>
      <c r="J56" s="52">
        <f t="shared" si="8"/>
        <v>874303.125</v>
      </c>
      <c r="K56" s="52">
        <f t="shared" si="8"/>
        <v>1049060.125</v>
      </c>
      <c r="L56" s="52">
        <f t="shared" si="8"/>
        <v>108713.40625</v>
      </c>
      <c r="M56" s="52">
        <f t="shared" si="8"/>
        <v>939466.5625</v>
      </c>
      <c r="N56" s="52">
        <f t="shared" si="8"/>
        <v>1030491.125</v>
      </c>
      <c r="O56" s="52">
        <f t="shared" si="8"/>
        <v>109093.09375</v>
      </c>
      <c r="P56" s="52">
        <f t="shared" si="8"/>
        <v>919658.3125</v>
      </c>
      <c r="Q56" s="52">
        <f t="shared" si="8"/>
        <v>944309.03125</v>
      </c>
      <c r="R56" s="52">
        <f t="shared" si="8"/>
        <v>104114.25</v>
      </c>
      <c r="S56" s="52">
        <f t="shared" si="8"/>
        <v>838026.3125</v>
      </c>
      <c r="T56" s="52">
        <f t="shared" si="8"/>
        <v>862033.4375</v>
      </c>
      <c r="U56" s="52">
        <f t="shared" si="8"/>
        <v>86731.78125</v>
      </c>
      <c r="V56" s="52">
        <f t="shared" si="8"/>
        <v>774324.5</v>
      </c>
      <c r="W56" s="52">
        <f t="shared" si="8"/>
        <v>878227.6875</v>
      </c>
      <c r="X56" s="52">
        <f t="shared" si="8"/>
        <v>88630.15625</v>
      </c>
      <c r="Y56" s="52">
        <f t="shared" si="8"/>
        <v>788847.28125</v>
      </c>
      <c r="Z56" s="52">
        <f t="shared" si="8"/>
        <v>838245.71875</v>
      </c>
      <c r="AA56" s="52">
        <f t="shared" si="8"/>
        <v>91412.78125</v>
      </c>
      <c r="AB56" s="52">
        <f t="shared" si="8"/>
        <v>745644.25</v>
      </c>
      <c r="AC56" s="52">
        <f t="shared" ref="AC56:AJ56" si="9">AVERAGE(AC17:AC48)</f>
        <v>12.327305086030092</v>
      </c>
      <c r="AD56" s="52">
        <f t="shared" si="9"/>
        <v>10.873445443009395</v>
      </c>
      <c r="AE56" s="52">
        <f t="shared" si="9"/>
        <v>11.738436272807894</v>
      </c>
      <c r="AF56" s="52">
        <f t="shared" si="9"/>
        <v>11.193477403201307</v>
      </c>
      <c r="AG56" s="52">
        <f t="shared" si="9"/>
        <v>11.878721626498667</v>
      </c>
      <c r="AH56" s="52">
        <f t="shared" si="9"/>
        <v>10.085416786780353</v>
      </c>
      <c r="AI56" s="52">
        <f t="shared" si="9"/>
        <v>10.444247403737618</v>
      </c>
      <c r="AJ56" s="52">
        <f t="shared" si="9"/>
        <v>10.929758174392344</v>
      </c>
    </row>
    <row r="57" spans="2:36">
      <c r="B57" s="11"/>
      <c r="C57" s="42" t="s">
        <v>67</v>
      </c>
      <c r="D57" s="13"/>
      <c r="E57" s="53">
        <f>STDEV(E17:E48)</f>
        <v>1267534.5188165579</v>
      </c>
      <c r="F57" s="53">
        <f t="shared" ref="F57:AB57" si="10">STDEV(F17:F48)</f>
        <v>107587.66051202903</v>
      </c>
      <c r="G57" s="53">
        <f t="shared" si="10"/>
        <v>1162093.9316998748</v>
      </c>
      <c r="H57" s="53">
        <f t="shared" si="10"/>
        <v>1367335.9176413114</v>
      </c>
      <c r="I57" s="53">
        <f t="shared" si="10"/>
        <v>113296.0312907779</v>
      </c>
      <c r="J57" s="53">
        <f t="shared" si="10"/>
        <v>1256004.7713233996</v>
      </c>
      <c r="K57" s="53">
        <f t="shared" si="10"/>
        <v>1530346.6213775431</v>
      </c>
      <c r="L57" s="53">
        <f t="shared" si="10"/>
        <v>128902.56088270689</v>
      </c>
      <c r="M57" s="53">
        <f t="shared" si="10"/>
        <v>1404520.7619693731</v>
      </c>
      <c r="N57" s="53">
        <f t="shared" si="10"/>
        <v>1334186.0220948239</v>
      </c>
      <c r="O57" s="53">
        <f t="shared" si="10"/>
        <v>136883.38799241217</v>
      </c>
      <c r="P57" s="53">
        <f t="shared" si="10"/>
        <v>1197414.6538448101</v>
      </c>
      <c r="Q57" s="53">
        <f t="shared" si="10"/>
        <v>1276090.6090512055</v>
      </c>
      <c r="R57" s="53">
        <f t="shared" si="10"/>
        <v>126924.63355128914</v>
      </c>
      <c r="S57" s="53">
        <f t="shared" si="10"/>
        <v>1150267.5162688261</v>
      </c>
      <c r="T57" s="53">
        <f t="shared" si="10"/>
        <v>1030419.3194621785</v>
      </c>
      <c r="U57" s="53">
        <f t="shared" si="10"/>
        <v>105033.88437984357</v>
      </c>
      <c r="V57" s="53">
        <f t="shared" si="10"/>
        <v>926267.19854711613</v>
      </c>
      <c r="W57" s="53">
        <f t="shared" si="10"/>
        <v>1108872.679803797</v>
      </c>
      <c r="X57" s="53">
        <f t="shared" si="10"/>
        <v>120116.779348161</v>
      </c>
      <c r="Y57" s="53">
        <f t="shared" si="10"/>
        <v>990173.51135159016</v>
      </c>
      <c r="Z57" s="53">
        <f t="shared" si="10"/>
        <v>961538.34865085257</v>
      </c>
      <c r="AA57" s="53">
        <f t="shared" si="10"/>
        <v>109178.24585149127</v>
      </c>
      <c r="AB57" s="53">
        <f t="shared" si="10"/>
        <v>852840.98892122263</v>
      </c>
      <c r="AC57" s="53">
        <f t="shared" ref="AC57:AJ57" si="11">STDEV(AC17:AC48)</f>
        <v>3.0261265552509768</v>
      </c>
      <c r="AD57" s="53">
        <f t="shared" si="11"/>
        <v>2.5872904428900676</v>
      </c>
      <c r="AE57" s="53">
        <f t="shared" si="11"/>
        <v>3.0953271076299478</v>
      </c>
      <c r="AF57" s="53">
        <f t="shared" si="11"/>
        <v>2.9626969521333693</v>
      </c>
      <c r="AG57" s="53">
        <f t="shared" si="11"/>
        <v>2.7798691852959396</v>
      </c>
      <c r="AH57" s="53">
        <f t="shared" si="11"/>
        <v>2.2106924251386135</v>
      </c>
      <c r="AI57" s="53">
        <f t="shared" si="11"/>
        <v>2.9808299216981591</v>
      </c>
      <c r="AJ57" s="53">
        <f t="shared" si="11"/>
        <v>3.1517311192272799</v>
      </c>
    </row>
    <row r="58" spans="2:36">
      <c r="B58" s="11"/>
      <c r="C58" s="42" t="s">
        <v>98</v>
      </c>
      <c r="D58" s="13"/>
      <c r="E58" s="44">
        <f>VAR(E17:E48)</f>
        <v>1606643756391.5232</v>
      </c>
      <c r="F58" s="44">
        <f t="shared" ref="F58:AB58" si="12">VAR(F17:F48)</f>
        <v>11575104694.451612</v>
      </c>
      <c r="G58" s="44">
        <f t="shared" si="12"/>
        <v>1350462306093.6733</v>
      </c>
      <c r="H58" s="44">
        <f t="shared" si="12"/>
        <v>1869607511672.0071</v>
      </c>
      <c r="I58" s="44">
        <f t="shared" si="12"/>
        <v>12835990706.240927</v>
      </c>
      <c r="J58" s="44">
        <f t="shared" si="12"/>
        <v>1577547985587.1453</v>
      </c>
      <c r="K58" s="44">
        <f t="shared" si="12"/>
        <v>2341960781561.6611</v>
      </c>
      <c r="L58" s="44">
        <f t="shared" si="12"/>
        <v>16615870202.119959</v>
      </c>
      <c r="M58" s="44">
        <f t="shared" si="12"/>
        <v>1972678570803.0283</v>
      </c>
      <c r="N58" s="44">
        <f t="shared" si="12"/>
        <v>1780052341553.2097</v>
      </c>
      <c r="O58" s="44">
        <f t="shared" si="12"/>
        <v>18737061908.28125</v>
      </c>
      <c r="P58" s="44">
        <f t="shared" si="12"/>
        <v>1433801853242.2864</v>
      </c>
      <c r="Q58" s="44">
        <f t="shared" si="12"/>
        <v>1628407242508.6765</v>
      </c>
      <c r="R58" s="44">
        <f t="shared" si="12"/>
        <v>16109862602.129032</v>
      </c>
      <c r="S58" s="44">
        <f t="shared" si="12"/>
        <v>1323115358983.2542</v>
      </c>
      <c r="T58" s="44">
        <f t="shared" si="12"/>
        <v>1061763973920.8992</v>
      </c>
      <c r="U58" s="44">
        <f t="shared" si="12"/>
        <v>11032116867.918346</v>
      </c>
      <c r="V58" s="44">
        <f t="shared" si="12"/>
        <v>857970923104.32263</v>
      </c>
      <c r="W58" s="44">
        <f t="shared" si="12"/>
        <v>1229598620015.2542</v>
      </c>
      <c r="X58" s="44">
        <f t="shared" si="12"/>
        <v>14428040680.974798</v>
      </c>
      <c r="Y58" s="44">
        <f t="shared" si="12"/>
        <v>980443582582.33765</v>
      </c>
      <c r="Z58" s="44">
        <f t="shared" si="12"/>
        <v>924555995926.20862</v>
      </c>
      <c r="AA58" s="44">
        <f t="shared" si="12"/>
        <v>11919889367.20867</v>
      </c>
      <c r="AB58" s="44">
        <f t="shared" si="12"/>
        <v>727337752384.12903</v>
      </c>
      <c r="AC58" s="44">
        <f t="shared" ref="AC58:AJ58" si="13">VAR(AC17:AC48)</f>
        <v>9.1574419283951425</v>
      </c>
      <c r="AD58" s="44">
        <f t="shared" si="13"/>
        <v>6.6940718358702815</v>
      </c>
      <c r="AE58" s="44">
        <f t="shared" si="13"/>
        <v>9.581049903228779</v>
      </c>
      <c r="AF58" s="44">
        <f t="shared" si="13"/>
        <v>8.7775732301803551</v>
      </c>
      <c r="AG58" s="44">
        <f t="shared" si="13"/>
        <v>7.7276726873579102</v>
      </c>
      <c r="AH58" s="44">
        <f t="shared" si="13"/>
        <v>4.8871609985652453</v>
      </c>
      <c r="AI58" s="44">
        <f t="shared" si="13"/>
        <v>8.885347022091052</v>
      </c>
      <c r="AJ58" s="44">
        <f t="shared" si="13"/>
        <v>9.9334090479056432</v>
      </c>
    </row>
    <row r="59" spans="2:36">
      <c r="C59" s="42" t="s">
        <v>99</v>
      </c>
      <c r="E59" s="51">
        <f>STANDARDIZE(E55,E56,E57)</f>
        <v>-0.3241448951888164</v>
      </c>
      <c r="F59" s="51">
        <f t="shared" ref="F59:AB59" si="14">STANDARDIZE(F55,F56,F57)</f>
        <v>-0.31465969088727369</v>
      </c>
      <c r="G59" s="51">
        <f t="shared" si="14"/>
        <v>-0.31573776223345845</v>
      </c>
      <c r="H59" s="51">
        <f t="shared" si="14"/>
        <v>-0.31060520737480585</v>
      </c>
      <c r="I59" s="51">
        <f t="shared" si="14"/>
        <v>-0.35493106679786418</v>
      </c>
      <c r="J59" s="51">
        <f t="shared" si="14"/>
        <v>-0.30332060331155081</v>
      </c>
      <c r="K59" s="51">
        <f t="shared" si="14"/>
        <v>-0.29041794766726559</v>
      </c>
      <c r="L59" s="51">
        <f t="shared" si="14"/>
        <v>-0.33299886329689349</v>
      </c>
      <c r="M59" s="51">
        <f t="shared" si="14"/>
        <v>-0.27566738277126501</v>
      </c>
      <c r="N59" s="51">
        <f t="shared" si="14"/>
        <v>-0.29589661296267272</v>
      </c>
      <c r="O59" s="51">
        <f t="shared" si="14"/>
        <v>-0.35413058122646029</v>
      </c>
      <c r="P59" s="51">
        <f t="shared" si="14"/>
        <v>-0.2839161116062815</v>
      </c>
      <c r="Q59" s="51">
        <f t="shared" si="14"/>
        <v>-0.29242988593690528</v>
      </c>
      <c r="R59" s="51">
        <f t="shared" si="14"/>
        <v>-0.35163977827806531</v>
      </c>
      <c r="S59" s="51">
        <f t="shared" si="14"/>
        <v>-0.28298792054554156</v>
      </c>
      <c r="T59" s="51">
        <f t="shared" si="14"/>
        <v>-0.27804596836318934</v>
      </c>
      <c r="U59" s="51">
        <f t="shared" si="14"/>
        <v>-0.33415198778210009</v>
      </c>
      <c r="V59" s="51">
        <f t="shared" si="14"/>
        <v>-0.28798061770772232</v>
      </c>
      <c r="W59" s="51">
        <f t="shared" si="14"/>
        <v>-0.28017751105110794</v>
      </c>
      <c r="X59" s="51">
        <f t="shared" si="14"/>
        <v>-0.3070691409656473</v>
      </c>
      <c r="Y59" s="51">
        <f t="shared" si="14"/>
        <v>-0.28868302168558202</v>
      </c>
      <c r="Z59" s="51">
        <f t="shared" si="14"/>
        <v>-0.25900809790835705</v>
      </c>
      <c r="AA59" s="51">
        <f t="shared" si="14"/>
        <v>-0.29480489450051339</v>
      </c>
      <c r="AB59" s="51">
        <f t="shared" si="14"/>
        <v>-0.25697844363369837</v>
      </c>
      <c r="AC59" s="51">
        <f t="shared" ref="AC59:AJ59" si="15">STANDARDIZE(AC55,AC56,AC57)</f>
        <v>6.5083689721485857E-2</v>
      </c>
      <c r="AD59" s="51">
        <f t="shared" si="15"/>
        <v>0.15727506125814497</v>
      </c>
      <c r="AE59" s="51">
        <f t="shared" si="15"/>
        <v>-4.9453895409623125E-2</v>
      </c>
      <c r="AF59" s="51">
        <f t="shared" si="15"/>
        <v>0.10206379532400302</v>
      </c>
      <c r="AG59" s="51">
        <f t="shared" si="15"/>
        <v>5.4709001370776555E-3</v>
      </c>
      <c r="AH59" s="51">
        <f t="shared" si="15"/>
        <v>8.5904204834122019E-2</v>
      </c>
      <c r="AI59" s="51">
        <f t="shared" si="15"/>
        <v>-0.16517237243442368</v>
      </c>
      <c r="AJ59" s="51">
        <f t="shared" si="15"/>
        <v>-0.16063773824185509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Index</vt:lpstr>
      <vt:lpstr>Population</vt:lpstr>
      <vt:lpstr>Perception of Security</vt:lpstr>
      <vt:lpstr>Crimes</vt:lpstr>
      <vt:lpstr>Homicides</vt:lpstr>
      <vt:lpstr>1st Degree</vt:lpstr>
      <vt:lpstr>Carrier</vt:lpstr>
      <vt:lpstr>Crimes Reported</vt:lpstr>
      <vt:lpstr>CR</vt:lpstr>
      <vt:lpstr>Sheet1</vt:lpstr>
      <vt:lpstr>Perception of Security (2)</vt:lpstr>
      <vt:lpstr>Crimes (2)</vt:lpstr>
      <vt:lpstr>Hoja1</vt:lpstr>
      <vt:lpstr>Hoja2</vt:lpstr>
      <vt:lpstr>Homicides (2)</vt:lpstr>
      <vt:lpstr>1st Degree (2)</vt:lpstr>
      <vt:lpstr>Carrier (2)</vt:lpstr>
      <vt:lpstr>Crimes Reported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Salmon</dc:creator>
  <cp:lastModifiedBy>José Armando Melchor Soto</cp:lastModifiedBy>
  <dcterms:created xsi:type="dcterms:W3CDTF">2015-06-05T18:17:20Z</dcterms:created>
  <dcterms:modified xsi:type="dcterms:W3CDTF">2024-02-01T09:39:18Z</dcterms:modified>
</cp:coreProperties>
</file>