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pmel\PycharmProjects\MAN\"/>
    </mc:Choice>
  </mc:AlternateContent>
  <xr:revisionPtr revIDLastSave="0" documentId="13_ncr:1_{B4609F41-B4BF-47E9-A884-F9982094B5D7}" xr6:coauthVersionLast="47" xr6:coauthVersionMax="47" xr10:uidLastSave="{00000000-0000-0000-0000-000000000000}"/>
  <bookViews>
    <workbookView xWindow="8460" yWindow="0" windowWidth="11520" windowHeight="12960" tabRatio="897" firstSheet="9" activeTab="12" xr2:uid="{00000000-000D-0000-FFFF-FFFF00000000}"/>
  </bookViews>
  <sheets>
    <sheet name="Index" sheetId="21" r:id="rId1"/>
    <sheet name="Population" sheetId="27" r:id="rId2"/>
    <sheet name="Perception of Security" sheetId="54" r:id="rId3"/>
    <sheet name="Crimes" sheetId="56" r:id="rId4"/>
    <sheet name="Homicides" sheetId="59" r:id="rId5"/>
    <sheet name="1st Degree" sheetId="61" r:id="rId6"/>
    <sheet name="Carrier" sheetId="63" r:id="rId7"/>
    <sheet name="Crimes Reported" sheetId="70" r:id="rId8"/>
    <sheet name="CR" sheetId="38" r:id="rId9"/>
    <sheet name="Sheet1" sheetId="52" r:id="rId10"/>
    <sheet name="Perception of Security (2)" sheetId="66" r:id="rId11"/>
    <sheet name="Crimes (2)" sheetId="64" r:id="rId12"/>
    <sheet name="Hoja1" sheetId="72" r:id="rId13"/>
    <sheet name="Hoja2" sheetId="73" r:id="rId14"/>
    <sheet name="Homicides (2)" sheetId="65" r:id="rId15"/>
    <sheet name="1st Degree (2)" sheetId="67" r:id="rId16"/>
    <sheet name="Carrier (2)" sheetId="68" r:id="rId17"/>
    <sheet name="Crimes Reported (2)" sheetId="71" r:id="rId18"/>
  </sheets>
  <definedNames>
    <definedName name="_xlchart.v5.0" hidden="1">Hoja2!$A$16</definedName>
    <definedName name="_xlchart.v5.1" hidden="1">Hoja2!$A$17:$A$49</definedName>
    <definedName name="_xlchart.v5.2" hidden="1">Hoja2!$B$16</definedName>
    <definedName name="_xlchart.v5.3" hidden="1">Hoja2!$N$18:$N$49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73" l="1" a="1"/>
  <c r="A18" i="73" s="1"/>
  <c r="A1" i="73" a="1"/>
  <c r="A1" i="73" s="1"/>
  <c r="H59" i="71"/>
  <c r="H58" i="71"/>
  <c r="J67" i="66"/>
  <c r="E56" i="66"/>
  <c r="F141" i="71"/>
  <c r="G141" i="71"/>
  <c r="H141" i="71"/>
  <c r="I141" i="71"/>
  <c r="J141" i="71"/>
  <c r="K141" i="71"/>
  <c r="L141" i="71"/>
  <c r="E141" i="71"/>
  <c r="J126" i="71"/>
  <c r="K126" i="71"/>
  <c r="L126" i="71"/>
  <c r="M126" i="71"/>
  <c r="J127" i="71"/>
  <c r="K127" i="71"/>
  <c r="L127" i="71"/>
  <c r="M127" i="71"/>
  <c r="J128" i="71"/>
  <c r="K128" i="71"/>
  <c r="L128" i="71"/>
  <c r="M128" i="71"/>
  <c r="J129" i="71"/>
  <c r="K129" i="71"/>
  <c r="L129" i="71"/>
  <c r="M129" i="71"/>
  <c r="J130" i="71"/>
  <c r="K130" i="71"/>
  <c r="L130" i="71"/>
  <c r="M130" i="71"/>
  <c r="J131" i="71"/>
  <c r="K131" i="71"/>
  <c r="L131" i="71"/>
  <c r="M131" i="71"/>
  <c r="J132" i="71"/>
  <c r="K132" i="71"/>
  <c r="L132" i="71"/>
  <c r="M132" i="71"/>
  <c r="J133" i="71"/>
  <c r="K133" i="71"/>
  <c r="L133" i="71"/>
  <c r="M133" i="71"/>
  <c r="J134" i="71"/>
  <c r="K134" i="71"/>
  <c r="L134" i="71"/>
  <c r="M134" i="71"/>
  <c r="J135" i="71"/>
  <c r="K135" i="71"/>
  <c r="L135" i="71"/>
  <c r="M135" i="71"/>
  <c r="J136" i="71"/>
  <c r="K136" i="71"/>
  <c r="L136" i="71"/>
  <c r="M136" i="71"/>
  <c r="K125" i="71"/>
  <c r="L125" i="71"/>
  <c r="M125" i="71"/>
  <c r="J125" i="71"/>
  <c r="E113" i="71"/>
  <c r="E112" i="71"/>
  <c r="F75" i="71"/>
  <c r="G75" i="71" s="1"/>
  <c r="H75" i="71" s="1"/>
  <c r="I75" i="71" s="1"/>
  <c r="J75" i="71" s="1"/>
  <c r="K75" i="71" s="1"/>
  <c r="L75" i="71" s="1"/>
  <c r="M75" i="71" s="1"/>
  <c r="N75" i="71" s="1"/>
  <c r="O75" i="71" s="1"/>
  <c r="P75" i="71" s="1"/>
  <c r="E61" i="71"/>
  <c r="E60" i="71"/>
  <c r="E58" i="71"/>
  <c r="J58" i="71" s="1"/>
  <c r="E57" i="71"/>
  <c r="E56" i="71"/>
  <c r="P53" i="71"/>
  <c r="O53" i="71"/>
  <c r="N53" i="71"/>
  <c r="M53" i="71"/>
  <c r="L53" i="71"/>
  <c r="K53" i="71"/>
  <c r="J53" i="71"/>
  <c r="I53" i="71"/>
  <c r="H53" i="71"/>
  <c r="G53" i="71"/>
  <c r="F53" i="71"/>
  <c r="E53" i="71"/>
  <c r="P52" i="71"/>
  <c r="O52" i="71"/>
  <c r="N52" i="71"/>
  <c r="M52" i="71"/>
  <c r="L52" i="71"/>
  <c r="K52" i="71"/>
  <c r="J52" i="71"/>
  <c r="I52" i="71"/>
  <c r="H52" i="71"/>
  <c r="G52" i="71"/>
  <c r="F52" i="71"/>
  <c r="E52" i="71"/>
  <c r="F13" i="71"/>
  <c r="G13" i="71" s="1"/>
  <c r="H13" i="71" s="1"/>
  <c r="I13" i="71" s="1"/>
  <c r="J13" i="71" s="1"/>
  <c r="K13" i="71" s="1"/>
  <c r="L13" i="71" s="1"/>
  <c r="M13" i="71" s="1"/>
  <c r="N13" i="71" s="1"/>
  <c r="O13" i="71" s="1"/>
  <c r="P13" i="71" s="1"/>
  <c r="E61" i="70"/>
  <c r="E60" i="70"/>
  <c r="E58" i="70"/>
  <c r="E57" i="70"/>
  <c r="E56" i="70"/>
  <c r="P53" i="70"/>
  <c r="O53" i="70"/>
  <c r="N53" i="70"/>
  <c r="M53" i="70"/>
  <c r="L53" i="70"/>
  <c r="K53" i="70"/>
  <c r="J53" i="70"/>
  <c r="I53" i="70"/>
  <c r="H53" i="70"/>
  <c r="G53" i="70"/>
  <c r="F53" i="70"/>
  <c r="E53" i="70"/>
  <c r="P52" i="70"/>
  <c r="O52" i="70"/>
  <c r="N52" i="70"/>
  <c r="M52" i="70"/>
  <c r="L52" i="70"/>
  <c r="K52" i="70"/>
  <c r="J52" i="70"/>
  <c r="I52" i="70"/>
  <c r="H52" i="70"/>
  <c r="G52" i="70"/>
  <c r="F52" i="70"/>
  <c r="E52" i="70"/>
  <c r="F13" i="70"/>
  <c r="G13" i="70" s="1"/>
  <c r="H13" i="70" s="1"/>
  <c r="I13" i="70" s="1"/>
  <c r="J13" i="70" s="1"/>
  <c r="K13" i="70" s="1"/>
  <c r="L13" i="70" s="1"/>
  <c r="M13" i="70" s="1"/>
  <c r="N13" i="70" s="1"/>
  <c r="O13" i="70" s="1"/>
  <c r="P13" i="70" s="1"/>
  <c r="E64" i="68"/>
  <c r="E65" i="68"/>
  <c r="E63" i="68"/>
  <c r="F75" i="68"/>
  <c r="G75" i="68" s="1"/>
  <c r="H75" i="68" s="1"/>
  <c r="I75" i="68" s="1"/>
  <c r="J75" i="68" s="1"/>
  <c r="K75" i="68" s="1"/>
  <c r="L75" i="68" s="1"/>
  <c r="M75" i="68" s="1"/>
  <c r="E61" i="68"/>
  <c r="E60" i="68"/>
  <c r="E58" i="68"/>
  <c r="E57" i="68"/>
  <c r="E56" i="68"/>
  <c r="M54" i="68"/>
  <c r="L54" i="68"/>
  <c r="K54" i="68"/>
  <c r="J54" i="68"/>
  <c r="I54" i="68"/>
  <c r="H54" i="68"/>
  <c r="G54" i="68"/>
  <c r="F54" i="68"/>
  <c r="E54" i="68"/>
  <c r="M53" i="68"/>
  <c r="L53" i="68"/>
  <c r="K53" i="68"/>
  <c r="J53" i="68"/>
  <c r="I53" i="68"/>
  <c r="H53" i="68"/>
  <c r="G53" i="68"/>
  <c r="F53" i="68"/>
  <c r="E53" i="68"/>
  <c r="M52" i="68"/>
  <c r="L52" i="68"/>
  <c r="K52" i="68"/>
  <c r="J52" i="68"/>
  <c r="I52" i="68"/>
  <c r="H52" i="68"/>
  <c r="G52" i="68"/>
  <c r="F52" i="68"/>
  <c r="E52" i="68"/>
  <c r="F13" i="68"/>
  <c r="G13" i="68" s="1"/>
  <c r="H13" i="68" s="1"/>
  <c r="I13" i="68" s="1"/>
  <c r="J13" i="68" s="1"/>
  <c r="K13" i="68" s="1"/>
  <c r="L13" i="68" s="1"/>
  <c r="M13" i="68" s="1"/>
  <c r="E61" i="63"/>
  <c r="E60" i="63"/>
  <c r="E58" i="63"/>
  <c r="E57" i="63"/>
  <c r="E56" i="63"/>
  <c r="F54" i="63"/>
  <c r="G54" i="63"/>
  <c r="H54" i="63"/>
  <c r="I54" i="63"/>
  <c r="J54" i="63"/>
  <c r="K54" i="63"/>
  <c r="L54" i="63"/>
  <c r="M54" i="63"/>
  <c r="E54" i="63"/>
  <c r="G13" i="63"/>
  <c r="H13" i="63" s="1"/>
  <c r="I13" i="63" s="1"/>
  <c r="J13" i="63" s="1"/>
  <c r="K13" i="63" s="1"/>
  <c r="L13" i="63" s="1"/>
  <c r="M13" i="63" s="1"/>
  <c r="F13" i="63"/>
  <c r="F73" i="67"/>
  <c r="G73" i="67" s="1"/>
  <c r="H73" i="67" s="1"/>
  <c r="I73" i="67" s="1"/>
  <c r="J73" i="67" s="1"/>
  <c r="K73" i="67" s="1"/>
  <c r="L73" i="67" s="1"/>
  <c r="M73" i="67" s="1"/>
  <c r="N73" i="67" s="1"/>
  <c r="O73" i="67" s="1"/>
  <c r="P73" i="67" s="1"/>
  <c r="Q73" i="67" s="1"/>
  <c r="F54" i="67"/>
  <c r="G54" i="67"/>
  <c r="H54" i="67"/>
  <c r="I54" i="67"/>
  <c r="J54" i="67"/>
  <c r="K54" i="67"/>
  <c r="L54" i="67"/>
  <c r="M54" i="67"/>
  <c r="N54" i="67"/>
  <c r="O54" i="67"/>
  <c r="P54" i="67"/>
  <c r="Q54" i="67"/>
  <c r="E54" i="67"/>
  <c r="F17" i="67"/>
  <c r="G17" i="67"/>
  <c r="H17" i="67"/>
  <c r="I17" i="67"/>
  <c r="J17" i="67"/>
  <c r="K17" i="67"/>
  <c r="L17" i="67"/>
  <c r="M17" i="67"/>
  <c r="N17" i="67"/>
  <c r="O17" i="67"/>
  <c r="P17" i="67"/>
  <c r="Q17" i="67"/>
  <c r="F18" i="67"/>
  <c r="G18" i="67"/>
  <c r="H18" i="67"/>
  <c r="I18" i="67"/>
  <c r="J18" i="67"/>
  <c r="K18" i="67"/>
  <c r="L18" i="67"/>
  <c r="M18" i="67"/>
  <c r="N18" i="67"/>
  <c r="O18" i="67"/>
  <c r="P18" i="67"/>
  <c r="Q18" i="67"/>
  <c r="F19" i="67"/>
  <c r="G19" i="67"/>
  <c r="H19" i="67"/>
  <c r="I19" i="67"/>
  <c r="J19" i="67"/>
  <c r="K19" i="67"/>
  <c r="L19" i="67"/>
  <c r="M19" i="67"/>
  <c r="N19" i="67"/>
  <c r="O19" i="67"/>
  <c r="P19" i="67"/>
  <c r="Q19" i="67"/>
  <c r="F20" i="67"/>
  <c r="G20" i="67"/>
  <c r="H20" i="67"/>
  <c r="I20" i="67"/>
  <c r="J20" i="67"/>
  <c r="K20" i="67"/>
  <c r="L20" i="67"/>
  <c r="M20" i="67"/>
  <c r="N20" i="67"/>
  <c r="O20" i="67"/>
  <c r="P20" i="67"/>
  <c r="Q20" i="67"/>
  <c r="F21" i="67"/>
  <c r="G21" i="67"/>
  <c r="H21" i="67"/>
  <c r="I21" i="67"/>
  <c r="J21" i="67"/>
  <c r="K21" i="67"/>
  <c r="L21" i="67"/>
  <c r="M21" i="67"/>
  <c r="N21" i="67"/>
  <c r="O21" i="67"/>
  <c r="P21" i="67"/>
  <c r="Q21" i="67"/>
  <c r="F22" i="67"/>
  <c r="G22" i="67"/>
  <c r="H22" i="67"/>
  <c r="I22" i="67"/>
  <c r="J22" i="67"/>
  <c r="K22" i="67"/>
  <c r="L22" i="67"/>
  <c r="M22" i="67"/>
  <c r="N22" i="67"/>
  <c r="O22" i="67"/>
  <c r="P22" i="67"/>
  <c r="Q22" i="67"/>
  <c r="F23" i="67"/>
  <c r="G23" i="67"/>
  <c r="H23" i="67"/>
  <c r="I23" i="67"/>
  <c r="J23" i="67"/>
  <c r="K23" i="67"/>
  <c r="L23" i="67"/>
  <c r="M23" i="67"/>
  <c r="N23" i="67"/>
  <c r="O23" i="67"/>
  <c r="P23" i="67"/>
  <c r="Q23" i="67"/>
  <c r="F24" i="67"/>
  <c r="G24" i="67"/>
  <c r="H24" i="67"/>
  <c r="I24" i="67"/>
  <c r="J24" i="67"/>
  <c r="K24" i="67"/>
  <c r="L24" i="67"/>
  <c r="M24" i="67"/>
  <c r="N24" i="67"/>
  <c r="O24" i="67"/>
  <c r="P24" i="67"/>
  <c r="Q24" i="67"/>
  <c r="F25" i="67"/>
  <c r="G25" i="67"/>
  <c r="H25" i="67"/>
  <c r="I25" i="67"/>
  <c r="J25" i="67"/>
  <c r="K25" i="67"/>
  <c r="L25" i="67"/>
  <c r="M25" i="67"/>
  <c r="N25" i="67"/>
  <c r="O25" i="67"/>
  <c r="P25" i="67"/>
  <c r="Q25" i="67"/>
  <c r="F26" i="67"/>
  <c r="G26" i="67"/>
  <c r="H26" i="67"/>
  <c r="I26" i="67"/>
  <c r="J26" i="67"/>
  <c r="K26" i="67"/>
  <c r="L26" i="67"/>
  <c r="M26" i="67"/>
  <c r="N26" i="67"/>
  <c r="O26" i="67"/>
  <c r="P26" i="67"/>
  <c r="Q26" i="67"/>
  <c r="F27" i="67"/>
  <c r="G27" i="67"/>
  <c r="H27" i="67"/>
  <c r="I27" i="67"/>
  <c r="J27" i="67"/>
  <c r="K27" i="67"/>
  <c r="L27" i="67"/>
  <c r="M27" i="67"/>
  <c r="N27" i="67"/>
  <c r="O27" i="67"/>
  <c r="P27" i="67"/>
  <c r="Q27" i="67"/>
  <c r="F28" i="67"/>
  <c r="G28" i="67"/>
  <c r="H28" i="67"/>
  <c r="I28" i="67"/>
  <c r="J28" i="67"/>
  <c r="K28" i="67"/>
  <c r="L28" i="67"/>
  <c r="M28" i="67"/>
  <c r="N28" i="67"/>
  <c r="O28" i="67"/>
  <c r="P28" i="67"/>
  <c r="Q28" i="67"/>
  <c r="F29" i="67"/>
  <c r="G29" i="67"/>
  <c r="H29" i="67"/>
  <c r="I29" i="67"/>
  <c r="J29" i="67"/>
  <c r="K29" i="67"/>
  <c r="L29" i="67"/>
  <c r="M29" i="67"/>
  <c r="N29" i="67"/>
  <c r="O29" i="67"/>
  <c r="P29" i="67"/>
  <c r="Q29" i="67"/>
  <c r="F30" i="67"/>
  <c r="G30" i="67"/>
  <c r="H30" i="67"/>
  <c r="I30" i="67"/>
  <c r="J30" i="67"/>
  <c r="K30" i="67"/>
  <c r="L30" i="67"/>
  <c r="M30" i="67"/>
  <c r="N30" i="67"/>
  <c r="O30" i="67"/>
  <c r="P30" i="67"/>
  <c r="Q30" i="67"/>
  <c r="F31" i="67"/>
  <c r="G31" i="67"/>
  <c r="H31" i="67"/>
  <c r="I31" i="67"/>
  <c r="J31" i="67"/>
  <c r="K31" i="67"/>
  <c r="L31" i="67"/>
  <c r="M31" i="67"/>
  <c r="N31" i="67"/>
  <c r="O31" i="67"/>
  <c r="P31" i="67"/>
  <c r="Q31" i="67"/>
  <c r="F32" i="67"/>
  <c r="G32" i="67"/>
  <c r="H32" i="67"/>
  <c r="I32" i="67"/>
  <c r="J32" i="67"/>
  <c r="K32" i="67"/>
  <c r="L32" i="67"/>
  <c r="M32" i="67"/>
  <c r="N32" i="67"/>
  <c r="O32" i="67"/>
  <c r="P32" i="67"/>
  <c r="Q32" i="67"/>
  <c r="F33" i="67"/>
  <c r="G33" i="67"/>
  <c r="H33" i="67"/>
  <c r="I33" i="67"/>
  <c r="J33" i="67"/>
  <c r="K33" i="67"/>
  <c r="L33" i="67"/>
  <c r="M33" i="67"/>
  <c r="N33" i="67"/>
  <c r="O33" i="67"/>
  <c r="P33" i="67"/>
  <c r="Q33" i="67"/>
  <c r="F34" i="67"/>
  <c r="G34" i="67"/>
  <c r="H34" i="67"/>
  <c r="I34" i="67"/>
  <c r="J34" i="67"/>
  <c r="K34" i="67"/>
  <c r="L34" i="67"/>
  <c r="M34" i="67"/>
  <c r="N34" i="67"/>
  <c r="O34" i="67"/>
  <c r="P34" i="67"/>
  <c r="Q34" i="67"/>
  <c r="F35" i="67"/>
  <c r="G35" i="67"/>
  <c r="H35" i="67"/>
  <c r="I35" i="67"/>
  <c r="J35" i="67"/>
  <c r="K35" i="67"/>
  <c r="L35" i="67"/>
  <c r="M35" i="67"/>
  <c r="N35" i="67"/>
  <c r="O35" i="67"/>
  <c r="P35" i="67"/>
  <c r="Q35" i="67"/>
  <c r="F36" i="67"/>
  <c r="G36" i="67"/>
  <c r="H36" i="67"/>
  <c r="I36" i="67"/>
  <c r="J36" i="67"/>
  <c r="K36" i="67"/>
  <c r="L36" i="67"/>
  <c r="M36" i="67"/>
  <c r="N36" i="67"/>
  <c r="O36" i="67"/>
  <c r="P36" i="67"/>
  <c r="Q36" i="67"/>
  <c r="F37" i="67"/>
  <c r="G37" i="67"/>
  <c r="H37" i="67"/>
  <c r="I37" i="67"/>
  <c r="J37" i="67"/>
  <c r="K37" i="67"/>
  <c r="L37" i="67"/>
  <c r="M37" i="67"/>
  <c r="N37" i="67"/>
  <c r="O37" i="67"/>
  <c r="P37" i="67"/>
  <c r="Q37" i="67"/>
  <c r="F38" i="67"/>
  <c r="G38" i="67"/>
  <c r="H38" i="67"/>
  <c r="I38" i="67"/>
  <c r="J38" i="67"/>
  <c r="K38" i="67"/>
  <c r="L38" i="67"/>
  <c r="M38" i="67"/>
  <c r="N38" i="67"/>
  <c r="O38" i="67"/>
  <c r="P38" i="67"/>
  <c r="Q38" i="67"/>
  <c r="F39" i="67"/>
  <c r="G39" i="67"/>
  <c r="H39" i="67"/>
  <c r="I39" i="67"/>
  <c r="J39" i="67"/>
  <c r="K39" i="67"/>
  <c r="L39" i="67"/>
  <c r="M39" i="67"/>
  <c r="N39" i="67"/>
  <c r="O39" i="67"/>
  <c r="P39" i="67"/>
  <c r="Q39" i="67"/>
  <c r="F40" i="67"/>
  <c r="G40" i="67"/>
  <c r="H40" i="67"/>
  <c r="I40" i="67"/>
  <c r="J40" i="67"/>
  <c r="K40" i="67"/>
  <c r="L40" i="67"/>
  <c r="M40" i="67"/>
  <c r="N40" i="67"/>
  <c r="O40" i="67"/>
  <c r="P40" i="67"/>
  <c r="Q40" i="67"/>
  <c r="F41" i="67"/>
  <c r="G41" i="67"/>
  <c r="H41" i="67"/>
  <c r="I41" i="67"/>
  <c r="J41" i="67"/>
  <c r="K41" i="67"/>
  <c r="L41" i="67"/>
  <c r="M41" i="67"/>
  <c r="N41" i="67"/>
  <c r="O41" i="67"/>
  <c r="P41" i="67"/>
  <c r="Q41" i="67"/>
  <c r="F42" i="67"/>
  <c r="G42" i="67"/>
  <c r="H42" i="67"/>
  <c r="I42" i="67"/>
  <c r="J42" i="67"/>
  <c r="K42" i="67"/>
  <c r="L42" i="67"/>
  <c r="M42" i="67"/>
  <c r="N42" i="67"/>
  <c r="O42" i="67"/>
  <c r="P42" i="67"/>
  <c r="Q42" i="67"/>
  <c r="F43" i="67"/>
  <c r="G43" i="67"/>
  <c r="H43" i="67"/>
  <c r="I43" i="67"/>
  <c r="J43" i="67"/>
  <c r="K43" i="67"/>
  <c r="L43" i="67"/>
  <c r="M43" i="67"/>
  <c r="N43" i="67"/>
  <c r="O43" i="67"/>
  <c r="P43" i="67"/>
  <c r="Q43" i="67"/>
  <c r="F44" i="67"/>
  <c r="G44" i="67"/>
  <c r="H44" i="67"/>
  <c r="I44" i="67"/>
  <c r="J44" i="67"/>
  <c r="K44" i="67"/>
  <c r="L44" i="67"/>
  <c r="M44" i="67"/>
  <c r="N44" i="67"/>
  <c r="O44" i="67"/>
  <c r="P44" i="67"/>
  <c r="Q44" i="67"/>
  <c r="F45" i="67"/>
  <c r="G45" i="67"/>
  <c r="H45" i="67"/>
  <c r="I45" i="67"/>
  <c r="J45" i="67"/>
  <c r="K45" i="67"/>
  <c r="L45" i="67"/>
  <c r="M45" i="67"/>
  <c r="N45" i="67"/>
  <c r="O45" i="67"/>
  <c r="P45" i="67"/>
  <c r="Q45" i="67"/>
  <c r="F46" i="67"/>
  <c r="G46" i="67"/>
  <c r="H46" i="67"/>
  <c r="I46" i="67"/>
  <c r="J46" i="67"/>
  <c r="K46" i="67"/>
  <c r="L46" i="67"/>
  <c r="M46" i="67"/>
  <c r="N46" i="67"/>
  <c r="O46" i="67"/>
  <c r="P46" i="67"/>
  <c r="Q46" i="67"/>
  <c r="F47" i="67"/>
  <c r="G47" i="67"/>
  <c r="H47" i="67"/>
  <c r="I47" i="67"/>
  <c r="J47" i="67"/>
  <c r="K47" i="67"/>
  <c r="L47" i="67"/>
  <c r="M47" i="67"/>
  <c r="N47" i="67"/>
  <c r="O47" i="67"/>
  <c r="P47" i="67"/>
  <c r="Q47" i="67"/>
  <c r="F48" i="67"/>
  <c r="G48" i="67"/>
  <c r="H48" i="67"/>
  <c r="I48" i="67"/>
  <c r="J48" i="67"/>
  <c r="K48" i="67"/>
  <c r="L48" i="67"/>
  <c r="M48" i="67"/>
  <c r="N48" i="67"/>
  <c r="O48" i="67"/>
  <c r="P48" i="67"/>
  <c r="Q48" i="67"/>
  <c r="E18" i="67"/>
  <c r="E19" i="67"/>
  <c r="E20" i="67"/>
  <c r="E21" i="67"/>
  <c r="E22" i="67"/>
  <c r="E23" i="67"/>
  <c r="E24" i="67"/>
  <c r="E25" i="67"/>
  <c r="E26" i="67"/>
  <c r="E27" i="67"/>
  <c r="E28" i="67"/>
  <c r="E29" i="67"/>
  <c r="E30" i="67"/>
  <c r="E31" i="67"/>
  <c r="E32" i="67"/>
  <c r="E33" i="67"/>
  <c r="E34" i="67"/>
  <c r="E35" i="67"/>
  <c r="E36" i="67"/>
  <c r="E37" i="67"/>
  <c r="E38" i="67"/>
  <c r="E39" i="67"/>
  <c r="E40" i="67"/>
  <c r="E41" i="67"/>
  <c r="E42" i="67"/>
  <c r="E43" i="67"/>
  <c r="E44" i="67"/>
  <c r="E45" i="67"/>
  <c r="E46" i="67"/>
  <c r="E47" i="67"/>
  <c r="E48" i="67"/>
  <c r="E17" i="67"/>
  <c r="Q53" i="67"/>
  <c r="P53" i="67"/>
  <c r="O53" i="67"/>
  <c r="N53" i="67"/>
  <c r="M53" i="67"/>
  <c r="L53" i="67"/>
  <c r="K53" i="67"/>
  <c r="J53" i="67"/>
  <c r="I53" i="67"/>
  <c r="H53" i="67"/>
  <c r="G53" i="67"/>
  <c r="F53" i="67"/>
  <c r="E53" i="67"/>
  <c r="Q52" i="67"/>
  <c r="P52" i="67"/>
  <c r="O52" i="67"/>
  <c r="N52" i="67"/>
  <c r="M52" i="67"/>
  <c r="L52" i="67"/>
  <c r="K52" i="67"/>
  <c r="J52" i="67"/>
  <c r="I52" i="67"/>
  <c r="H52" i="67"/>
  <c r="G52" i="67"/>
  <c r="F52" i="67"/>
  <c r="E52" i="67"/>
  <c r="F13" i="67"/>
  <c r="G13" i="67" s="1"/>
  <c r="H13" i="67" s="1"/>
  <c r="I13" i="67" s="1"/>
  <c r="J13" i="67" s="1"/>
  <c r="K13" i="67" s="1"/>
  <c r="L13" i="67" s="1"/>
  <c r="M13" i="67" s="1"/>
  <c r="N13" i="67" s="1"/>
  <c r="O13" i="67" s="1"/>
  <c r="P13" i="67" s="1"/>
  <c r="Q13" i="67" s="1"/>
  <c r="F78" i="66"/>
  <c r="G78" i="66" s="1"/>
  <c r="H78" i="66" s="1"/>
  <c r="I78" i="66" s="1"/>
  <c r="J78" i="66" s="1"/>
  <c r="K78" i="66" s="1"/>
  <c r="L78" i="66" s="1"/>
  <c r="M78" i="66" s="1"/>
  <c r="N78" i="66" s="1"/>
  <c r="O78" i="66" s="1"/>
  <c r="P78" i="66" s="1"/>
  <c r="Q78" i="66" s="1"/>
  <c r="J68" i="66"/>
  <c r="J69" i="66"/>
  <c r="J70" i="66"/>
  <c r="J71" i="66"/>
  <c r="J72" i="66"/>
  <c r="J73" i="66"/>
  <c r="J74" i="66"/>
  <c r="E61" i="66"/>
  <c r="E60" i="66"/>
  <c r="E58" i="66"/>
  <c r="E57" i="66"/>
  <c r="Q53" i="66"/>
  <c r="P53" i="66"/>
  <c r="O53" i="66"/>
  <c r="N53" i="66"/>
  <c r="M53" i="66"/>
  <c r="L53" i="66"/>
  <c r="K53" i="66"/>
  <c r="J53" i="66"/>
  <c r="I53" i="66"/>
  <c r="H53" i="66"/>
  <c r="G53" i="66"/>
  <c r="F53" i="66"/>
  <c r="E53" i="66"/>
  <c r="Q52" i="66"/>
  <c r="P52" i="66"/>
  <c r="O52" i="66"/>
  <c r="N52" i="66"/>
  <c r="M52" i="66"/>
  <c r="L52" i="66"/>
  <c r="K52" i="66"/>
  <c r="J52" i="66"/>
  <c r="I52" i="66"/>
  <c r="H52" i="66"/>
  <c r="G52" i="66"/>
  <c r="F52" i="66"/>
  <c r="E52" i="66"/>
  <c r="F13" i="66"/>
  <c r="G13" i="66" s="1"/>
  <c r="H13" i="66" s="1"/>
  <c r="I13" i="66" s="1"/>
  <c r="J13" i="66" s="1"/>
  <c r="K13" i="66" s="1"/>
  <c r="L13" i="66" s="1"/>
  <c r="M13" i="66" s="1"/>
  <c r="N13" i="66" s="1"/>
  <c r="O13" i="66" s="1"/>
  <c r="P13" i="66" s="1"/>
  <c r="Q13" i="66" s="1"/>
  <c r="F73" i="65"/>
  <c r="G73" i="65" s="1"/>
  <c r="H73" i="65" s="1"/>
  <c r="I73" i="65" s="1"/>
  <c r="J73" i="65" s="1"/>
  <c r="K73" i="65" s="1"/>
  <c r="L73" i="65" s="1"/>
  <c r="M73" i="65" s="1"/>
  <c r="N73" i="65" s="1"/>
  <c r="O73" i="65" s="1"/>
  <c r="P73" i="65" s="1"/>
  <c r="Q73" i="65" s="1"/>
  <c r="F54" i="65"/>
  <c r="G54" i="65"/>
  <c r="H54" i="65"/>
  <c r="I54" i="65"/>
  <c r="J54" i="65"/>
  <c r="K54" i="65"/>
  <c r="L54" i="65"/>
  <c r="M54" i="65"/>
  <c r="N54" i="65"/>
  <c r="O54" i="65"/>
  <c r="P54" i="65"/>
  <c r="Q54" i="65"/>
  <c r="E54" i="65"/>
  <c r="E18" i="65"/>
  <c r="F18" i="65"/>
  <c r="G18" i="65"/>
  <c r="H18" i="65"/>
  <c r="I18" i="65"/>
  <c r="J18" i="65"/>
  <c r="K18" i="65"/>
  <c r="L18" i="65"/>
  <c r="M18" i="65"/>
  <c r="N18" i="65"/>
  <c r="O18" i="65"/>
  <c r="P18" i="65"/>
  <c r="Q18" i="65"/>
  <c r="E19" i="65"/>
  <c r="F19" i="65"/>
  <c r="G19" i="65"/>
  <c r="H19" i="65"/>
  <c r="I19" i="65"/>
  <c r="J19" i="65"/>
  <c r="K19" i="65"/>
  <c r="L19" i="65"/>
  <c r="M19" i="65"/>
  <c r="N19" i="65"/>
  <c r="O19" i="65"/>
  <c r="P19" i="65"/>
  <c r="Q19" i="65"/>
  <c r="E20" i="65"/>
  <c r="F20" i="65"/>
  <c r="G20" i="65"/>
  <c r="H20" i="65"/>
  <c r="I20" i="65"/>
  <c r="J20" i="65"/>
  <c r="K20" i="65"/>
  <c r="L20" i="65"/>
  <c r="M20" i="65"/>
  <c r="N20" i="65"/>
  <c r="O20" i="65"/>
  <c r="P20" i="65"/>
  <c r="Q20" i="65"/>
  <c r="E21" i="65"/>
  <c r="F21" i="65"/>
  <c r="G21" i="65"/>
  <c r="H21" i="65"/>
  <c r="I21" i="65"/>
  <c r="J21" i="65"/>
  <c r="K21" i="65"/>
  <c r="L21" i="65"/>
  <c r="M21" i="65"/>
  <c r="N21" i="65"/>
  <c r="O21" i="65"/>
  <c r="P21" i="65"/>
  <c r="Q21" i="65"/>
  <c r="E22" i="65"/>
  <c r="F22" i="65"/>
  <c r="G22" i="65"/>
  <c r="H22" i="65"/>
  <c r="I22" i="65"/>
  <c r="J22" i="65"/>
  <c r="K22" i="65"/>
  <c r="L22" i="65"/>
  <c r="M22" i="65"/>
  <c r="N22" i="65"/>
  <c r="O22" i="65"/>
  <c r="P22" i="65"/>
  <c r="Q22" i="65"/>
  <c r="E23" i="65"/>
  <c r="F23" i="65"/>
  <c r="G23" i="65"/>
  <c r="H23" i="65"/>
  <c r="I23" i="65"/>
  <c r="J23" i="65"/>
  <c r="K23" i="65"/>
  <c r="L23" i="65"/>
  <c r="M23" i="65"/>
  <c r="N23" i="65"/>
  <c r="O23" i="65"/>
  <c r="P23" i="65"/>
  <c r="Q23" i="65"/>
  <c r="E24" i="65"/>
  <c r="F24" i="65"/>
  <c r="G24" i="65"/>
  <c r="H24" i="65"/>
  <c r="I24" i="65"/>
  <c r="J24" i="65"/>
  <c r="K24" i="65"/>
  <c r="L24" i="65"/>
  <c r="M24" i="65"/>
  <c r="N24" i="65"/>
  <c r="O24" i="65"/>
  <c r="P24" i="65"/>
  <c r="Q24" i="65"/>
  <c r="E25" i="65"/>
  <c r="F25" i="65"/>
  <c r="G25" i="65"/>
  <c r="H25" i="65"/>
  <c r="I25" i="65"/>
  <c r="J25" i="65"/>
  <c r="K25" i="65"/>
  <c r="L25" i="65"/>
  <c r="M25" i="65"/>
  <c r="N25" i="65"/>
  <c r="O25" i="65"/>
  <c r="P25" i="65"/>
  <c r="Q25" i="65"/>
  <c r="E26" i="65"/>
  <c r="F26" i="65"/>
  <c r="G26" i="65"/>
  <c r="H26" i="65"/>
  <c r="I26" i="65"/>
  <c r="J26" i="65"/>
  <c r="K26" i="65"/>
  <c r="L26" i="65"/>
  <c r="M26" i="65"/>
  <c r="N26" i="65"/>
  <c r="O26" i="65"/>
  <c r="P26" i="65"/>
  <c r="Q26" i="65"/>
  <c r="E27" i="65"/>
  <c r="F27" i="65"/>
  <c r="G27" i="65"/>
  <c r="H27" i="65"/>
  <c r="I27" i="65"/>
  <c r="J27" i="65"/>
  <c r="K27" i="65"/>
  <c r="L27" i="65"/>
  <c r="M27" i="65"/>
  <c r="N27" i="65"/>
  <c r="O27" i="65"/>
  <c r="P27" i="65"/>
  <c r="Q27" i="65"/>
  <c r="E28" i="65"/>
  <c r="F28" i="65"/>
  <c r="G28" i="65"/>
  <c r="H28" i="65"/>
  <c r="I28" i="65"/>
  <c r="J28" i="65"/>
  <c r="K28" i="65"/>
  <c r="L28" i="65"/>
  <c r="M28" i="65"/>
  <c r="N28" i="65"/>
  <c r="O28" i="65"/>
  <c r="P28" i="65"/>
  <c r="Q28" i="65"/>
  <c r="E29" i="65"/>
  <c r="F29" i="65"/>
  <c r="G29" i="65"/>
  <c r="H29" i="65"/>
  <c r="I29" i="65"/>
  <c r="J29" i="65"/>
  <c r="K29" i="65"/>
  <c r="L29" i="65"/>
  <c r="M29" i="65"/>
  <c r="N29" i="65"/>
  <c r="O29" i="65"/>
  <c r="P29" i="65"/>
  <c r="Q29" i="65"/>
  <c r="E30" i="65"/>
  <c r="F30" i="65"/>
  <c r="G30" i="65"/>
  <c r="H30" i="65"/>
  <c r="I30" i="65"/>
  <c r="J30" i="65"/>
  <c r="K30" i="65"/>
  <c r="L30" i="65"/>
  <c r="M30" i="65"/>
  <c r="N30" i="65"/>
  <c r="O30" i="65"/>
  <c r="P30" i="65"/>
  <c r="Q30" i="65"/>
  <c r="E31" i="65"/>
  <c r="F31" i="65"/>
  <c r="G31" i="65"/>
  <c r="H31" i="65"/>
  <c r="I31" i="65"/>
  <c r="J31" i="65"/>
  <c r="K31" i="65"/>
  <c r="L31" i="65"/>
  <c r="M31" i="65"/>
  <c r="N31" i="65"/>
  <c r="O31" i="65"/>
  <c r="P31" i="65"/>
  <c r="Q31" i="65"/>
  <c r="E32" i="65"/>
  <c r="F32" i="65"/>
  <c r="G32" i="65"/>
  <c r="H32" i="65"/>
  <c r="I32" i="65"/>
  <c r="J32" i="65"/>
  <c r="K32" i="65"/>
  <c r="L32" i="65"/>
  <c r="M32" i="65"/>
  <c r="N32" i="65"/>
  <c r="O32" i="65"/>
  <c r="P32" i="65"/>
  <c r="Q32" i="65"/>
  <c r="E33" i="65"/>
  <c r="F33" i="65"/>
  <c r="G33" i="65"/>
  <c r="H33" i="65"/>
  <c r="I33" i="65"/>
  <c r="J33" i="65"/>
  <c r="K33" i="65"/>
  <c r="L33" i="65"/>
  <c r="M33" i="65"/>
  <c r="N33" i="65"/>
  <c r="O33" i="65"/>
  <c r="P33" i="65"/>
  <c r="Q33" i="65"/>
  <c r="E34" i="65"/>
  <c r="F34" i="65"/>
  <c r="G34" i="65"/>
  <c r="H34" i="65"/>
  <c r="I34" i="65"/>
  <c r="J34" i="65"/>
  <c r="K34" i="65"/>
  <c r="L34" i="65"/>
  <c r="M34" i="65"/>
  <c r="N34" i="65"/>
  <c r="O34" i="65"/>
  <c r="P34" i="65"/>
  <c r="Q34" i="65"/>
  <c r="E35" i="65"/>
  <c r="F35" i="65"/>
  <c r="G35" i="65"/>
  <c r="H35" i="65"/>
  <c r="I35" i="65"/>
  <c r="J35" i="65"/>
  <c r="K35" i="65"/>
  <c r="L35" i="65"/>
  <c r="M35" i="65"/>
  <c r="N35" i="65"/>
  <c r="O35" i="65"/>
  <c r="P35" i="65"/>
  <c r="Q35" i="65"/>
  <c r="E36" i="65"/>
  <c r="F36" i="65"/>
  <c r="G36" i="65"/>
  <c r="H36" i="65"/>
  <c r="I36" i="65"/>
  <c r="J36" i="65"/>
  <c r="K36" i="65"/>
  <c r="L36" i="65"/>
  <c r="M36" i="65"/>
  <c r="N36" i="65"/>
  <c r="O36" i="65"/>
  <c r="P36" i="65"/>
  <c r="Q36" i="65"/>
  <c r="E37" i="65"/>
  <c r="F37" i="65"/>
  <c r="G37" i="65"/>
  <c r="H37" i="65"/>
  <c r="I37" i="65"/>
  <c r="J37" i="65"/>
  <c r="K37" i="65"/>
  <c r="L37" i="65"/>
  <c r="M37" i="65"/>
  <c r="N37" i="65"/>
  <c r="O37" i="65"/>
  <c r="P37" i="65"/>
  <c r="Q37" i="65"/>
  <c r="E38" i="65"/>
  <c r="F38" i="65"/>
  <c r="G38" i="65"/>
  <c r="H38" i="65"/>
  <c r="I38" i="65"/>
  <c r="J38" i="65"/>
  <c r="K38" i="65"/>
  <c r="L38" i="65"/>
  <c r="M38" i="65"/>
  <c r="N38" i="65"/>
  <c r="O38" i="65"/>
  <c r="P38" i="65"/>
  <c r="Q38" i="65"/>
  <c r="E39" i="65"/>
  <c r="F39" i="65"/>
  <c r="G39" i="65"/>
  <c r="H39" i="65"/>
  <c r="I39" i="65"/>
  <c r="J39" i="65"/>
  <c r="K39" i="65"/>
  <c r="L39" i="65"/>
  <c r="M39" i="65"/>
  <c r="N39" i="65"/>
  <c r="O39" i="65"/>
  <c r="P39" i="65"/>
  <c r="Q39" i="65"/>
  <c r="E40" i="65"/>
  <c r="F40" i="65"/>
  <c r="G40" i="65"/>
  <c r="H40" i="65"/>
  <c r="I40" i="65"/>
  <c r="J40" i="65"/>
  <c r="K40" i="65"/>
  <c r="L40" i="65"/>
  <c r="M40" i="65"/>
  <c r="N40" i="65"/>
  <c r="O40" i="65"/>
  <c r="P40" i="65"/>
  <c r="Q40" i="65"/>
  <c r="E41" i="65"/>
  <c r="F41" i="65"/>
  <c r="G41" i="65"/>
  <c r="H41" i="65"/>
  <c r="I41" i="65"/>
  <c r="J41" i="65"/>
  <c r="K41" i="65"/>
  <c r="L41" i="65"/>
  <c r="M41" i="65"/>
  <c r="N41" i="65"/>
  <c r="O41" i="65"/>
  <c r="P41" i="65"/>
  <c r="Q41" i="65"/>
  <c r="E42" i="65"/>
  <c r="F42" i="65"/>
  <c r="G42" i="65"/>
  <c r="H42" i="65"/>
  <c r="I42" i="65"/>
  <c r="J42" i="65"/>
  <c r="K42" i="65"/>
  <c r="L42" i="65"/>
  <c r="M42" i="65"/>
  <c r="N42" i="65"/>
  <c r="O42" i="65"/>
  <c r="P42" i="65"/>
  <c r="Q42" i="65"/>
  <c r="E43" i="65"/>
  <c r="F43" i="65"/>
  <c r="G43" i="65"/>
  <c r="H43" i="65"/>
  <c r="I43" i="65"/>
  <c r="J43" i="65"/>
  <c r="K43" i="65"/>
  <c r="L43" i="65"/>
  <c r="M43" i="65"/>
  <c r="N43" i="65"/>
  <c r="O43" i="65"/>
  <c r="P43" i="65"/>
  <c r="Q43" i="65"/>
  <c r="E44" i="65"/>
  <c r="F44" i="65"/>
  <c r="G44" i="65"/>
  <c r="H44" i="65"/>
  <c r="I44" i="65"/>
  <c r="J44" i="65"/>
  <c r="K44" i="65"/>
  <c r="L44" i="65"/>
  <c r="M44" i="65"/>
  <c r="N44" i="65"/>
  <c r="O44" i="65"/>
  <c r="P44" i="65"/>
  <c r="Q44" i="65"/>
  <c r="E45" i="65"/>
  <c r="F45" i="65"/>
  <c r="G45" i="65"/>
  <c r="H45" i="65"/>
  <c r="I45" i="65"/>
  <c r="J45" i="65"/>
  <c r="K45" i="65"/>
  <c r="L45" i="65"/>
  <c r="M45" i="65"/>
  <c r="N45" i="65"/>
  <c r="O45" i="65"/>
  <c r="P45" i="65"/>
  <c r="Q45" i="65"/>
  <c r="E46" i="65"/>
  <c r="F46" i="65"/>
  <c r="G46" i="65"/>
  <c r="H46" i="65"/>
  <c r="I46" i="65"/>
  <c r="J46" i="65"/>
  <c r="K46" i="65"/>
  <c r="L46" i="65"/>
  <c r="M46" i="65"/>
  <c r="N46" i="65"/>
  <c r="O46" i="65"/>
  <c r="P46" i="65"/>
  <c r="Q46" i="65"/>
  <c r="E47" i="65"/>
  <c r="F47" i="65"/>
  <c r="G47" i="65"/>
  <c r="H47" i="65"/>
  <c r="I47" i="65"/>
  <c r="J47" i="65"/>
  <c r="K47" i="65"/>
  <c r="L47" i="65"/>
  <c r="M47" i="65"/>
  <c r="N47" i="65"/>
  <c r="O47" i="65"/>
  <c r="P47" i="65"/>
  <c r="Q47" i="65"/>
  <c r="E48" i="65"/>
  <c r="F48" i="65"/>
  <c r="G48" i="65"/>
  <c r="H48" i="65"/>
  <c r="I48" i="65"/>
  <c r="J48" i="65"/>
  <c r="K48" i="65"/>
  <c r="L48" i="65"/>
  <c r="M48" i="65"/>
  <c r="N48" i="65"/>
  <c r="O48" i="65"/>
  <c r="P48" i="65"/>
  <c r="Q48" i="65"/>
  <c r="F17" i="65"/>
  <c r="G17" i="65"/>
  <c r="H17" i="65"/>
  <c r="I17" i="65"/>
  <c r="J17" i="65"/>
  <c r="K17" i="65"/>
  <c r="L17" i="65"/>
  <c r="M17" i="65"/>
  <c r="N17" i="65"/>
  <c r="O17" i="65"/>
  <c r="P17" i="65"/>
  <c r="Q17" i="65"/>
  <c r="E17" i="65"/>
  <c r="Q53" i="65"/>
  <c r="P53" i="65"/>
  <c r="O53" i="65"/>
  <c r="N53" i="65"/>
  <c r="M53" i="65"/>
  <c r="L53" i="65"/>
  <c r="K53" i="65"/>
  <c r="J53" i="65"/>
  <c r="I53" i="65"/>
  <c r="H53" i="65"/>
  <c r="G53" i="65"/>
  <c r="F53" i="65"/>
  <c r="E53" i="65"/>
  <c r="Q52" i="65"/>
  <c r="P52" i="65"/>
  <c r="O52" i="65"/>
  <c r="N52" i="65"/>
  <c r="M52" i="65"/>
  <c r="L52" i="65"/>
  <c r="K52" i="65"/>
  <c r="J52" i="65"/>
  <c r="I52" i="65"/>
  <c r="H52" i="65"/>
  <c r="G52" i="65"/>
  <c r="F52" i="65"/>
  <c r="E52" i="65"/>
  <c r="F13" i="65"/>
  <c r="G13" i="65" s="1"/>
  <c r="H13" i="65" s="1"/>
  <c r="I13" i="65" s="1"/>
  <c r="J13" i="65" s="1"/>
  <c r="K13" i="65" s="1"/>
  <c r="L13" i="65" s="1"/>
  <c r="M13" i="65" s="1"/>
  <c r="N13" i="65" s="1"/>
  <c r="O13" i="65" s="1"/>
  <c r="P13" i="65" s="1"/>
  <c r="Q13" i="65" s="1"/>
  <c r="E18" i="64"/>
  <c r="F18" i="64"/>
  <c r="G18" i="64"/>
  <c r="H18" i="64"/>
  <c r="I18" i="64"/>
  <c r="J18" i="64"/>
  <c r="K18" i="64"/>
  <c r="L18" i="64"/>
  <c r="M18" i="64"/>
  <c r="N18" i="64"/>
  <c r="O18" i="64"/>
  <c r="P18" i="64"/>
  <c r="Q18" i="64"/>
  <c r="E19" i="64"/>
  <c r="F19" i="64"/>
  <c r="G19" i="64"/>
  <c r="H19" i="64"/>
  <c r="I19" i="64"/>
  <c r="J19" i="64"/>
  <c r="K19" i="64"/>
  <c r="L19" i="64"/>
  <c r="M19" i="64"/>
  <c r="N19" i="64"/>
  <c r="O19" i="64"/>
  <c r="P19" i="64"/>
  <c r="Q19" i="64"/>
  <c r="E20" i="64"/>
  <c r="F20" i="64"/>
  <c r="G20" i="64"/>
  <c r="H20" i="64"/>
  <c r="I20" i="64"/>
  <c r="J20" i="64"/>
  <c r="K20" i="64"/>
  <c r="L20" i="64"/>
  <c r="M20" i="64"/>
  <c r="N20" i="64"/>
  <c r="O20" i="64"/>
  <c r="P20" i="64"/>
  <c r="Q20" i="64"/>
  <c r="E21" i="64"/>
  <c r="F21" i="64"/>
  <c r="G21" i="64"/>
  <c r="H21" i="64"/>
  <c r="I21" i="64"/>
  <c r="J21" i="64"/>
  <c r="K21" i="64"/>
  <c r="L21" i="64"/>
  <c r="M21" i="64"/>
  <c r="N21" i="64"/>
  <c r="O21" i="64"/>
  <c r="P21" i="64"/>
  <c r="Q21" i="64"/>
  <c r="E22" i="64"/>
  <c r="F22" i="64"/>
  <c r="G22" i="64"/>
  <c r="H22" i="64"/>
  <c r="I22" i="64"/>
  <c r="J22" i="64"/>
  <c r="K22" i="64"/>
  <c r="L22" i="64"/>
  <c r="M22" i="64"/>
  <c r="N22" i="64"/>
  <c r="O22" i="64"/>
  <c r="P22" i="64"/>
  <c r="Q22" i="64"/>
  <c r="E23" i="64"/>
  <c r="F23" i="64"/>
  <c r="G23" i="64"/>
  <c r="H23" i="64"/>
  <c r="I23" i="64"/>
  <c r="J23" i="64"/>
  <c r="K23" i="64"/>
  <c r="L23" i="64"/>
  <c r="M23" i="64"/>
  <c r="N23" i="64"/>
  <c r="O23" i="64"/>
  <c r="P23" i="64"/>
  <c r="Q23" i="64"/>
  <c r="E24" i="64"/>
  <c r="F24" i="64"/>
  <c r="G24" i="64"/>
  <c r="H24" i="64"/>
  <c r="I24" i="64"/>
  <c r="J24" i="64"/>
  <c r="K24" i="64"/>
  <c r="L24" i="64"/>
  <c r="M24" i="64"/>
  <c r="N24" i="64"/>
  <c r="O24" i="64"/>
  <c r="P24" i="64"/>
  <c r="Q24" i="64"/>
  <c r="E25" i="64"/>
  <c r="F25" i="64"/>
  <c r="G25" i="64"/>
  <c r="H25" i="64"/>
  <c r="I25" i="64"/>
  <c r="J25" i="64"/>
  <c r="K25" i="64"/>
  <c r="L25" i="64"/>
  <c r="M25" i="64"/>
  <c r="N25" i="64"/>
  <c r="O25" i="64"/>
  <c r="P25" i="64"/>
  <c r="Q25" i="64"/>
  <c r="E26" i="64"/>
  <c r="F26" i="64"/>
  <c r="G26" i="64"/>
  <c r="H26" i="64"/>
  <c r="I26" i="64"/>
  <c r="J26" i="64"/>
  <c r="K26" i="64"/>
  <c r="L26" i="64"/>
  <c r="M26" i="64"/>
  <c r="N26" i="64"/>
  <c r="O26" i="64"/>
  <c r="P26" i="64"/>
  <c r="Q26" i="64"/>
  <c r="E27" i="64"/>
  <c r="F27" i="64"/>
  <c r="G27" i="64"/>
  <c r="H27" i="64"/>
  <c r="I27" i="64"/>
  <c r="J27" i="64"/>
  <c r="K27" i="64"/>
  <c r="L27" i="64"/>
  <c r="M27" i="64"/>
  <c r="N27" i="64"/>
  <c r="O27" i="64"/>
  <c r="P27" i="64"/>
  <c r="Q27" i="64"/>
  <c r="E28" i="64"/>
  <c r="F28" i="64"/>
  <c r="G28" i="64"/>
  <c r="H28" i="64"/>
  <c r="I28" i="64"/>
  <c r="J28" i="64"/>
  <c r="K28" i="64"/>
  <c r="L28" i="64"/>
  <c r="M28" i="64"/>
  <c r="N28" i="64"/>
  <c r="O28" i="64"/>
  <c r="P28" i="64"/>
  <c r="Q28" i="64"/>
  <c r="E29" i="64"/>
  <c r="F29" i="64"/>
  <c r="G29" i="64"/>
  <c r="H29" i="64"/>
  <c r="I29" i="64"/>
  <c r="J29" i="64"/>
  <c r="K29" i="64"/>
  <c r="L29" i="64"/>
  <c r="M29" i="64"/>
  <c r="N29" i="64"/>
  <c r="O29" i="64"/>
  <c r="P29" i="64"/>
  <c r="Q29" i="64"/>
  <c r="E30" i="64"/>
  <c r="F30" i="64"/>
  <c r="G30" i="64"/>
  <c r="H30" i="64"/>
  <c r="I30" i="64"/>
  <c r="J30" i="64"/>
  <c r="K30" i="64"/>
  <c r="L30" i="64"/>
  <c r="M30" i="64"/>
  <c r="N30" i="64"/>
  <c r="O30" i="64"/>
  <c r="P30" i="64"/>
  <c r="Q30" i="64"/>
  <c r="E31" i="64"/>
  <c r="F31" i="64"/>
  <c r="G31" i="64"/>
  <c r="H31" i="64"/>
  <c r="I31" i="64"/>
  <c r="J31" i="64"/>
  <c r="K31" i="64"/>
  <c r="L31" i="64"/>
  <c r="M31" i="64"/>
  <c r="N31" i="64"/>
  <c r="O31" i="64"/>
  <c r="P31" i="64"/>
  <c r="Q31" i="64"/>
  <c r="E32" i="64"/>
  <c r="F32" i="64"/>
  <c r="G32" i="64"/>
  <c r="H32" i="64"/>
  <c r="I32" i="64"/>
  <c r="J32" i="64"/>
  <c r="K32" i="64"/>
  <c r="L32" i="64"/>
  <c r="M32" i="64"/>
  <c r="N32" i="64"/>
  <c r="O32" i="64"/>
  <c r="P32" i="64"/>
  <c r="Q32" i="64"/>
  <c r="E33" i="64"/>
  <c r="F33" i="64"/>
  <c r="G33" i="64"/>
  <c r="H33" i="64"/>
  <c r="I33" i="64"/>
  <c r="J33" i="64"/>
  <c r="K33" i="64"/>
  <c r="L33" i="64"/>
  <c r="M33" i="64"/>
  <c r="N33" i="64"/>
  <c r="O33" i="64"/>
  <c r="P33" i="64"/>
  <c r="Q33" i="64"/>
  <c r="E34" i="64"/>
  <c r="F34" i="64"/>
  <c r="G34" i="64"/>
  <c r="H34" i="64"/>
  <c r="I34" i="64"/>
  <c r="J34" i="64"/>
  <c r="K34" i="64"/>
  <c r="L34" i="64"/>
  <c r="M34" i="64"/>
  <c r="N34" i="64"/>
  <c r="O34" i="64"/>
  <c r="P34" i="64"/>
  <c r="Q34" i="64"/>
  <c r="E35" i="64"/>
  <c r="F35" i="64"/>
  <c r="G35" i="64"/>
  <c r="H35" i="64"/>
  <c r="I35" i="64"/>
  <c r="J35" i="64"/>
  <c r="K35" i="64"/>
  <c r="L35" i="64"/>
  <c r="M35" i="64"/>
  <c r="N35" i="64"/>
  <c r="O35" i="64"/>
  <c r="P35" i="64"/>
  <c r="Q35" i="64"/>
  <c r="E36" i="64"/>
  <c r="F36" i="64"/>
  <c r="G36" i="64"/>
  <c r="H36" i="64"/>
  <c r="I36" i="64"/>
  <c r="J36" i="64"/>
  <c r="K36" i="64"/>
  <c r="L36" i="64"/>
  <c r="M36" i="64"/>
  <c r="N36" i="64"/>
  <c r="O36" i="64"/>
  <c r="P36" i="64"/>
  <c r="Q36" i="64"/>
  <c r="E37" i="64"/>
  <c r="F37" i="64"/>
  <c r="G37" i="64"/>
  <c r="H37" i="64"/>
  <c r="I37" i="64"/>
  <c r="J37" i="64"/>
  <c r="K37" i="64"/>
  <c r="L37" i="64"/>
  <c r="M37" i="64"/>
  <c r="N37" i="64"/>
  <c r="O37" i="64"/>
  <c r="P37" i="64"/>
  <c r="Q37" i="64"/>
  <c r="E38" i="64"/>
  <c r="F38" i="64"/>
  <c r="G38" i="64"/>
  <c r="H38" i="64"/>
  <c r="I38" i="64"/>
  <c r="J38" i="64"/>
  <c r="K38" i="64"/>
  <c r="L38" i="64"/>
  <c r="M38" i="64"/>
  <c r="N38" i="64"/>
  <c r="O38" i="64"/>
  <c r="P38" i="64"/>
  <c r="Q38" i="64"/>
  <c r="E39" i="64"/>
  <c r="F39" i="64"/>
  <c r="G39" i="64"/>
  <c r="H39" i="64"/>
  <c r="I39" i="64"/>
  <c r="J39" i="64"/>
  <c r="K39" i="64"/>
  <c r="L39" i="64"/>
  <c r="M39" i="64"/>
  <c r="N39" i="64"/>
  <c r="O39" i="64"/>
  <c r="P39" i="64"/>
  <c r="Q39" i="64"/>
  <c r="E40" i="64"/>
  <c r="F40" i="64"/>
  <c r="G40" i="64"/>
  <c r="H40" i="64"/>
  <c r="I40" i="64"/>
  <c r="J40" i="64"/>
  <c r="K40" i="64"/>
  <c r="L40" i="64"/>
  <c r="M40" i="64"/>
  <c r="N40" i="64"/>
  <c r="O40" i="64"/>
  <c r="P40" i="64"/>
  <c r="Q40" i="64"/>
  <c r="E41" i="64"/>
  <c r="F41" i="64"/>
  <c r="G41" i="64"/>
  <c r="H41" i="64"/>
  <c r="I41" i="64"/>
  <c r="J41" i="64"/>
  <c r="K41" i="64"/>
  <c r="L41" i="64"/>
  <c r="M41" i="64"/>
  <c r="N41" i="64"/>
  <c r="O41" i="64"/>
  <c r="P41" i="64"/>
  <c r="Q41" i="64"/>
  <c r="E42" i="64"/>
  <c r="F42" i="64"/>
  <c r="G42" i="64"/>
  <c r="H42" i="64"/>
  <c r="I42" i="64"/>
  <c r="J42" i="64"/>
  <c r="K42" i="64"/>
  <c r="L42" i="64"/>
  <c r="M42" i="64"/>
  <c r="N42" i="64"/>
  <c r="O42" i="64"/>
  <c r="P42" i="64"/>
  <c r="Q42" i="64"/>
  <c r="E43" i="64"/>
  <c r="F43" i="64"/>
  <c r="G43" i="64"/>
  <c r="H43" i="64"/>
  <c r="I43" i="64"/>
  <c r="J43" i="64"/>
  <c r="K43" i="64"/>
  <c r="L43" i="64"/>
  <c r="M43" i="64"/>
  <c r="N43" i="64"/>
  <c r="O43" i="64"/>
  <c r="P43" i="64"/>
  <c r="Q43" i="64"/>
  <c r="E44" i="64"/>
  <c r="F44" i="64"/>
  <c r="G44" i="64"/>
  <c r="H44" i="64"/>
  <c r="I44" i="64"/>
  <c r="J44" i="64"/>
  <c r="K44" i="64"/>
  <c r="L44" i="64"/>
  <c r="M44" i="64"/>
  <c r="N44" i="64"/>
  <c r="O44" i="64"/>
  <c r="P44" i="64"/>
  <c r="Q44" i="64"/>
  <c r="E45" i="64"/>
  <c r="F45" i="64"/>
  <c r="G45" i="64"/>
  <c r="H45" i="64"/>
  <c r="I45" i="64"/>
  <c r="J45" i="64"/>
  <c r="K45" i="64"/>
  <c r="L45" i="64"/>
  <c r="M45" i="64"/>
  <c r="N45" i="64"/>
  <c r="O45" i="64"/>
  <c r="P45" i="64"/>
  <c r="Q45" i="64"/>
  <c r="E46" i="64"/>
  <c r="F46" i="64"/>
  <c r="G46" i="64"/>
  <c r="H46" i="64"/>
  <c r="I46" i="64"/>
  <c r="J46" i="64"/>
  <c r="K46" i="64"/>
  <c r="L46" i="64"/>
  <c r="M46" i="64"/>
  <c r="N46" i="64"/>
  <c r="O46" i="64"/>
  <c r="P46" i="64"/>
  <c r="Q46" i="64"/>
  <c r="E47" i="64"/>
  <c r="F47" i="64"/>
  <c r="G47" i="64"/>
  <c r="H47" i="64"/>
  <c r="I47" i="64"/>
  <c r="J47" i="64"/>
  <c r="K47" i="64"/>
  <c r="L47" i="64"/>
  <c r="M47" i="64"/>
  <c r="N47" i="64"/>
  <c r="O47" i="64"/>
  <c r="P47" i="64"/>
  <c r="Q47" i="64"/>
  <c r="E48" i="64"/>
  <c r="F48" i="64"/>
  <c r="G48" i="64"/>
  <c r="H48" i="64"/>
  <c r="I48" i="64"/>
  <c r="J48" i="64"/>
  <c r="K48" i="64"/>
  <c r="L48" i="64"/>
  <c r="M48" i="64"/>
  <c r="N48" i="64"/>
  <c r="O48" i="64"/>
  <c r="P48" i="64"/>
  <c r="Q48" i="64"/>
  <c r="F17" i="64"/>
  <c r="G17" i="64"/>
  <c r="H17" i="64"/>
  <c r="I17" i="64"/>
  <c r="J17" i="64"/>
  <c r="K17" i="64"/>
  <c r="L17" i="64"/>
  <c r="M17" i="64"/>
  <c r="N17" i="64"/>
  <c r="O17" i="64"/>
  <c r="P17" i="64"/>
  <c r="Q17" i="64"/>
  <c r="E17" i="64"/>
  <c r="F73" i="64"/>
  <c r="G73" i="64" s="1"/>
  <c r="H73" i="64" s="1"/>
  <c r="I73" i="64" s="1"/>
  <c r="J73" i="64" s="1"/>
  <c r="K73" i="64" s="1"/>
  <c r="L73" i="64" s="1"/>
  <c r="M73" i="64" s="1"/>
  <c r="N73" i="64" s="1"/>
  <c r="O73" i="64" s="1"/>
  <c r="P73" i="64" s="1"/>
  <c r="Q73" i="64" s="1"/>
  <c r="Q53" i="64"/>
  <c r="P53" i="64"/>
  <c r="O53" i="64"/>
  <c r="N53" i="64"/>
  <c r="M53" i="64"/>
  <c r="L53" i="64"/>
  <c r="K53" i="64"/>
  <c r="J53" i="64"/>
  <c r="I53" i="64"/>
  <c r="H53" i="64"/>
  <c r="G53" i="64"/>
  <c r="F53" i="64"/>
  <c r="E53" i="64"/>
  <c r="Q52" i="64"/>
  <c r="P52" i="64"/>
  <c r="O52" i="64"/>
  <c r="N52" i="64"/>
  <c r="M52" i="64"/>
  <c r="L52" i="64"/>
  <c r="K52" i="64"/>
  <c r="J52" i="64"/>
  <c r="I52" i="64"/>
  <c r="H52" i="64"/>
  <c r="G52" i="64"/>
  <c r="F52" i="64"/>
  <c r="E52" i="64"/>
  <c r="F13" i="64"/>
  <c r="G13" i="64" s="1"/>
  <c r="H13" i="64" s="1"/>
  <c r="I13" i="64" s="1"/>
  <c r="J13" i="64" s="1"/>
  <c r="K13" i="64" s="1"/>
  <c r="L13" i="64" s="1"/>
  <c r="M13" i="64" s="1"/>
  <c r="N13" i="64" s="1"/>
  <c r="O13" i="64" s="1"/>
  <c r="P13" i="64" s="1"/>
  <c r="Q13" i="64" s="1"/>
  <c r="E57" i="56"/>
  <c r="E56" i="56"/>
  <c r="M53" i="63"/>
  <c r="L53" i="63"/>
  <c r="K53" i="63"/>
  <c r="J53" i="63"/>
  <c r="I53" i="63"/>
  <c r="H53" i="63"/>
  <c r="G53" i="63"/>
  <c r="F53" i="63"/>
  <c r="E53" i="63"/>
  <c r="M52" i="63"/>
  <c r="L52" i="63"/>
  <c r="K52" i="63"/>
  <c r="J52" i="63"/>
  <c r="I52" i="63"/>
  <c r="H52" i="63"/>
  <c r="G52" i="63"/>
  <c r="F52" i="63"/>
  <c r="E52" i="63"/>
  <c r="J59" i="71" l="1"/>
  <c r="I58" i="71"/>
  <c r="I59" i="71" s="1"/>
  <c r="K58" i="71"/>
  <c r="K59" i="71" s="1"/>
  <c r="L58" i="71"/>
  <c r="L59" i="71" s="1"/>
  <c r="M58" i="71"/>
  <c r="M59" i="71" s="1"/>
  <c r="N58" i="71"/>
  <c r="N59" i="71" s="1"/>
  <c r="E61" i="67"/>
  <c r="E60" i="67"/>
  <c r="E58" i="67"/>
  <c r="N58" i="67" s="1"/>
  <c r="E56" i="67"/>
  <c r="E57" i="67"/>
  <c r="E56" i="65"/>
  <c r="E58" i="65"/>
  <c r="E57" i="65"/>
  <c r="E61" i="65"/>
  <c r="E60" i="65"/>
  <c r="E109" i="64"/>
  <c r="E108" i="64"/>
  <c r="E60" i="64"/>
  <c r="E56" i="64"/>
  <c r="E57" i="64"/>
  <c r="E58" i="64"/>
  <c r="N58" i="64" s="1"/>
  <c r="E61" i="64"/>
  <c r="E61" i="61"/>
  <c r="E60" i="61"/>
  <c r="E58" i="61"/>
  <c r="E57" i="61"/>
  <c r="E56" i="61"/>
  <c r="Q54" i="61"/>
  <c r="P54" i="61"/>
  <c r="O54" i="61"/>
  <c r="N54" i="61"/>
  <c r="M54" i="61"/>
  <c r="L54" i="61"/>
  <c r="K54" i="61"/>
  <c r="J54" i="61"/>
  <c r="I54" i="61"/>
  <c r="H54" i="61"/>
  <c r="G54" i="61"/>
  <c r="F54" i="61"/>
  <c r="E54" i="61"/>
  <c r="Q53" i="61"/>
  <c r="P53" i="61"/>
  <c r="O53" i="61"/>
  <c r="N53" i="61"/>
  <c r="M53" i="61"/>
  <c r="L53" i="61"/>
  <c r="K53" i="61"/>
  <c r="J53" i="61"/>
  <c r="I53" i="61"/>
  <c r="H53" i="61"/>
  <c r="G53" i="61"/>
  <c r="F53" i="61"/>
  <c r="E53" i="61"/>
  <c r="Q52" i="61"/>
  <c r="P52" i="61"/>
  <c r="O52" i="61"/>
  <c r="N52" i="61"/>
  <c r="M52" i="61"/>
  <c r="L52" i="61"/>
  <c r="K52" i="61"/>
  <c r="J52" i="61"/>
  <c r="I52" i="61"/>
  <c r="H52" i="61"/>
  <c r="G52" i="61"/>
  <c r="F52" i="61"/>
  <c r="E52" i="61"/>
  <c r="G13" i="61"/>
  <c r="H13" i="61" s="1"/>
  <c r="I13" i="61" s="1"/>
  <c r="J13" i="61" s="1"/>
  <c r="K13" i="61" s="1"/>
  <c r="L13" i="61" s="1"/>
  <c r="M13" i="61" s="1"/>
  <c r="N13" i="61" s="1"/>
  <c r="O13" i="61" s="1"/>
  <c r="P13" i="61" s="1"/>
  <c r="Q13" i="61" s="1"/>
  <c r="F13" i="61"/>
  <c r="E54" i="59"/>
  <c r="J58" i="65" l="1"/>
  <c r="J59" i="65" s="1"/>
  <c r="K58" i="65"/>
  <c r="K59" i="65" s="1"/>
  <c r="L58" i="65"/>
  <c r="L59" i="65" s="1"/>
  <c r="M58" i="65"/>
  <c r="M59" i="65" s="1"/>
  <c r="I58" i="65"/>
  <c r="I59" i="65" s="1"/>
  <c r="N58" i="65"/>
  <c r="N59" i="65" s="1"/>
  <c r="N59" i="67"/>
  <c r="M58" i="67"/>
  <c r="M59" i="67" s="1"/>
  <c r="L58" i="67"/>
  <c r="L59" i="67" s="1"/>
  <c r="K58" i="67"/>
  <c r="K59" i="67" s="1"/>
  <c r="J58" i="67"/>
  <c r="J59" i="67" s="1"/>
  <c r="I58" i="67"/>
  <c r="I59" i="67" s="1"/>
  <c r="H58" i="67"/>
  <c r="H59" i="67" s="1"/>
  <c r="H58" i="65"/>
  <c r="H59" i="65" s="1"/>
  <c r="H58" i="64"/>
  <c r="H59" i="64" s="1"/>
  <c r="K58" i="64"/>
  <c r="K59" i="64" s="1"/>
  <c r="I58" i="64"/>
  <c r="I59" i="64" s="1"/>
  <c r="J58" i="64"/>
  <c r="J59" i="64" s="1"/>
  <c r="L58" i="64"/>
  <c r="L59" i="64" s="1"/>
  <c r="M58" i="64"/>
  <c r="M59" i="64" s="1"/>
  <c r="N59" i="64"/>
  <c r="E61" i="59"/>
  <c r="E60" i="59"/>
  <c r="E58" i="59"/>
  <c r="E57" i="59"/>
  <c r="E56" i="59"/>
  <c r="Q54" i="59"/>
  <c r="P54" i="59"/>
  <c r="O54" i="59"/>
  <c r="N54" i="59"/>
  <c r="M54" i="59"/>
  <c r="L54" i="59"/>
  <c r="K54" i="59"/>
  <c r="J54" i="59"/>
  <c r="I54" i="59"/>
  <c r="H54" i="59"/>
  <c r="G54" i="59"/>
  <c r="F54" i="59"/>
  <c r="Q53" i="59"/>
  <c r="P53" i="59"/>
  <c r="O53" i="59"/>
  <c r="N53" i="59"/>
  <c r="M53" i="59"/>
  <c r="L53" i="59"/>
  <c r="K53" i="59"/>
  <c r="J53" i="59"/>
  <c r="I53" i="59"/>
  <c r="H53" i="59"/>
  <c r="G53" i="59"/>
  <c r="F53" i="59"/>
  <c r="E53" i="59"/>
  <c r="Q52" i="59"/>
  <c r="P52" i="59"/>
  <c r="O52" i="59"/>
  <c r="N52" i="59"/>
  <c r="M52" i="59"/>
  <c r="L52" i="59"/>
  <c r="K52" i="59"/>
  <c r="J52" i="59"/>
  <c r="I52" i="59"/>
  <c r="H52" i="59"/>
  <c r="G52" i="59"/>
  <c r="F52" i="59"/>
  <c r="E52" i="59"/>
  <c r="F13" i="59"/>
  <c r="G13" i="59" s="1"/>
  <c r="H13" i="59" s="1"/>
  <c r="I13" i="59" s="1"/>
  <c r="J13" i="59" s="1"/>
  <c r="K13" i="59" s="1"/>
  <c r="L13" i="59" s="1"/>
  <c r="M13" i="59" s="1"/>
  <c r="N13" i="59" s="1"/>
  <c r="O13" i="59" s="1"/>
  <c r="P13" i="59" s="1"/>
  <c r="Q13" i="59" s="1"/>
  <c r="F54" i="56"/>
  <c r="F54" i="64" s="1"/>
  <c r="G54" i="56"/>
  <c r="G54" i="64" s="1"/>
  <c r="H54" i="56"/>
  <c r="H54" i="64" s="1"/>
  <c r="I54" i="56"/>
  <c r="I54" i="64" s="1"/>
  <c r="J54" i="56"/>
  <c r="J54" i="64" s="1"/>
  <c r="K54" i="56"/>
  <c r="K54" i="64" s="1"/>
  <c r="L54" i="56"/>
  <c r="L54" i="64" s="1"/>
  <c r="M54" i="56"/>
  <c r="M54" i="64" s="1"/>
  <c r="N54" i="56"/>
  <c r="N54" i="64" s="1"/>
  <c r="O54" i="56"/>
  <c r="O54" i="64" s="1"/>
  <c r="P54" i="56"/>
  <c r="P54" i="64" s="1"/>
  <c r="Q54" i="56"/>
  <c r="Q54" i="64" s="1"/>
  <c r="E54" i="56"/>
  <c r="E54" i="64" s="1"/>
  <c r="E61" i="56"/>
  <c r="E60" i="56"/>
  <c r="E58" i="56"/>
  <c r="Q53" i="56"/>
  <c r="P53" i="56"/>
  <c r="O53" i="56"/>
  <c r="N53" i="56"/>
  <c r="M53" i="56"/>
  <c r="L53" i="56"/>
  <c r="K53" i="56"/>
  <c r="J53" i="56"/>
  <c r="I53" i="56"/>
  <c r="H53" i="56"/>
  <c r="G53" i="56"/>
  <c r="F53" i="56"/>
  <c r="E53" i="56"/>
  <c r="Q52" i="56"/>
  <c r="P52" i="56"/>
  <c r="O52" i="56"/>
  <c r="N52" i="56"/>
  <c r="M52" i="56"/>
  <c r="L52" i="56"/>
  <c r="K52" i="56"/>
  <c r="J52" i="56"/>
  <c r="I52" i="56"/>
  <c r="H52" i="56"/>
  <c r="G52" i="56"/>
  <c r="F52" i="56"/>
  <c r="E52" i="56"/>
  <c r="F13" i="56"/>
  <c r="G13" i="56" s="1"/>
  <c r="H13" i="56" s="1"/>
  <c r="I13" i="56" s="1"/>
  <c r="J13" i="56" s="1"/>
  <c r="K13" i="56" s="1"/>
  <c r="L13" i="56" s="1"/>
  <c r="M13" i="56" s="1"/>
  <c r="N13" i="56" s="1"/>
  <c r="O13" i="56" s="1"/>
  <c r="P13" i="56" s="1"/>
  <c r="Q13" i="56" s="1"/>
  <c r="E61" i="54"/>
  <c r="E60" i="54"/>
  <c r="E58" i="54"/>
  <c r="E57" i="54"/>
  <c r="E56" i="54"/>
  <c r="G13" i="54"/>
  <c r="H13" i="54" s="1"/>
  <c r="I13" i="54" s="1"/>
  <c r="J13" i="54" s="1"/>
  <c r="K13" i="54" s="1"/>
  <c r="L13" i="54" s="1"/>
  <c r="M13" i="54" s="1"/>
  <c r="N13" i="54" s="1"/>
  <c r="O13" i="54" s="1"/>
  <c r="P13" i="54" s="1"/>
  <c r="Q13" i="54" s="1"/>
  <c r="F13" i="54"/>
  <c r="G53" i="54"/>
  <c r="Q52" i="54"/>
  <c r="P52" i="54"/>
  <c r="O52" i="54"/>
  <c r="N52" i="54"/>
  <c r="I52" i="54"/>
  <c r="H52" i="54"/>
  <c r="G52" i="54"/>
  <c r="F52" i="54"/>
  <c r="E52" i="54"/>
  <c r="Q53" i="54"/>
  <c r="P53" i="54"/>
  <c r="O53" i="54"/>
  <c r="N53" i="54"/>
  <c r="M53" i="54"/>
  <c r="L53" i="54"/>
  <c r="K53" i="54"/>
  <c r="J53" i="54"/>
  <c r="I53" i="54"/>
  <c r="H53" i="54"/>
  <c r="F53" i="54"/>
  <c r="E53" i="54"/>
  <c r="M52" i="54"/>
  <c r="L52" i="54"/>
  <c r="K52" i="54"/>
  <c r="J52" i="54"/>
  <c r="E58" i="27" l="1"/>
  <c r="E57" i="27"/>
  <c r="E56" i="27"/>
  <c r="E61" i="27" l="1"/>
  <c r="E60" i="27"/>
  <c r="F54" i="27"/>
  <c r="G54" i="27"/>
  <c r="H54" i="27"/>
  <c r="I54" i="27"/>
  <c r="J54" i="27"/>
  <c r="K54" i="27"/>
  <c r="L54" i="27"/>
  <c r="M54" i="27"/>
  <c r="N54" i="27"/>
  <c r="O54" i="27"/>
  <c r="P54" i="27"/>
  <c r="Q54" i="27"/>
  <c r="R54" i="27"/>
  <c r="S54" i="27"/>
  <c r="T54" i="27"/>
  <c r="U54" i="27"/>
  <c r="V54" i="27"/>
  <c r="W54" i="27"/>
  <c r="E54" i="27"/>
  <c r="W12" i="27"/>
  <c r="V12" i="27"/>
  <c r="U12" i="27"/>
  <c r="T12" i="27"/>
  <c r="S12" i="27"/>
  <c r="R12" i="27"/>
  <c r="Q12" i="27"/>
  <c r="P12" i="27"/>
  <c r="O12" i="27"/>
  <c r="N12" i="27"/>
  <c r="W11" i="27"/>
  <c r="V11" i="27"/>
  <c r="U11" i="27"/>
  <c r="T11" i="27"/>
  <c r="S11" i="27"/>
  <c r="R11" i="27"/>
  <c r="Q11" i="27"/>
  <c r="P11" i="27"/>
  <c r="O11" i="27"/>
  <c r="N11" i="27"/>
  <c r="W10" i="27"/>
  <c r="W53" i="27" s="1"/>
  <c r="V10" i="27"/>
  <c r="V53" i="27" s="1"/>
  <c r="U10" i="27"/>
  <c r="U53" i="27" s="1"/>
  <c r="T10" i="27"/>
  <c r="T53" i="27" s="1"/>
  <c r="S10" i="27"/>
  <c r="S53" i="27" s="1"/>
  <c r="R10" i="27"/>
  <c r="R53" i="27" s="1"/>
  <c r="Q10" i="27"/>
  <c r="Q53" i="27" s="1"/>
  <c r="P10" i="27"/>
  <c r="P53" i="27" s="1"/>
  <c r="O10" i="27"/>
  <c r="O53" i="27" s="1"/>
  <c r="N10" i="27"/>
  <c r="N53" i="27" s="1"/>
  <c r="W9" i="27"/>
  <c r="V9" i="27"/>
  <c r="U9" i="27"/>
  <c r="T9" i="27"/>
  <c r="S9" i="27"/>
  <c r="R9" i="27"/>
  <c r="Q9" i="27"/>
  <c r="P9" i="27"/>
  <c r="O9" i="27"/>
  <c r="N9" i="27"/>
  <c r="W8" i="27"/>
  <c r="W52" i="27" s="1"/>
  <c r="V8" i="27"/>
  <c r="V52" i="27" s="1"/>
  <c r="U8" i="27"/>
  <c r="U52" i="27" s="1"/>
  <c r="T8" i="27"/>
  <c r="T52" i="27" s="1"/>
  <c r="S8" i="27"/>
  <c r="S52" i="27" s="1"/>
  <c r="R8" i="27"/>
  <c r="R52" i="27" s="1"/>
  <c r="Q8" i="27"/>
  <c r="Q52" i="27" s="1"/>
  <c r="P8" i="27"/>
  <c r="P52" i="27" s="1"/>
  <c r="O8" i="27"/>
  <c r="O52" i="27" s="1"/>
  <c r="N8" i="27"/>
  <c r="N52" i="27" s="1"/>
  <c r="AC55" i="38"/>
  <c r="AD55" i="38"/>
  <c r="AE55" i="38"/>
  <c r="AF55" i="38"/>
  <c r="AG55" i="38"/>
  <c r="AH55" i="38"/>
  <c r="AI55" i="38"/>
  <c r="AJ55" i="38"/>
  <c r="AC56" i="38"/>
  <c r="AD56" i="38"/>
  <c r="AE56" i="38"/>
  <c r="AF56" i="38"/>
  <c r="AF59" i="38" s="1"/>
  <c r="AG56" i="38"/>
  <c r="AH56" i="38"/>
  <c r="AI56" i="38"/>
  <c r="AJ56" i="38"/>
  <c r="AC57" i="38"/>
  <c r="AD57" i="38"/>
  <c r="AE57" i="38"/>
  <c r="AF57" i="38"/>
  <c r="AG57" i="38"/>
  <c r="AH57" i="38"/>
  <c r="AI57" i="38"/>
  <c r="AJ57" i="38"/>
  <c r="AC58" i="38"/>
  <c r="AD58" i="38"/>
  <c r="AE58" i="38"/>
  <c r="AF58" i="38"/>
  <c r="AG58" i="38"/>
  <c r="AH58" i="38"/>
  <c r="AI58" i="38"/>
  <c r="AJ58" i="38"/>
  <c r="AC59" i="38"/>
  <c r="AC52" i="38"/>
  <c r="AD52" i="38"/>
  <c r="AE52" i="38"/>
  <c r="AF52" i="38"/>
  <c r="AH52" i="38"/>
  <c r="AI52" i="38"/>
  <c r="AJ52" i="38"/>
  <c r="AC53" i="38"/>
  <c r="AD53" i="38"/>
  <c r="AE53" i="38"/>
  <c r="AF53" i="38"/>
  <c r="AG53" i="38"/>
  <c r="AH53" i="38"/>
  <c r="AI53" i="38"/>
  <c r="AJ53" i="38"/>
  <c r="AG12" i="38"/>
  <c r="AC12" i="38"/>
  <c r="AG11" i="38"/>
  <c r="AC11" i="38"/>
  <c r="AG8" i="38"/>
  <c r="AG52" i="38" s="1"/>
  <c r="AC8" i="38"/>
  <c r="G53" i="38"/>
  <c r="R53" i="38"/>
  <c r="F55" i="38"/>
  <c r="G55" i="38"/>
  <c r="H55" i="38"/>
  <c r="I55" i="38"/>
  <c r="J55" i="38"/>
  <c r="K55" i="38"/>
  <c r="L55" i="38"/>
  <c r="M55" i="38"/>
  <c r="N55" i="38"/>
  <c r="O55" i="38"/>
  <c r="O59" i="38" s="1"/>
  <c r="P55" i="38"/>
  <c r="Q55" i="38"/>
  <c r="R55" i="38"/>
  <c r="S55" i="38"/>
  <c r="T55" i="38"/>
  <c r="U55" i="38"/>
  <c r="V55" i="38"/>
  <c r="W55" i="38"/>
  <c r="X55" i="38"/>
  <c r="Y55" i="38"/>
  <c r="Z55" i="38"/>
  <c r="AA55" i="38"/>
  <c r="AA59" i="38" s="1"/>
  <c r="AB55" i="38"/>
  <c r="F56" i="38"/>
  <c r="G56" i="38"/>
  <c r="H56" i="38"/>
  <c r="I56" i="38"/>
  <c r="J56" i="38"/>
  <c r="K56" i="38"/>
  <c r="L56" i="38"/>
  <c r="M56" i="38"/>
  <c r="N56" i="38"/>
  <c r="O56" i="38"/>
  <c r="P56" i="38"/>
  <c r="Q56" i="38"/>
  <c r="R56" i="38"/>
  <c r="S56" i="38"/>
  <c r="T56" i="38"/>
  <c r="U56" i="38"/>
  <c r="V56" i="38"/>
  <c r="W56" i="38"/>
  <c r="X56" i="38"/>
  <c r="Y56" i="38"/>
  <c r="Z56" i="38"/>
  <c r="AA56" i="38"/>
  <c r="AB56" i="38"/>
  <c r="F57" i="38"/>
  <c r="G57" i="38"/>
  <c r="H57" i="38"/>
  <c r="I57" i="38"/>
  <c r="J57" i="38"/>
  <c r="K57" i="38"/>
  <c r="L57" i="38"/>
  <c r="M57" i="38"/>
  <c r="N57" i="38"/>
  <c r="O57" i="38"/>
  <c r="P57" i="38"/>
  <c r="Q57" i="38"/>
  <c r="R57" i="38"/>
  <c r="S57" i="38"/>
  <c r="T57" i="38"/>
  <c r="U57" i="38"/>
  <c r="V57" i="38"/>
  <c r="W57" i="38"/>
  <c r="X57" i="38"/>
  <c r="Y57" i="38"/>
  <c r="Z57" i="38"/>
  <c r="AA57" i="38"/>
  <c r="AB57" i="38"/>
  <c r="F58" i="38"/>
  <c r="G58" i="38"/>
  <c r="H58" i="38"/>
  <c r="I58" i="38"/>
  <c r="J58" i="38"/>
  <c r="K58" i="38"/>
  <c r="L58" i="38"/>
  <c r="M58" i="38"/>
  <c r="N58" i="38"/>
  <c r="O58" i="38"/>
  <c r="P58" i="38"/>
  <c r="Q58" i="38"/>
  <c r="R58" i="38"/>
  <c r="S58" i="38"/>
  <c r="T58" i="38"/>
  <c r="U58" i="38"/>
  <c r="V58" i="38"/>
  <c r="W58" i="38"/>
  <c r="X58" i="38"/>
  <c r="Y58" i="38"/>
  <c r="Z58" i="38"/>
  <c r="AA58" i="38"/>
  <c r="AB58" i="38"/>
  <c r="H52" i="38"/>
  <c r="I52" i="38"/>
  <c r="J52" i="38"/>
  <c r="K52" i="38"/>
  <c r="L52" i="38"/>
  <c r="M52" i="38"/>
  <c r="N52" i="38"/>
  <c r="O52" i="38"/>
  <c r="P52" i="38"/>
  <c r="T52" i="38"/>
  <c r="U52" i="38"/>
  <c r="V52" i="38"/>
  <c r="W52" i="38"/>
  <c r="X52" i="38"/>
  <c r="Y52" i="38"/>
  <c r="Z52" i="38"/>
  <c r="AA52" i="38"/>
  <c r="AB52" i="38"/>
  <c r="F53" i="38"/>
  <c r="H53" i="38"/>
  <c r="I53" i="38"/>
  <c r="J53" i="38"/>
  <c r="K53" i="38"/>
  <c r="L53" i="38"/>
  <c r="M53" i="38"/>
  <c r="N53" i="38"/>
  <c r="O53" i="38"/>
  <c r="P53" i="38"/>
  <c r="Q53" i="38"/>
  <c r="S53" i="38"/>
  <c r="T53" i="38"/>
  <c r="U53" i="38"/>
  <c r="V53" i="38"/>
  <c r="W53" i="38"/>
  <c r="X53" i="38"/>
  <c r="Y53" i="38"/>
  <c r="Z53" i="38"/>
  <c r="AA53" i="38"/>
  <c r="AB53" i="38"/>
  <c r="S12" i="38"/>
  <c r="R12" i="38"/>
  <c r="Q12" i="38"/>
  <c r="S11" i="38"/>
  <c r="R11" i="38"/>
  <c r="Q11" i="38"/>
  <c r="S8" i="38"/>
  <c r="S52" i="38" s="1"/>
  <c r="R8" i="38"/>
  <c r="R52" i="38" s="1"/>
  <c r="Q8" i="38"/>
  <c r="Q52" i="38" s="1"/>
  <c r="G12" i="38"/>
  <c r="G11" i="38"/>
  <c r="G8" i="38"/>
  <c r="G52" i="38" s="1"/>
  <c r="E58" i="38"/>
  <c r="E57" i="38"/>
  <c r="E56" i="38"/>
  <c r="E55" i="38"/>
  <c r="F12" i="38"/>
  <c r="E12" i="38"/>
  <c r="F11" i="38"/>
  <c r="E11" i="38"/>
  <c r="E53" i="38"/>
  <c r="F8" i="38"/>
  <c r="F52" i="38" s="1"/>
  <c r="E8" i="38"/>
  <c r="E52" i="38" s="1"/>
  <c r="M12" i="27"/>
  <c r="L12" i="27"/>
  <c r="K12" i="27"/>
  <c r="J12" i="27"/>
  <c r="I12" i="27"/>
  <c r="H12" i="27"/>
  <c r="G12" i="27"/>
  <c r="F12" i="27"/>
  <c r="E12" i="27"/>
  <c r="M11" i="27"/>
  <c r="L11" i="27"/>
  <c r="K11" i="27"/>
  <c r="J11" i="27"/>
  <c r="I11" i="27"/>
  <c r="H11" i="27"/>
  <c r="G11" i="27"/>
  <c r="F11" i="27"/>
  <c r="E11" i="27"/>
  <c r="M10" i="27"/>
  <c r="M53" i="27" s="1"/>
  <c r="L10" i="27"/>
  <c r="L53" i="27" s="1"/>
  <c r="K10" i="27"/>
  <c r="K53" i="27" s="1"/>
  <c r="J10" i="27"/>
  <c r="J53" i="27" s="1"/>
  <c r="I10" i="27"/>
  <c r="I53" i="27" s="1"/>
  <c r="H10" i="27"/>
  <c r="H53" i="27" s="1"/>
  <c r="G10" i="27"/>
  <c r="G53" i="27" s="1"/>
  <c r="F10" i="27"/>
  <c r="F53" i="27" s="1"/>
  <c r="E10" i="27"/>
  <c r="E53" i="27" s="1"/>
  <c r="M9" i="27"/>
  <c r="L9" i="27"/>
  <c r="K9" i="27"/>
  <c r="J9" i="27"/>
  <c r="I9" i="27"/>
  <c r="H9" i="27"/>
  <c r="G9" i="27"/>
  <c r="F9" i="27"/>
  <c r="E9" i="27"/>
  <c r="M8" i="27"/>
  <c r="M52" i="27" s="1"/>
  <c r="L8" i="27"/>
  <c r="L52" i="27" s="1"/>
  <c r="K8" i="27"/>
  <c r="K52" i="27" s="1"/>
  <c r="J8" i="27"/>
  <c r="J52" i="27" s="1"/>
  <c r="I8" i="27"/>
  <c r="I52" i="27" s="1"/>
  <c r="H8" i="27"/>
  <c r="H52" i="27" s="1"/>
  <c r="G8" i="27"/>
  <c r="G52" i="27" s="1"/>
  <c r="F8" i="27"/>
  <c r="F52" i="27" s="1"/>
  <c r="E8" i="27"/>
  <c r="E52" i="27" s="1"/>
  <c r="E5" i="27"/>
  <c r="F5" i="27" s="1"/>
  <c r="G5" i="27" s="1"/>
  <c r="H5" i="27" s="1"/>
  <c r="I5" i="27" s="1"/>
  <c r="J5" i="27" s="1"/>
  <c r="K5" i="27" s="1"/>
  <c r="L5" i="27" s="1"/>
  <c r="M5" i="27" s="1"/>
  <c r="N5" i="27" s="1"/>
  <c r="O5" i="27" s="1"/>
  <c r="P5" i="27" s="1"/>
  <c r="Q5" i="27" s="1"/>
  <c r="R5" i="27" s="1"/>
  <c r="S5" i="27" s="1"/>
  <c r="T5" i="27" s="1"/>
  <c r="U5" i="27" s="1"/>
  <c r="V5" i="27" s="1"/>
  <c r="W5" i="27" s="1"/>
  <c r="J2" i="21"/>
  <c r="AE59" i="38" l="1"/>
  <c r="U59" i="38"/>
  <c r="I59" i="38"/>
  <c r="AD59" i="38"/>
  <c r="T59" i="38"/>
  <c r="H59" i="38"/>
  <c r="AJ59" i="38"/>
  <c r="AI59" i="38"/>
  <c r="AH59" i="38"/>
  <c r="AG59" i="38"/>
  <c r="X59" i="38"/>
  <c r="L59" i="38"/>
  <c r="Y59" i="38"/>
  <c r="M59" i="38"/>
  <c r="W59" i="38"/>
  <c r="K59" i="38"/>
  <c r="V59" i="38"/>
  <c r="J59" i="38"/>
  <c r="Z59" i="38"/>
  <c r="N59" i="38"/>
  <c r="S59" i="38"/>
  <c r="G59" i="38"/>
  <c r="R59" i="38"/>
  <c r="F59" i="38"/>
  <c r="Q59" i="38"/>
  <c r="AB59" i="38"/>
  <c r="P59" i="38"/>
  <c r="E59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<sst xmlns="http://schemas.openxmlformats.org/spreadsheetml/2006/main" count="2822" uniqueCount="163">
  <si>
    <t>Factor</t>
  </si>
  <si>
    <t>Category</t>
  </si>
  <si>
    <t>Source</t>
  </si>
  <si>
    <t>Document/Publication</t>
  </si>
  <si>
    <t>Indicador</t>
  </si>
  <si>
    <t>Unidades</t>
  </si>
  <si>
    <t>No</t>
  </si>
  <si>
    <t>SESNSP</t>
  </si>
  <si>
    <t>ENVIPE</t>
  </si>
  <si>
    <t>ID</t>
  </si>
  <si>
    <t>Weight</t>
  </si>
  <si>
    <t>More is Better?</t>
  </si>
  <si>
    <t>Subfactor</t>
  </si>
  <si>
    <t>Type</t>
  </si>
  <si>
    <t>Variables</t>
  </si>
  <si>
    <t>Link Source</t>
  </si>
  <si>
    <t>Link Document</t>
  </si>
  <si>
    <t>Period</t>
  </si>
  <si>
    <t>Consulted Date</t>
  </si>
  <si>
    <t>Notes</t>
  </si>
  <si>
    <t>https://www.gob.mx/sesnsp</t>
  </si>
  <si>
    <t>Source Name</t>
  </si>
  <si>
    <t>Secretariado Ejecutivo del Sistema Nacional de Seguridad Pública</t>
  </si>
  <si>
    <t>https://www.gob.mx/sesnsp/acciones-y-programas/incidencia-delictiva-del-fuero-comun-nueva-metodologia?state=published</t>
  </si>
  <si>
    <t>More is better? (Y=1,N=0)</t>
  </si>
  <si>
    <t>Weight/Relevance</t>
  </si>
  <si>
    <t>Indicator</t>
  </si>
  <si>
    <t>Units</t>
  </si>
  <si>
    <t>Date</t>
  </si>
  <si>
    <t>State ID</t>
  </si>
  <si>
    <t>State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</si>
  <si>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</si>
  <si>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</si>
  <si>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</si>
  <si>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</si>
  <si>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</si>
  <si>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</si>
  <si>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</si>
  <si>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</si>
  <si>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Mexico City</t>
  </si>
  <si>
    <t>Durango</t>
  </si>
  <si>
    <t>Guanajuato</t>
  </si>
  <si>
    <t>Guerrero</t>
  </si>
  <si>
    <t>Hidalgo</t>
  </si>
  <si>
    <t>Jalisco</t>
  </si>
  <si>
    <t>State of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</si>
  <si>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</si>
  <si>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</si>
  <si>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</si>
  <si>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</si>
  <si>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</si>
  <si>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</si>
  <si>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</si>
  <si>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</si>
  <si>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</si>
  <si>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</si>
  <si>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</si>
  <si>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</si>
  <si>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</si>
  <si>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</si>
  <si>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</si>
  <si>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</si>
  <si>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</si>
  <si>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</si>
  <si>
    <t>México</t>
  </si>
  <si>
    <t>Median</t>
  </si>
  <si>
    <t>Mean</t>
  </si>
  <si>
    <t>Standard Deviation</t>
  </si>
  <si>
    <t>Security</t>
  </si>
  <si>
    <t>First-Degree Murders</t>
  </si>
  <si>
    <t>Homicides</t>
  </si>
  <si>
    <t>Objective</t>
  </si>
  <si>
    <t>First-Degree Murder</t>
  </si>
  <si>
    <t>First-Degree Murrder</t>
  </si>
  <si>
    <t>CNSP</t>
  </si>
  <si>
    <t>Only first-degree murder under common law are considered.  (Incl. Homicidio Doloso: Knife, Gun, other, not specified. Excl. Feminicide)</t>
  </si>
  <si>
    <t>Sociodemographic</t>
  </si>
  <si>
    <t>Population</t>
  </si>
  <si>
    <t>Population Over 12 years</t>
  </si>
  <si>
    <t>Yes</t>
  </si>
  <si>
    <t>Population over 12-years old</t>
  </si>
  <si>
    <t>https://www.inegi.org.mx/programas/enoe/15ymas/#tabulados</t>
  </si>
  <si>
    <t>ENOE</t>
  </si>
  <si>
    <t>https://www.inegi.org.mx</t>
  </si>
  <si>
    <t>INEGI</t>
  </si>
  <si>
    <t>Instituto Nacional de Estadística, Geografía e Informática</t>
  </si>
  <si>
    <t>Carrier Robbery</t>
  </si>
  <si>
    <t>Crime</t>
  </si>
  <si>
    <t xml:space="preserve">Only Crime under common law is considered. </t>
  </si>
  <si>
    <t>Percentage (%)</t>
  </si>
  <si>
    <t>Crime Reported</t>
  </si>
  <si>
    <t>Crimes Reported</t>
  </si>
  <si>
    <t>Crimer reported / Crime Ocurred</t>
  </si>
  <si>
    <t>Number Inhabitants</t>
  </si>
  <si>
    <t>Number of Cases</t>
  </si>
  <si>
    <t>Crime Incidence</t>
  </si>
  <si>
    <t>https://www.inegi.org.mx/programas/envipe/2023/#documentacion</t>
  </si>
  <si>
    <t>Security Perception</t>
  </si>
  <si>
    <t>Variance</t>
  </si>
  <si>
    <t>Normalize</t>
  </si>
  <si>
    <t>https://www.inegi.org.mx/programas/envipe/2015/#tabulados</t>
  </si>
  <si>
    <t>Crime Ocurred</t>
  </si>
  <si>
    <t>Crime Unreported</t>
  </si>
  <si>
    <t>Column1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</si>
  <si>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</si>
  <si>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</si>
  <si>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</si>
  <si>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</si>
  <si>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</si>
  <si>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</si>
  <si>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</si>
  <si>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</si>
  <si>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</si>
  <si>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Medium Low</t>
  </si>
  <si>
    <t>High</t>
  </si>
  <si>
    <t>Low</t>
  </si>
  <si>
    <t>Very Low</t>
  </si>
  <si>
    <t>10</t>
  </si>
  <si>
    <t>●</t>
  </si>
  <si>
    <t>11</t>
  </si>
  <si>
    <t>12</t>
  </si>
  <si>
    <t>13</t>
  </si>
  <si>
    <t>Mexico</t>
  </si>
  <si>
    <t>Population over 12-years old for the first quarter of each year.</t>
  </si>
  <si>
    <t>Max</t>
  </si>
  <si>
    <t>Min</t>
  </si>
  <si>
    <t>Global Mean</t>
  </si>
  <si>
    <t>Global Standard Deviation</t>
  </si>
  <si>
    <t xml:space="preserve">Incl. Homicidio Doloso: Knife, Gun, other, not specified. And Feminicides under common law are considered.  </t>
  </si>
  <si>
    <t>Interpolación</t>
  </si>
  <si>
    <t>Perception of Security</t>
  </si>
  <si>
    <t>(%) Feel Secure</t>
  </si>
  <si>
    <t>Crimes</t>
  </si>
  <si>
    <t># Cases</t>
  </si>
  <si>
    <t>First-Degree</t>
  </si>
  <si>
    <t>Very high</t>
  </si>
  <si>
    <t>Medium-High</t>
  </si>
  <si>
    <t>14</t>
  </si>
  <si>
    <t>Above Average</t>
  </si>
  <si>
    <t>Below Average</t>
  </si>
  <si>
    <t># Reports</t>
  </si>
  <si>
    <t>Robberies</t>
  </si>
  <si>
    <t>1997- 2023</t>
  </si>
  <si>
    <t>2011 - 2023</t>
  </si>
  <si>
    <t>2011 - 2022</t>
  </si>
  <si>
    <t>Subjective</t>
  </si>
  <si>
    <t>Most Violent Cities</t>
  </si>
  <si>
    <t>Homicide Rate</t>
  </si>
  <si>
    <t>Rate per 100k inhabitants</t>
  </si>
  <si>
    <t>Consejo Ciudadano</t>
  </si>
  <si>
    <t>https://geoenlace.net/seguridadjusticiaypaz/webpage/archivos.php</t>
  </si>
  <si>
    <t>2008 - 2021</t>
  </si>
  <si>
    <t>Consejo Ciudadano para la Seguridad Pública y la Justicia Penal AC</t>
  </si>
  <si>
    <t>https://geoenlace.net/seguridadjusticiaypaz/webpage/index.php</t>
  </si>
  <si>
    <t>https://over-haul.com/wp-content/uploads/2023/05/Mexico-Q1-2023-Cargo-Theft-Report.pdf?_hsmi=260718622&amp;_hsenc=p2ANqtz-93RV3leT6QTScYCSgUg2RzARbAhc_Bw0__QRbOSBzrIQe0WBt-mEeslFCkeWW52waZDH-lfCBby03ElwR2X5AytPvTpA</t>
  </si>
  <si>
    <t>2023</t>
  </si>
  <si>
    <t>Overhaul</t>
  </si>
  <si>
    <t>https://over-haul.com/es/</t>
  </si>
  <si>
    <t>https://www.sensitech.com/en/intelligence/cargo-theft-reports/reports/q3-2022-mexico-cargo-theft-report.html</t>
  </si>
  <si>
    <t>Q2-2022</t>
  </si>
  <si>
    <t>SensiTech</t>
  </si>
  <si>
    <t>https://www.sensitech.com/en/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</si>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</sst>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d\-mmm\-yy"/>
    <numFmt numFmtId="166" formatCode="_-* #,##0_-;\-* #,##0_-;_-* &quot;-&quot;??_-;_-@_-"/>
    <numFmt numFmtId="167" formatCode="_-* #,##0.0_-;\-* #,##0.0_-;_-* &quot;-&quot;??_-;_-@_-"/>
    <numFmt numFmtId="168" formatCode="0.0%"/>
  </numFmts>
  <fonts count="50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color rgb="FFFFFFFF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Go"/>
    </font>
    <font>
      <b/>
      <sz val="11"/>
      <color theme="0"/>
      <name val="Go"/>
    </font>
    <font>
      <sz val="11"/>
      <color theme="0"/>
      <name val="Go"/>
    </font>
    <font>
      <b/>
      <sz val="11"/>
      <color theme="1"/>
      <name val="Go"/>
    </font>
    <font>
      <b/>
      <sz val="9"/>
      <name val="Calibri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sz val="6"/>
      <color rgb="FF000000"/>
      <name val="Gotham"/>
    </font>
    <font>
      <sz val="9"/>
      <color rgb="FFFF0000"/>
      <name val="Yu Gothic"/>
      <family val="2"/>
    </font>
    <font>
      <sz val="9"/>
      <color rgb="FFED7D31"/>
      <name val="Yu Gothic"/>
      <family val="2"/>
    </font>
    <font>
      <sz val="9"/>
      <color rgb="FFFFC000"/>
      <name val="Yu Gothic"/>
      <family val="2"/>
    </font>
    <font>
      <sz val="9"/>
      <color rgb="FF92D050"/>
      <name val="Yu Gothic"/>
      <family val="2"/>
    </font>
    <font>
      <sz val="9"/>
      <color rgb="FF00B050"/>
      <name val="Yu Gothic"/>
      <family val="2"/>
    </font>
    <font>
      <sz val="9"/>
      <color rgb="FF0070C0"/>
      <name val="Yu Gothic"/>
      <family val="2"/>
    </font>
    <font>
      <sz val="11"/>
      <color rgb="FFFF0000"/>
      <name val="Calibri Light"/>
      <family val="2"/>
      <scheme val="major"/>
    </font>
    <font>
      <b/>
      <sz val="6"/>
      <color rgb="FF000000"/>
      <name val="Symbol"/>
    </font>
    <font>
      <b/>
      <sz val="6"/>
      <color rgb="FF000000"/>
      <name val="Gotham Bold"/>
    </font>
    <font>
      <sz val="6"/>
      <color rgb="FFC00000"/>
      <name val="Yu Gothic"/>
    </font>
    <font>
      <sz val="6"/>
      <color rgb="FFFF0000"/>
      <name val="Yu Gothic"/>
    </font>
    <font>
      <sz val="6"/>
      <color rgb="FFED7D31"/>
      <name val="Yu Gothic"/>
    </font>
    <font>
      <sz val="6"/>
      <color rgb="FFFFC000"/>
      <name val="Yu Gothic"/>
    </font>
    <font>
      <sz val="6"/>
      <color rgb="FF92D050"/>
      <name val="Yu Gothic"/>
    </font>
    <font>
      <sz val="6"/>
      <color rgb="FF00B050"/>
      <name val="Yu Gothic"/>
    </font>
    <font>
      <sz val="6"/>
      <color rgb="FF0070C0"/>
      <name val="Yu Gothic"/>
    </font>
    <font>
      <sz val="6"/>
      <color rgb="FF00B0F0"/>
      <name val="Yu Gothic"/>
    </font>
    <font>
      <sz val="9"/>
      <color rgb="FFC00000"/>
      <name val="Yu Gothic"/>
      <family val="2"/>
    </font>
    <font>
      <sz val="9"/>
      <color rgb="FF00B0F0"/>
      <name val="Yu Gothic"/>
      <family val="2"/>
    </font>
    <font>
      <sz val="10"/>
      <color rgb="FFC00000"/>
      <name val="Yu Gothic"/>
      <family val="2"/>
    </font>
    <font>
      <sz val="10"/>
      <color rgb="FFFF0000"/>
      <name val="Yu Gothic"/>
      <family val="2"/>
    </font>
    <font>
      <sz val="10"/>
      <color rgb="FFED7D31"/>
      <name val="Yu Gothic"/>
      <family val="2"/>
    </font>
    <font>
      <sz val="10"/>
      <color rgb="FFFFC000"/>
      <name val="Yu Gothic"/>
      <family val="2"/>
    </font>
    <font>
      <sz val="10"/>
      <color rgb="FF92D050"/>
      <name val="Yu Gothic"/>
      <family val="2"/>
    </font>
    <font>
      <sz val="10"/>
      <color rgb="FF00B050"/>
      <name val="Yu Gothic"/>
      <family val="2"/>
    </font>
    <font>
      <sz val="10"/>
      <color rgb="FF0070C0"/>
      <name val="Yu Gothic"/>
      <family val="2"/>
    </font>
    <font>
      <sz val="10"/>
      <color rgb="FF00B0F0"/>
      <name val="Yu Gothic"/>
      <family val="2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2060"/>
      </patternFill>
    </fill>
    <fill>
      <patternFill patternType="solid">
        <fgColor rgb="FFD9D9D9"/>
        <bgColor rgb="FFC6D9F1"/>
      </patternFill>
    </fill>
    <fill>
      <patternFill patternType="solid">
        <fgColor rgb="FFFFC000"/>
        <bgColor rgb="FFFF9900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rgb="FFA32035"/>
      </top>
      <bottom/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26">
    <xf numFmtId="0" fontId="0" fillId="0" borderId="0" xfId="0"/>
    <xf numFmtId="0" fontId="4" fillId="2" borderId="2" xfId="3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164" fontId="6" fillId="0" borderId="1" xfId="3" applyNumberFormat="1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vertical="center"/>
    </xf>
    <xf numFmtId="0" fontId="6" fillId="3" borderId="1" xfId="3" applyFont="1" applyFill="1" applyBorder="1" applyAlignment="1">
      <alignment horizontal="left" vertical="center"/>
    </xf>
    <xf numFmtId="165" fontId="6" fillId="3" borderId="1" xfId="3" applyNumberFormat="1" applyFont="1" applyFill="1" applyBorder="1" applyAlignment="1">
      <alignment horizontal="center" vertical="center"/>
    </xf>
    <xf numFmtId="0" fontId="0" fillId="0" borderId="1" xfId="0" applyBorder="1"/>
    <xf numFmtId="0" fontId="2" fillId="3" borderId="1" xfId="2" applyFill="1" applyBorder="1" applyAlignment="1" applyProtection="1">
      <alignment horizontal="left" vertical="center"/>
    </xf>
    <xf numFmtId="0" fontId="2" fillId="3" borderId="1" xfId="2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9" fillId="5" borderId="0" xfId="0" applyFont="1" applyFill="1" applyAlignment="1">
      <alignment horizontal="right" vertical="center"/>
    </xf>
    <xf numFmtId="0" fontId="8" fillId="6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10" fillId="11" borderId="0" xfId="0" applyFont="1" applyFill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10" fillId="13" borderId="0" xfId="0" applyFont="1" applyFill="1" applyAlignment="1">
      <alignment horizontal="center" vertical="center" wrapText="1"/>
    </xf>
    <xf numFmtId="0" fontId="10" fillId="14" borderId="0" xfId="0" applyFont="1" applyFill="1" applyAlignment="1">
      <alignment horizontal="center" vertical="center" wrapText="1"/>
    </xf>
    <xf numFmtId="0" fontId="11" fillId="15" borderId="0" xfId="0" applyFont="1" applyFill="1" applyAlignment="1">
      <alignment horizontal="center" vertical="center" wrapText="1"/>
    </xf>
    <xf numFmtId="0" fontId="11" fillId="16" borderId="0" xfId="0" applyFont="1" applyFill="1" applyAlignment="1">
      <alignment horizontal="center" vertical="center" wrapText="1"/>
    </xf>
    <xf numFmtId="0" fontId="11" fillId="17" borderId="0" xfId="0" applyFont="1" applyFill="1" applyAlignment="1">
      <alignment horizontal="center" vertical="center" wrapText="1"/>
    </xf>
    <xf numFmtId="0" fontId="11" fillId="18" borderId="0" xfId="0" applyFont="1" applyFill="1" applyAlignment="1">
      <alignment horizontal="center" vertical="center" wrapText="1"/>
    </xf>
    <xf numFmtId="0" fontId="8" fillId="19" borderId="0" xfId="0" applyFont="1" applyFill="1" applyAlignment="1">
      <alignment horizontal="center" vertical="center" wrapText="1"/>
    </xf>
    <xf numFmtId="0" fontId="8" fillId="20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 vertical="center" wrapText="1"/>
    </xf>
    <xf numFmtId="0" fontId="11" fillId="23" borderId="0" xfId="0" applyFont="1" applyFill="1" applyAlignment="1">
      <alignment horizontal="center" vertical="center" wrapText="1"/>
    </xf>
    <xf numFmtId="0" fontId="11" fillId="24" borderId="0" xfId="0" applyFont="1" applyFill="1" applyAlignment="1">
      <alignment horizontal="center" vertical="center" wrapText="1"/>
    </xf>
    <xf numFmtId="0" fontId="11" fillId="25" borderId="0" xfId="0" applyFont="1" applyFill="1" applyAlignment="1">
      <alignment horizontal="center" vertical="center" wrapText="1"/>
    </xf>
    <xf numFmtId="0" fontId="11" fillId="26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vertical="center"/>
    </xf>
    <xf numFmtId="0" fontId="9" fillId="5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6" fontId="8" fillId="0" borderId="0" xfId="4" applyNumberFormat="1" applyFont="1" applyAlignment="1">
      <alignment horizontal="center" vertical="center" wrapText="1"/>
    </xf>
    <xf numFmtId="166" fontId="11" fillId="0" borderId="0" xfId="0" applyNumberFormat="1" applyFont="1" applyAlignment="1">
      <alignment horizontal="center" vertical="center" wrapText="1"/>
    </xf>
    <xf numFmtId="167" fontId="0" fillId="0" borderId="0" xfId="4" applyNumberFormat="1" applyFont="1"/>
    <xf numFmtId="166" fontId="0" fillId="0" borderId="0" xfId="4" applyNumberFormat="1" applyFont="1"/>
    <xf numFmtId="166" fontId="0" fillId="0" borderId="0" xfId="0" applyNumberFormat="1"/>
    <xf numFmtId="166" fontId="7" fillId="0" borderId="0" xfId="4" applyNumberFormat="1" applyFont="1"/>
    <xf numFmtId="166" fontId="7" fillId="0" borderId="0" xfId="4" applyNumberFormat="1" applyFont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 wrapText="1"/>
    </xf>
    <xf numFmtId="167" fontId="11" fillId="0" borderId="0" xfId="0" applyNumberFormat="1" applyFont="1" applyAlignment="1">
      <alignment horizontal="center" vertical="center" wrapText="1"/>
    </xf>
    <xf numFmtId="167" fontId="8" fillId="0" borderId="0" xfId="0" applyNumberFormat="1" applyFont="1" applyAlignment="1">
      <alignment horizontal="center" vertical="center" wrapText="1"/>
    </xf>
    <xf numFmtId="49" fontId="0" fillId="0" borderId="1" xfId="0" applyNumberFormat="1" applyBorder="1"/>
    <xf numFmtId="49" fontId="12" fillId="3" borderId="1" xfId="3" applyNumberFormat="1" applyFont="1" applyFill="1" applyBorder="1" applyAlignment="1">
      <alignment horizontal="center" vertical="center"/>
    </xf>
    <xf numFmtId="0" fontId="13" fillId="5" borderId="0" xfId="0" applyFont="1" applyFill="1" applyAlignment="1">
      <alignment horizontal="right" vertical="center"/>
    </xf>
    <xf numFmtId="0" fontId="14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0" fontId="13" fillId="7" borderId="0" xfId="0" applyFont="1" applyFill="1" applyAlignment="1">
      <alignment horizontal="center" vertical="center" wrapText="1"/>
    </xf>
    <xf numFmtId="0" fontId="13" fillId="10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0" fontId="13" fillId="9" borderId="0" xfId="0" applyFont="1" applyFill="1" applyAlignment="1">
      <alignment horizontal="center" vertical="center" wrapText="1"/>
    </xf>
    <xf numFmtId="0" fontId="14" fillId="0" borderId="0" xfId="0" applyFont="1"/>
    <xf numFmtId="0" fontId="15" fillId="7" borderId="0" xfId="0" applyFont="1" applyFill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6" fillId="15" borderId="0" xfId="0" applyFont="1" applyFill="1" applyAlignment="1">
      <alignment horizontal="center" vertical="center" wrapText="1"/>
    </xf>
    <xf numFmtId="0" fontId="16" fillId="18" borderId="0" xfId="0" applyFont="1" applyFill="1" applyAlignment="1">
      <alignment horizontal="center" vertical="center" wrapText="1"/>
    </xf>
    <xf numFmtId="0" fontId="16" fillId="16" borderId="0" xfId="0" applyFont="1" applyFill="1" applyAlignment="1">
      <alignment horizontal="center" vertical="center" wrapText="1"/>
    </xf>
    <xf numFmtId="0" fontId="16" fillId="17" borderId="0" xfId="0" applyFont="1" applyFill="1" applyAlignment="1">
      <alignment horizontal="center" vertical="center" wrapText="1"/>
    </xf>
    <xf numFmtId="0" fontId="14" fillId="19" borderId="0" xfId="0" applyFont="1" applyFill="1" applyAlignment="1">
      <alignment horizontal="center" vertical="center" wrapText="1"/>
    </xf>
    <xf numFmtId="0" fontId="14" fillId="22" borderId="0" xfId="0" applyFont="1" applyFill="1" applyAlignment="1">
      <alignment horizontal="center" vertical="center" wrapText="1"/>
    </xf>
    <xf numFmtId="0" fontId="14" fillId="20" borderId="0" xfId="0" applyFont="1" applyFill="1" applyAlignment="1">
      <alignment horizontal="center" vertical="center" wrapText="1"/>
    </xf>
    <xf numFmtId="0" fontId="14" fillId="21" borderId="0" xfId="0" applyFont="1" applyFill="1" applyAlignment="1">
      <alignment horizontal="center" vertical="center" wrapText="1"/>
    </xf>
    <xf numFmtId="0" fontId="16" fillId="23" borderId="0" xfId="0" applyFont="1" applyFill="1" applyAlignment="1">
      <alignment horizontal="center" vertical="center" wrapText="1"/>
    </xf>
    <xf numFmtId="0" fontId="16" fillId="26" borderId="0" xfId="0" applyFont="1" applyFill="1" applyAlignment="1">
      <alignment horizontal="center" vertical="center" wrapText="1"/>
    </xf>
    <xf numFmtId="0" fontId="16" fillId="24" borderId="0" xfId="0" applyFont="1" applyFill="1" applyAlignment="1">
      <alignment horizontal="center" vertical="center" wrapText="1"/>
    </xf>
    <xf numFmtId="0" fontId="16" fillId="25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vertical="center"/>
    </xf>
    <xf numFmtId="0" fontId="13" fillId="5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6" fontId="14" fillId="0" borderId="0" xfId="4" applyNumberFormat="1" applyFont="1"/>
    <xf numFmtId="166" fontId="14" fillId="0" borderId="0" xfId="4" applyNumberFormat="1" applyFont="1" applyAlignment="1">
      <alignment horizontal="center" vertical="center" wrapText="1"/>
    </xf>
    <xf numFmtId="43" fontId="14" fillId="0" borderId="0" xfId="4" applyFont="1" applyAlignment="1">
      <alignment horizontal="center" vertical="center" wrapText="1"/>
    </xf>
    <xf numFmtId="166" fontId="16" fillId="0" borderId="0" xfId="0" applyNumberFormat="1" applyFont="1" applyAlignment="1">
      <alignment horizontal="center" vertical="center" wrapText="1"/>
    </xf>
    <xf numFmtId="166" fontId="14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/>
    </xf>
    <xf numFmtId="0" fontId="18" fillId="5" borderId="0" xfId="0" applyFont="1" applyFill="1" applyAlignment="1">
      <alignment horizontal="right" vertical="center"/>
    </xf>
    <xf numFmtId="0" fontId="17" fillId="6" borderId="0" xfId="0" applyFont="1" applyFill="1" applyAlignment="1">
      <alignment vertical="center"/>
    </xf>
    <xf numFmtId="0" fontId="18" fillId="7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 wrapText="1"/>
    </xf>
    <xf numFmtId="0" fontId="18" fillId="10" borderId="0" xfId="0" applyFont="1" applyFill="1" applyAlignment="1">
      <alignment horizontal="center" vertical="center" wrapText="1"/>
    </xf>
    <xf numFmtId="0" fontId="17" fillId="0" borderId="0" xfId="0" applyFont="1"/>
    <xf numFmtId="0" fontId="19" fillId="7" borderId="0" xfId="0" applyFont="1" applyFill="1" applyAlignment="1">
      <alignment horizontal="center" vertical="center" wrapText="1"/>
    </xf>
    <xf numFmtId="0" fontId="19" fillId="9" borderId="0" xfId="0" applyFont="1" applyFill="1" applyAlignment="1">
      <alignment horizontal="center" vertical="center" wrapText="1"/>
    </xf>
    <xf numFmtId="0" fontId="19" fillId="8" borderId="0" xfId="0" applyFont="1" applyFill="1" applyAlignment="1">
      <alignment horizontal="center" vertical="center" wrapText="1"/>
    </xf>
    <xf numFmtId="0" fontId="19" fillId="10" borderId="0" xfId="0" applyFont="1" applyFill="1" applyAlignment="1">
      <alignment horizontal="center" vertical="center" wrapText="1"/>
    </xf>
    <xf numFmtId="0" fontId="19" fillId="11" borderId="0" xfId="0" applyFont="1" applyFill="1" applyAlignment="1">
      <alignment horizontal="center" vertical="center" wrapText="1"/>
    </xf>
    <xf numFmtId="0" fontId="19" fillId="13" borderId="0" xfId="0" applyFont="1" applyFill="1" applyAlignment="1">
      <alignment horizontal="center" vertical="center" wrapText="1"/>
    </xf>
    <xf numFmtId="0" fontId="19" fillId="12" borderId="0" xfId="0" applyFont="1" applyFill="1" applyAlignment="1">
      <alignment horizontal="center" vertical="center" wrapText="1"/>
    </xf>
    <xf numFmtId="0" fontId="19" fillId="14" borderId="0" xfId="0" applyFont="1" applyFill="1" applyAlignment="1">
      <alignment horizontal="center" vertical="center" wrapText="1"/>
    </xf>
    <xf numFmtId="0" fontId="20" fillId="15" borderId="0" xfId="0" applyFont="1" applyFill="1" applyAlignment="1">
      <alignment horizontal="center" vertical="center" wrapText="1"/>
    </xf>
    <xf numFmtId="0" fontId="20" fillId="17" borderId="0" xfId="0" applyFont="1" applyFill="1" applyAlignment="1">
      <alignment horizontal="center" vertical="center" wrapText="1"/>
    </xf>
    <xf numFmtId="0" fontId="20" fillId="16" borderId="0" xfId="0" applyFont="1" applyFill="1" applyAlignment="1">
      <alignment horizontal="center" vertical="center" wrapText="1"/>
    </xf>
    <xf numFmtId="0" fontId="20" fillId="18" borderId="0" xfId="0" applyFont="1" applyFill="1" applyAlignment="1">
      <alignment horizontal="center" vertical="center" wrapText="1"/>
    </xf>
    <xf numFmtId="0" fontId="17" fillId="19" borderId="0" xfId="0" applyFont="1" applyFill="1" applyAlignment="1">
      <alignment horizontal="center" vertical="center" wrapText="1"/>
    </xf>
    <xf numFmtId="0" fontId="17" fillId="21" borderId="0" xfId="0" applyFont="1" applyFill="1" applyAlignment="1">
      <alignment horizontal="center" vertical="center" wrapText="1"/>
    </xf>
    <xf numFmtId="0" fontId="17" fillId="20" borderId="0" xfId="0" applyFont="1" applyFill="1" applyAlignment="1">
      <alignment horizontal="center" vertical="center" wrapText="1"/>
    </xf>
    <xf numFmtId="0" fontId="17" fillId="22" borderId="0" xfId="0" applyFont="1" applyFill="1" applyAlignment="1">
      <alignment horizontal="center" vertical="center" wrapText="1"/>
    </xf>
    <xf numFmtId="0" fontId="20" fillId="23" borderId="0" xfId="0" applyFont="1" applyFill="1" applyAlignment="1">
      <alignment horizontal="center" vertical="center" wrapText="1"/>
    </xf>
    <xf numFmtId="0" fontId="20" fillId="25" borderId="0" xfId="0" applyFont="1" applyFill="1" applyAlignment="1">
      <alignment horizontal="center" vertical="center" wrapText="1"/>
    </xf>
    <xf numFmtId="0" fontId="20" fillId="24" borderId="0" xfId="0" applyFont="1" applyFill="1" applyAlignment="1">
      <alignment horizontal="center" vertical="center" wrapText="1"/>
    </xf>
    <xf numFmtId="0" fontId="20" fillId="26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vertical="center"/>
    </xf>
    <xf numFmtId="0" fontId="18" fillId="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17" fillId="0" borderId="0" xfId="4" applyNumberFormat="1" applyFont="1"/>
    <xf numFmtId="166" fontId="17" fillId="0" borderId="0" xfId="4" applyNumberFormat="1" applyFont="1" applyAlignment="1">
      <alignment horizontal="center" vertical="center" wrapText="1"/>
    </xf>
    <xf numFmtId="166" fontId="20" fillId="0" borderId="0" xfId="0" applyNumberFormat="1" applyFont="1" applyAlignment="1">
      <alignment horizontal="center" vertical="center" wrapText="1"/>
    </xf>
    <xf numFmtId="166" fontId="17" fillId="0" borderId="0" xfId="0" applyNumberFormat="1" applyFont="1" applyAlignment="1">
      <alignment horizontal="center" vertical="center" wrapText="1"/>
    </xf>
    <xf numFmtId="2" fontId="17" fillId="0" borderId="0" xfId="0" applyNumberFormat="1" applyFont="1"/>
    <xf numFmtId="0" fontId="20" fillId="0" borderId="0" xfId="0" applyFont="1" applyAlignment="1">
      <alignment horizontal="center"/>
    </xf>
    <xf numFmtId="0" fontId="18" fillId="27" borderId="0" xfId="0" applyFont="1" applyFill="1" applyAlignment="1">
      <alignment horizontal="center" vertical="center" wrapText="1"/>
    </xf>
    <xf numFmtId="0" fontId="19" fillId="27" borderId="0" xfId="0" applyFont="1" applyFill="1" applyAlignment="1">
      <alignment horizontal="center" vertical="center" wrapText="1"/>
    </xf>
    <xf numFmtId="0" fontId="19" fillId="28" borderId="0" xfId="0" applyFont="1" applyFill="1" applyAlignment="1">
      <alignment horizontal="center" vertical="center" wrapText="1"/>
    </xf>
    <xf numFmtId="0" fontId="20" fillId="29" borderId="0" xfId="0" applyFont="1" applyFill="1" applyAlignment="1">
      <alignment horizontal="center" vertical="center" wrapText="1"/>
    </xf>
    <xf numFmtId="0" fontId="17" fillId="30" borderId="0" xfId="0" applyFont="1" applyFill="1" applyAlignment="1">
      <alignment horizontal="center" vertical="center" wrapText="1"/>
    </xf>
    <xf numFmtId="0" fontId="20" fillId="31" borderId="0" xfId="0" applyFont="1" applyFill="1" applyAlignment="1">
      <alignment horizontal="center" vertical="center" wrapText="1"/>
    </xf>
    <xf numFmtId="167" fontId="20" fillId="0" borderId="0" xfId="0" applyNumberFormat="1" applyFont="1" applyAlignment="1">
      <alignment horizontal="center" vertical="center" wrapText="1"/>
    </xf>
    <xf numFmtId="167" fontId="17" fillId="0" borderId="0" xfId="4" applyNumberFormat="1" applyFont="1"/>
    <xf numFmtId="167" fontId="17" fillId="0" borderId="0" xfId="0" applyNumberFormat="1" applyFont="1"/>
    <xf numFmtId="167" fontId="17" fillId="0" borderId="0" xfId="4" applyNumberFormat="1" applyFont="1" applyAlignment="1">
      <alignment horizontal="center" vertical="center" wrapText="1"/>
    </xf>
    <xf numFmtId="166" fontId="17" fillId="0" borderId="0" xfId="0" applyNumberFormat="1" applyFont="1"/>
    <xf numFmtId="43" fontId="17" fillId="0" borderId="0" xfId="4" applyFont="1"/>
    <xf numFmtId="0" fontId="0" fillId="0" borderId="0" xfId="0" applyAlignment="1">
      <alignment horizontal="left"/>
    </xf>
    <xf numFmtId="168" fontId="20" fillId="0" borderId="0" xfId="6" applyNumberFormat="1" applyFont="1" applyAlignment="1">
      <alignment horizontal="center" vertical="center" wrapText="1"/>
    </xf>
    <xf numFmtId="168" fontId="17" fillId="0" borderId="0" xfId="6" applyNumberFormat="1" applyFont="1" applyAlignment="1">
      <alignment horizontal="center" vertical="center" wrapText="1"/>
    </xf>
    <xf numFmtId="166" fontId="20" fillId="0" borderId="0" xfId="4" applyNumberFormat="1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 readingOrder="1"/>
    </xf>
    <xf numFmtId="0" fontId="23" fillId="0" borderId="0" xfId="0" applyFont="1" applyAlignment="1">
      <alignment horizontal="center" vertical="center" wrapText="1" readingOrder="1"/>
    </xf>
    <xf numFmtId="0" fontId="24" fillId="0" borderId="0" xfId="0" applyFont="1" applyAlignment="1">
      <alignment horizontal="center" vertical="center" wrapText="1" readingOrder="1"/>
    </xf>
    <xf numFmtId="0" fontId="25" fillId="0" borderId="0" xfId="0" applyFont="1" applyAlignment="1">
      <alignment horizontal="center" vertical="center" wrapText="1" readingOrder="1"/>
    </xf>
    <xf numFmtId="0" fontId="26" fillId="0" borderId="0" xfId="0" applyFont="1" applyAlignment="1">
      <alignment horizontal="center" vertical="center" wrapText="1" readingOrder="1"/>
    </xf>
    <xf numFmtId="0" fontId="27" fillId="0" borderId="0" xfId="0" applyFont="1" applyAlignment="1">
      <alignment horizontal="center" vertical="center" wrapText="1" readingOrder="1"/>
    </xf>
    <xf numFmtId="0" fontId="28" fillId="0" borderId="0" xfId="0" applyFont="1" applyAlignment="1">
      <alignment horizontal="center" vertical="center" wrapText="1" readingOrder="1"/>
    </xf>
    <xf numFmtId="0" fontId="29" fillId="33" borderId="0" xfId="0" applyFont="1" applyFill="1"/>
    <xf numFmtId="166" fontId="20" fillId="34" borderId="0" xfId="4" applyNumberFormat="1" applyFont="1" applyFill="1"/>
    <xf numFmtId="0" fontId="17" fillId="32" borderId="0" xfId="0" applyFont="1" applyFill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166" fontId="17" fillId="32" borderId="0" xfId="4" applyNumberFormat="1" applyFont="1" applyFill="1"/>
    <xf numFmtId="0" fontId="17" fillId="32" borderId="4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vertical="center"/>
    </xf>
    <xf numFmtId="166" fontId="17" fillId="32" borderId="4" xfId="4" applyNumberFormat="1" applyFont="1" applyFill="1" applyBorder="1"/>
    <xf numFmtId="0" fontId="20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6" borderId="6" xfId="0" applyFont="1" applyFill="1" applyBorder="1" applyAlignment="1">
      <alignment vertical="center"/>
    </xf>
    <xf numFmtId="167" fontId="17" fillId="0" borderId="6" xfId="4" applyNumberFormat="1" applyFont="1" applyBorder="1"/>
    <xf numFmtId="167" fontId="17" fillId="0" borderId="7" xfId="4" applyNumberFormat="1" applyFont="1" applyBorder="1"/>
    <xf numFmtId="0" fontId="20" fillId="0" borderId="8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6" borderId="3" xfId="0" applyFont="1" applyFill="1" applyBorder="1" applyAlignment="1">
      <alignment vertical="center"/>
    </xf>
    <xf numFmtId="167" fontId="17" fillId="0" borderId="3" xfId="4" applyNumberFormat="1" applyFont="1" applyBorder="1"/>
    <xf numFmtId="167" fontId="17" fillId="0" borderId="9" xfId="4" applyNumberFormat="1" applyFont="1" applyBorder="1"/>
    <xf numFmtId="0" fontId="40" fillId="0" borderId="10" xfId="0" applyFont="1" applyBorder="1" applyAlignment="1">
      <alignment horizontal="center" vertical="center" wrapText="1" readingOrder="1"/>
    </xf>
    <xf numFmtId="0" fontId="41" fillId="0" borderId="0" xfId="0" applyFont="1" applyAlignment="1">
      <alignment horizontal="center" vertical="center" wrapText="1" readingOrder="1"/>
    </xf>
    <xf numFmtId="0" fontId="30" fillId="0" borderId="0" xfId="0" applyFont="1" applyAlignment="1">
      <alignment horizontal="center" vertical="center" wrapText="1" readingOrder="1"/>
    </xf>
    <xf numFmtId="0" fontId="32" fillId="0" borderId="0" xfId="0" applyFont="1" applyAlignment="1">
      <alignment horizontal="center" vertical="center" wrapText="1" readingOrder="1"/>
    </xf>
    <xf numFmtId="0" fontId="31" fillId="0" borderId="0" xfId="0" applyFont="1" applyAlignment="1">
      <alignment horizontal="center" vertical="center" wrapText="1" readingOrder="1"/>
    </xf>
    <xf numFmtId="0" fontId="33" fillId="0" borderId="0" xfId="0" applyFont="1" applyAlignment="1">
      <alignment horizontal="center" vertical="center" wrapText="1" readingOrder="1"/>
    </xf>
    <xf numFmtId="0" fontId="34" fillId="0" borderId="0" xfId="0" applyFont="1" applyAlignment="1">
      <alignment horizontal="center" vertical="center" wrapText="1" readingOrder="1"/>
    </xf>
    <xf numFmtId="0" fontId="35" fillId="0" borderId="0" xfId="0" applyFont="1" applyAlignment="1">
      <alignment horizontal="center" vertical="center" wrapText="1" readingOrder="1"/>
    </xf>
    <xf numFmtId="0" fontId="36" fillId="0" borderId="0" xfId="0" applyFont="1" applyAlignment="1">
      <alignment horizontal="center" vertical="center" wrapText="1" readingOrder="1"/>
    </xf>
    <xf numFmtId="0" fontId="37" fillId="0" borderId="0" xfId="0" applyFont="1" applyAlignment="1">
      <alignment horizontal="center" vertical="center" wrapText="1" readingOrder="1"/>
    </xf>
    <xf numFmtId="0" fontId="38" fillId="0" borderId="0" xfId="0" applyFont="1" applyAlignment="1">
      <alignment horizontal="center" vertical="center" wrapText="1" readingOrder="1"/>
    </xf>
    <xf numFmtId="0" fontId="39" fillId="0" borderId="0" xfId="0" applyFont="1" applyAlignment="1">
      <alignment horizontal="center" vertical="center" wrapText="1" readingOrder="1"/>
    </xf>
    <xf numFmtId="0" fontId="20" fillId="32" borderId="6" xfId="0" applyFont="1" applyFill="1" applyBorder="1" applyAlignment="1">
      <alignment horizontal="center" vertical="center"/>
    </xf>
    <xf numFmtId="0" fontId="17" fillId="32" borderId="6" xfId="0" applyFont="1" applyFill="1" applyBorder="1" applyAlignment="1">
      <alignment horizontal="center" vertical="center"/>
    </xf>
    <xf numFmtId="167" fontId="17" fillId="32" borderId="6" xfId="4" applyNumberFormat="1" applyFont="1" applyFill="1" applyBorder="1"/>
    <xf numFmtId="0" fontId="20" fillId="32" borderId="0" xfId="0" applyFont="1" applyFill="1" applyAlignment="1">
      <alignment horizontal="center" vertical="center"/>
    </xf>
    <xf numFmtId="167" fontId="17" fillId="32" borderId="0" xfId="4" applyNumberFormat="1" applyFont="1" applyFill="1"/>
    <xf numFmtId="0" fontId="18" fillId="5" borderId="0" xfId="0" applyFont="1" applyFill="1" applyAlignment="1">
      <alignment vertical="center"/>
    </xf>
    <xf numFmtId="167" fontId="17" fillId="0" borderId="0" xfId="4" applyNumberFormat="1" applyFont="1" applyBorder="1"/>
    <xf numFmtId="0" fontId="20" fillId="32" borderId="4" xfId="0" applyFont="1" applyFill="1" applyBorder="1" applyAlignment="1">
      <alignment horizontal="center" vertical="center"/>
    </xf>
    <xf numFmtId="167" fontId="17" fillId="32" borderId="4" xfId="4" applyNumberFormat="1" applyFont="1" applyFill="1" applyBorder="1"/>
    <xf numFmtId="0" fontId="20" fillId="0" borderId="6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 wrapText="1" readingOrder="1"/>
    </xf>
    <xf numFmtId="0" fontId="43" fillId="0" borderId="0" xfId="0" applyFont="1" applyAlignment="1">
      <alignment horizontal="center" vertical="center" wrapText="1" readingOrder="1"/>
    </xf>
    <xf numFmtId="0" fontId="44" fillId="0" borderId="0" xfId="0" applyFont="1" applyAlignment="1">
      <alignment horizontal="center" vertical="center" wrapText="1" readingOrder="1"/>
    </xf>
    <xf numFmtId="0" fontId="45" fillId="0" borderId="0" xfId="0" applyFont="1" applyAlignment="1">
      <alignment horizontal="center" vertical="center" wrapText="1" readingOrder="1"/>
    </xf>
    <xf numFmtId="0" fontId="46" fillId="0" borderId="0" xfId="0" applyFont="1" applyAlignment="1">
      <alignment horizontal="center" vertical="center" wrapText="1" readingOrder="1"/>
    </xf>
    <xf numFmtId="0" fontId="47" fillId="0" borderId="0" xfId="0" applyFont="1" applyAlignment="1">
      <alignment horizontal="center" vertical="center" wrapText="1" readingOrder="1"/>
    </xf>
    <xf numFmtId="0" fontId="48" fillId="0" borderId="0" xfId="0" applyFont="1" applyAlignment="1">
      <alignment horizontal="center" vertical="center" wrapText="1" readingOrder="1"/>
    </xf>
    <xf numFmtId="0" fontId="49" fillId="0" borderId="0" xfId="0" applyFont="1" applyAlignment="1">
      <alignment horizontal="center" vertical="center" wrapText="1" readingOrder="1"/>
    </xf>
    <xf numFmtId="0" fontId="20" fillId="0" borderId="0" xfId="0" applyFont="1" applyAlignment="1">
      <alignment horizontal="right"/>
    </xf>
    <xf numFmtId="166" fontId="17" fillId="32" borderId="0" xfId="4" applyNumberFormat="1" applyFont="1" applyFill="1" applyAlignment="1">
      <alignment horizontal="center" vertical="center" wrapText="1"/>
    </xf>
    <xf numFmtId="166" fontId="17" fillId="32" borderId="0" xfId="0" applyNumberFormat="1" applyFont="1" applyFill="1"/>
    <xf numFmtId="166" fontId="29" fillId="33" borderId="0" xfId="4" applyNumberFormat="1" applyFont="1" applyFill="1"/>
    <xf numFmtId="166" fontId="17" fillId="32" borderId="4" xfId="4" applyNumberFormat="1" applyFont="1" applyFill="1" applyBorder="1" applyAlignment="1">
      <alignment horizontal="center" vertical="center" wrapText="1"/>
    </xf>
    <xf numFmtId="166" fontId="17" fillId="32" borderId="4" xfId="0" applyNumberFormat="1" applyFont="1" applyFill="1" applyBorder="1"/>
    <xf numFmtId="43" fontId="17" fillId="0" borderId="0" xfId="0" applyNumberFormat="1" applyFont="1"/>
    <xf numFmtId="43" fontId="17" fillId="0" borderId="0" xfId="0" applyNumberFormat="1" applyFont="1" applyAlignment="1">
      <alignment horizontal="center" vertical="center" wrapText="1"/>
    </xf>
    <xf numFmtId="168" fontId="17" fillId="0" borderId="0" xfId="6" applyNumberFormat="1" applyFont="1"/>
    <xf numFmtId="168" fontId="20" fillId="34" borderId="0" xfId="6" applyNumberFormat="1" applyFont="1" applyFill="1"/>
    <xf numFmtId="0" fontId="40" fillId="0" borderId="0" xfId="0" applyFont="1" applyAlignment="1">
      <alignment horizontal="center" vertical="center" wrapText="1" readingOrder="1"/>
    </xf>
    <xf numFmtId="168" fontId="17" fillId="32" borderId="0" xfId="6" applyNumberFormat="1" applyFont="1" applyFill="1"/>
    <xf numFmtId="168" fontId="17" fillId="32" borderId="0" xfId="6" applyNumberFormat="1" applyFont="1" applyFill="1" applyAlignment="1">
      <alignment horizontal="center" vertical="center" wrapText="1"/>
    </xf>
    <xf numFmtId="168" fontId="17" fillId="32" borderId="4" xfId="6" applyNumberFormat="1" applyFont="1" applyFill="1" applyBorder="1"/>
    <xf numFmtId="168" fontId="17" fillId="32" borderId="4" xfId="6" applyNumberFormat="1" applyFont="1" applyFill="1" applyBorder="1" applyAlignment="1">
      <alignment horizontal="center" vertical="center" wrapText="1"/>
    </xf>
    <xf numFmtId="167" fontId="17" fillId="32" borderId="0" xfId="4" applyNumberFormat="1" applyFont="1" applyFill="1" applyAlignment="1">
      <alignment horizontal="center" vertical="center" wrapText="1"/>
    </xf>
    <xf numFmtId="167" fontId="17" fillId="32" borderId="4" xfId="4" applyNumberFormat="1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 readingOrder="1"/>
    </xf>
    <xf numFmtId="0" fontId="23" fillId="0" borderId="10" xfId="0" applyFont="1" applyBorder="1" applyAlignment="1">
      <alignment horizontal="center" vertical="center" wrapText="1" readingOrder="1"/>
    </xf>
  </cellXfs>
  <cellStyles count="7">
    <cellStyle name="Comma 2" xfId="5" xr:uid="{0CAE850D-1CCD-4320-9E35-14CD3D97CB68}"/>
    <cellStyle name="Hipervínculo" xfId="2" builtinId="8"/>
    <cellStyle name="Millares" xfId="4" builtinId="3"/>
    <cellStyle name="Normal" xfId="0" builtinId="0"/>
    <cellStyle name="Porcentaje" xfId="6" builtinId="5"/>
    <cellStyle name="Texto explicativo" xfId="3" builtinId="53"/>
    <cellStyle name="Texto explicativo 2" xfId="1" xr:uid="{B345A53B-F500-4356-9747-8DEAA954334C}"/>
  </cellStyles>
  <dxfs count="1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8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8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8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8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8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8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8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8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8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8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8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8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7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CE39F9B5-2B8F-461B-B7A8-4A859921A4FF}">
          <cx:tx>
            <cx:txData>
              <cx:f/>
              <cx:v>2023</cx:v>
            </cx:txData>
          </cx:tx>
          <cx:dataId val="0"/>
          <cx:layoutPr>
            <cx:geography cultureLanguage="es-ES" cultureRegion="MX" attribution="Con tecnología de Bing">
              <cx:geoCache provider="{E9337A44-BEBE-4D9F-B70C-5C5E7DAFC167}">
                <cx:binary>1HzJctzIsuWvyLRusGJCBHDt1jMTxhyZHDVtYCmKBQSmwBAY/+Yt36JX/Qn1Y+1JipKYoobqp2fW
5CKVmcgAHHHC3Y8fD+jfN+O/bvLbffNiLPKy/dfN+OfLROvqX3/80d4kt8W+PSnkTaNa9Zc+uVHF
H+qvv+TN7R8fm/0gy/gPgjD74ybZN/p2fPkf/4azxbdqo272WqryvLttpovbtst1+4NjTx56sf9Y
yNKTrW7kjcZ/vlztc9neqJcvbkst9XQ1Vbd/vnz0o5cv/jg+1TeXfZGDZbr7CGMJOjEtJGyT2Oju
D798kasy/nTYwIiecEwxsTh/uOrpvoCRv2DKnSH7jx+b27aFW7n796uBj+yG719tXr64UV2pD/MV
w9T9+XL793+N8nC/slXu/SFXHezevr270T8ez/V//PvoC7j1o2++guN4nn526Bs0/FbvP6r2YV6+
h8b/oAVuIvfV/qcWPJ6lH60HzE+YxZktLOt+PZDH68EmJ4xb3OamZd/90Ye7v18Vv2DQ06vi88Cj
VeEulpfPbFm8irt9ewOeCk56+xuxIeQEIc6ooPfQoCNsMCInlGObcYwffPk+Ttxj8+t2PQ3R8fgj
pF6Fzw0oZ5/uX7gA1F+qKeX+YSV/z49/3YvoIaraEDv5vZPY9mMvwtg8wRhzgZn5cNV7jP6BSU+D
9M0JjlBy3NNn5k5Hd/Tismse5uy/jxQxT2xqmQhTSG+PEh8Gb+OYEADy4XJPQvQze34JpvuTfAPV
c3Mod19Ut8CYHibsv48Ptk4shrBlYvF0PkKHkIeYCb+6+6MP1/6Uj37BoqcR+nIvR7C4r7bPzINc
lcviN4Y3bJ9ghsFl8EN8O/IdII02Jraw8TEcP7XkO2B8GncMxe65UUZX7ZNO5r8RDCJOiG1SizL2
KdkcgwGBjDFk2uIo1zzY8uLj7Yv3+2Yfq/mHdn0Pmvs7enyWb4B6tXhuTpPIpINb++GU/MNiC4IZ
gmRDviFuwLq5jSDGHfvLrxjxHVy+DD0GY7F8bmBsbw9l4AsXat6H+P4bcot9QgS3BOEw61/nfhvi
G7UZZRa6dynxcNFPSUV2H/cfDwv+c336/Xr8O+h8e4pjlA4l7rMqh72u2Zfx7xQn2IlNDumdH/Nn
BEcwpbYl7tM+fgzQL1jyNCyfBx6B4YW7ZwZG2O3Lfdrt9e/EA53YyGQcUfM7qQafIExMRgREuK9L
z1+z5mlMvh57BEt49dxgudoX+y6Xv1WzIQziGBOWOPIS2zqBCpNj8wGtIwXv12x5GpSvxx6BcvVq
e3b57Lzltmlum9/oK1iccH6X7Z+WACDH2ARz0GrIfeFyRM5CkI1/ZtHT0HwZeQRMePHcvGUhP+7z
35pR0AkDsRtqenaU8oGaWQJxArnm/u9xAPsFS55G4/PAIzAWzy6jXOq9vn2h/voV0vPPeDHUk/QQ
pCj5MvlHfIwzk9r0QU8D8L7OLv/PLOzzwCNwtv5z415beZOo/c3f/1k+TM3v4cdIYML5N/UKPrEE
tI0YP4paX8w4sOPdDagvP4ypT/vM02c5xmjpPrcqZrcf9ze/sZ6EZo3NoVDB5nf8BspKKjCoZ586
BkcE4Of2PI3Pw7gjRHavnp3XqOY2/3kD79eFf5ArBSPoUFU+LVfaJ+A1tvnQXUPH/vNzg56GZPsw
8AiT7e7imVGx0/20b6T+fWGMQLBCDAuL0M+p/evsAurxQWO2oXF2pPT/gilPo/F54BEap6/ePTM0
3nWwi+G3ZhXYcQB5g0Hr675JedzFtKwDMTZtIj6JL0eg/IpFT6PyZeQRLO+u3WcGy2l326sXm9u/
/89vzPfQCzMFMW3zqBV2KFW4ZQMT+KQwH6WRXzTmaVAeDT7C5fS5qftn3e2H36ntAzGGjj/ilB1D
IkCJQcim6NM2jaM88nNDnkbjYdwREGfX/jNzkMNenr//S+9/Z0kPkcsyTUgX3+m0gJ9Y0IiEsPUp
0RyB8sWmF69gq9g+/iEVfBqgp85xBNb5syvzzztZapArX1yoH1YL/7iq5ISAHMnJk3kfEg1sbEOg
VX5SYI5U/l+16ntAfX1P30D0zNzpcl++2HSyfXGmtGr//t+/kZ0R2CoDmjKn1mNFBtjBCcPchL0y
R+X+PzHmaXC+PcMRQJebs+eGkCz3ufphRPln7gOqsg3bAJEFev/d3zcigAAtTdjEwkd84PLnpnwH
loeBx2gsn9uepUtVquZ3gmGfwJ5LbpnHGj/s9DsRNrSOLesYhZ+a8B0QPo07xmD33DC42n+AbZi/
M6EA6aKCc9hIce8R+HHEgr2xpg2FJKX4c8L5Wqb8BYOehuTzwCNMrl45zyxKXeX7EXbG/kbPAIrM
yMEv6CeN6yhMQRMMg98ACfhUbh65ya9Y9B1UPt/LMSybZyeEvb5t9jdNN/++vH7Q9CE3WFA1Pu0s
oE2CMAlp/9PGvaMk/2DRQUdexuX+RqrD23z/YpPv+9sfGfo0XD894RGKr/3nppy9B3FZ3978zscB
CD0BDGF7mfiGnRHobyITilOIgl9HuV+y4mmIvhp6BMb7V/+/KzTf26lzPzX3zZhHv/mnD+rAlkoK
+y6w9am4fAIQE9nAEuyjCPe5yfV9U56G4/PAR3b/jz+U8/3HZT4/uOLt9d6/ewLqq2d2fnz07hbh
sayjoZ+W7pP43M/X8uOfL/Hh4afPz1UdTvFoyX+eqKMRt/tW//nSsPiJILBbllsgQRNGMCiaw+3d
IejNnFBhwkYzKHQgSzGoQYE56uTPl5ScwOYNYcL+NAuKVNje+fJFq7rDIcxOTAqakA2hFVPYbSM+
P3V2pvIpVuXnufj0+UXZFWcKKtL2z5cmevmiuv/Z4d5MJCiBzioITRwzqIUtuFB1s7+AJ9vg1/h/
NbTHsiyTequKivrxwLwe5fqi6EZ9kbXUoY04SwQbt0zI6f6Ff35H6Vy7po4Nd5j7cMpO036GXqXB
Jxe6vd1uzila2TSuA6RR/npg0XWcKz/TVmc7LZFkC1u/k7UmUjlD0ehLyyyHs4KZ3lgJ2ynyHvn0
cLWoaprFnNe9O3fZaZ617DbNx2VfTtV7IdsVL+s1EklTeOYkkrATQ+LE9tzueI+qQI2ydOXhY9KN
EPg/g/3EBGIEIe/xDAJwFIoh6FJbNuWHZwm+nkE5yDzJdNVvJJdz5025qnel0SRel4zWQpO22NZR
1ToDFbVDkS7OoiybT4tCWk4fp503NjLJVpzHZhtYH0mUfEhQUp5FEynObFb0q4xZYRYneFNxOXk2
GmtXHj5K1imnEmm5nlgv1plEudtFNX2Damm4WsyOblT+1pC7YRLVu5KUclnPVuMXRV35qVngkGjT
ckRG8HnfG8Mi16Z0VJLUa12n1aZVU+LMrV50xDQ2cyGnsymh4xmy4cHFaCSzT4zBTSfVOwbNsvNY
T2NoZapfJbQqtxTG+3Kw13FH0NZg4+iVXTNc3L2TFR0uyinsi8hydc3Ja52zzCEktm+GOPGFnYvY
obLwGzIPq8iwhFvlqbkTqAjm1JjXZTupIO7ndZqJ4uruZejwsqGpvVOsyxzdizaUMPnrdk6111Vy
et/H8TKtr42osm6Z1bmqGaV0kqhxOjLgv+a8PbMmQ+9zPbRO3U/4dS+l6Y58HLwfr5xvXc+ioLhb
yIStJ08sHAI77TQecryhc0WQ2xSRdrqaJpc91+lOz3kQ6S4dnIjYcm2oCH2go9G6eVx0K5uPptMV
fX+FaYzP+pSEd5+YjWuPpf3oxUnJWwf1Fr/Oe/IOI5FODsqn0WF5XzSOKmS97v1apvy2ryrlGA0m
V3reIdlLtxkqek150y9pZGO3Zz25TmurXw61id1B+wNRTp/IFca1bTkVF2ItzepmEBQLdzbgFIUl
lMdZObnRNKNNZBV4g8XrH0+iOPY+Gzb0mKD0WdSE3VSwp+qx92U0Z6SiZvXJ+3DEzYsSD7FXRxHb
zjmqtiQplKcVI9sk1XIMNY3mYJACXXTGaLtS4iIUUYEv7r4TH8ZW6gudQwxL53KH6hgQImIrGtyc
m2RQZzij4KqTleztPiuWpOfkOjMT4bJU1V5Zpj1EM21eNQy9lXTKIQjY0k+YYZ8NzLWkaM6jwws8
lza7WM9wstKabCeXrpZZcTPPGURUnF70VKK1Ior5+dCnZyizWqev+Xg2jnOzJFPWeFTE1ZsuzU0v
mSRZZCV3B6iWXjfl7HSmlB8MVnbebMbFBvYRLjIU99vcUNPSSPVtfIgz9iHO3L1TVn+rSDwt1VDB
YzA/CpPsCCeQWu3DhjjYtguPvsHrUZTEasLMGAleR7ip11MzvWODLv4SInUso80+pkMyOZZVmJeG
5qNDYi2cjNlVAOhXb3Jc5W4ayWmdp5Z6oxtjSWqX9Ga/G9qYX87zgD3dKhGYTO3kBOWgW+tkXQij
PNUWuzQxVUuTO8yi0bs6VpYTyXo6pbwaV0nMCrfCC6gko1OOh3l395JYKt2A+LIQvYCvso4vfjIn
wNq+zhzwiKAF+zMtqJMgDx/ePF67pUyiMYdrrWX+seyo3PIY9W7estmrLcXdRptxMNDEvBxUL/2x
x00wMNPwsZpVCNGDXpsqeZM0bXEGHjg5dt5V23wm9A0XfpaWH7VtjQujzdVWKjMeHavq1dbqBrac
CZ+vc25Wgd2b7Qqroj5TsObcgmf8ZrLfibjOP5jcSD2jlXFoNEg5EtnDNlfgNLRU04eiI85Yx8X7
quLEb5qhX1FT2eeGoStnaM3xAynma2qIn0ROBmX98cQJWEIcCShCiEUOpOYr0lLOyuBlOuk1Zirf
jRGBYNiOeenFucYfpry2nJYahqfqMblsMta7EPoLB1OjvZgIjVzBVBzWY6MvbMHeDHZWepQ29emU
ycobxGBfF5JZjjW1gzubfIBAQtWC1RlzrDGrnMyi81VRT0mQGFm8aSBl+mZnpkE+osyvY61cu9Tj
xi4Q5Mkm3WQHUPrOchId99d80pMTs5b6M5tiryM8+vDjtUXgKYajKbJNZlvgakBJmHkcF4uSlX1b
DvWaW2UWVNoaLizBN0qlxhsy5GqpdU48MvDBqcei8GwFqSWbu+hGrihD2cdm7Co3apA843FSQZyP
x6Di+TUnbWg1NM6dhmVqNQEbmV0Vpyj48R2wJ+4AciNsb8I2Ydg+PIn5Nch0qnIgIlWxthDwvkIL
H419faELQq6j2fYNltYXualX8ES7Ps1t6yqbh+m9Fduxl3d08hoOy7lJx/m8RkPu4Lyf9ywWysG6
Kc/tMs83sK+68uY6c3FXOnZB61MiY1eSrDz78gKUxXILXAk/wWYB0d+jDTJO7wmlaK9xa0dLe0pq
b8oSHWYioqeJyI3ALIrZMeuKnca6u/7x9JhH0wPgUvMgsTDYcc9taEs+nh6ztKeG980YMqFNTxr5
eJ6RtHfLuk3eU862MKvsL6BTHupIe8MtMjq2GVdX5pCYvlXVvZfUg/aKvoSPUpRXfQMhWJhFe9Np
6XVjnXtJF1dbbsJpI9WRbZMjsVPGjBw86Hbf1knstKpOL1pWmWvSmYNLRaudKmN6rxQJuBlHt7Uq
z0aZpq6N43Y+M62+DKxYIqdGFrAK2yDrLx8NPdH1qKP5/qgpWuSo2cLILdSQL+5QyQ749DJx7Jo0
zo/nlR6W1VcFETahtgIiYYF+BbUZlFmP57WOYm7FjIyrchjwYjTG9pxONAlzko9Oz223hWDs4Zmb
rmkaw7btaOUlcdssLWRMjtaNeN1ksnE7leoro4xKTxmm5c1DW+wyM12oPKUfCeGXaV5Pe2MogfQW
CXpbylw40s51WJp08HEE8atJ2dtZdFMAVyqWY6WKc2zLsCNig+2YXpcFkIHDJ5Ig8AqLZz+ZDgJt
68fTASsLdk8xCCEEpubwyPrXXmhwllN7ausVN3A6hkBZ4tOJecVgmBdVMjitNSXY4UmWBcoaLAeL
Rp3Oc/MXEdhyBpRTN5djE8KS0hd52UFp2WaQuQ0X/heK6o1SlH8s5om4fZfcpFNlWU5nTNd9zsqf
BBQM5fTxrcAjEQAvOWy+J/woaxhoApRoWa2ibsDnldwPiM7vxrLZ0baTYTM25mUsR2PNSp04Wa1N
J4uL2K3Goezc2SLVkkMacNpCbPkUmcLrSqggfrz+MEikBy709RIErQD+gwAbmwRCF8J3N/JVemtl
NUbKqPrQjHInH6mXmvb1wB2oVc7IhBeJ3nbq0pJVUEu8aAT2mrl0I9k4LMtPe8JXyTSuaiwDjZQX
62qbinhBrdxJZ33Z0MovD/mZrGHoRhN8mozdqWwip2q79yqh17sEt/uM1TsSR8uE6G06WNsCQ6bS
G9LMDq8d/m6oOl9l/DQnmRPVcZCW1lvNMFBYGc5FHOo+CpPIITralDXe4npnQppuDLrK9BBUwgik
Vj7ph1UirmlWuBODWIz7q5nUsPILmGxwjamSC6hwnZnPXkPFLu/LMKPUz5rYG7JbO32XWu+K6ZpK
T0ROR9d5tDSrRTz69eiOlyJz05spcwruoeI0aifgz7v8TMHNJinwmavG/GuwBieBAiiJwhiyd9Ke
N8ZuZK8NO8R22NgfkHEZNanTWWvar1JdeG2yAHqWmV7OFi1308oTZmgNyonG3hGxHVBLe60r1bRI
RwArgWJ1JME4G2/6OlsilnooQ8uKwRXadUKGRTGjc47qsJK5byp6EXF11Zt0i6cirFju2GwZZ2Ih
p84fUtk7QCUWsk9DJNrzNp9XZG6h/mdLJcUVg8jYz5EzVxlUzIOTt21Q9es20a4p3seGcZaQMhDF
2yqi2xzPoZ1253HBvCplfisgVXa5dYlGp+rHhUnJosmoayJWAFMnp52kgcykE80tkObJMdVbW1Xu
uMzZ6MT4PdAGZ0aJY5CzcbYdHBdOFZ+1zeuMlE5it45msSMSOJkc3sZT5lvzLk+TBeuiTXIWxfHr
eKabOJHMGbLhr7wDBcnmH2TcL2OLOUZs+7mlXeKPXWQ4TAm42uzxJgKy1a2nCZZLvI5et/Ebq8gd
aq5Gdm1Wu7F3gZ6Raxa7lO0LI/EkjV1j+thNClaHCOxYOVlq+pnMXYXfdqUEremyp7Vr55YzGT4F
3YRd6eZdNkLSWlTx+5af9fqqp571eojzoNWQ8c+lkQSTXGkNAouf2CvDblydnBKyjutrNkPFFhXe
YOuQiHWdMze1l3MUdHIlYDJzKB+jd/ydileMnuX4HeSLpnDU+z5zWxUObaDL2smx7ZptA3xUJQ4z
p4MtUaE9LRJXGnJJ8xJiRezJZPaqzIaTF15vNk6DKh81rcN1e2ZIElbDa5RFp6LLXOuWUB2OGVpk
5hSkxHDvStzI9lNtOzGVi0ybK/gXbrHz+rL0ky71YBomosKSaR+0Qr+d4VfSJxS5yGCemXdLIKEu
6GNh1rNQA0Ef0LiksPyzCGTA9FzV9aqs+xB2ubspL/2x7V1eg2Jnd0sjR77obc+IDSdr0rVIkTPh
LbC4ZZtWp1aJz3jElzXpnKTpN60mqz5GAdPsMh5VOBUsPIghQwG5O0fuwbVjo/SMNHZ5mTvzsMEs
6LAJJYxvZcvc2BXJedP5ceVWaqWSRU3DuQvnepm2IVCeJt5UyImTFQGvmDeJ/X5oRjefXpPsRmK8
4rpzyqby7SQPTWp4PWMHbXQ7TrWXRHXjNsAcp6IXfgVOtx5zCya7SV8Xwuq9FkfRu9IsQokV8egw
tVs26dt8HI0rKA9wAGEmH0zqk7qAiibh54VEnUMy7UCKykK76LNgrnapFY1BkwNfGYycLesed545
Nx8yNeVnEvPh0h6HZZ1CaZsmJsSHnkVLbBvSQ1axoqhhF1U2caeN0HKUs1gapaV8miZoIeYEtGFb
XueCdbta2EtqixD3qH5bWPUYtFGahY2ys2XVtJZHjf4dSHwYtNAdbGfsAja1lSstI0xqMyS93bzV
UIMsbSxtr8mb9i3ivelMtSi2qCjJ69yMnbufVVYvVpORWkAbYFQ8FkAGZQvqlTZAQhUjJJhpnZJE
vxnKhmwKBRxepMNrOvLiXI3AdIG82cuRsP4tg2plaAd+PVrzvFUDw06eoeHtYI+WN5JOLUErPR0R
Hi/aNg6mRDfe3PVjQCWsiraPP73QtLeCsUi3d9+r2TYyB8VxAgurJSK0JhP4UDuGaKqWrGfVKo3T
CbzTlK75+UyNmTk1ITBjbfY+QhPyLSPCXmSBuNZ0KfJ5nO0VGT9d827g3cvdd18+3pn15buJW2ER
g4NrplTuJBKBSl/wyo2NyJh9mlvlKjYPxVtRQB03qEzNrmjoIU2Wlnd3SB6O370kZQGW3L0t9aHu
Uy0f3LHrUje1aAnKbG6ERNJTbpRh3aEg77Sv8shXjC7T5pzDyYtkWPXcABmVO9hMHI3HADg2VHWx
P0fay5rR76vU5w34fqxPB0IhsbZeWtZuRya3VDRgaliikiwN8q5DwInwdhAi7Ax8WkTAQDrTsbqw
m0gYJe9TAgKPZkGf5wHsDQjMmgUsma5UTZdDARCU2JmbCgKnfdGqeaXaJKzLJKQ9BAybeGhqQtVm
K8UO2ncTwmQu2hq4QBsewpViwq8R8QrcO7wSbiqzLWmU37J1biWbicigp6mvUg5BsA0MzUJhpGHb
514MfY0ynbcI1HZoHnkg7Pkq4SED/82nwWmyzplLM8QsC4sUh0bEwqqy/cmdWbaMK/6+MvW6GGRg
d7VX9drFabqdZ2OpagPyquElkp9VLN3xke0m3jijPbrAfXeT3a16Xa8Ko9wyRC/7udnXUM42zZu8
gzwVza9jMX8w8+tO6BDY+Ua0bdhbYAfBu8TQWyWrM8m7ZaxOoTgMtcjvwOt6yzMg8PUFWRipsRla
yBotpBtiu5MQAZmu+jEPCrP1oAfjm8UQFJr4U098HEe+TUy3qgw36rNFY80r8P1dDFzFTrK3djrB
biu9wGUbIhQmsRnaNmRk6OQMRZDfZkivBPhsNrIwaftQRijIOroRDQmSPA7R6CaWXoFou5R5tRIQ
0Mys8ierBjJpBUZbrg7VsAJeYdphXlZ+YSBf29Ipi82MgA7R2ifkHdS4TmrOAeglHusaT1nYQRT5
Xd+HnTKceFoZJfVMYnjTZHkWWtqqW5E4CXnUh6JAga3pylQQm98O2DqreeX0gHCMVGiAL+R0DNCQ
XmIwcEDgQroNUlWAl4VklIGRZmsxWRts5IFIoAVUQWjAKgQRzzncdjfOfmm9RsAwsEp9uyt9eAwD
cj2GVo/0uDac/sBWrSHAVrvmdFwrbnhlVruFGBdNdzZbVVCmtqdtiA/Av82280ie+TIhbjSzoIKa
bzCg7oVy1o6NIOphWacNCERhU8S+mAeYvWzJMw8gDRHwF7tGoUGmjT3WwDXRRU3kuqnVppe5x0sI
7dIOFZB7YKhL9j6rowWfq+0cT04NgVKY+BoqoyUv9DpCOOgs6UOc9ucBreZxDDg5r6ZmNVSjr0nv
1d17WwgHCmRv4klgR+J0QsklVBRvkdK7SiXXBfwfk0O141EZ9qwBb1fXKmk8EPEWiKlt3IPJPQnF
cKlqueho6fG8CAvDCBvoQsZyWhCmgMLjYNLQI9EQVk1naCI37YXbzzP08s4NBGGqNZfFIccmKFR5
vjIb4tbd4PdTtrJofKF0tTH1G2Nmm3Q4bUkRHPpobBZBEcNaoyYQH2uFu3Q19xOQHu7aiC0g2YdT
Om1A0ruq2RyWc7Xq1Ws+lss+nS/iebzJebO0O7ku7PoMEOpFEXSR6amSLiszWlJozQGa66QR503i
R+GQ4bMki0OSjQBrEzKabSXhXjHHfo9TH9mgXJQfDjyfkGoBSrpHWBdGmbGYoW2BZFBD/I1tIzAs
iDBV7xuS+QXOwwIIUjEGfVX6jdUucwiBqTiHFouPa2Nf29HCnvM1N6IlYW3Ac/B/BThCbJ7y1kWB
7mYnzxOH5Gw1Ojqq99COelc3bKW6adtFZDlFJeSSVc5nF9KLPxZuy6e1ZQwQEdtQNMiZx8gx8rcU
FkhRum0rvGFIg0ZMKzXQXTntktm8HYZLVqZnUK06rC0vpsRcSms5chqCTlWzbFNNaNmwIZil6Qn0
ATV8MbXj0obOlqKFDwKCb2ozrFXmI6v1DKuH2HTBRbzLym5VVMMS+veeybsLU1TORDYpg6IAVCzo
6DDoyAQRtKKiZgBOHDSsX1RRHMYFLGBoPFmset9EQSqJD6i7Oa+g3MbBOCiviajTG4nLURGWpfCp
Ml0R6W1tj9Dyq6BUrfOtPSYbjdCKMLoZ7cRl0FSCtsKbvk+us5FeJgzISkSrBRug03U6AfFgoDfw
1FjURXoFfPCc1ewiY9D8yDtH2Rewl2BnotwpxtM4WlkD5MOA6Pcopj6vNnzwbcMFi8dsZzXX9odo
OE+hDMVm2KRXEVmrPLRQu0WSBxmXGyTVtSGKixZXbily6E3OawjIS4msFdPF2xyLj72I37EREitK
V0mTBHmuNof8N9bd6qA15GpyK1svBAdjErbFprgou2E9tpcVRA7DL+PSr/4vVWe25KjONe0rIgIx
CU4ZbDyWXVMPJ4rePQgkQAiQGK7+T7v39+74TwhDuewyBmmtzCdVysnI1mTWNuhFwnJ8C5zxoKIw
35x1H2zTIZybVzpM0DXmg6lo4cTVezR+I2LLHbsevEkdXHeFAjLt6lHmG50KFtpj2E+Hti1cht6y
GrOV1S9T1X2unr3Cs9g5Fj6OF+8Hth2X9s5HW7bLN+UnZ7Kp0mFNGXq8JG6zq2hUyKYpNYpN6n82
78OGuT2UeeyduuZRuog25Vx9bEH0sszi1If1ZUlM2sbhXs6ytKy+CBJfJd562JYrQZNTt3VhwxLF
ZG4rTJ8NFJLOKyHTXEF/vMLaPgyVfe2d5dZP1TF2q5K+biwLOnlxGK1S7bs7t2cFBPVj56JgW2tc
ecm+1+0lkhLtufPuOOxSOaTst6mMeVeGcZfOjL07JP70Ev8G7+x1WqKXWstr4AsI81Fq664QznRv
2+TS+lW5+dNR9VHuEF7GQuwbh9z6R788uDsWbrfGm0pN1ysn3cfKtrsU29lv08aZblQE72Arzk2I
Gq7xD8GMLkjjBoNQFY87k0SHmfJXM6+XOlbn2AsP23CObXRcnHhPFCldpj+SdvqM2c+GzykfoQbw
8YVEuV3mfesup6bj5UiXk8ZVMC9uFtgwI1Zi3l+/+BsrZTOlrO2+9SL8AgX93rrsYyTqdYxRez1G
ytq9tOgZV+V+w0j5maCqCzXLW0fmEQyahI3foo3dODcHMqkSrb6nxqPU6u5O5BRXf5pu/lGDrtl6
cxs7ta8t6oqqvxBPFL0u3bnLLTclT6o3A1tZq+AoucBAEByJpq/gj/Aqw+dE1dUzQQHGIW3EYQqi
ctbuzgh+j9s4l2tzHZzkONbkPogxY0tYCLWeYYOmjdu98q763lX0GKHUf1ziruDfm8gepDEFmemr
0cFp8Q+OhSOzLacomU9N09xiGp1GNIXL8uFiajSd3nV4BaiEP7eOH3sNLcJjmbNkoZlygtsr0WTn
U7arveFshHeAj9iYz96jhzjgr3M4lobRExTkca7PmAJQpesZw4wnUuX4eUK/DbG/m9b+DDbgaAPv
ZNYG6vyk0lWktqm+2LH+Gkj/jXK6d2aRwoV76el7E4cnauqLir3D6DdnWGcXG9KzG7AjS5ySrfvV
HTO6OJmJ3dwle+tHRUeiItHLnv5c4Hiss19MNMqsEMUgtxfD3ZvAbcxxl24+uBP/wivY2KxLe9Xv
m2g8wAd8My498S7chTG7SMcr6m7d8eiLiuixr5Z9MqHF/0KC7cQWvXdRwXtxc2zc7eh4/XVIlrtB
I4seLxMCel0kTsm6XP0Yo7bY1y6K1g3qR72d4HJ+OrjfZjPnjua4r1ACOh7qnOkQTQ1cBXKU525e
dzSMSmg4XZP5mELrcEdmVqyTxl1THdD7OpTc6DRnujaYVsyFjN1LK3EJj/y0ArJRvv/LdtMJltir
hEwxSpr6zMtU7d7GxH2hvv/RNATj9PzbLhQDbAK+qSmNLMLls3GDQ9NuL3AiL6a20OFYn+pKl0nb
FHOr7s4Wf1BKX2G13sjs7FYiXxtQE9Yv2+a6LDy1kzw6YkbjDrW5JaVdp4eSeQ66uZB9kNIWtfYY
HKNwOdl2eyWJeEEvfm14dQ7McnCHH0tdnS0Lvq3t+h4a7yedvDIK1nK27Cy7oPStOSrIsrY2p3kN
j4J8cYzN4haDGD5A78P3MADjxIiRajod+qQ/0aA9Ua+H3xHn1NH7wFBMa91ZNJgTXPj9y1ekdO9L
3H3bOudrbfjNYbyAtrruwWwUkLuWBfXWUvR/TLjk/fpCIbr5blhoFBMaw169ogYKxH7yIvRu5ppE
Xg7+L2faKUdb7ZT/22n/jIHOmeu+NKjcRlx6kZa7Gn0QpA6H7heu9wsbd8QzJY1Zwdx4P6IIJnDr
5F0H6gfMv0PsKFyFCZgvN1f1J+7BEwaom2fGslbktZ7R/Mj46q4dmscr8Dnokc6OsLCgHSk5X0pv
gYbUYSqKUGJs9iwSUobkx6LZC5XthU3jWc4oVtYNPRma+gECSuebXessUebwCn9ZGOSGvzjWhyr6
P2nlqYYkoYFe8Tz43H/qJM/d5+Yp3fy3a8a+yUkzLSntAJ79f3KP/p/w83wNmeSsZ7akLlTj2asg
BYwVVAi6tgSFJpwANdYdZAVseqbG1OlamwtH/3vs+ahrAR78fWItA+iQNY8hqVtAQXLduqPmTixT
Qzp0LPFyRBGuj1Nd6aM20JPcccDUTCguVEBOR7IM/256QRu43c99aAaPwur/fs6APgD2XMrnoSCp
+6OhPZ7931OeB5+//O/r/PcS27iYdBibMX+eg6f48zxN7bz6adsJjMiP06To9MXvknrnOj45PjdC
+SwNMENmlLQQnwRr4a+S9u+jBuQkTt2qUyj9X8zjpE2PU/V8ZB6nwrG8PzQMpeZDYXt+Zc+3Wjur
Czhzv5qACRAJzQIFxXoqh8iAc/t8gc57nNG/r/V46TgUPxmFPl9xja9M9xnAw+QwPN5xC8P279s+
Hz2PaRJT6EsbrDDRoJPASzxf7L/nPo8JQCnr37d5/kSMgqJ1k2+jxOmfZnw9LHic62noh52zAoO0
TpJuYr3aftz3q96Ztd9R6EbMm/bz5ENxqNP5z4Q+qV11kVibOSZEf0D2waiLNmwLQZa9mU3hTksm
l/Vdr8k/Tn9hpCA2TvnLINbdHNUw+f+AoLv53oiubC4UNHH3oSvI9br+mRgcwG07uGY8tcLs8P8h
8pBCAZJHwpucWlGssPdhgR22lt7JoF7gzu79Qw0jtB4Jvpjupjbv1LvVKVTdpRncopq6veNnxM/s
iKJ6jQ6VSXado0pu+JGPrBCPKUjKqzrNPS8bB1dl8pgU3dxQ78TEcpVUv0NO+RM6u5mpk10AaZhB
vQECOJoe35vpd7UflsO+EXU+WZHJes0qa1IH56Op1R5G/GkYtrNC8eC2ovTG5Bg435iN7n6FCtb+
epyGjUVF1MocVyQoEWh0my7Y5OXSjXeAHvdzbFAY/x7dYV+JE/S1UgTbztdVYcw5tKga3TpvHJay
sMl9wjMXxck6tmi7eNmHTtaj9JCAW3st82lrYXEUv4ijd3JDD6C2s/FlXm1xPnNUcmu814Tivhf7
YJIFuLMULEgaW7XrIWVOdN3zucrj4Z2hu5Ji3CmUMBXewjrhYY2jF+HDm+9ffbq8u+1WBrJ+nwIL
qb7J1w29bUXuQtfnR+c4NT5OEk65DTI5dnXqudMrr0xKFCvo8iggYZ1ssLSCKY/sXAZqSKekwYxB
9hJSWj8+mKYwF6iAJIxWVzvZRrvM5UHWQKGUXber8PGs0tkDSIVlU0bOl9F10s6HYmZ4Jqt3Er8S
9Ci2S/LZT4pqsXl7EQeoyKnbemkTe9m6NhhFy9p5DeYgRc+Q1+2vOvwaNX/8yc+8GIX7MuSM5qPs
dtHU76zrlb0/ZU5j8hr8INMQn3uLYl0X7twWta9OOppzsFk51XdlGjDjc/qwT6ONo28W2aJ0ulGA
wCtLY3wy18hc8f7kef6BLlGhW3SI0uRdGBUzu8IlrCiUTDndOqa/1V2yH/FmgtmiTmgRyPDHpmB+
PEj7WKeCeSllMnc3mdeYUjgkPbP90JCbKLyvCBACcVJ/ikEp9zsu3qEhOFWdywTOZQQDmiepMwcQ
ERrozEPOkyU1AXxxJwTA20Jh3FJipqxdFoDA65FW9B80b0D8nL3m/SetaWFifgwtXILeAzfbZMnk
ZA4GawK+0jHLA0GGejxlmnq54GEu9+LXKirYBRePx0XDtqKvDEzKS1zJQrj4ssIBmhyoqhAYgDrX
XOYz8zBFz/tuTXZbxG7w4wp/wu0To7CZ8SHEGaRrGTt8XyXQKQG8SlDFEzokY3/6eNF14EUFBdTv
hyMyMsdKuJmM24xO4z6BzUJtmK8GwhXbcmDGUhRU6F0yeOWyVlmrhzyccbUBk5AbUGc4FOMc7uaV
ZdDlcttqKAS/XfNPS0wa460tTptpDm1w5Eudk1XAAHHzBkroxPuyFjKj0pRbPR2GHnUINRlnf9Yh
SFviQjkL07rDd4q4BoCH7WVb21LJKWOBLCgc5YVU50SuxQitOAhRRmE8FtCLmuaPYf3rAvMx1lNZ
oZ8wbDzaEQW3f/IaACiQMau2OfZdcuX0q79UuQoc3FV9ydhn2PYw8Omuh6lXgXRuMGWENkrZDM/T
CXaIUuaKdkDGnNzBUDkmAfIDXpo4FqGM9sDQvOgm2aPDPvJV7eP+ZzsjReAnqTHjg+1Jwe4aXawz
hJP2NIXue+WG0L3do9bxLoCVahZ+JOOEWveFifBOKNwI3b+NkVwhS42nWfvpGsMsPrVQr+SW7DnT
hdyAaNafyg13TjIVvYD2jcGTJbIkRme2B+mvb8EyZH07ZrZuYd2vGUmazEvmAiINxlyVxfjbow1F
SusU+Cc2pzWy2YDOkkAQpGbctxh4m8rHNRDvN1DGNSyfeXazVfG8oy8GfajmUebX4q4x0tdRBdnA
za0XX7Xwi2RLIIEGaAP6sgH5k4w0o6vKog0s/gg1xuNQMMndqcN9ZbwDMLY/1Xio1je/t1s20ocB
FR5N5X+G/lS0lh8CnOm6WcDjjfj1C/f5gWAEcYb1a2/qj2Xqbn6gvnIFpm8ajoJ2h07GX2HPZqrF
iOii+3h0xJHkUOt8pClIKvHBAu+qKnhpmNKjKTxZwE49uW2LcyCdudTtm5fYi6jXtyqx37w6/LUN
6IJU+DFwNOI94LxtC8+V576OToT8SpvVwZIN6O78uyTNNTAChQ0KJrugw3OycGX7XpELT+o3RsKX
gfFvynHeAe6BkjLvYyewxAQtvdrsGC4EFu5auuZ0MhCoeBZiDF0BIIBofdt2IfNu81KftNpyCEAF
Quu5X8sd00uBljNnEMzVgOlSVPuYnfsYU3fg5IOCuEuS0yrc4+M0eOuhcqFXzPgxvvzaE7CdweEP
93jzD5YeuEGFwCsgD/25WjFZWHEBaXnBcPi47XdtFWB4uEEHy3xYKnxZS8fQlxBGJK8l6CznIL3p
qBVEk+gCrfNj8Lxzl9BT15PjPNepEfFVVOw0uLDDepEnhu319n1hyXFV4lB75hDHEBc5Zjs/LgbI
4TOEbykSVJJn4XyffTddkNlopipnEaoLdD1GjmkX/ETKKrX+mPL+p4nfVnWj5LNFhd41QNQKNwCJ
NHyNyDvZbi24RJOCu1m3vIHAIk6M3pX9swU3XTrVzZjfLfov9JppYAWe++7P+9ErEw/X/b2jn74D
pOmwfhKWYsIc3r06a8KD+7vN2Iv6Wi9gjfIRKLmbJf8EP5IvGFPajABeu/bXMNOHIF3ewQSgyND4
2mC0vxkMlUE6xTsD7yOtTDb/sTb1oZ9LzE9ooiMxYL6bp5ukdoPRJoPTFsf8qhzT5wgbkHcj57d6
HuBqux3GGDW9QirWx3BpgfhGZExr7kVwcoDb4Y28NFqBq9YrNQixIGVDdNWVU9WY7Bm6aWqxlkOH
Pypo3DM3hv4alfsWtny5OtTqn7oyqLyYT+diXYYuDYhyjksUW9wMUzGHvXPSM7+0yWxAwHrelAdO
iCK1q+lOSJS2cpAdTIm4YjtpfZUtjzxVt8BQD9blFtLAKWzX6L3gssOo54jPZPPOjQvNbd6quIjt
VKcJxrQPua5bgQGanJMKETDltm0qHomw6n8bZ41KryXoWdgK+j9KVF6HG0Wx1avL85js2rFkZhv2
JNr02akQ3FHaW797sj+MW4sLaSHvSg3y/uRqvIS8Pw9J0ufr1DHcRjCq3UirbDCuutbgYjETOicP
2uX1uQkqWUOXAipEzlHP1Rn5x/U6CL5dPULW60YZVBQdfH8egiuMPratr1at/svmQMB9fFHPbwv9
JHpXiZufb+tOP+JJLmrTHPE6Xi6Ts7yJlQDNhJ9Wx/Bcnr/53PTiR008/85kOKZmdZMd0fFwZrQZ
z89HoTOco6W56kiS4/OVAaFAZSBmKCK3/+0IN3wzk4YbqCoA06gbL0GNMvsRi3RCuVwqi7yThy/X
GsWOQbLR04xwx87plbj3rsOyfobNTv2epyJGBWeTFs8e4gZBLHeq4eJu7fZDVj+CaHW+aXfbdm6X
BKXoZ/YB2uHULG1RtW3/6voDuwyBP6SNt/hf2hYG+Vz/Bs2ScimbOt3wSM3DBYp8FECpSu7uQsIS
7cP4hiarSoXY2p9zzF4DL0QRFxMnHwN7dIbWPwsLzV4jcHSTPu4sZ4TDMz52k7U79NYNboyKrAqn
8dpA+0lRFcq8DYL1a+XP0K1nPZ+pqcQXp/meDNK7dENjwcU00aE1zZzxmc8FV1ScENUkxES/jA49
OL4M6Oc2tzgnQ9AdJKmryxTd1y2UZ+46N3ca+9RzbH8iVIirYvOYL+NSF9Psgp6plxsCD/4f39A0
gA3za6lWaNwO7q1aOEfiqr7N6RiJPQ+dPzBSLjzU/i81y4tygcIOBqJWW9Kpqi5xN1SXTbtp3zYw
/JHoanNh5IszJOG+nur5FEaa5s041P/0/cuGXg8mvyeL52Wio12yiOYtMBZ3+ZIMqVy76gKBgV+k
64W7+hWavyoSgNvnAWr8WVaDLJSuvkfBYA4+HeScJvMMGA0imlQN3j5OBIx5Im7RgpGMWf9jnpv1
7eF4j35r9kvQw9CFHBUFKvhTEW8PKYn+iCbN0m5t/XyDdpA/r2xeChEDrx49/wMa+dzOr9xXRbs1
3puCTrzULPwcEPy78iThKaNz+Fl5HuApa+FEB5rsN+LHmKw72NzBgLyQIfaddyx88RTUzaSa3yc4
QClZuz7TYrPvqDBvYIzCa7I69h3JbqQEFOUQBKTNo3phJ/4qMYBUaS+6C+XV/GMhHsKKrdEffgcX
begWTECNxayIf3aTJRxX8OiW7mbEL/W4IkfjzrdoBGAW9kpmzOsE4ALJ3wMX7LBcbPQrQLcA5bv6
ZxgwTbVjx1Aayhju3VxDyCXN0eFdfekWnRTb6I5vW4tP4QHQmGiILKsKxxfEY8ILUsgIG5nxRXE5
vZiW1enUqO0QRN1SJCDeoLUOc5UNioKWeUSCzboCwABhbIIO3knjtLeI8BjO3eqm4hFmeG5cTvp0
jKY1W2OAYf5goZ3gexKJUG/8cfdsNE7F2lAYhg1HzQy6OdZtdUG6D4FOJvo7B+nCe9OcxfOdqWeD
XLme+t4mgCq8OUS6ScOvmGNcj/7KL/O8ANLdViR4k1Fdx6myaex1/vsUgvzoEgQ3H5vA7brUAZS+
a+uEpOwR/VzFJO7z5n1Ry8zLTYxjYR9eqGtg3tUL8pbeiIrimZNBQFnmw4S2GqP5Vz2HwZeAcpX3
NSUvIR/nMm52f0cAb2LIn24hQjS2UieIPWAXTHAV27bk3gAJ8xloawjf0HS0u/iRaXseem5sTMqm
dd0zDZk8doH5iZgKqm0YtKg062PXYRyEcnLywfEPKVRHdlodNIHMNyazcWOnlG6LyuGwoCrxFgmY
tdbHKmLNadgUYkiim740NQel1IpfwgTfrIl+/M1vt57DsyGIqrfYiZYLVj6/Rb6p3p4bDOQ8Q3jU
KSfghmUVRV22NvLmugGYUxHDEIjC8RVi1b5dZXD1mwokoSBip7xV9YjsJpDsoy0ootqizWFrlJRJ
IM5YXAADXBLNMM2eEVey4lzpuFuvzw2ZfchAIfJ8/frvocUQBNVm1OGo+ArarMP3MOi33I5Re2mA
gJ7xvlGOjEwCE5aREhypI+x3MvRmDx9H72eu1u+ghDTgURO4ToFLzOuOIVuRkxqmvQBREw5Lc3Hh
7l/43DWX5+7zEdwTB6SlV/53yCBqkiM8FTwSBOS8BMY9myn4d+P4SqVLRbudE9DVpHR88K8L0etx
lCIfaNyd+8eGOGO8D534/jwUIRnx9/jz0b/HvH2cyPbYEIF5sms4oJg4b/1QX0AojQDfQ6thTWN/
chTSLQ0DGDbofNLD+CI3+MPPTZJgaLdqgIL0f4eez6CP4wrPfx73h248zIoDymedfeuxqIKsw/n+
3MOyxUB0FLW7Gf855DWO/mlbT7/E6CBXX4Fgemww+wVZMjjk7zH5eAbDMyzi+jnybqpsepQcvdei
vpsb+q32IOiAXuhuke2iF500fVo/fsCNJVlr29/R4AR7U7n6bNcBTN5SNS+cDmeAObQcPMhdBKXk
6yiJ+zo/Cuq4n+xxexzzK9U9VhDgEtYkh3wGMA5t0gb9Mwp1c/blfKk64t+CkcQH4JJYisECM+eL
VyD/xe6Tj9rRxMIeaAU363msipv+3Cfr5VnBSqLJWQ4+bmJ3/YUIu0mQMOCes+uifrkIT3wiSRDs
dMAK1PfQRIC95/MSxGMWBJ92Wcb3eZs4fKmJIPMrZZFAGznRenBuoWuXlLDA/FOL7T5wd/pItqAt
g5+eDIcyso33Mqy0g/A9BF9cEX+lmIOO8TioPJj6brca9KIgkvyPhNX/263zQC3tlbZ+OrXKXp9J
tYQkRUi4/zeI7Nbdb0GgZm8bQ5Sqat+9Bl5dGsvVwXDjmUxsBkM8GmnQ1LEEDu95KdppSCcodj55
MKNfcr1qb8HhoYJt2WHFdfHgdcYLbTy1g2Q2QslEwdD43fbR2hTr+k7pjLjgzykRGZrD4E8d+i8y
mJdv4Ke3LFEbitTZwGU2wh6b3nQXFiR4SyNeZRupL8qHDBk3HTvVj105sj3+iTTwYbYNabhN3oe3
3bp+3t6fUXjsVIH36dOG3ZuWgXDsWlVq8Duf9SouzUMJQpyQHuvaFa9AH8d08dGRw7oG+xC/wYKm
nb/+fbGE3daexHt0dnpXLcgqel3XXx09NOVcRwzxjhaGs+vKEmsQ9NcGdHoxJkn9unUQTiuzQZ9W
iXOJ+/7NsbF3851w/ugHmT4/m1TxZfJW72AM6tlh6fovk+6c/TZLXTjRiI8rvwO19XZyhexKXReF
e9RJ74VsFzBYdaYT+DnUa9VVT3F3fT7ifIOFkwBxFJPFug2eAf3pDV0pMN+VyZQsJ/B0HphBo0+6
77xccyDJbiKx8sbj2JD0fZ8Ki8DRIN7UyPXpv02MSMHfXaINkjZtC4T18ZTeDHWKJiPYzS2Z1b4X
xC/cFhmZbmZY/kHV3i6u4vn0nBW4cuajHoezekwUrp56L3VW8jIvvC1DFoYnTWb4PgrK5xggu0wf
x0g/IKfiBvKdsrfncgVTN5Bsicl8Ze1CTtI5rqjESqzN2u1NKOMvhm7wnMfqnzgoHO2yHJqs2pOh
8z96z7aFmvHM56XTwAbOKgdoNdaegucWQDpR9t9NFDfsFA5tEcA1cKaMjmD8xp6voBp4rxF5MZDr
wynpoMtDWPtM1OSI995z20O4BR3ST7W4Wj/cdUjP3Dcixrt2g/o6/X+HtmQ40B5XhI3UNdhmdheO
ZHefbrwMFt5kz2PPDU78u7eh9nK6oCnqR/MkHxtaaXtwJWgTp1v9W8g296QT99J0/nypV3CAQ3yd
YcRe0Bwsfw+vEsy4MWANBfSdNVJsKLjbL3vEuzHXqw2BYlOHyFTO3Vxu7mQLBEr0G5y71ziGsURi
SDvqMT4OCRTsuQ+qyzLS302lmy9wodpcqrq9Of4jfkFZDXGw/r2BUykD6tV3rDmCVBWp1Y8+eXcl
AkhLIl/GOWnfmWPQwWKaBaDmd3fvQTqSObiMfVf+XRWjpyOQb8fHAjZtk5yA7ik4XdLv0yWEEVQ9
WFn3EVhFczicWIC7z6CWoaMX/RrhVGKFhe6fbUpOBCFSqNmbPsK9qb9SC2m009s7xuMZEJn7Z+yk
+IrfQ2Tb4WFQRk0l8qXyX/EKUelGbYgZKQJqyMbudwVeUKczxtdTFPl3OwGMeO6h+Gn3WxP9eC6y
04JduflI1ezrMaiz6rEqxvOYpsjNdUP9Svg3d+Dta1UZ+yZMNefussW75+6WdDEwoeqObgBLSHpf
es3XPQxsC6Df599kE9yDiZrXqIr1iwj9Lm1oPJ2QtxjhkmB9okBAxn+eyOdmXW2XJ0G8pnKEAP1s
ARnWWUEIzYnhgkwNhzr7aJYTH1KTtyz0S7iwA1+qvlyfP4CChFV3KoVsgWTb7flI6N69LVWNY5p/
rSIVlRTd1VFpxItU1QSXeKh/Ayd/Hxu7ftcyqvJtIrjlWIs2BetO5LHq7BXLxibpM2qPSaCGf66d
oVD9azQR9zbWAt2pO56fe0tIwLoZTjPfzqTAqk9Yl8W33c1DGB/pGeTq9WaGMl7tkIGlwkQeMn72
5DScw3jI2tmjtzCo4tsy0H2w9uPleei5wfouYMV7rE7EWBeeB719QF1GBKla5bnaVHXkdo7LRej5
QuOh3VWuO0Mkl5ipZSs+TZc8pAmWc5S0L4Max3vQwijoWpIg0LyyfOBjdVVBy4rQ7cN7k/g8HzVz
PvwAiipJZu97B2lIrBH9PXs2EwvWKCJrX72GAmx438o/3D7YFTV/n61HUi/qzEfUoDJko8XEFocz
YgpeydH+HoXpu/0y2eD/0XUey40r0Zb9IkTAAzkFSNCK8naCkCt4m0i4r+9F3df9Rj1RiJJKJZJA
5jn77L2SWnmqdw3hwP8+W69fS6/fTWbHvvn//lzThFJbjT1xE+vV6NcHFLf6fiG0T6YNhEJS2BkN
fruSPF+zTdIa62NTqf/5LP1/X/v77v/+XONK59i4JDf/fmS9/oL/PlvG/MEeF+KA6T/pjWzeuqmP
26VHZW/7pniYrJilIuuGSNX2Z9bZzukPtMPUwDkzPnycjJZxOJ6ljSoptGEMLPu/Jae1MJSq2Ldw
dLntI5mwten7G+EggYIssp7/HnrXh8MVCIHdgZK1yObNGJObSOlg3jTFs8x7THITO+Zb4jz2yncO
3TWop1FEFJt5bKaTNie62sRGh73tj3D192FGze6R9hrICsd6zf79aYlEhDuvkHgd0SULd7nGgJxy
C0gg+k/SK01mgFY93PSQnz4g+wjsrrn1WM1y3aZ+Zd1olVIAdiYPK5uvLiVUg62jJv2p7ZQe6I0f
f/ZYc+M4fWRk0zwPBrnaNnPix97oqTsbhqXKL5yT1BvsWayLj+mcmuRAh/HFXNyX8larnORdG+rm
uIII2/w9nDqe9dgPxmUmh/loOs4N+nUazU1W7IclX6PRGJddW/Tdu2HGW/b05Xla3PrcC1T5pBLt
e9WnIshdtTIQEsam01NCrqXjnmdvXqPVMIrAHkb3vCKWjoGtk1HQkzayBuhJzvVDB4gtGJqCiEAr
vZuy1VSkSrNNI7ts5W1SzEwFnebQKZeFjZUaO3qrN1T9JDb+EzR7zw0SE1HZGku8HFdR2o7JvNS9
xr5+VaydJaFbFQUz8LRcdpPBROF/lD0bmtZsMeXLHMGKe5X7ptWKt6NccFaH5iDNTTMN3QmGTnfi
aQg//Pu0b+x0Z0rN7Ei+mxk5BhRkOiJ5xrPzXE9K3/196e/D/yrLppWqCH9wEkDEmLogswr9lE8e
cfB40E/jjyVydUI8Grvg7yt/P/D3AWfxEphrwZhwreyzxYCNAaOVGWzEA/C1stJU4FbXqHR1/VT4
vnX+ezwl9BUVbu7VV85e6OIyUPVzl06lecMq5weI9M42KazsGvqwAR95/WMhX+I0VmmY5EZ9x6P/
RCwn7f4eFXMl7xe/GqKpyeyNtowIL5Dv/lPiwQNUUZ/7RSSvbZFKUeH/vtv/ET6u3/3vocmMQZTJ
uBNX/hV5q9Dzhva2uv72vy9JrQ3tMm9v/x790TeuP5WbM87afr1v7CK/pAZTsSlR6XsRAylh9GrT
MQj1Vs0bWDHybi7MrzIxHdzB+sjYWtMZjQ/Fgdq33izmor/Y3UgiTUwGd9D1uwjfgUeggEDodMxr
LXuLV5eeTPOfwCE2tzqSTvDf113+EY4+hOtk+9+LpMmm3P49/vuD/cXwsPajI3Q6cf480f7vD/49
lnq2BaGoUbrq7vnvA5SU//nsf7/WW+lGh2QVrZjesBXY+Ht6m8LRIN4kPzpVRUayhHM2m+gxQFem
BYmhYX6le2ZKmhrxU9Q73UBPrvUsIAn8Iop152dGu9WUWIN6Pcw95Xdip4EaJiwakmbZcK88QOBb
6L+R1L6pL5l+DjB14v7U2HlUyXWHKUlu1964U5rKArsnBiVm6Yeu311Ua92XrZ8HTlqfLZU45B27
V82ivm3j/VVQx2JDi4fHSWjWLVs/iVOqdxZho2w/iVbJs26aDJU681nlQPG0VjFEbBBKsO+KOGZ4
nd77NssNvCwmVERodEy4jahwbhafJGUeGCRHZrw2DCFb0oD5Vf/A+Y7ndhbTuTLJRVZ+/eAIrC5J
5tw4eAp5u5jPZM1Av5WP+9hFh0lR6Sv/WQeLxt3mP6bVfE5zVIt4Enkg8QdnLDVB34n3uOkP2WA8
X9eSnR6LTTU0r+4MI2ss6nuHy8+x7LAqvmSd3M2J+rq+pbllUUU2hMN1XEVMAJPgbXC5nycXLWNZ
vUs+aWQ/lHlefMGQlQBsQWRP5PHLOhpPZS1umbERGylmCkQ3/TK78Y31rA4Mbb4nG93sKsvYKObX
nW3+Wqn7ozVvTbIsQdUpMordQx/n5K1kiLz3MzXqp9PKc9vTWIqVRIQ/DBH/U+QmyClacZBjzsVU
JlGB8hT0lNqB6ZjWxmLEbWNvLK40DI0km+zd41Tm4TXyHDMPL/t1pxcThudeRpVbPjSr9RjX7gXN
LA9dtKuuI/g1zNlT15uvmZiTrWEvx9HDRj1cL26vcu/MWgu6pKwiC9RjPqkom/RbP59vOZjlluPe
cFVNXeij1S6kCzDrkLXwX5jA+cvwKUfx29qOgxGHpDmpLw5l98LUYnxKeEEl1pevkYVM6qizFo10
cuHiw2v9wIz7hSJw2Hdzc4tk9OmkuCpxV7LNGUmQzOVPYoKR6obkDn1M4brptmk+vrWO/2oKDYXN
KU+Mkosg9fOD0Q5HjZV1m1cLPiZatvnqR2tjEbRKJZsWLaBp8VD77S7p3GTjJWyUq26cGv22a8tu
ay/lTswVHJFZEG/Jql2K0T4YneaeeuOcxeh8/TAQVihWGcjeuSETmTByVti4NpSiw9W7MppImu3d
YJRPwsmM7SKhSyCxhU5j+6dknSAZuaQ73YJUj8G7Vpv4qlxoig7XetNh55uT39aJYmzTG3aPFoWs
YmVjJgIr7ci93LJ40LTI7kH3sy5qi4b6XpDWFWM4VYS2ccYQey9z0AdehjJanvnTWH6uE8ACQ2Y7
JFj0+/RIVv0+773vMpPZJlvFjTHzm2sktXr9EXjYcFiQSE6hIUgE9UjhFQ7cfmsVtJQLSUaTCPNs
7BeHsNnc6Ua4YHXvqtu4Tayw8eSrlva/PgPXK+Zhws9Yj00drob2q7naW40JpUnwRLn9cUEsU/1R
ze6pceoDuJRy0wwJ08tKc4O+tt+dgtWwNJevxI8tgom6E5Ax6LZGSmvu2RZuRF3jya1suCLZZWhX
VL8Ik2sx7qxcw4jhDiyqi3zsyuGV4umX4OGDl8Y/VL47v9HZ8QnG27M50AT1YuN+kY96KIb8WSPN
1Y//kC/psTTHwGpCsCRPN1aD1cbUcCwlCdHfImembDXXcYf8UL0qoqnlTdE7M+gzgyeYrqQUiy+7
kp+LgBBCqNpRGkYlo/0gjMu1MJa4RWzjACx11/Q/jlcZYV1l97GdRgOrr+fi6CxSf4lMt9tY9jCc
GV19Kg/8r5+e6m4po6XAajiCH1uLn6QdmF678tUqLIVEYP0ChnDCmkDuvJCWFP0+WVfjZqzmx3SU
BImhwkzWXhSyCpbYtba5l8MIAi2gez07NtFTOIJaWMZzHWRxehIFNkD4FZYLB7N2frV5ecXJjl5q
8BM+0ED4aX6wjvFtVavDqihWE8bpI34ObVq3McJTYW/Ki2j8d2VBVWHYd0vJebQ8B5chxIYA4e/J
iPmdjTCAuJZxqIMm8HPzxzAwZaWE3c2rXN7l83Pc4FqaEubjdU6KI8HhCc5rEKYV+paBd2LsqXVX
79txZ0w1/fCsiXTr94MflPZwWnz1pNxQFkwSZ6t97uolIRqV7wxvWLYc7KYH1px9+65wtloaQIYZ
QzsWe0+ZP77Er+uzABFRnsMFXlPA/v2i+cNtb/j/kiq2A1VXkJ0ca4TYYhmERMe7sZz+TQjlvs2y
mZbVG6XGC1ePikyrv1/w+xmrrpNRV78mKmbYGhNpu6INfb3Eilni5GPadMRQfzNl8aXGe1n2OE2N
5qi5I/y8ftkQCv81S01upqZi+9eilHqjrAlfxRYgKOqB2ynZZjOQoq6racrkh81UPiiU8QLRsQob
boxgHtSXLleGqvFy7qf8NlEEhj2/7bHuQVuNlABUiVervxj1Sq61RvQv3QdPS9WlVnG9XVBgA7Bu
ZJGJzEKAmvHD+5iAHdBd1D24dbB9gBBJYBWvZX0xXYLqeTGvyHbqacQQccCsNa02f4Oob1pZkQTv
kQnSDHOZs4pXLk/YrdbeNE0vHFqkpTzTXwuV5RvsmIxh24m+QV/I56Ur9mowEYOZBnXtp8HgxTPO
eek/odZsJsdML17ZfadX1HWtCbxvcr3kf+Dr6weGOesOQ8YQ5EUvL9CUfGreiz7X35Oc+6fEuYCm
0nMgN/thQLTIK+0b0FWVNArxbYUo1LCZZ51Fj6sL2qghzekcishY259a5O2dORg9mYYGaw1EAdnU
GwbyGTNkXrwxwxILfstN1aeYbSY1vcuQcpsN03QxO65Qy11YcFtxwnQEBoNFtSipA6XIjzK27iqP
9dhvy32B0Tuzqki2TrlznTSHK4OdX8XDQ4+7hQBWU0REf+NgbsqvkpXbdMAn1e60d2xP3+n9+iXT
7tdfCICYdMVBK4wrI4n0Z5GaCO/p0GHeK7mcgWrJ1FtOCZtzOkyftHMEv2MIcYN0nm1/cLetWWKQ
RV+fEu2py/0SNbyjBlA/JRaHINUBJ6ZA1xz5Pkvtp8c0nrRWHdo+RDEvz27HQyY0du/Zp68Z0JOn
cX7NM58NQJjLxhqzu0Fa/6Cpld74XoirKijXSBSZiU+wZ5efsCuPmYvezgJhQ8Lh7KZ9TWcTL5Ub
SZ9CvdSjqs0ek07b+QkkimaeewhoXpjpZAfHsV6PC2ZwXEUALhvdDo2OKcia4E3iWgdYxzPG2R6K
cWWGuPrfoL387aoNDTQ6TLStHvtbOacfWjZd3debGYijp03jpcrXy9K2cqtpGBAoNlqQllHb8ruB
Y3/6/LtxnfVj6TV3c0tque7u18b80anQhtX7dFrjx7X125YsEpHoqJ2pgp2FtrrXzljmropxgimj
tlP450cGOfsU+WLT5BXmnqQet1U6+nsR+y/etGoh5dqdNVCarm77ky4I3KboYZOgc6SR76ujUGCT
jCr+dCptDSbt35Kt8VaXwy1A9OYaXKAijfMm7EZvfLaJoU758lojmwCohh2tus82TcdNPN7YqVNH
8xBYeD92hoYx2ZkRw4sEt47OxW2ZTA5MhP7A7tDozHaJNDe+tWXPQIFbK9CuQ063oZ53ANylzb1o
h/mkF9XZSBO2YH98hZcQLYkLc6kAbNU7pQ8OAT9nPb9Mol6unI8VGcHADOkaVeDa+WvqdGfHtq2t
XfYOEKtuJj1B0Nfg/24kFa9jHdyphZ/agpHXRVjPMg4V7WLYlf5Ltq0H9AiSEQk+j5OT8l+2ipGE
skuCbB5g6tFAI/V6ch6O1MXWtNnn4BqR0XVXMpoZ8IpCkqgYD06DQ7lxWGRZIskDQIIaLJMxEDnx
caQtA3t+TfFgp/UWIB9dnZ0b3epDaY1Rm7snAq7VsWp4xlom8+PVDZk0KzoRy/XWT56ZJoLsLUiV
+k27n1MnSBNbnrCl0e6ZdL9eUW/1LvfooaFE66qL4ta2wPzot/ma3aye6e1rr5oCdLqoVwS60TKx
I450wiNlv6d37cEkzxYMDmId3oTzhFUdlfvGnRps8pJVrBLZZmFdu2evxqELeyS2qFUTiXjI3HcK
xo5QsIdmffAXrmRnwDsuUphtOEO9sL8bdYiEdLsNc0maPS49dc+Kgz1FHv3exHBrUl1Vwx6OBfhr
FX8AAJxN58tAIQr1Ye7v1hXusevC63cb850GBUh+SZ636eIIl5AWKNXT7g/1p9TXebsUFP6qQjm0
7INZOoIgGiwpKZhAlXl3Nzvtjz0BkGpFoKcz6ZeKyY6G56t0XWMLYpfLQkM1n4e5DQbNJOEEiEG7
1mf1NJQbHS6j4bufNgtYNCb2qZjL0HD6Yqdr7sVqte5oYeSdTP4VRCWXv2hkYQUuVHj6PsPPS53t
Brny9BBayM6oCA5MRvKWMMjZDJWPNqtXr6C3n7zRvjiKZggODTqvs3NRGwNRgGouRUNyTDdey/KK
03Uw4Il8pme4VkXQqzh8Ai+xlaBIYozXsKKzpb8wW3zsMr/ewmchYbDiXpYWzurkX754NzFE13QQ
Fg2KjXBEXQd5tiWcZuDfhrSXrfJGs6p//pwTEK4octEc3nCi3+LK6reUqV5geqyZ3JEEGoqUYFKS
sg7vY50LphntX7gbh6VnhNAuA7MKbuFxhNkywkRquO23Q2+ZgaMnU6jPDN0QnhnbmADKnPLeIU0h
ZwcDoef/lCYbZeLdytYG5eYfmkSQtWpxGM4ecan1trb9B68uz2TVasDWeI68FK6U/8Jqb7tMpnKp
GEdaXJWGLW5irBlxcVHCfPUn3WVgmp0ZIR6KpSPQKG0sYea3H3vfmQfFMtVOmWfDhfQ7bPT1RYyk
axBmuJkwrBPj4DwDW4V1HH95eNIA0sHvnozf9vrfJaS6gyEr3wsdsqMuWUIV43tqB+PT9xay2PE/
xxgF19N0yF360nEA50gb/1lmw+PULzuJI46hKkU6vcbOlu6LrAxqCGVzT4AHFCSWfUtpe9N2GzQI
MoK+99F6VRH2Yjl43sxJARWRZGFnGF/mtypFZfKqhinrAJe8bs0bv8wYjsgypoz+l2jVfjGs6uHv
Q848YZfgOAz/Hko6LbI6PkbeRXQHistd5YMSSgtCdWBBkiipRuO48jceuwX0TO4seF5ZSQnPXzk7
M3yBMj2mVXHb6dVwGMb0tkkrsYdi99RezaWF9o3XnVaJPQKNnIlEnO/LtV3DYZgFTaA14SkQFeBo
LwIRt26Epb+2Xqtd6oUNN9OTs74Q3tN0gukC6te4OMVWGmSyEsGI30j6MzllPYDkqw6j47277Rkk
zZtdr/HGb6tgRlU6MEl5KrPqe0aQGof5EV5+u4dj3FPpT2kw1dmjQIXdCphU69TuoJSwl80UIwjM
75VdPZZWd3KkSSYejLlKmQo0XnWrecPFn9a30fN3bplfbAEAJu/JTlo+YcKixiZD/cs61b1lZXMH
iGtjly8GHseblei7pVlpsOCwZOcRWLL6YymByWbMLsoZNJjnQXLxR09ujJS4wkjWSHlW2ENnXP2a
CltVR+wHF1+raYb1ZBvz5neSsEpcX0FTaHWmByunfHUZoucxwY/UnG+7pvlozeJT652Thj0qkuvM
4Qj8JRhmkzbZMSuLIfja1kafPGwiULktb6zDofFfO5Nwo2mB+W0whcJeRIurHius+idv9sBocHnD
PfC6k9evQ3R9UsqrnMhEMIuN6r4y85iBff7Vc4gHJvWyh0w6ZW9zDerGMKhlwS/aZPUtom4ZnQzH
fjDcmc6+Tpw2H2xWSw7ewEpXSpxJTp0xAU8/EsvcsgQc86q6guqadJNoMBGVyZpkEhIZ2sEmSpiS
O9SBtY8tgqOwx4+RGHLRSpxjhvup4uST5vgxk+qmaNRFTnXYWD1JwxrE9GqMr35afigOlgjaGg1h
6pOD6SSPYyIPub18rxxttOkm85KwmbKUjmbowSTjTJTRT54s8JB6rT1VDruJdk0/TtZDXtxyMEMa
9DEtciHU2WoAK6e3JFhPMnO2WVwz7re+cNxDtkA7246M4IoCacgwP7nqwYCK8Si78oDdaQ6B2V+W
bJd4KolQy9tN5pPolIP502VpBFvxyBgCZbT87puVRqCzjC1Est8lR5DQezqChDdaVb0T2JUrCbrZ
J+zijyJ3NuRS0Ezs8X7q+i88lEfspHow1o3Ym+h+dSxvDJ0k+TXL6mPTx7HNMtxN4oXRQJRM8lu2
VOpZ3525ftDkk7PWM1eVg/GernFJWk4EPldqry6GOR78NSPBl/Nq98aEWZgAqj5lwHnZmcfB+dLb
5a3z5/1kldjW+9dqOZaAPlGTFzzZyU3MyuKm7qPjmC+DDshVyZfEjT/bn2WxHufY3VBOne0Y/CP3
CHevBf/VG89rmt0tuV1GgH+eOr+CWC2JDnTLG9RVKGLkOqEooOkmw729GmfFi9XZ2+43TpN70G53
qmE9qK/toc3QwmfLmXt2pxiCAxOwTdriVLzGZhLHfmqclZdh8Netc71AcoKSc2e85TTcG08Z90Bf
vGDJepDmncYLYb1AHP+w3/vejbI5xR1L+RaYzfjudCDVChKhxmmI2X8E8u2VF0eTSpy9TtRTNhmv
c/Gq0h+oF/eOWcTBXd7bO5nM0BzF/Awe+VCv6MLEiAKJucRuF7pO1gMMsDlNoTa8ODq7WJotXyme
sshhfro1lum8LnBJF4dIALobxkCqo97+bK2ec228NlxJp3J/zydVOC8t6UgcnDf0nGOg+voSa/If
pqYoX4pP1wQVINSHfydTsR+s+VZH8O98jbs2ofdefA1uTgNuZVGf45L9oGY6cA3bn1VUXDPk1kia
7BNr+ZhZaHcrr7FJTzyvP8yIPfoIhMja6vajde2/JePbooKyWMflOc1+Cs7M2mgapGc77hnm2KCJ
XMTMGoHXrDl1Z1liLWj1CqxnhBTPZTPUgVNaFKCll23jRvDSWVMTLfUEnqn7Nloq1ZR1Jl3EvpzW
r1QbSS45WSQTusCqvnQo5jgnv+fWPxo1pleUAdjWoCkb3l0kJAiSC90ywbLsGW3hIr0dnNxCTBj3
fahqcjFRmtAFhI92omORI7en3pwcpiDQxF4W7IRwHZEgdjasj+1YwgVUyyEelcWOQVRbSGaHSnvV
q/SnYlUIOX7+zWts6nkJ4LEh3JuMmQjJBobQlVqUxr01qFtjJOiOXubRgiXlzth2nUl4sydu3H0n
V6tpjY5H3gt3d8OKnNYmwY78aPvzW2kCBkAbsK+MmallFUxajHaHPEWUJINXER9YMio96ueuTa0t
JEaWc0q5wRRH3lgiCjfyegxbr3ZOmiHMWsfaqTmkwte4Cv7WlvzEljCHDZ7lwHM1K/DEA2jnNzXm
MUAJBiGTcy90fdwk8figq6aOVCWeY3t6xjZKnqSesBKlJ8t0bjODiYCOX47SZQgKxz5zXNCN4cUb
UqIk21dK9xhnza7KHjpNf7KsNsVvL96TkSIFusPNmlc3GQpi4GXOvSzMR18FUso6rMjsRxyFQ+6O
YwuaVNhgIdcPTjALYatysQ7fqNrvBB3upxSl0ajIui2a+y2aHyxnbzUCHK0wX4u1yJbrtWIFdqI3
HMrUE2QUqXOsB14uUT33Dd6RvBS3FjFprWoP9Dlvuqhk0FAihaPT05aX095yEP6Fnu/QDjCUOsPG
d0xgnwXDFKyaBhVhmGFR2uSm8QAQV4QmhPlpqA9uDkZDcOBXXeufEK3gPHtXpzhLlFsimMbGep9x
lFNIqQtBxgdZ6PS/TCLgchTWP5WlpLBAvaTwnIaemXCrLWLL6SSggHugAIuHPRLPWI4LKt5Wy/DI
DQWBJLW+7FS+m/SCpw7kR71itvG1iNwZCxc+Oq1jEbYJszJ4Im6gPXocK4PPI7LkqcmGtyZnwpzM
cTgUzqvTqZt+TtiESKoF6VzdOJN9UQYm5bjtAKN4dGlxJ5/1+Zi78weTr90oGcchmZckCMWS/Svt
DGErbScOiKkuDKTOyTw9TVBMKAyudKUc/p1ufvaIGBxJstcyD0oiWfewq8mO2/mJSVYW9JTC/lAz
e2jj5872OGMI1KjRM13tbQ2Q/th+6FZzRFx7WPqcZaR7B4UOd3xM7q4k2pUMHqO+ZZPP8DZI4Anz
GFfyV6s8jrNxbuIp5zn7oe4ksEor5h9xivpat/ScHZmYFMiha81B3hQHNTufjND8XtxkRleGbtF1
gC/GLvTS5Mv062eaG/ZejRhwOu4wzE2hV4nbHDzTzp+mLw8F3U3yu2Se24On7pilrOF6HWk5hA2R
DKatOU/PsQNP1m2u5VYpT/0WUevXg1JIl80RaG7Jgsh8hoVnZVgJuNLsuHzc7jVJc44vc+z7CcmF
wPun6c8bIVRY+uN8WZ16CHRz/nYTYw2ES7Mcu/ULZdlLQRnjCjoCQfwX87c7kaDE7hx79U3lu1GH
gQw3BaaM1FtRXuovJPFLaT0Tm0lCnyl9QI/3b7T7s1lVu0E14GfNweMAHKydBQ6FNVe3jtbsmjw7
uzk51nrh7R6KG/Snn5Y9KEDWJxvxWq+jf1AVxEVdr7CSJBzFiPzcI0WFja7t2xzhU/osHCkjcAHU
Y4KaheblnsYSS8KkPtiSM1zKfWCyna4T1h9p90/o7c7ecSQWvkKd4594nfz7CjnTHZ7orV3ihg+c
9XSFLsKAqdgD68cpnyqCgcSbR5OJWm2gYYPbW7kPpwwWkwWuBTSBSDxgKwUc/1G+2hq+opJAP9Js
mZ25rRRBuY3NRePL8caruogtyIxoyDZXCcmWjI2aZDytKV5O35pRuXXxIFP9kDuq3PdCPZtmx11l
Ug/Qg/7ix3/yVwwIrkpgj+TsEkOCg6b0uSYGBJjxFWQ15YDLbZpCfidXxtEc+EVAPR36ZdjRbmKu
mrc9BSaFbPrKsWNuoLsUvzaezwFuYFBnBWcdVS4g1DR/H0VaYyGok+sE/sNXpGtQ4S0x3Lm86WvZ
vtL5cmDPOh6n3P9NFn0KBg7BqCDvBGXTPC7ibMjF5YATjMy+KPcjWYJs4WWcPT/7yEdtDlilVFh0
lJXDVEfIbE3MuRrz3s5skC4KrSK5jMo7s1axcBYjh4ZoJ2MpX/K2QBhpX6nM1KHUpzd9wj1Gotwr
Tn2L6OfECmGPtG4MyLAvFXxtMGtZlkUeJMnAmIrrKTTUHJmPBLfW9D/B0GkHR4iduU7OtkyuWFbV
3qu4Ove1zkloqFjwZOiIsTqMQ8ET4ZxXhrVyRY3zfhufs6na2s23qVL3gy/5ZbRZeHtKw1KbdsUn
7CDu7zh/7hFUMDSZTMMmge2o0puHFdtiONrVkz5mhymx0EHBqXTrr92BOM3L56EqvlVmvg8+N5tf
as+pRJZdh/nDTpwPYQJuzScX2sGCc0w2U2A55f7b7jVA21q/KVsTMjmnGlYLeifqO+01FT0tmTBW
Gem0p/Tx76hE+0KfXpCJAq/lvknKp2ztP5ZPvZ8Q2bRN7u70xjOYucsDZb7HQWeohyCusHn7BBQ7
zGzwJhgxb72EwB6IkGgCAdIs93iIXo3E/G4W9bSuqJW1U770In8apCQ16wf0DNWcHye26UX3LmtX
vuslJiTHKIHszaDI2/aZoABDAHvnD5W9czhtZWXSptzM2znLdLIza2sQgdkBvTxrlvaduPXM2Qmc
D8cUknViIjd5VT6Jk+KgnuiXN6oH9O4D1J9i0LHxAAnJoPiHzIthpKw2jD7vhqzd9p37WVvewRTd
v65sLr705kBWjJvEwaCpDtsuhz9XuFC0GLO2HN3TJfOBXOYdxTW8b07I0fX2lnIGHtSALoNrGfGO
XXnisDhbgskTlcWUdz1nFaDTvLvMC/cSATNU1gzWQvImsBUHuYHmLsD0UzlzmBVo6t3IjsY4G2zZ
QNY+tuzvVit+Ctf+WUDaZQPpHhepeXidZjIPXm7eDxoazfWgAImPO+DEDebyxrqpZgzd7rBsytG1
wkFWr1QmcKywGSJqKmDjJUfg1tc/mFOcvJnc+SqeIXBQs6QrHKDKie+xi2SyIaXl+efeTmGW7DLb
6MJu5rCChKgixwgbrL2jga8l/7R8yXk1mQ3pqp82Zq22/VhzbN5K1EEDcw04hrAiUxlK/Y0xLHem
qiF2WdPHWjRPGeeKfBHOS/cccIdqwyG4LLmc/QrIdq1ZBz1wQ7bOW8JBpjfEhpJwKsW5KedXS7cu
Snffm1LfeLH5r+A4aSKsygtlEir8MBvDHcVnDCb6WjcZEI5kfRJd+kxIi1A9+0OZfutmMdHVv2EN
/zEtxAXMOJ9VubzOEzWkTNk2fCPh+IIWWB5wsKqk6+5tTIGYG0Duvkyd8eDamk5fnkJrpOuKkwZU
lzFfT4brjBA+DbcBklfYxI4Vcu7qi77AnrMZzZsDGQLcxDFToaFnGRmK7nnsCbIY7HMdk49R/6z7
5ZCsQm5da72dB8aGeso5wVg5GohrdSQ5Smzj5ljzM6zccLte1rRsI72b1UYXnorIdn+XIzuSZjP3
1Oi0MgCjqwG4NB2fsE9t9IFfGOf6vc0TgPljZQdfIB2bVDP2Pu4WnWjF+tbOcK0SE92cEuQHrBPL
A33HbFiYicaNwjISruP/oevMlhtVtq77REQkkHS3Vt/ZkvuqG6LKVUXfdwlP/w/QPrvOdyL+GwKQ
bMsSSjLXmnNMFAoi+FGlFPtF5f6cdBazQO5ufcUst7MuvYK/VbRTT+mJPhBOEPl9opTs5xGcFpty
e5QYzCfaDzszau6TNMKJiMJsJBMNDHG2tZpGrRubhVHSAM6jqGeJWJLxwzJ+HAkrNoYZoEJtelWD
G16VRvfVaY7/WMvvRUMV3TaclGnJ9JvRpL3Qu9o2Cpg65d1I+9PxIJ9zh880oAndB7r5IEOHhWW5
1XMECi6wk3HuHniNLs5jxEw0dW8hKYR7U+ashseh3FhtCrpcH3bY0uptpdkJ591s33J/3rh+8r03
AsJAMp8aK2BOCcPpuUh2ILZVZEwPvg9o0Y2uWdv8aitRYNgGOz0647unIKYrSY0tlkDkAiy+nRHO
ep2y3dOiBRQBzlkwCUtQX69QP011+JGZ6L3NXoSEhYgzi3eFFTGmGpky+o9JTPPRO2tarD94vfet
dYCYpb3607ojxVguKg1fgiipVUIfXcFtAQremntVyYo1gYy2OkJ/rm19vtHic4jB5+V1UlAi6M6s
tvSwKBA/zbKJAF9J2XZnG0qUQaN+U5LHs62H6hg38lsK2INCfH2RMj2QP/umxbRqDHNLkOpc4AQr
Zxm6vQr1+KlsAWgbFEMC1HO7CVrGA74tBqRgq+YmDDpTOkx1iy/V+ZA2M2wxsGx0bWNPTVzcRkEL
FaHlwUpa/2bgfUHMDpnMzgG0e5W1znV0hGqkvIZlj0w0xsyYN6aYyvCM55ruN7CKhzDhVsklNOk+
/4zIrYdsoBPmUHUwSg9UU6pec138Kgzh73SX+AxgaCP3S967rmASOZHhBfqIZGItpp3dOMRREmH/
0GjM3k4Gl2QSxflGNmN1rCXk02WzHNplXc65eM8udWR40yZNb2uO2Lnv4tyqUakXyHh6DATY7FCl
1v3Idgpc/Jq+xeK9aQvkic0ZgZy2jQMDN+t8atkgHWfJJq2T3SH7l3Nczt9NOAfjxEs6DrnWe2yv
q25Gh+KABgy67M2I0L+HxQy6MuE0cwdU2bHkG5rcd8VMGx3njZ/5dL8xXrJKBY26bLToP3vLoTuD
U4lnbYHYHbSC+02ZAQ9k8szusiEMgnwPWVzlzK5N5myemJvbA0VLspLnXuqyaf28vu9lrtfrm+Uk
JrsGIe/8pFQ3Kl7Q+D2bv3R1aA+wyNU/GykjFtXD2cxCDaOP8eWlAA4dXiHLDH3lUBRjguABjfQ1
UfMi7J6PKlWkTdEZkVlBtbVB9OgPNLFqGySVMUwEB8zvzPIPL3tMdXgT2vhJaBZYAyyhU5AChTsm
2LaPKFq3tqVO2fzp9vKtbhCNhQFKvNFeOWZRwvBPTLAAgaRNQzgidPzToPGui4jki7+fzPJpLZtm
/tz8lkgHxEdE+HxfroNolN6m0+X3uEGHn5+03zKgFqF4k2z9ZUTKus6Kiv4ca3FT/0VB9DfZdRpe
c4yuLb9l0rrmCH4KX1c1U5/j/3lfJO0z0or3y3t1f5j+Njcty2MSWLWKXvwM6a2FBT9u2R0IeU0f
qmxoiE60v+7nenQ694e7ZTeo7OK4bIZsZj9XNsKChSYcOa2b8CWbL9j5MrWMySHiLfkwGhae94vp
f6+r5eLyk8zfQrA7c4/0q8/lkmx7HeRtAfFFV3GM4Co8BAgcdstb6i4E3uXNVv9+Ne7fj38P8yZD
qooIw+ZjzUAFHJe9Ipgo29X0GRFGUBKtmvp43wjvn73lHaObQLu3poMfVu10TJk4HUeVoGOaN4ml
tUgEmZLk6GJYcQMl7KsqurXzhrZCt3Ih5Gyl47NuHCVRhFXOfRJcU3jzxpgP16hiGtmUdaOK0ohU
k4OV0rOv9JCs8xCNxzYzzVXnhS1qJnAv9bKhvh/Sjn78+3wdndqD0cbNYfnx5QEjdImHyCkTLD+1
PFCOUbuPJ5K89Ug3T5bpXX0ReNfKMWjTUhjOck6RhIaqxgH6ajpZ/7Q8I/Rr7yrN7jsy8DlC6T8/
mXWwwoOS0Xo00nVJ2flmaW5ws6tBbCgJtfdzg66Cm+bmxLxUhYHWm8NlQxyuOpnwZ5afWn4e61Hz
NHKT6P591v2peIzyMusewyy6uqKwT3HVySvJlhgTsEWzTo7lNZzPjfigNxlN7/Uk0xA2DjNxBsL6
2/KUv8+zoxMESO1p+UXDxOKYC2DaoPlAv6uuUWkZ9z+yPAEXjiQlcWIBh0+SUZA/J6zS3WlpQHgq
gkl0ASGaeFH41Noje5MK8qoeUiuxrlLrjtXkm+dx/lnGd+uqkQGwyjDj7pZzy4bbr8UUh0LA33P6
GKfneT44RpV/UJX6Qy0yupVOMl7LcqOoe91ciJs28rtHcLbG1bbHlzgR+altQ/O6nOpGuoIOKVFr
DanHcmp5MEa5frANFgPLuWXjmWPDh/3fZ7SKNV/AkkoaxOP8fWo+NNCdSkUPf37K8kBskUXV2vLj
719fzsM0ekhqhxCTf1+Vx+SLkjR9+eUZ4/zis7att52tgQcqneoKdTl3Lf+pnDe1C69WkjzXTxiA
3GCwrnrhWFfBiLwq7LFCesg58E/WFca5mkmldMLmc8vGgxRxmjPXQUf8vbxizUofbenRcDsNFKYe
kqpzNtoEpLTqSYdELv+m7Dg+KdTzdIURD3QO/WHFTBS293BtqxcZTi91y3x9ctQa09+Ppk20azVv
8lqF29Dww7l07l+XB0RB3rLhINux0NHiaFBpclGqPyxPuZ+r/VPFmv96P4o1/UbOxWkwpLEjhj7c
lxpBG9iNp0dkAQ9TQfzM3OmKiuEc1NYP7ljvTUPEls8yK1YRyvuGdnryaKHFeFCaHq29ZngzcVdP
kf4a94b3UFT0YpXuvpWGv28ApjY+L5hR48Gq7QfbQUnSeJcBf9KI061Vwa/Sg9UYlU60bgr7oSJj
p8l8bxul7S9/6A6xjmGsivz6oTOS+sEr0i+VEDKKqzc31G+7SgUg8EOQm1S97J7Uer/8IT3d3JtB
RPQH4m2+0ReGaus4MVkv+TWXTE0/A408Ur77pxENR4VJl91lY7euYH43ONpq2ZXz8fKIlRaghSA/
t8nT1CiGjeUJXhr7/zx3OS71VAdqyk/V/+75+TQep+wX+STEjS0P/s9z748sP+HGzdonRPJQaRrU
9b/Pvv/RDgo1apr5d/PfvKdl62+Xn/uvX748en9hE+AGp42JK55fEoVN86EeDbkeXf8/L3t59n/9
2vsPxmZbrusywvs0/+Tf16v//d/vf/Lvf+yFcY1l1/v6e+q//rH/facsMbp7SVoYWm0+g78/o6CD
rTDfAdIc1UtlWfEOlLtVSnUryrJ/1iLl7YPRdx5II5gZuxLJKjy3+GDGev8sxVDeeqox88FyJnZq
tSvdsCeYEyMlveqDk/boEhpGkMvYd+OpLIarOe46wjrela3Vj4jpCQSOlfMs054ixOyTPVlTPdIF
SkaLZmhE1dRkGT7WHtIjnr/W5NQ/L3tBjn6X7nN8Qt9eU2X3uq0wtebZZoVHeQvwDAsNnWVXbvcv
HirSOd67TnVsWCVRxro7eKsJKelu+allo2X5Omnkwa0gpNrE350NSXfGc6yjlfTJ2eK7/FDpLkkw
lkV9O0cPFkoChXpPTYcK6MRyRHrCRAMBrUneYFQLgA88RTC6t/mYY3Ke97QiiA8D/SKf3p7r0V7q
nlPCul7Ae+pEPs24QtFhysOCwa1z/F76w7cw4593cxb4QiAXLa3GPyEJIQrQqJ33LHd2uFdJq4sU
4U6DeaHlGqyg6zjfXJM+MX3g7FEmtnbTcu9zoLPwrSrdx8xI333XH7/LGBkQ7Y0Xj2XBKbWMkkpj
6T2if8CoVGjvlHSdWzWN1RM/jE8lpYjDeoAymzV9GkGGDcivzA+HEWjUZPTsaTmJ2Hk3Q2110A7u
7LfWaMZeipSoOwJkKsonbQK8sjtZyzWQRrTuuQwpJmJ5f7KYle5LynpAfcLt8ioh4qwmwyAap5v2
mtKo41PyQi3bYOnIhf9agiqYm3TDJSCY9GiPIljJTP+VWPl4pear7psqoTJHZPpuUM0faFi1iV5d
OXtHUILJCc32p7EDXI77wtHGXSUUfXzHicH3Ni3+BIRAGnp7j2ipx78bbT6sh+aaFemqmzFmLcAS
3CgRrYX5sG6F5Iry1BUIJkWF8i3NAvkHt9MbTIrmkyYo/Pa8bLd+RCJCYe+gNDjNKlQuJnLCaM8G
9v2HdqRNS3APtnudldjJt03/1Padf99L5M84H7RzmIylua6QsRFxpJfP1oyiQ+b9Vvuad6vosfAV
QtKndTZkz0rp2Bxi5pa+71pQaxDU9rGbHY3MHy4UIBq8dP4WzUB7QClUfvCGwb0mSNGQ3DfLRMJc
Q/49aGl1a8zyyx2T8AOqoloji46fOh+hnVXSBjNL9RWhcSCSAMBKaBtbOZQVxXOAq0NIJdFo6A9I
HTNM1FAHGZPOexpM1lnJxLRNzIfLObAnR6+siMqYhvF7xH1DNu23wQNwnzLB2ybMqBhTwpCqWU1Q
Eia0geCh639t0vopcEv3JD1qk5mSEG3nYaSK+Iblk7imdlxe+ip4JkKAYEhBm+s0mkDFTdJgnwhG
do40iaNtD9XpXYuKWxIhRob26IMa6j51qdsfnSzzdVkZ5lPdWoQPBAlsBwMQbel35zpWrIJpAW2J
dSY22gytFzcsgguOHTw34yH3wm+mn86WnnSkmVNJtZzrhHnRWxgTW+ac7i3QEBtbGJAV3oazZ1K3
kpZrHAOXWPB0RtyE/m/6Lu5jK5migEgKmQk5Tgt/jGK91FrrxbfqeuMixd+ytnPOZRh9ofUujpjw
QLNoIV9o0Ig/XOUjx6T0cTNrFLcs6oPvYgDoUPgmhUo7O4Uld0Vhix8k+OL80sL21suXcnK5bGWa
IDZxmoHVHZ8alhFMv7p9iM2knQdF5rVt/6Yn/sjE3/0aSdcg0lTvENfw7bULEuW5ZSWH5Rs99ka9
x3zWP6iZq2lk8AoyeLQFvfr1GM0TONHXN3fmDRRZT5m099EjzYc4P6xHVgVPXuo7l0gLyjeGae4x
PZNYJxAHQNC8ztx6aSZHvph+9Yegolwm+rmZuQaWBStbL/v8Us2HznwYikitMFgQS1TY0SOYJExd
UZJ9Wfkuacf65zijUUP0dpVue99Qfz8u5FpI1SsNSOyLxptPiUowpHV58Qf9yiz+Q4j/EFkxNQQs
a2ff66Jt2Df6izclJnHBQbfyG0X42EwLLJUZUaj3Ci5TDiM0hydBFhsYc77emr7SRb1yLWsmRgon
2vlC/TJdG+Nl3dDnlfacAstdGyJHSqT8IJOL/Y1bWlVvBC9hpTt18QhkQm2dCMEx/Ho19C9RC9Kl
FB4wcI7ChvanFuB/HriMojp5uY/vMTD2A4y1AJCn3X6rrPLiyAQKfUL/N897/muu/BXfR7S2ywic
LVtvIHpioDJ6Hw0xbaDWTs3bNNL/MAlV2zRYHW+B6ZwrLKrv5JRhrcpw5C6HOHu0B9SVULFivrnL
MFhJIJ2pZxziqHAfSdTN9uEYZngr+jNeNPENXIbHX5H205Ra9ALMxkpQU07Wa47ngZ71XO6d3Q+2
8c+eFoxqhfkPBOuMkHJhJu1rm/ZEPJY06ZeTpFV9RCLcJaTrDVbTbXURMutVSl+FARbrMHfyTWN2
2WuOTBg6sP1rcMkF0oNS36CoaK8leiWUKMbbciQqjx7yVlO6eBuyOjvbFhXJYsa4tBo+nsHA/Twg
BXya7HGF5mv8bGuUmoiky0MkRfgSC4cA1jHexkrsZN8gA1/uqBpL1r6gPrGck00JWHAY61ufhN62
HskE0cAUDlX2pff2ayGH9CiJptjmAiNNVdsQLG3bvC4byDFEiVBsQjXFuVBhZHDJal4mZUKazt7Q
w3o1xh1OeZ1cvLBPiczAmL1R80se7AKJYcpECn+jfjUDTPdcM/YvewRF2QdfbfKWdoAJCt0Nf3Ym
Eaj6FBXPxqSsI8QXvIHLHdOn70Cim1ffoJd62+U/Ww51AUO0dTwQpYhKBWvIFzM0PyyJuyeHvbzT
gNTeHN2l4IReeRXxVXklC7htB/slqq3+lT/6y2hr/zxoRC1HSeT2z0MSkYkSuM2l9HCh5aXmvHoG
UQ9tlFdPhNmi6XW65zz3hieDVfmbLpvn3hrV0/IBt/7wXOhTfarS6gqyNrp2QcJUp3fSLz+kMipz
/Zthh/jbvCg/BYJn1BoAWsLGQT51NBI0RjOy8fruFJip/rN1WLuHmtsj6bDzT7+EI6/cItlrdZN/
Ntz1HcnMIPEycXNS/VmafvbJTcTbZVW6NW1UYRESRwLtmk0hGWajvDxNVrEdNJ/gxaL/6m10QW0P
5yrPB1LSqkA+CuyP1GTwIUZV8zyK/LvnUeBDzAAN0i+SRxjG75Q+9FfAleEr6CVtPrDxXj1BNIIP
nJ5QG7YvfZV3T2h8YnQI16Gu099VevMxHf02+DVMtw33DYrp2pbDbFmKyo8gEoSLZB4dp/mwYRYA
PqKl51Vhg7XaClRY5SVn25mIPUzxed6HnUh6Nr0bWPmlTj53GbMWWQ6XzcLPJ/8S86Vb26A+wUK3
tXIuWum5x4lZYoBYHZbFfI5sUO4u3GgvfW3gVUoSDWpSTX4kHvS1O0LCfdC0F7gszhP+V47MbnxL
pZOeHEoL1w7nx1HXp5+UMvHSlDV86vlWt9zvaAZmkARLHCjc+Mo6bk5mFbwJkXfnbJgVuvOtyfi/
h38f1cILc5w/vYrVczO59UGf6PCUaOqopkPXWy5DRwka/bFOuG8UOWdbm0gyi4xHo6RtVSy39CYs
uVXaY7ExJTWwrB7jdz8mHRrmR9w6SEJFE1KHQwLRW3HxaE6lwfy1M5iTUvd+SAqwTnd0nSiQ3Neu
6KkcME7pNNo+k37s1yhtxcGcD/vA2pPdPT3nyRPxQs5TbrEKYX04fmZDcuXWV9KbVdaLNMwPhRgN
B1/wG4V+hSAULFkT1QWSZKgn9UItaxM4FA29wn50ym+RSOCbmP2HZRnuMQtpmmcqrzbKaXsmv4V2
oXy+A/JQ3+yYwPsm3wYkuD1GlQOByp4a5hQsDNGjoluXgD/1ItAvjqCjruVB/BoyTBHI425BjIqV
agjzoh3CcROXYmVD+bppGdfd8sYWXYhIltSJlY1Fdh0Utbo4GtElVJh+IhxAT+x812L/9787mqZ+
VlYlz8tvGnXxkQtVnJbxq0F9he03FZckkQGOezxTBGu0sAnK4Ts6ZUbh5wSs4xolNgAvt2Zcj+vX
ukxeWagT4TufGhxKZZVl4jWZH1RN2cGjwUa6PBq77g+SFNJtGSBTTWYCYiYQWwy655wnmCRvpHlt
lvPWPMhDsvbuh0FgfQjKBlSeOzIkEZwuz3InWWwKQJmUNdtqW0cWsc69/AyArP7KJpb9+nwDJrmr
zi3kGpi795GdWV9Fl3zFmZ58o2NN7XCow3Uaj/Kg4hr9SODhQu/6x9TgraAztJXkzuNqA6Duqc77
2ZNXGkvnJXFD96sfvE2mOTlSONDIvhF3vz0NCEbcWp8kOZQEhiFopazBhHgIdq2txVgZu+E8w5+g
RdG4TtEmgA6qiPuAdwMyDdAiG2cNRDZgHemXr8OHEZkU3hy3efK0Di18LV0qjkVzKUpwG6FeuSTQ
OsZ2JsqloCjDRNdfPXv4Roa8fhlJBHkdIR6sWLP7e+GU24lrG5ovbitbcXkmjbLfRaKxDJfxi59g
MMqmBL29JVneWibxS8tTyCF/pMUZoGlsjGNaqfAFtzFTUHu8LUdgR/CvuFQze7JqllOy8sIXqf4E
85PcREzXZjIQRP9necq/ALpV14H/zqvVCfnztrRQFKdJSS6VaTPJKnz7BwVUuhIz4084rr3RahuH
43w4VuiBXFioSZYn30KneO3IgQgeAuA0TPD+eEXwiT/kPPmeOmdJkbyppcKSGk3NfKuz8fAD9b1/
sdLevaiKQDlGYf+z6X6GUad/MBVk4c1H7CVV9LPttKc+y9s33zDFviq716G3cdRVOZrFKRVPeRaK
VavMddKm1guEAItPhJcTCKWxismM1UT+3RXvFMR/LjtwLFs3aHGEgVn4YVdfccUiACCYvi255eFQ
T6J3GQ4rrdUvEzN3VILE2iD8Ny+uSW+CIF3yi5AlwFoLZ6QCGSYTkWdRH+SIlgMYWiKI9n2GKBxO
qEOUTqkufkHmVduV3jZVmvNYai61HMN4K2sbG4BkrNecWfOU1d0V9xOCQyeg/Yuzn34ASqekMnbM
e9VVY65+VV6f7FVOao8oTbnxA5fJhtX13N61Pc63meQ39a3Yq6n/Km2bhXQwGSCjl79EntxG+gGp
FlHrh3uTyw1cFF555YcER5t58Qn/pOhNhNJNu80YCrhEreJRbweTjnH7IvSyPUABs7ZuEdtHKkMS
cVzT3HoxMy6s2QY6veBrbTZQyDQYNFbzfN8AfMdUa4ADGmRVb4t4LSNiJ/o2ap+XjUpLAiSTdtqF
efozSLL6OUhSqEtm+RtM1H1nPhMkEEsnI/KR0xfjlkVisRc4ST+KYV+4HusvFz5HUNKc0Gv2FNdU
UbVPTe0UT32StVC4fPFz4P/Yk5VKqFocnBfwLAEa0MVsY4Jw0EWPoEMu5PWFc9IeBSmNtwqkd60/
RcjL7N7XHu/V07YU6RqOC1qIHhoZ69Zw2KKW2xEJNYOtzYa6oirwaAzB4f5R4H0eN1EAe6RNmLq4
mX7muk0PA7MRqIfMfoPuSq1gvDVZXjzP/xnOi2AQ9te8U7ij8xUkA/U0SIWq619tW8z1x1buzNLx
3kNzPIgm/9VPsXnV9TbbNR4koLTJ3NWdlqkF3H+cvHyqGpQMC7TTLD2oYZl1Cr8QV6pHlIAo/We/
+P3yyUV6qSJNI1WgfOxCPSHns0tOUIC9UxTgMlzSaEofnGOXeuEJcjw6jhz9TTL0AEH0gixNVSeE
bPrjeBW/04oZAe0q8mkroe+Xy2AcgSkgMAo3iGyoe1AZWTY63Bu03Di7zByeMP2dbWCq5Nmc5+5+
UOMTbrm3GZZBgNS4DmZoppHV7i6CqrRNCT25gOpDmo2220urkL/LW6MQpdAFuYWJ5f9uhz8Ys8Jf
uYYMq2yQYd0zRGJ0uzWO4GzdJXGxJ/XopnQe/fvizIziPQGv92EAcqAQqyGi5pQ0fXMCMcm63oqi
n65+MjWUeXUCB7QV0TMeXP2ZHvnas4bs0XXVa5f1/WtoRv1rQvQQ/OUX3zPrY1GwGiKEImUGahrN
ay248+k2BpUo7NBIzl8j2uU6HTHgTbKZheHy2BeKKMAKo0HXZAwVAnlv4Hbi8f6PmZ0Z7nA3Oqi9
PLWrkLnsUg/BX5xg2ihS293JeepONaQiATyTl5YAH+R2hZ1cxLCvHaioIP+svZFa2kenME2xdDmM
1Uw/7lJAMP/nwaTwfpiTcB8XjGzN9ONSoRheAJfpQBUVRdLZ6dt6VYD1AomUouUcRUoeQWBcl086
BsHaiiSk6VYb4yksquGoxyxOVTT8Xr45uUmPKY7zQxO43qWSsQuBxk0QZHWfbVZoeyK38Jr72rUD
DfAtZVDCVRt6VzxYxk5q5rXswmltzsv8ShD16fm0gY2ZoF1RdF2g8kxiIa8sQxckUxINHO/YaFSM
PWXhhcq7qTpQHs+bbmYyULHohxknwpkguYWZwxWLsXytOXI8qSDAeZjgOqcgP/1wqVQ9dBOqdc1N
MR63hnaSbTltXM+orkAt+QjxW0RYcgASF4XOeOgmv//uJJvQN+g0JuVn7CfBppQTxnFP/FJ5NG5i
ZAIH6vcVQ1zW7SkRNc/L6j2eQ5Umo4FA1FFHg2iJXAvI+kOKQeOnEURbzxzkH66xo2enxc4Gkrex
vGy84LsKHho9dX8w2SbyBt/RKXRLuWdGUdCN9mgxcsfTJbpMr+129/EHFCDBBpnVvTske8Yimb77
NpEIUiVUVX3l07QX+PGlZVIE9IiLyA0MTqb30taYJ4a5kED9tUNNOR7KuThCQsa6rsBAJPUEeNLg
Onai7LYM9lUU3IpGtx4J7ZotwXX2FavfQojmR4mOfA0XetUrf4RYyExq0Ll+S+JhQCQ16+W7BZCs
fR5SUlJ1J+oQ3qDDm0HHLDeMdTrEE3mHGsGRBKFLK6KaMIqQ5jp8LMfSt8tI4cxj2TBNGNyR397D
Yial/gjGxZsU6qtKYX8DBRxWfjjuwPwz39GK9KPz3vvMnfbwMiB/Gr46Fga2tjYfjQvAA9yH2vCW
2ZP+gdhIX0s3qB4hbHbQrKpLh2YJ3wj4PBzrVQ38KvBXarAn7G3Fqw0i/k+t/6ReZ23hmRYbBQL3
QlF9bc2pS6ocs4vZozEdSC1aNs3oeCcqv2T6WisQBdFTY2Vf93c5rIzLMh9oTPSrQwsgggrQL+bl
2qro1Mwi7/XzaKek5wUEjsBFP0YG96B5jtnTd780yOKFACBTlpq49uQpHJNenuyxp3pdlNHwAgff
Qqma1ZcMe+kDETrj1RGgADMCtwsndX65oYk4q1SQ0TMfgkVQvvikHOKOAik5oqVC0QWTV6/7Fe7r
gMgdSDcGtpqdyjG5TkNKsGGOQ9jFMN+NrTi2oYLRC6oJq51ixKza3TKqxgGkMMOaLl7U6OBxHMTf
gQlnx528l4nAFTTpw4tme9FuuYpq2alj4gzIIekAP97vqwUj5UUlNCEAS3mPk1b+8piXM1kewEXm
DeX7zDo6BGi9JIXxsmT/WAVex9RLbrWX3mKTZk3oNN71/gvriOpIENVbnWjSdWRTPaO4YW4su6Yo
28Y0cMrvcRSc3EDvDrkjgwuVKxOVLpMVTGIPiR03T51rq4e28zEJkQfkPLneNFEsfS+7ikSCqbCd
NQgP+mjzZModGL+YwZAKaGdASfyw1KniOtiCq+oj7AsCbKJoXIM6Ed9Yq37Fkl5qkUKKwur37PqN
x6INEnHaRUelWwNiL7x2RRV1eNfYi83+n73w370JsYkShXz7/z93AEWPdwyXVs2ApKYCWsAcbkAX
ScMaTL15CTWglAwT0X1pcnOnusw44OUvtoYUybeIEDF8vP3PvDMQ1/dSu1SuSf5IA4KNuozp68n3
Nk0OsWJlim78lptp8Gk76HlD/IEX8vD8LYXCi49x/YB4jt5p1k2PVgt9PGni9lWGxSwEAWc1akSd
UkDY5rNWapn3LxvAi7RLqI5CY/nyq4JPNiXpx4phP0gN5DC6FRa3DX6XUQpSvWYdTijSYUNNtd4k
ZAcRBs2mmsrhYFemW+3C2KqAO8Npz+Y1ZtbBh2rrCdd9VsKDjSiwjAZFIvrAxkPIWhJIKq4hHWTt
Mc1yHF1YUd77EfUz1pVgtxzCgELIxOcesXolRMuHGO3QNhbmGP1MAqa/rvbrHluACareO4UxUPbH
QzhiVDpZg+ufSn9u+qNRX/hmwjWLy7K3bHyKpISbkxkWVjLaGCZQPHOS4mhgiV3+xWUzZu+0zYrP
WJ9OznzfMhE053CMf0owUmMAyGGbG4Nci97kDuqnB0FwGd76wDj182Y532T/pMjloWlviSieKLjS
uOUKUiw+uKyWgLZl+u6X3adqCH624GhYiUyvuLcscMYd7rUkwIFgwI0I6aIVvoc+p7CLfU6x+Kwq
dOSJhtUAzBa5C/ONZhksVOi931+pWRPzRE6gC7EBcW5Xx6fRyrhfKqrgdWpA6GKDu04/NWUpNikY
faC7iXXTsODRX9few4BwUODdEMjnQ7yU/pp2trVRvqEwcEUmtrgJZdr+3vUBkn+I0JUDWGlgATlL
z4rgqoi45AxgUgvrs6A68FfBIbkl8EK/L0IEA3w2hhKgWaEqs5uSCTKKkWkn2dlx4mSvmmuF63BM
Uai3JLxFnmzWeePetCFVX/93J2DqNGmhf5ZkWtDwxXi5FKcMA/fBrOh+dGw6AYHITn1tzwp+HZaZ
JXCWaEtfvQubaGcG9fhZ4y043QfJykjvl5UjTPRfseD6yP1Q3a+6fBrUqq2xZ6ksPamqzN5y3ihW
vNIhusC9EeEx1y/oVjtVFe+DEstEGEoWH0SFPkR4MLe5q8qnpUapFZH+qBc07ZLmINF0bBZhCZO8
jVm72rvPEvoQA3Zfgc4rIFXplNmpB/oH8Eqso6rcXseO86FPzOmXLo7JZPwaNTasN29QG2s+TEJx
FE1hHdPJbDbuV+5AEzbn6ZPjacZzTBxelZuHSeP0GOr1C+3CvYpL88Nr8vEYUllEPfVFaIl/Mpo5
oI+sI3bxG4JjjqhqkCRJBSktyJToUPstSo9qNkvw9SaW3gVJlAs32Np51F78kjp1Qz0pmOdJoA+7
g1bRSmQRAqTEmNGqRojrH6TWke5f8Sgi/Bt0eAfKuZFBDK42bqkxUqDP3Y020KLFdEqp7J5/ZkYM
gxr9nHLKzScDTxLzrXkcmfvO93V5WGYO7o04fw26RG3bTrAEqsyMiJ08WKOu5zNqG9r6ozDDvbK9
s1U1zEcIhSznpBSLa+vCoHHKm7iA0GxGPv5j+DUm+C6IFP24JfTWeFsO69AxNikYA7+uSn8F2OOc
05ffoyysdnnTiAvVwX/2uMj/2csvyoRG6WkJfV2B6gSrxDdpafgW503uVRCm0lmiFVX5mViT8imt
klchkhnN1o6430N/2AzzHRNbLtg4QTru/R2qeNLK0dFHAF3R1tILw3M+BJLVSBHVvM44uch5krfc
7tOQ2ntZYu/tAKQkUu9ecAAXs3Ir5mvxbOnujhpbMr8797coD+VZ9sOpL9PPMR61p9TVmvfEOizt
HtRj3aNxmvzml95FPrYBhER08At9hVd1/f+YO7PexrEtS/+VRDw3s8jD6bBReYHWPFuWp3C8EHaE
k/M889f3RzruzaEK1V3olwYShCgpnLIs8eyz91rfIskSwoeSqTAmkuBNJtGD1W7sXPPfzZLNP+Lx
5Nj1kX6PI3mLfpxpFEW7qhuXHGwv249g1GluRdGjIpiumUmN/62x22xra7qxJ0/bxZsZWMt62ikU
TSp3lZvguZwrPsb9ZygUxbY2BcVFGypPTV4vsVvS3R1LBk6OxTvNumj1vnFAGYFcrKezApusK3Cj
Rur7RLbyvbVnC/U9bNLXWcVR653+QLSCNJXz52Ywczoa8m6qnBxssQ5O2QrSkdP6+s1xrHpHLR7u
2NelNH4YALUKwZZu06+0dDlPrUl2TK7zrRRCntTW9WhRb0esK3nJFpv2n3nxgvwJR735LFQDfFFi
oM9y6IqDNGi4jG9asqaePKl9oFPdezprQVxeIYrSw9NTPl3zrraRQX3w4rBa11Qde4wxBXbDaDtL
RTS6rkv62Fvqi/imETmwDKx4eA3H6FbbHr3gcKCmiJo1o3dnj4oh2vYCI27oMON0umk/QJNnM39P
5q/NfColzfXBSDdmnyp3+Db9u6bzkaJALYJSSjty2tqV08hbZm68/ZyPlwNmQc+4c9NC7ObWe2f3
xgYTU7SeT6Vf2IcaCAfx5qwNzfCD/CYisifdnBOGKLq9wLgLXVHdq6rzmscIdZNSeWMFOHYlQ83p
xjDK4UrIQrQcVcOdZuCEm0yb/vkQrUDi7kJ02O9eKZ+sdNCe+9ISa/L7rGOk5925TkeB9RQyup4z
qlI021kpQgnOrtmlJ2BOt0TFHR7RhX5USAakqZGSHezm+77yp+46KogSzQ9hEyUar45GZhTZJJuF
bXUvRItQQ9CsBN9FB5afsgURnBzq2rifF+EoQ6lT6bXGBhU7ZpplLRB9vtCVUh3RZsd3BiM26Num
sxJTbnhAnMsFJSb8+rHw13wz073hl0i8VL62KnzrO60ij0zt1fplSOloCvVUtIrcm0Zmk4I4yU7R
f9AUUhtSpQz/KPXCv8zr5JggjcKs8lL1UFnnL5RZQHissDc8e7ZOyhBWV38EphnNX8/pi1pO7ZTP
CyDt/+Bmikbbsp3sl/PfQPbCWaWTpG8ECrgmGjBFZGSJJ0Ts5omC/E6rSWvuZa+fO5MSGduC+sxI
0+ET5hiIs6fTkb2vpyG84tcKCHKumxWZciOdQ5su9bRrF1z2t6Xe4PSe+my1ob8MquHv40njp5Vl
cpB6U60iwSWzsJXxjjTW+C5U+fzNX575AaDaMEEHCJKC4cm5VqBFjIZDy4cPQ9uF9lOtsGAkCXwR
WfJibc+g2z9pMAiIO2oNRENfNhj3bWR0+mSxyBErNhgszw1lMcOxZO+QS7qQWlkQt83AANnfcDUb
GDSjHZNsIcDYITXg0Ukl444chpQReda8ek6kQgbvlGttm5OGA/FqrzxrSnab34M0s8yHBsB86IbF
frBc6OB4XPeuajgnz0ZZW4dadWty2iMBPdWvVWi+EJ4w6bQaG0y4RTPZGAp5RtZjlQUokumiWvaY
CyhT4yvmQH3XBoO+U7XSv/R+tu7CRl2YPiWSTvzeduoHQlPKvRddd6oVy3awV8PWWJEhE65Lcqwv
iodvzJHd/rNihWeJSSyOfgyNXmMHx3Gra51/98fByZloD0rz44+7MFltiqAtTjIGnTqXalnHGFON
oaB6lDOrVAbtNpi9vNMtb741pExSwhAvGx+PLitBSjQV5Lyuuc/pSGOYNtpHjXa6own7Vskq2get
LFeKhY+3k8inCQA/2yZ04emMDDICPFrMdk15Bpw3vlUmpmwb1NwhjUqy51PlxSQe9+xiLVqanZ3z
m/ZihZwCywJOy2PXUBDhXdcejc6RkAVKYswUucjZ/S57ghwXn/WLTeMfmtbvnzqrodOCdaT9Mwa2
E73ct3q106fpUkrhvwNuncGz51QzmRwWtH3YSOUDuyYOw79ujcbIlb9Rd2HtoDCyta9UgGTzEBUC
tlUPw22IBPrrEFvYLFT/vaK7gkJPrvTaaV40S3uu4eN9IMZa9vFAjqmWoteWzMZ0/NFnejT5i6T5
ONL8erJsGuum6RTYI5Ttp4in9sS9V3q7hE/rOa659kzqumI6uINukYvSbudLV2QKdSVcgnJCv0S+
UWIYkc7UHvDwPDPcQ/uFzpHZi3Fpp7OAgMtrLEA+kL/FKGc6nR/wQmdB3m+39iNix+aXIRlVb+ZT
beoiT0QPuqThXVJOkIxpNwS5Kj4ntfg2n5lcX9lAo19KaV9vFG9s7/64pYRTX51s3FVehRACc9vF
MzV+zegH3rzWfxnqOlzyvSuQ4nGL3jPL+HQrmO5Tuv7no0HLr5Z2+edz5/vnZ8zPTQMo1VFvf1S0
LnamHKO15sTGix4a9BBjKLNdZl1nZUPYmYg/h+dOB0uvEf29mQungrzajco0Io7kOGVEAcqdGpyu
M9w1CoGPth1k+/mpddUUNM2biO8UgYWuaP1jMOTR0RbgL2KF3dDABuCprTNlleAVvgDxYN1L4Mr4
avVuBlX10utcgCe9/tBOQeG5Ee0JEA1IBR4fnBrgZdL68dUvh/Yki5Q4H9VOnstMOyjojk21Lm65
EVbPjKjs2FGe4kD3HiTtkPlerwXFK4fmydJE+Rx30XhC8tIuBrLAn0bj4tGC2GTjpM62WvumSa6g
xMnJd5gPT1UYxE/Aa5QtVCdlO5/2dfg0P6F2JkmVadtk8vDP5x/UFd2IyH6CsbXyvZf4zTxZehtH
+sgFNc09KX2OLIW8lbfAca79GNSPqZ9Vh75GRpkDL31DWwDAxfO/OlgQd7aC25JMv+LZ9OlGhWiW
6u5Vh26/J7aUsfB0qkT1I1Eq9S2t++bSkCkJ8ZL7fbcaoDUUyWmgv/qkJTTJkO7SePXOxTT9bUah
7A+4bqmIc6ZeArXGvkmDZlcCJDsZVrKNM8F7gxJvNV8e+4Z6sFRITDSQF7G3q29DbAIZ0tToR0tE
iFDrD97biQTQ1o9W0JM25Gf1sg9VUFU1/Y24cdyNc0D4yVil8cr6ASChekoTSrXPc8XD8+DCEc+b
/kkpclr5VP9X1R9sdhpKeUojV9nzy5o7kgCs8zBSjBW9d5xrizgrw6tH42U+w0GG+6tu7SP5pehG
KNI7gVfByobyVtmltuOTL7fdyBUsZ9+4pRyzt5Vs5V4YRnrpM5hXcadoz6nef28gcvweEunC5v1j
QNOygEHix53/1BktIvuCxUfwdz6Wdk9URhqTyJyxFo1Go344r71qjOs2KpQTVQC1bKOW9w2X41NK
etaq1PXyLdG0fUcEyHOAAW1HHxVGNJQLJKkem3s+FhppwZNAKJAmshyRs4jWsf/KcJ5kLI4nNQgZ
lZnkiFUYQBAzho/4GKdQKsP/AZcV3npQkUaiP3kmDU+zwFIC3rRfGDUTvoC5Ro1erIETc2SyX8Ee
4ZRWQL9yEbntSeqq0W4QbNu48N0w9fQ7a6q1NJMeV2Eh25nLjvm+YniWDkQHPzPjjabK8Nb16rg3
8J4SPcwQeb6vLIpveRCj80vxw7cMUvw19A2NoRfncEYnSduk2W/S/OvsKmpE7e9lp+wUX8P7VCaT
HExMiTkUMQ0gt2xZ5/GxKKzhQhCRwnTKKQ5gezDcNclz3qqQ0MNC39iQ5F91oEFZlfd3WehMomWK
s6iQxnZWBMOBW4OtcZ8sa8pesJnueoDrsyq9T+xIubcK0ZyQltzKCYozHxqjxDseu5ce7NQzH6Bz
ynD4PZVsWQMvzrHZGvbRNxVQJKmTnJRkIPKly5yFQBg1ZZGqN90PM1yWsPOKSLsxRNZuUYTqCFEv
Hjyn+BY9zBUq9TOZ1ef4NubeuBFJpL+kOiRGN5IqCVl1va17n9kHVs1hSzikryHDyeWJjGIUQElK
dHIYTIrBHemIxYmPEvOQulSqA2LtJ2oQ5IpDPlyimprP66W9M/BSXMNIgD70WFq7TMQHsuqzi5fr
X/02cBetHtnP8z9Af2g/sxNzF4zg5ELPe+POnyhCXph81+lhLe1Wr+9kVNNjrfxNOXrWCUizumZu
liwtx3lq7LA/E+3cPtbKQwmt8imk8jtkQdqeYs+413NZHnk5OGBgJLWrElXFKpmju5mMLqlGu/tC
vCW6C++q95TDXP8YwDpqE2VyIFiQIvLPVnbsG/A35FZ0OtpQW622mufegpLqXEiSEsMMwdDYTlnc
egeCEoXjSuuD4rXJASm4rUju4mkl9SLtnCfILO6LIJ70J3Hb4eZCW2l2+VsUWPrJrMj7IIjR37Wd
BXUzs58iauldVpFKNt8K6IHgZrCLbYurbevjevmGoCVruqUzGj70TfXnQ43C1aJE4EeVOF/fAOZF
kL705tpmnn9QhCbAhQ3RI0Q4PzqY6S0R43AXK3GKqqIH2zyq32z0xGcDieRudMwbwZnJTqIfXiCj
0Z4yq/jwiqj5MAUTKrPS38eU8SXB7Pl9BJ9xZ1ONVERqbflO5/dqhuJaJX37hxhXWaZbP3oFWZvw
BonAFj16BGErg8e8VsGXvpUfQKLyNyIFvY0Yu24vmgm93LrpIdDhYtp5kr41BhTlaSCQhcYGNeY3
hszDLTFaotbA0RAG4wxffVSSWdUpj8JETGkN4zP62uoUVhrC+6mFkJfUzixVzdmBlEaal8le0EZz
aWMb3AQdOOMlkTNPUut29NnUiyocec4HkA0YkIL3Ika9mqn3tWj0h7RogjV2P2PXTKMp0dYXg4vX
zZAowZPEumfZ9JdYH7PDvHuPFXqVmMkig4K31fETRWYXYQuhkTm5sxIkGLgAYGGlhE0Dxx2fFa/z
yBgs1efUQ1moZG+852iFrZF0Eh0VeKvhsc4dM7xp5tTVEvfWGHNZ1Uv3EPc0CoqAQjKVtFhjsaQv
PnELrfgr+zjvGLn5s6PG5glhAPXwNCdMK4KWQ8QUpIh4TwVdtnPpkmQN9GFlqPZp7gg4EM9oNpaX
vC/rWz5yWbNG0a2o1qnpe4erL90H8BHmQDMnH9VdmrhIXXvNmZZS9/P9KvmqK4gBb45n5fdarj9k
iqPeh110s0TF1ZfQiE3QBDgZYvtD7RPvWsrUvLmue8YH+eolU1VcYOJi+/EaFbQFosjUrw1z/kUh
EJMkSItw8rHtzAPSSiDyOrB1p00pHAlc2alyrOL7piv1u7qRaI/4qz4hqQNzLw3jvYlt2pVl+m3u
FIKtvNf8iuwNUp7u3NLVt22Q+MckRnbdDXG1bdzBvxoC4H7fkkxUAFHbiLBPHqkraEx6eCDnU1pq
vFQdaowFyG/eyQmd5/5xqk6nRlklUHYMZ9uMtQJo3iUqFpPfev4wBXSJaa864LBqbf/5pmuCem/M
BmU7G3WqEd+aR+Tj7N0pWUtyL4NCP6V65VOOi92qREcrZoOzZLpTxRXPKCEnQ3I6FYoV3tEaPpd6
7v7sFEHxJFtdHOatmJF30akiwS0nLOGqFOETb6zyTPqNOLQuuXiFia/Ia0iclHH7TrcLm8iolg91
XqmXeoxPBlVovmwFmWSVpaYH2sDlg0ctdRAldEiVZHmBcvpS0CewIU4FCaz1aNh9npMRhjCGqKpl
bhLrEzbI0QUwD2NTpvB2gJToB5dF1sB9hZQjj9dKphgPIpfKxSNEywEqOm8APw+RwlbQTl4txZ4G
W2wM5/2jzHp3kzg4HccejgKhS/EmwBYWNDWsscZxbBRXNPcim0BZPQjkK4PBnR0EUPgnFaGw+VY7
rY3xsV37KVN8rqB0DmyiQKu4svZ+rJar+RLiZXQZYj/Ij9V0RdFaletvmN6QeNLrdQs0TaHV7KRR
uau5Wd/bDNU6kqj3rWP3V7vWf2T+sGysynxhYit3IQruzWcnhJXDL3x5dKsxRbGAppgMIGM3S96D
5HHgI72CyGI+FwZpIanlaPv5tGISA8Zv6uyIwHoufXNdqs0xN/vgoFGmnwUXxR4R6jovWQ+CmiAq
I+BSIfmAo6RVjAx7RpnGh7n/5QyoV6CFHuczbeqGSfjGKxeXKjBF4zCXP/MBqO2hzfPyMp8RHFcf
RnZFYOjjmtWTUinU9IxGrareZYnbkwlfFvui0pR9WeoPhjoNPCf5XpdWfLuk+xK5VYJQoABQNc1m
ilCB+Mx8+N6CsnZgMoHvbDqdD8izDOIAAcYZA4HBjmDON3+V4mo4h+R/Xz6/Zp3D/9my0s8H52c0
DPRtZiOX+cyL2FwMDYkKwchMVhUp1rreJ3ajY1NUMpts1kjsjm7PmEIUPz988ycww+bEPHZMUWD8
s3tBFi5GEoI7IhWTm5mkztKvpXeLyRY52TnwSQS6t/kur62aLeMp/vTTM+YHDCVVUTiN2Xa+bz6g
jrgaGGeh3OYx8E9RO7sEGF5fCCaYwMlWI95MnSi1xL2QCZYe+fgdFIxTbNkk8SEtaTMdA54nQOMY
5YC7PaUqVpR5gNYOxnnudU8KMzGE5dGEJ4xjsHgzHQHcdrKQoL6KV0EZuoe295uXlPWjKchLCFJ5
m4X/Sdod3ZLhAV+l9tEpTcpIXa/XMBUf7BbgMDUvkkDoNBm0GZTX4JkPiWuNu8IqkczTxoZWOR3C
tvl5qwKatgfIj3HS3Zau6JCLsxLPZmmHyI7DaHbPQZUUO0m6yKLIuv78OT2dzPLzLVEkN9VjSmVS
EH7eFcSEzI5s1ta1UYjL9Kqg4rrXdCYRmbV7VfN2XQsnuMz3zwdF0QJ2oFSwueYCBAkYQaha4NDc
F89+lCl7BpXqu5L17ZbwdGSGYR+/zreIq0g+b33eJ7jy0qhZqGlZ3ZsBXe6KYm+Dcyv4ihV5X+ha
uWPEo6J1bLfKkDavY+C4kxR6OKWibM+6LZtVZFTqyowKlAvu+E1PcVjMF/Q2RAMDu5s9XXwf5Eg4
O/uQaK48dI2pn5vpMN/CxJOcrXz7edKHxhk8EEFEARI3MbtnAyN3COPAZTl388oh+maXXXY2ZVZv
YXO3a9IAGc+Mmrmi8Zczr9fV58Fy7IWb1eYx7KVySvJSo7VAiMQQN89j2Ol7Pai4QkxNJT816e/o
qOwzGv0uqsRdazHd8ivfxUXwXraSRj4WGvw0nrM3gjsuzPmLieDdYXryadO3Yut+HGPv1pXNhjg8
7dhRqhUbMbAqVOobOwGiQhw2SBH0gIVW24iHp4PBBvo4nwIz5VPW2zAvpnltn0bfvNCINo5ToFoX
2EPBzhJaPP1wlWnhsWmbbt8y4fnjLt0hlHHeCKuFhcFuKvuQmev7LqAjOBd+831dJMlIBVyBGIe8
MQxDjZfp+yTIw0sbE5lK50gF7GcZB9fELN+Tpr34HNDN51y46NSq/KlS3zd3mqOPJ9P2Qpq5zDTs
mDUnGbrqYGRxdzEhZZfryq2jpWeiPizq7goDLD4jdL7KIdbPRmss/1TgMmUMN+O17Ela8wMHhso0
g5obvPOtVOoDNglUN2I6DCRXr0zVmbRf+aT+SQqPTYwb2A94aMWTtCd3ouk8mKmqP435z7NsGikZ
atufrOwHkyvIC7btXTRvTAETcUqVcpcMmn1Tpy1ckplH3ADug54V3iFKERam7gSMLEK5RZdSLqOy
E2s3HrGQtGIKQFMDc6PFCkYKK9Mo9BI8aUZj/TyX1C0bMzfbpdZE8ioTNnyJ4jarnp7mdb4P3me3
V2mlEAs23Zd5PTU98Eg1zNCss2Tylt6MscDSbKjeLlKcn7e6TvmQDCh2TIOqFS1B59VnGK2lBBhQ
OLR3Xpgf887I3obElqyXwfgQyBE+zNC0GwWpLH2IVr1D8IpUoBCoVw14z7FjXaMkQo2J1psQJSs0
CQ0qUGU34Qb5IHybNicNCXnJ0ZkO8+l8GIMKOv7oXoHadiendlu40twiNRNyU673RzfFrsrdvtp3
J8W1EZXM7AyFEIyoIkhbLdD0Z25FJsq/DnWkK+cAMNqpZtpEmCS0yAl/l+Y94HnkzAC/tdXnldfy
s9NIr+2z4MIaxBqrYhObS66a/NzdMAkKqe+1JQoy6zBLaAqNgkBjN2cQ7HdfkU833x21Kbs1dhlO
M7wNBfsSxc60+5zP1zKTEhOh2av38wPWRMozitre/3Ffb41XQ3oNnUqC3BAYiWXW2+WdDpluEYSa
e0ABUS2jjEhF8uX0F99lwhwl3SOLUX21EtJsp7tL0pBx+eAIR1i90VlNXyDw7gWIgPfapGE06NK7
UkPZyH1Se4X6J3qvKtRDLKF+iAKqhwsjJ7iIZHe7LbJGHkpruszLqUFJ+uuDohdcTa1Bvhm1R6Qu
rjCLYaVMiEbyu57htmkweo4IDu8LtoCegQtcL6KrZk+DID1VwPBQ2Vc4YH9k0aNf1+KDASMaz8Qv
UQfn1tqqaUJDzslPBVu0NQlf3RPTzclD6IiPsX0FnuL9EJrEtpJXX92EXXfMJBObUzTe64QWr32D
7WzPdGXLt8g5uaMldjUkxgPT2f4AnEXZESbaI1K2im3oEvTAVkwy/Ojje7tld+dXw7SaafdMrwF8
+pX6WuqCqXZUfzgh2ZkgcvyFASgePZ34SOLimTgA+aoGLh0xJsGPgazFKnUd/0r3DJUExevJhqB3
wHAtdnZ7TjPFPSohksBhyI3TfIsyXD95hAZt51t/3Bf89T4vMq0DzUxycPt039LB2pmh1V+G3ibO
ZtSSJ58JN2IAN/oOfJ1BSQ8FcgQu40W99s6mt18Ipc/uCt26C/HjrdCUtXd6yEBct3Gz8KVxDvTL
vR14EUmGNJD4wXf8uwLD8WDiiJdV3R9odQEYtqlTO8QtfP5V3EI4jerc8W5qwUcXOkPyOfdj19Mp
gXL/5Zd/+8e//9v3/n96H9k1iwe2mdU//p3z78R0oGpmS/3X03+cA1K7quz3ev5n/3ra3561/cgu
b8lH9V8+6TFL+O/vT5lezb9+LP/3n69u9Va//eWEUNagHu6bj3K4fVRNXM8vgd9jeub/7YO/fMw/
5XHIP3778vYjCcjtqeoy+F5/+fnQ/sdvX4gXnt+oz/dp+vk/H5x+x9++/C+veau+E7HID/uo/sM/
/IC+99sXRVO1X6VumhKrOWIlzbS+/NJ9/HxI/CpNAehJmLYOUo//XQrs3P/tixC/GpZm6Y6hGsKx
pG1++aXKmvkh7VfL4idC7LLgmNjC/vLPt+Avf8o//rS/pE1ypf9aV/xg3f7yS/75J59+R14Q/+mS
XBPY2bbFy+Dx72+3ALT3b1+0/0GD2xhjp9HB6Nn+QUSqttK1Gg0gV6C7tvFiBmWNuolJa6ZjKK13
ygEkHGTUOEanXzAE2cQK7ctM7UgBaNN7YR6bJsPd5AfkLLAyHDB/1FsrHJ4YWmRLzfDNDWr2x1Z3
1QvoRCU3WFZ7i3kU0SNLjaBUXAF2cD8kmrUwHHXvjJ79aGrhhSXZWWtVrm1NWTmXyvcZDcmByw30
HypAwq674dG3khBCr5l8tXJ6YsrKGXPx2NUkxTl1vC0iWwf0BpmsGXaiRfaJPhu5nh4g+3UiRtcm
xXqO0noqDuSDSN+0jnyq0JTDrs+M4YIig2q+rT963JVMkfLXGpBCn6AcXRCEAJW8xeGE5zS7IE1O
L36WNDQI4mBHuSjxWxTlChrC0SQWc11IAnt8hKVcMgb8RqxoTgugrHfGBZYL/atJdOGYxHBDFesw
FOC33c5qjr1LrIKP6G0FJy4+8jFjre2GvQ9HdeF1SXC2NKfYtBayEtUDyaCaqrKZJgi73kzv2HrH
1xrf0rkOkycKJZhOtPGWyntpqPqxky0C9IJUVdAmwTHRFLbsLSQSFP0/aCSSuaWIbDu2sbGr4yDd
lOam0kL/3mrUV5DN9tW0+6cs9zejG5XnwY1jlFdUg6XVnim+u1MT0zMNC4MA2wGINez5jYpl+Sh0
PSPyusTxxZerXDf+JGztARoAHz1aROitxhLWfheYT3UrIWCr4rl3q0MpB+9eILpZ2VgCFkg5ix06
AbK7sOLu9CIs7xD6rlOy14tRfUk6IAbDEMOjqBh3+GM2whAI3QtDdTgnOKx2MuNDXzSVv9fpRG8K
0T3ihetuVhTsXV/qjzZ935PJvHRpAclhZBJrpN0pT33u5M/CaaJN05ZwuGvYN5F3ng++Cj2u0vBf
h6QLbFzcl6e67fddr4mnAO6KlWvdc9v5PzovX0PaoAvGbrj3i/FGcjL7+LHYYq1HFICd9kz34JiI
ADYp5Ixb1NfDtvVBRzuk9xzK7OQCtf8aTrgUh/yPsxI+D0kVnnwKQRgo0Sljz34v0x2ltLy5aBOj
bGTVzhSc7Q55hHEU5rSUCkA3IbZqNwu+ejXCp7DK/FOHgXbL9/gZ3TxEjHTKlsobumdW1Z3Azv33
F6L/fPX48+Lx/7hW/X+4EOnCMvT/ail6fEvemjjI3/6yDP38Zz8XIsf+VTMAEIDBciyKBvXPC5H6
qyZU1XZI1TSFrbMG/HMhsqfVBl+nZTHco+CTfyxE4leh8qMclcWDBoSj/bcWor+vQ5qu8xpwKxlC
46dZ6l/XIbsmE6Sos2EvK+DTzND7RRmGbPOtlxGDGgg0A1i0KtBxRwncFaiSZT7smReqC0II37ED
QPHNwJu7xipXQkyhMQaSGHlQsIJG+b3Ri1UellsCQp61mHY70WvkNSmvf3rnf66wf15RNedvC+r0
i1jop9mh2ZKhP+/YnxdUx0tGO7Gafl+O5i6B/L5o6G/gd6GWjtRrZV6UCGubG8h3M25ecmcSTEDD
9aJX0rtCUI++oT2zySIArqv2oH2qz+/RZ53yn71E7T++RMK0BJFwmrB04rT++hL1WIbYreJ+Tzvz
rt47DTHWnXNN8LliDXc2mI8xbkv9R6hDFXf/D+/QVNf8peTgHRJSdQxbdxzTtLW//e/JJ9RDoTC0
cqf/T+3kNbpewsyDwligFMJFrzCaUVq8N5K06og0tiGLv8kwulbQD5WueHSqKTavS7rF2IQPhGx+
BEXcrpF5wSG0VITaPnKW//ovS8vr739bS7P5iJqGqpnwBR1z+s3+VCwhR6Ck75Jkj8zhOnC99nKy
lK2PwbftC07xXWNCfStVTWwrnZxmQAgT7eWpycx7xyMLWOmxYxt6dUD+1R9tpyQei+78HrJ9ginN
7Y+FRPqtNHG8boAQ3qb0nUaDmZmpdn/JsG3Yra+cSr8JD4ppn2UelGdVJ8bXMHCm9nG9UkbSocDc
I5VkdEBeetYdQqm0hwwiEKrm9EkkVrIzAedd9PnQBc8KOJyogRabuPWp9pwPQVd549PEWvM1NB5s
pDbLvnflGu7xrm606oGJbbB1WlDXJWquk1TMpesyN8TDrG86l3epFn19tGKX3Ahv8DZjrmQ7Ry2b
g9VE5MV0PoEgnsJItXQr+yCpqHjzppvzoe4p6mTb96j/uvAIufHnoekHZ5KZI1OEC8QAnQNz7P4w
KBJPL1krqtLaG7wX9pHEL3Kma0kiwXwO4WiXkeynJrq5JU8S44sW1wHLpAhO8y1qhH7jBP53lOAO
USFmjtVpOghTw/DDG7Zs23aj8YscfDUsabtV3IJHvABztU8K+QB4c1MbktCD6YBrBKJFEamcS4cB
tE1sTON1K40R+9HNS/M43xq4phx7hgk4B5FmKnVlHyGC//kw39ddMpRgJ92xFnVcmLCZ8vIErgWM
oKGjGZnPaVl+oyMhGNviIbLS4i03Cnsbu1V9zoOgItCi8bZIsrqLz2J9ccwyg57Cq/L6rNirxZTs
rbt3cjrwhtnLIdD1NbW+C9itIznYLXHf4Qc6l1KlsaTRk0+1lFZ61G0dH8yaDeyWZtd0JzJ6NCEJ
fnRYuYvSjxRaS1q4l3j/zrj9jPtRHfr7+tE0+mbbZ1q3pAvW3Shj070fdeAu7KS7ZZV7dpA/3aVD
cwADFFz1JGy2dZvwqe+JgIl6XeyKEkxnmSE+N7Nw49Q9vX0vrRg6p+QItG54pXdMrEI+DDuvJhLD
7pEskZ/IFdcz7WJ3afuyuQGYj+LTFC93qEubtguffqiWRrmpB/laBdXkd6pTIso6hIAuaw3hDwsd
Zt2yS9qNQOi1iAGdslEgFlhFFr3wfML94kfsbcGi5tq3HqKKYCHtapVA1V1PvI+m+TUYY58IYGck
87LUULi+J4FOykX6w0V/T/K694Ii4FEVZOfE4HVxMGV66yyconij8brpR2PBhYWYJjv/PYaVY0x/
Kc021m1HIpbSlyubMJsQCfJC0p1f+GPytTU8sc0t+/ckcId1XLQfNP6/YvMdUdOtG49g0gRzd5ab
qwqD+SrAgyDqaKebrbrUyLMHtxOsS2nYe6JD7TUpQZAtqg9QPNAXGwQjCU5AEWfsuzx4rdWPssaL
WQQFs68hhGW3ij1IBjAX0oWGBVuifEEAQBqUeGToj3ohFgc0eMRMNbzPbWgxzScWeaGk5o8gc6JF
KLy1WmpnDMg4kHr7K6iTg+eWON9GGO9hDGI08y+eGH/Ps15bVG39e27lN1fLdq7V/qiVAplMaNK3
6a4JjnQmZkiVfcImG9X7ngwIVpFreLUkvNSI1DUanmQFvp9GaKpBoYm9pTvkAKGpm8GcdR6t3YHe
b6YvVSXgMtkwu1f0S+nJdRqUzZ6o31dPLzZm0DIAUsHJszDDXq9tcLL09xpJvoYigm+J0QWIlOL3
AfQcI8aYdngMjrXzixekRg0U8M5dVZF8DD327mBhuKwJF4Xx6BIRpSlrIldujWWuFELuHF3mG2G3
2tItBSbDlr0zDepCgSc0NOyvrLJBwdMXGMsU/TX1cL4ouluvKc/+N3fnseQ4k2bZV5kXQBkcgENs
ZkFQBclgKIbKDSxUQmt3qKfvw6wqs+q/u6tttrMoVsafmZEMEoR/4t5zHxz/xLB33zvXAXCBiNmM
1VfA2LvxCy4sYbpkbn4amdmsI4abZZ7bN/A3FpvUxaLDo8QEcDVqQ28GqQCP1q+iI5/ZNmi0fXbA
KH8gZ8SELXUdYU0JskzO/rb27yTK9clZjlZkbgZke6Q5Ag/PSUMzAn+T+85nDmU360gSWHj3C+XP
ZCDy42DsXkVm7xCaZR61k34LM70p0YGGYnR/EBq+ek2FkTB2MPCaGPD9yXtcBoLCLL75ECMcYv+Q
9RM5dR4a4IwMZ4g9K53EL5zl6apwnU2eVDNEUk5JBHjlhuUg8s/0t+yrszWLfRojjDeRyKxqT97F
zQgVARLJJuMHRGqBIqGdaH2nV9f5qWL5bUbV76obf5hLDPqb8UMejstwG/jdR+JdC1cAxWnxZZjj
U565z9PR/60pOVYed4HQ9Om+Ug1j2CElOin7Uw8kkx+SXRh3+Hkc9cYV9td20vODdKpsDbOenrsp
N0B+FsKfm7DKDXRGxjO24o+mGshtQ3q+lvi3TaN9ylHSQTy2MS20CPWlsbaY+XCswdxklsFietzV
cvoaxVG4xNDAl/0mFYosPa32ju8ymtUoJZaMjXJJAY+V8ppnsHE5xggiYrySu5bgU/4eOPMdm5YD
k5b7WvKiDoa5VhbIK/yJw6pbpnBAf7sapQYQmGHbYBk5yHzt2ql1MyxsRZKM5SNefCre7dS6b2iB
j4S2Xjwh7sY/nTNyizpF9sjUHw6IvQadamqDu0juEtMb5Lux9ZiRpIgSf0tdf2Z1sGkK8a7chacb
MH/IjLsO5eKQlGFTBiQGZ1W+nmTJ3y6Zty9Qu5QhorCPYy4cn3ciNox3VehTAM2Q+zAGt6n9Sqhi
V1NV+qu6htTXEKiaqPGcjRUWEYD5ekaCwmuZ5PPt3F81ljmGBBvIFZP0qxtPfpmkZ0n8GJMzvlzr
+3zBTFaP7hmKBW7oQNwWnf8625675f1zbvr+YOS/TFHeybZ5yjoPnSd7mvXit48mF6QEqDSZ8xv5
NzezyXUrDfPAJsfCnhHcd275g0XvKvQBQZjFkBKkGrik7TMCfroIiF8r0Q4SYZAAnROASqE0s/ov
XJF1GNRs2f3AONbcgAQa4XBM9Wdm9B1Tf1adKecqEGFy24Nf8JbIxvLh/UjbfkYLzfU91wR+pGwe
YrvaQUZ5l7HaTjPRkuTQks87qy0crK9M+V1oJNf4LAOSTKk22cyWqO3SEs6+4YWxWz+6uCAaN6c+
9yEMpXxq0pzln598//nrLjaMMcVDX9sqXdslClULR0wasCJwEHrVxRumIPKyZ+L3anfPUGtc+8zu
heDMU9aAFcWt1y7F3cqh0gebgdUabDkuYQDa2D39HyMPhs1Ij7G2SLbvFUSpyaOvpTPeF0u8L7Af
S/N3YtQ3poF+Ni9D6nkv9Fk1rg21HINNFKFBQz5jhok3XvIO5aacW3yJr3k56BUgGFRLfi7WVv9J
SiNXir8Cb/IaLN5Hpt14VU1iPSPm4Pq7+fMDVUqc3Eheg3VUuPByVP5yL9EPJtjucoIleTYDkXus
rO33qZqGVawIGCZnjyrHRONZrU1yeUWV7Ub48xgbgadBG8R/OWaoPciS7+WCD9WKyJEmp6mtqtPC
lZch4Vw1Edp0YL3HBpYf4ZkyCSdGXk2R3TczHCUOb6pie41p/ptwi2OmfzG/ZP11/ZYkAHNWT4cx
z3ICWju0bZ57X83yffTt10kkW7dzQqunzFIq9smLJ+aMod7Kt63qWkNc9UeEd8f+q3lVcfeBy/JH
MHV2NGviGhiGp7yt6yYXEIwveUOsIHP0NbsZjpws3o91ka5MvyzDrpU75Hh39BhYWtjZb6a6psXP
7JP4UnzquzGYV31FEboEswrrwBDkKPP07fae6BrkkAGMRTXkSGfNB942O5Tl8Ivyh/ctXYvCJfRA
h9geIbLWRUGto9EvLfdEQIZubtAdxqa/N31xiuv+gv47XolgmemtBXB9O/j4858G4ioAtb1ZrCtX
kE1EZb65Aeofj+nxHGf5WgX+Ryay37Gh31td/PifZLrvRPHFqnozo1Ol5u+YnV+fAwvNXwB1rhaV
b2R/b06jdNjWSBeWzlqTq1cF9s4RRJQYmfOmceisB/7lFayRl7qXwFctK4Qmkz+VpVFwYIiCrtKa
MLqWd4LeKIfXfxL+bN1jYriQko1fQRcvBgqbE36VK5bYEW/AuhomG+VdPUTFobVYDVQzpgYkeZfa
cYwzYGpO+4hXLk81Y+tx3HYMr3c1aoS3yZ1+AhlhPiGcKlOquHOt6E3kp7I32e1WY3sDmJ0jPEN6
39XLvX01EnKkFZu6kiQRsxi4H+SLGxfJvo39l14R2Kgd2mIkuvoWHUKBwA9tia4Mcohd7nNYK5xQ
m4t9nIaUgYAkdJBZdXLUfqf3KulvS2ISV9BVT50vtkHU/2qpsHA4h+CnrB2MPqorfEurmnQkk/C1
MHPjixNUO1Pk3FTNdDUI/RLkTL1T0TByYN9QLTdTN5SbmHR7rUZrrXuBl4heLic5Nw+CGEDmVwLY
wNZwYoqoO8LP3ZZEbufMfDdLJ+4p7Uhi6Ehlx9tO3K3fnnVjPxQNgi2ZYIPRCKyrrH01cAkOTbS3
kFesnFQc/ggzDftuHqDrSSolUKCiaD7MVPUn07JqPkTWs84itTIazai5lus6t08AKJ+sIHnwHZHD
LR0ujMm3kenthxpXhVflHwgfH52A7PpoYQFVQDXrsobzy9ks5A1PwXgqLbdbAft6lIGNbiiVt1Km
aFfMBmRsreDPZANdQnvnJ9OpK/1nRHnxyi39JxCPMHHpVKIxYO2UJqdU0410bfAe1R0x0OKZ6svZ
mRQX9PWv7qQtju3qQaocKbATlkgEqhhxq/68vqV0AOzO6i7szOZoOcYmXr0B48V0DN4nnBePaoBh
Uayt0+wH+O8q6yb3JvDF0csyiEvBmZ/kKbV4PnGzdZNPqx3ehp40e2FMD94U1bvSFmutK+Zl1o8N
nt+o3+p4BgnSan2w2kfYRAv7McR7w/dY6+/WoBPuNMnlC1QeX6kt/9LWjeOdb2CNH9ikDEW8zX3k
FMhv+ChJy17bsLsdIkvZICAcaDfcZ13AmFgpgQ1FjcA2Sq4T4wJHd/22dAuse/ZTVLlnBV44dEvw
Se0VQT6ll7azXtOAcFHhzIfBs7udul7cTFrvLRgGiJLKrY22OkPcDKnyzs+muyCw7wo8shTidJns
yOYqPqi42cnWfzGia3Xw0Q/BTwNDL0SKtppLbome6YVwUq/F81HH9qdv6PslrratPRvwW67sM8H2
kO5q3mB3hARQ33Wx+SETasUuw8zoQPaPp+I7tmBNtiq+t5MaBOfQkoxKnIT0X63A6CmUyHGKWWwl
fnYjGnUwkpYyoJxNzKjTLXNGZhQRYclax+umEitIgaSjN7u4dVGmxXqrF1PAc71DJEqTPRdgE1E6
mlPwqEeMK0ivFaVw/TAgjEgj+j3Q1X3oET666jt5G0TedWuprTV8NLFi3oT9x1qrtrlXorgEEhUQ
2dvtqoJ0I2vHP8bL+NLlnIGeS/k0kvVQVtbGy6hrlORar1t0b1P808gt82VFB5g0a0eVGKSjlBGY
w7ZOAdOht016yks/bbcNjOYTo+pdEgxMTrRcNcNibvwiK3cp/T2txomnxu0nTW5VPhLkpOKDC93k
UEIQpWD9KtI+Rcsb3IqJ71xVP1m1fAdyQO3NwGCDvXPXm+Sj65hLhhWgnRMoQSjhp2UoKOv7WTJW
QEwjOPKR0pR3EakNYe31r0bS/fhj9NwwGhrbCQBwjedIGD+42N6qql7DA9z5bneYNYi77qAn91jD
0COno1jjAcWXXxrkVlXOuyTyMSys+TP2I/voGyYxOOXSbkQSEA7vkNMYmRz5DcmycRDvUpcfudYD
Cvd82NnkA64cV3FTnfuntlCvyvJ+5n569JLoe8Fq5FNMBD7WGWeyMDuA2F+7n7GoHmkQng2FSGv4
7Q3dAL8Z+tNcS4Ldk7Vd+3FoGXMdxnHeYsChc7UZV3lL/0t37C+x4IT0hBbCX8EPmCybwsk/nbL/
mAP/x2J+ILXRr0oBSTwHQeIhaFwphxytsd/V3bf0ShFW0A4izI+Ku68HuopUAiC6FrN821HqlHjF
Bz7WKzruWLWESs+5BUayugxL/h03pLrUbv9qEzC10oH9U3S9DKt0zxjY2gKl2UN1E7dDOT2RJ7Nm
nHETj3Co8x6oT+TaG8zCd8WAkt/0OsozgLeB6wI/i1CJpuBJgtxeSwevLJvpopI/xjS/Zr7NXp1y
cEU2+rrtE38F6esOqNjNovNiF4/dLbJDdhHLJqJRzJ11cQ5q/13bktiBbrybY3GwPcwY0o3z1Rik
FxHxPRGQFSRLw/7wNetm61uIpNkmjRFaC+SJNpuQitbzYYxdklLRhjJQXBngpFVg2aFvC7GSQwfz
afG+pDvhxu7Us3GNJu/I2S4cdZx9fdFu2Oe0ipPdPLfgRo6Dke2EBysZqb+5sqf0i+WH3BgMXopq
CJ0o2Hva+vYZaa18bkCy4/Wa1QA7Fq8zqIC7Tvi/4+vWTVclmbaSkMM8ssV5joZ7IlkwsHYYIbht
JkX5RqnxwtWjt5bdPcyU3GIxzTXMnh8LL23IgvswGTmhSmaRhCWIQOSAHdCM+BZdNlKoNiw6PQH3
PxBlQzJyN6+bYvyB/NGvxxpgRkNYPfVGUVGARba7rKkH7phuokybGEmAC237X46Lki7X4iXw0AXX
fDBWk9KfoLUb7kfz6WqqiTX0EM9vupA1W4EEL1DM1hrRnUUFOqSsKnp+9xG8tz5XOqo2czaQWmrM
Cds8xHjan4o16mxSwdjiUvdApLKqCPFmDJdpKZj+uD5TqXxadq6tL4NFtXjFBTCk7aOgum36ctwM
HRTHJIUCLpfglcsT5qGN9s8ieakBSpmlCBB1CiRztC+KdJxVShIS+LYEgvkVE6MYcVXkQDFWxnfB
y+Rf2txdjyiZz8TNfCUBXPGKGNCD2y9n4gZ7fJ885MJcduAEFJkeXX9mssmCVpzNqfoa+6m7xPLM
3tUEZpvsFUarX1lpfNVuWMa1vktxKKxTWDlh2oKWtIloDFOVZE95n2/F0nxXQdbcW0pch+t1T5kO
b7+uyE+rWbhUV/Z7msN9b+/cRH8EkxM6Tsf40N+kahzPFhFGGxviZriQaF13ueb1pODDztYBsj30
6DBL2EGh3yDpYKqd2ti3iCne0SRCafATInMi9dhlWFf9sob2AEeWrq34xKO0tmRf73D17RFumTsS
Fz77pP3xZ3ag1sAupQnASwz8IUJTqNSzRBH7nqEw8lKGJolHEBWHM9OZD1IfGZxFAIxVL58dX7mb
xsLmrtnWQWy9oFkG+eQTuCv1NwL6YZWYt+TJNBu8je9Tb3x38FSQ+lSh4/tHG1Hg3YCDEtPaMPkm
fDLmouNAQ5ziBGJNTxb7kN7T9f5OIkZtw3seJLBn+mUb5KlFokvHKT+qkNfX3WnJDcJJ1Csb4Stx
5CWaSzj3PoV6YW7J832CKUembT1tmUQBSKP+Ac/B8G2oSDT244OFbZiTApyOaHfEdJNbtHCtC25d
KwX8Cr3SIuAq+l8iLv3NH76krkczbEz2hf2U/GL6TZXQIp1dVh4mh3OZLee5gXxsGOCFKTYax3K3
gKqQoErvg8XRhqwQ81B49f3UAButcDHV1rdJhaaYVMhGfLuOedcwgVj71raZqILljEqyA9JcsfnH
+8gYqmJIoSNUyvWeXcq8rjMawTEmyKhMBp+wAv8FPb8BBLq4J3IuCxe3+SZU7RJZQYduDORmsvV9
fbiGt61FGX3IElriaPyeU+IyUEDf1TD3qE0sAtShnFjp+8J1cWMPibMubad+Z+pG6eOjf1KkdDwE
ov7s3KPjmBNrSqPc878K9eg4vFYZu5R2YYVjzCrZpQ6L3vz6kOT9GbrCyD1vBh8olEUnzvvL0PzN
z2MXc+6c3v95sMfunBT+cAzKD65B78zEAsamWzqhXY7FqYwJcXOi/gaoGlI4r39rnbI4EfqTn7Jl
Lrjs5pvIsodb1lozOMfbxO6OC1aXK0ucmhKtOw7Put1nA+T77PplfvXda0Yi2OcnDjKRHExtB9tW
MBFd6OabK4hYF0lxIPzPhnc4qmO6EKrgF+18bsyswVhJvK/d+9skKkPMUOWLCPwKVvVwlH7zSizk
cmISTlvdZGIbdXLdXdNtKULOTu3fBuSLICHsj6w/Xjr8uHwsPgcHmLFu7QNZ0yQdqPouHvqnpVZi
GyctUYLVkZIzu6Y7REX2xSEx7pF6f/rz9BaU0yOnDH2pc4om5suQKNEh6gluRfsYt9VbDqR4MCsQ
DrRZTna9RRTyEYDsk2lhGvJSyVyQyk3H854kwZbYR9pesawmYZRsXZZHXpBftUaFXjHooDbZwQRa
GxmSgObMKC2gw9jNVlQAWyyexBKBfx0YGYL+scJiYu7RJ8FVxU1FUJZbx2QmnjUen0moV6FnTdbG
tX/LbAmwGlUDtEHnd1CCJZYidSh3o8/JLrAzEUdlscbmltb+/SG7fslkgXlYIxuMr0xVqgaJgUfH
bke/zabYLhMICyYPBGVJwkp9rww2xHUy01sIDiL6AlirWV0CqoMgidzz4qWQW5fLPPIEkQtM4MD7
/VzaMFPGUq4xOBgshoGE9szlTQBLQN+R05dumA6kibRMxzhA3LPBlHqHs44SSIIhRGUxbdkc3g+L
+6Nsc0tu1nL686fpsZfTdH3g4roMnLbbyZsuuXBuSG9EIsHNg4lH7kJSPaGeABlQlrdlakZoLBz6
ciu91cTr3LRlXV2ixn9WtTQ+moZeqTT78r7p0LcvgXiH2nn08KcfzcjMjonNLg5HhQKXlHRnl8V6
VtpI7lybwxjSMAXs2aZ5Ok8Egt3GGg4BX2hEg3sSQu7bRp0jmzU2RaoBBy8ZbvOZTE5hvnENvFrN
vAvaYIWo9l1ZLHnY5L1pQJRVg2YqlZRGsnIOFV5vItSuu1IDwMvQ/4IodAgShE8LwQobMxC/Md7C
eXNwk7RJ82P10aPpRhQnM85K3+Nygkzi7h1bRpuUZeq6tvPyzeTocXXd/PQoWLF0M8SyZ+8yce/q
1TwTpVsNez/oOgSbsB68Sl00ws/X1OkBfnGHP1U2dPwsr/ydjQ9h0zmpfOwb+51VSX8AMUq1B6jG
unW9fLPM06uF7GSddeWWvyzOkoHLFtgjxVlEvxZzhwLHdutVTn8oHMifqVvumLL9sheSMFXO+PfP
A5fDP37158uiTHAJFcmHx1KhYPVkj/GCHkzAFgDIg6HIqzTip348zFcp84qsF355/ZoifDzI6wPy
15TPnFuyX/JpH0kHyw5EZeIVaDpEa0br2WHLLGxl93N7IA/3W5N+hq3Iwo3g/k46MwsH3nRgodyY
0YmL1ZgxLO7V8hkBjEEekxCGnkTNmtz0bJ04SoY21pfPIHVXgarKX71IzI2eenEgrXN8iALaP9AF
xCbHlbwjupyDwXOe7cB2dm3qpPvcNqtnIo2fAJRZn4ajf8b6neV5/hiw1jywr862eTwGb1m+bHQ2
OZ8+e3vIHT3G0sjdC6woN2S1zOsR2fBrnXpbv70dotZkIOa2Z8K0rF8icyPwvdb81LveTnOJWS4/
TuCxdGWIx4D1iQT2BBUH0cYZ4ZepVMegf8RI1qyarvuFPacGE+7D5zd3HdPhVdWVt+NCZ9eaLOIU
lokE4743vVgpd9jrBIkjkgCo+c3Ke+ZiVv85EafBQGLnev53nWUWoppurVywvg1ufIp9l47hegzF
eWjhL161RcKM2OpDaSk08mQSAJ3ft5TgVmPuLMGdj6iRlG2XNDdC1thnWZk0bVHtUkuuSsPZ0M5A
v6mogNmHN/mwzpDFMu4omMywvJgLitEotwi2GdIQ3RfIQ48qKbB02EAhWHV1gV/Frqu7wsxeqgPr
rsCGEp4y4+mCqWEKbWAGJfv7bULQ63Rr7FmfHB8dzDv4ytKnSUsr1zj8+dIUySv2UFCYSh2ioWBs
PuCVdYZirT147aJu5U2ZeBj7B4JvZ8YzniO/64X051JmuG+i9KnCKVTFqfvqM36Khn54IBieU2/2
U0ap22bOdh3QhzItikvK3DrofrwEsTfJ2su+c0Z6nWBUN1OenYyqEgeHm4njDLRK1+KoR6cYdnGa
3Tm5KzeRt2+MgC4x8y4tMraDRwmzWgwmirXH7qXLMWn1Zn7LAOAXuBiiuROiV0G75Ctp1LiZiLvD
MJNCTX4iKOwl8hp3hbgRhXrp0j/NSbcv6WKxZ/FlhUHvlKBGorsY/fuiAozpGLAGZ7khfd3h/KuN
A1FFVzuXU+0WX/oXqVWPB2HjmUn5sFgNZvWS6Nx4nNTDkHfexso0/b03AMz24B0R8ro8DtA2F10+
oq1/jTMONR0Z/jpibbkFg1HT5vzug2W6DGmK+DXh7t9H1s4so4tHvNZN3NF0loq9bZA5Z5O5PpGK
/rKZOyjMFN3DPqi633i52EyR8rC2rPS3QWz4HaYDth+AKpEuKNOld1xnEfh35OjZId42gtli3oB/
HIwhPam0OWQU7/DXQf16ubM1qxIc/oCBlTYuHH0WawHBpfdySOVNk5j+truO0ekgzvlMhn0knvF6
JRfZq+bZrIytqajrc1cMx8zzSkj2PMAvgpyeF+/N/EkhdB0rVwGlO8jdFpHKIVCWzSq0MN/LLlsL
FMqfk1+osAFhdPabxDp1bkvFmXVzGED0CdHpDGgIveGQG4JB1ALW1cEScvfnwYgW8LP+GekgtnbX
0YehyL1NXKlfcpndg8li8IDUiSsVAv59BQKDjyML0ykNxq01LeN+LKajYwTzpq/89jmVBT7/Rnj7
P18GDe12ndTTLknG+qkyMiDIzXU6j3YLJg8wODnfDsqZHv48NPSpW9KUyrUbZPMDIt/poR+rZAOw
By3VW+wh9bJxDj1L1nDOTjQOgKjUdh/19YEGjTOjk8ENoeDuo8XJeMzp9lZ1lhBg6ocdrq9vt9JE
XpdZeo8/uicAZFUxNkTvWzlPJGe9epBVPwLLJ5xGNDRTihtHEjxObvQRZKN/NufCP7ues61FuQfD
Px2cqgB40gG1VaWYH5B7zg+dxZalRryzc5p63JF9UJNSzlo5n7ND1gsDc1JLSpAg+jLos9sY8nuF
bsncjAq/R9GkiPpGHcYJfI2kzdNN1OfeNilS79BEPdgnIMMPYmbhSVMr3xCsX7ouRulLfQwII9vl
NUHZGB6I/zBvzNS+l+novo1LcD0wWQTE+XK/ND2XGGCqu6SRJDtMfbEjwuWArtwMIZLHhFawrm6t
R50El2oh3LUkBfixkfa+nNziRhMCUxc6YpK+Xsy8PJtVHlysFMHAKMh9ixdvHzPOPyscF3cGoS4R
n8WHbqoIArlyxLLSN2/6jNEzJbN+rA2tH0sJp2JiJrgvikw//vmNMWLvgrndWYS+L3tGfGr0Tzid
WXRnZbtJ5/wTVUxIbIeNd7BOHrAWtcdJBeaeaDqgK4NjcuylwoeUTx5n7OcYQy2VHXCXx1tt4Uhk
XPw12HP8pgto6h0XFVbLEVbc3HKO9N1yYySTu++Xrj07aPN5aQr15rJ0sHO5/GabsNfCJ3AoAkVY
usQRxd0I1dXBNdn0c7GOZPpmxsZ8aQez30fsbBmzRQw3lX+xvFlthoRQWgCP/iVp6wJiCRPzP78L
LgsdYEKMRql6ca4L6UPKaekbBzc9jH7jH1NPHufETNkrByQXJgyRuyFTpwUxjDfO5YkjrFy3xJ1v
GqZq8PeYts9UeI9/HtiMTVe6AgK9/orhuP4GxJRnXVG1dteINZ0pVq2JwcOfX10fVGolx0kM917K
etcXlEN4iJD7RU58BBn2XRVdfB/VC9cZ8/rQEMvDBGTzkPZov6DQRpB2g+AxnduShhHQTjsSOE0o
zfbv0cUBEyL4G9668uRzUMvHmCYOrrtiQMtBrOr0teQWzdivZVujkOfRkFxmJM6bRpkvfRm92XX3
aVfivQmK7yEIzlXcbnwNaYEi/0D2FpIYhu3zDB5nFm/mlJMsE7A1Hdi1SVZXHoKsvPYFelWVgjBY
lWPA4dXsOzV+gn2pbrM5eCYb90b0zlvhRf26LqW9XihclqQOZwe6oKmjfaAkJbNTf9o6OLsRl4Gz
YPYWwU0/W3cdVEo7H/dU/t0WmzBPIPDu+zw4aHt6gP0YFvP8S9bvUTdad0FD3IYljLMB33K1kPi6
qmE1R3XUIe9tAVaMFSzt5eJ0OUEI/XvRBI+xEXyZWrLYAHS32DSPLRQFOBZsxE3oKOyun4VNw4Sd
ZOVNrHkzJd4HWVTQpg6e5rMgJYvvefqaNP2v78GMsbqbssmeBifAb8B+BvsYs50Sw53ZRj8NA8tw
jq1nJHGabzyeeoQZWikVmqo8ZXmMZ2BY65wMX9Uzt7TRs2m2E3amXh0Fn2AugG0H+7loEEUYb80Q
haqw6aA5+a//QpzJraXmtYzax9qn4Ajcb7yL8Uo+TYlFqID9SvBjjIvipBr//npci2a4NU09hQKh
4iStR2Ogc1/q+qRV7YXc/SiZ43caJhyCBTNr8sW/6lHOq25q32eg5clY3CSu2llx8wZI+sjsq+U6
6Jsz+RgwUhbMjOR3BOzLdjIynqj5xpUjNR8RYyTlcv+H2t0Tvo1sWxJEioTzU0/8RBQps8ErWETJ
k0yDPSfbA1IdxHxDM6wUEzF8/MzZM7ER5vAIJqHTLp4+6mrT3nPOgvFalMnkG9GamfMWLrSFosP2
6KQlpMmrmme0b11O4VWgb1uTSjRT1BMm/GHD+JHceY8T2NQ1J17F4r90zQHsLrIf5d/hbVg2ABdQ
XqQ115wHyxJmARPKkSELFcVqGntSywYD1xHiMNNGwdGLW2wAx7rKOXq5nxyj5D1XM2WuCcuS5qZG
2PhuLe4bAymEqmLe/bGp/MMQ/Q97z1/82X/58v9e/luP9f/fLjls1FitMLb/D37t1Uf28X9C/Nq/
kYunH/9q2P77X/2nY1tYfwNq7rseFwEObIn17p+ObeH9DYuZTaCVj6bddPH//MMoZ/OXhOtJ38Pa
ZGGhw0P3T8e29zey4O3AJB3ak/y/+/9ilPurv8zke/PdHf4RL6A4cf/iL2PnU3k2iprbpgKgY7Q9
KuZS3BTAfdB8f4yz19/GElJbH9s3nQCNbUpOumha/C2Cen3rkStZnfKGuABmAtV6SOuXbJyqx395
df87l9nVsfcvznKeqCuJW3ZcD9sU2LW/mKXsASaMk0NoAiqlQ3uENdwhN8Q4wsfKTkv7xpnwPwnC
ok5DaZa7qLj990/B+S9PwaEGcfA1mnT4Et/Wf/ZrgVGcVFfTJTPISk+VHC8UXd1zx8eQHDjzDNLP
gMLWD2vHyLMNIKor8dJ/qOPsJc9ZB3LXT5E8sQK242g/zURbSwNsYes6hL9NIRLODGG+w0TSgTGV
OYgfHTP7mqZL06AE8xcXb4lZLHvRRN0uTeZ717Kyo9Q6OSPoIQM06h7srHxqY3N8keq2tjyE4GJ8
+/cvxV+ca6bnuJjWcJlIYUsunL947uZBQNlhGX+Lb2raDrBlN8Rlm+tMuT+MCLJdkBHLGqyHJe7+
fkP6n+2G//XfDngHHLxklo9727zaEf/FNTeYEgLwQpx746bZhjTodcWd+GHpyg0ST5tVgHFLisa8
d/RVpkZG6a5U4sMc/SS0oQQmXqJ3mWRVbAwmjulytnb7xa+b/+2J/pfLRQrz6lDwTOFcn+7Vo/ov
TxR4Q6EcJ/dO5ITtLB2j/5smBDgz9/KihSnid4BJbNcgEjA3LvQI7f/2FAA7/OcPDcZCnFuB9Li/
oHq5vpb/8hSStDfJOZmwhKcqvVGW8dBXxXIrDONjCQZ1agJ2U6xBg87KMTaYBdZBIn8V0s6XyF7C
uRvuWl9P+39/+Qh5/dn/06eZNajtYQ2xAtt07b9+mpcJBEHkNoxKUp3cpFSdR7PC6GAZdbfxWrz8
ItOCBC1wMYnp3uQm6PZGN18iku16QXEBy81sbzJivbNsazIueTAZ8ef2YpABtyAcBwGF/ModjnGJ
Q4j9X7FZMC8eW5jwi0rGm6xLPkYhq23xWrIGOKfIDbIKyZPTRMX3bBd6OxvQsPlzh4TIlcKYafmm
bKcp/zuZgDUwrKeBNxUPnOusgcmG2rGrB/KSauh10AqCr5lB9VtvZbQf7nzJpGGA3yRaGZ7E40B6
wgd+pVVgon/wSe3cp+jH7+bqg1mogK5vEIKbEe/ndPDYayRLKxJr5bGwE+aTQ9wc5mC2N44NJ7xl
8nRdULePqRybm6aXbwl38dPyH+yd2XKkyrZlf6V+gGuAgwOv0feKUC+9YMqOvnN6vv4OtO+pnZn7
VJ6yeq6HlCmlCAUBgTdrzTmmRkevHSZaU8KtN3WfpSutwp440tEcXBKudPYbqeGBJ0ZZlYeTh9LT
NI9D61ULdP3jztd9bdHS190NQ+IegqFjJZsZyCqEPaD4h63uRc469jJ3E83dejOhMdHhPWmBQm1Z
Hzv0QEZChzqcfk0SvNt6l1/IGv1aR2N/tAt5obnZnDuVf7VDm6uFHP2Ue6zPw3DQuX+rbht38CQG
D/ezEbWK7KQsXJUS+UZfCpQdpYCd7NVfIMphqRSAc90B8EbcW0epFwR4zjJDq5z4rLTtvhDtUzsq
Gjwhkmkt8tS6su8UItpnN/SvFcWxNTU+b9trst1mdfKtnhdtbYgxoA+LcJ/L9gHYCTnVLUx35WOp
yK3ydZjAGDUyuSnQIH++aex/3sykwmF2xtjumAKiy683M5+4MuuDVp14EQgoxrjxsLIvce9Fa9IM
fUtSWk7L85QRWooXJ6NBmMIHtar+PjGK+wmSyZtTsL8yaYP4FZWE3BfFuotdfdfSD18hNRrGk+1i
sfE6s9ko3wdS1ur6NRkoQZVVJJZDWYdrI4qclQ1pUzS6e5z6+cL7UbOjIYBW1R/UXcp5pzRPk9Ij
SYNwmhvkywxNLkmanNEyCgwME5D9Bf2YlTHS0kXDgLUYngUmMAXfPqouMqyepzkcoCYE+s+n051R
NL8MQVTCmUFczPVgB6T4bQ5zgG27oiNPJTTxPjSj1ywKu+M27b3nTm8kcIt7w/YlHufsJYffdMtR
r2XKnzNRq/AoXguz8K4dbH+H9GDii16YWeZT4vR3FQXvgxHKh0DR2AnMEj90at+MAtmH7w/hoaVQ
2Vl2vCcoj52fj3CTK4IBE7TW0XHUMhKjfMD6iKJbKde9RTALy8EyN6lotqVdj7RWMAymok/PwWQO
1xBSJ+e62XdmuoI2aK8Qp05LWdA1JDL+EJriwQnEc1VPiMStTp0NkZQrqXX1l8jbuzKd3q0G+FfR
vkhXL1/8Mhn2EWEiq0iLnXdi/LBctjjVrKh/x+yyIs/yTUdNRvANJQCrlvmqrSz6/Z63JYABhbBJ
vYmgDLAtWv1Vnwfdgl3QsnQ0rEFdvP/zJWVa/Y1FoDuosqVrUWQECODp87r55wnPcFvY1HNCjCHW
ss+IoeqN7PD3lxY9SoJe6l8/dAhX/+vXaVZ44/Lv3/iRn3GK+fL5s//zr0cxSC7erw///O/vT/zp
b/z07edr/P34zyf9dJg/PfLzV//u4f/uZ5/vbMxVQzScXt/7gBeXjYTCCgGaHsdHHw3qoaDJAaIQ
2W/eAXUmYtcc4qeqoW07BP10LqFcr7uCtnlsBcPVhPyOEm0CiiAi6tBolnunya9iunddSsi6gPym
9eHBJZrzA4l9tGSadK/d8GP0LCy8jO9BoW1trcEyOLbc88L07oiXwb5exz5kO1Gt7aYNznkUVFTs
TFpmgaOo0OTmzGy0F2YeuSuD0uVaxP5rk/bpzkpwuWJDP0PsfEVrWVAaGLdRntCR100ktzGeGdwn
QC0ZGglZIx3GgPs/qMp5LoLyFLNc38iKJXWjGPZsej/Leg68Q599QCQkHtLUjK8RDLwVXv7y1keo
VQInR6qDcPw6ki9FkQY150RKWdFqYsWEC5df+umNgLgVPa7pQqIi3HwURWVvg6oaC5QWlkkbK/zA
UkMEOjVQmHvK5+4vezh3uShvNMGy7egOWB8qsyJ6y6czC4987eTxhOXEfWeta64GLTPXGur3jd9n
D1PYGisUbjey5rS1pwzEccXobP28ge3IUiJiI/FQD9aBGD4C1WaPudEBhoyHdWnZxT4LqmWhmxij
yiTdS3xtdcC+h/bvk7KeEttrNj1I6lUeCEXJDqVAHznG1q1oB2MkVn7xURZuch6bHZeCsnhqvwZZ
OXfasicvau2XIJ8e7Mx6poQeQcMlk64pcM45eF4PQc9MH5S00tsEZUYel+MygCy8HdlfrC1lfxSd
Q4atiSPAM8JVbXn1nTnVpzK5M71e3Bo3L+im4zqwAg8t9hhoGxa2gKqjgWHZBwVL6vGBZkK3De2p
OWR6uWityTqlrplQHh1fGlSTO+RqV4SyySlEsT30gAiL2tvVBLIvc60xr6X2mI6nfhjaL45J8IU2
3XvYj++FD9s2V9S5sa+Mm1gHxgvK0ePEwGrsFEaoSq+/WXnIFBc7A0o+2u80YO4aUX0YU0SiooeR
1XZgpWcZFb/RKI1lOmhoHzvkfpbe/hAm5eWiSYZrLepsaQ6pxWpllhaHrJbYsotTNpjDrrPIl++a
EUhlmIkDn+tyF7uE3wQSeUDWEEzHSIrD13ruHe5dh/7ZvHizF5yfeNWPxN31Q8CCThQ0m9Fxn9h8
f0vN7Aj9J7yLNeKVzQBAIUJk4LfIZt4DGX4dfAsEYcZyNSNGNgbSnZB//dQIIZbj91BN9RmxHKKI
CGOQQSBcIXRGloQEgaSFIGfZ3Pc0M8QmaZtso1CRIbJp7Vugpeytg2jr2yR9s5Kg2DxhyNUTJzp6
Ar+uL1fKDZpboeF7jK0vJoFswEf9JdQ6FNZBhPe8MNdmgMsX0PkCXIV58GVGHTdg3TgzNNi4b9rC
LI9xirxeqP7qAAtbQpKlSdbLbq1nlPmiLj2nJdo5SVMcObmeXKe+30V+zHxMOqBHSKhsVbrNiO0I
CQ1YpkU8YSl1JiDlDaDvrDs7WvsUa6rYceKtxeQ6xg4TJBlkldEgGJf1NrW48MBTghPb/lXfq31q
dMkLaQto7kWSIh5fDhSd94YdvUgEYfdFyn4miPHctK5JhcZbZuXg3HsxffYyk4faRFojcmVS+Xet
i6iFtx+HERQ1edGlEZFwSBzuuoxphelDzOohMt4iUWln2zEX46TTKyFCuED3lt6VmoXnVEM9THsL
nOywyGzGHQY2j6UPDnjLM7GMxED7Zy1z3Vn9LlPm2bQzdR8LTM9aiaVmzhqiLWg/VKV2tK04A+/f
IlnWv8VBCtV1aiJAwuspDOUxT/p6lg2bt7IMzq0asfl7oAStxLD3+PYWdNPc+2YISA4egvzmz3S4
NGpOoyeWXugSMjF/aTrzlXsVmkPkbYNgWnYoKy/FlLVPA8JhdPnRvUEfF7tiPF6+c2fVNzcZIox9
/osxJKRjJ2aI/COBalrYizgb3A0u8Y1hWt3GJqNja4aAWtAB7bvBUCgjG3dTxP2VGKl2k/uT86gg
H3KvSS9a43Ge7hInFxek3DRe8nOmVH6Ww7jyrKg6EVApLwhKKHnYz3Uc6CtXSZqCWr902Gq9a1Xx
I2tIKsnqAcdRlwes3bChY8GeFnU/yZvBwaHISNIDfRLaNoEV33XMnYtqNIu95+VYxdlTH2tjpicp
r9v7xKlmtVXed22tbX0PCaybCUilzGE5osVR87uj4dWEsE7BE68Yn7JGmktDE922G0eHfrqmcNhI
Qhv1rj96Bfwar8+bb+D9l3wWAJ0Kmyw6YjU+MrAyi7rWq4NVkWYI/sRfZl1iMtBZ9fKtGI1LmRNi
7mFfXcK5I/THe/RaYm68rn2DI3mtautWONr3IF9rltPhJnQP9DifxowUcY+mVxki6Yn1hyFDAt0b
D64BzDbwzT24QGSG/kNuehsGC+7J/kUiKUfKs3FHZA4+oP4e7iItn7IC0wAMogjne8wwHpTls/GL
p2Pc1x/+4CxkF+MyRM1Q+6S8qlbt4L64GztRH77iJKJKoCA061/UnhrJgdXMY6fUt5wIycnbScxe
RdF9tTr7a0wHQau7q1W3ew/ebjUwzEz998JIaIL5+q5xm4MMQm7yTKDcLrkBwQwsEefTsGK3Cp64
XtZPVpzcfC0236aGPYylOa99SFJqK6b+3GvBeSzxDI4buxpf2yE4sNsZHHpldWtw5jJUH9HgPKfK
iWZZLWa8OC0P7CdPmKHA+ePm4SMn1CLVa3RHMIQxHCEy1rp7x0MR5OhSX5Nw/+ZP5Sof0fg2CCJA
P8Fgi7VZ/Db3cIpuk8M+HNUVI9PWMA80JT8iFbCQrHFjG48Orhy/xtMaTupZ+VNG7yQZuCRzK9ux
luE4Yrhu9Yd8b+bhoz8AbJHmVQT22cRBt3bq6LGh40Vnql/EMcGCyN0vutf9oDj+IlvDXkwNHacQ
F21QGgyQRIpR+9lQKUKZasR3RLvCLmVADvyz7+Pq9DrMVwqLd+wFxWqcukMrz7Uf39WpurWDvwWr
dWs6vFnZg6xxD4Zl+1p68SU2PNwzwaWKHk2s00Iz3gr6/hERgkvConZqDL6nSZMt3DJ5nlwtIkrR
IHwPvE80k7dZCYWBeq7rZB35oKFiRqZer0+uTjZFygUbiB1YeXX/JKC4T5HxGHemBxOcGs9gQIkz
fVYz0XPt+9d6hHRiK7mQNN6CGpmgiWLWzVcMot9Kz8SWUSKqrguJrG060h72NlHafPP7FtgrruAq
onHZmglrsiL9OiQbVMLjKjeH77JK9a3j7gOM54tGdiO3W/lhMbXvRBDtkxaHTli15wjgBBFusO/5
M+dsmL4E1N9Ih9VRZvv46D+//fwiG1c/mlEP5ObzW2v+/+dvbFK0tpTT8FbeTfWgV4vPB3hp7P/P
Yz//X85678/vPpXfn9/5+TQepuxbHjpDtfn80W+P/es3n89wiSCCMaKT16aNPz/6rxdtu9xjcTK/
Cu8G1A8N2c/n/fTHP3/714FNY7Jx2NTsP18wjknjUKNprUYXadxfb/Hz0T/92b+eGIumXDGAY3Cd
T8Hfx0uF/l/v/a+X/Psde2GsNiQafP37Rz+9sd/PlK2P7s6y8NZ+XoO/nwOjjBAzbazXiV2oYzbV
L9AZxh0dGAfJjrwEffdI7JGxsmoyIse68e4VnMNl1Va42MtmJQvTuxW0e5c5dJ9VldYazWakkfTJ
7TUoh3Kbys5alqXzBuTGOjNSASmxs6/uKLyTQkGBMzW80+PoPWqGZs0ofV+zNri40menZpXboSy+
m64PDiRimwtV6rGvXwiwqSEdKZ/NV7auQPCB6pqiOzet6SjAY31XNV6XqLaDwzj2y2xM2fyY3T5B
uFW4yn3MwuaIWA/uVwV0q55qD4iTHm0D04jXdU0LKNGCdCG1aEcFdYTncIk7jz+usNQ7ObFdyJzu
0Hh3Voq7DEVyWJjAVBNKceRvPkHZKFkVZQyuXX7AUNftURwgInDxsJqxkAtys7GnR0QgVpmy1zV5
cytP5tEhkPFZR1RyNxT6CflUuIpMyoRRZWqLUtouGpRELd0oPNa0nhmJ0drXvXefaTg/WRqGaCC3
cUoWMA3nOUodTYTEmtdA/loO81yA0+YG5qw8UaPnwJNMoFzEc6TvEvLLrg7pEVQIMrkK7SQ44WTT
1i2aJhzSvsamq0sWjtTklrX9U1ulX7RxfMnrzAa3Za39KB4PbTWeAsOtthVG/A0caYrpS+RVBKTq
xDfqRK5vrMLf93TjZjQa3pVpokwLyM90iaFL5HR0je6LF4ABVnRlj0TV78jndLcSn9A+6LioIK6L
NTXA+C4vmkc9ZCYQnYYEX3Uo8kscVxBrrVPWXcKw805j6EVwni3tPObM3CyUw4sGAm07TlGw8Cgx
QANiHg4M8hg1THdYmAiK1wJR34TfPowe+YtWll0oSxVbn8w8+DrtScTRN/DzxROpT+QOTLpYVaPf
40UkQYGMHBxgwBHuSrD8K9xf5arTBNLgKtHsVVXoWOQcp9g79oR9sXK3TQ9spquy7z1lHrZWhjhn
dfhCjCQ2B9VdxNDkh8SyZzdX6a70hgw/8+IZfXppQnoEfUcGh+GNmyGYW8GwsG59ex2wJZB1GwIG
pM4dhXWzrWUzLirgwWvMSgZiGxeMgomBQ1Ox2gPHe3M7Kr65+QAUUQNHUwx7t1gZXj5sMnbaN8tO
MRmM+PVHwzbPhYeRcWibU6qyhQw90sdzEJVQtJf1zH0MNLQi9H2aY9pZL3FGDYsoGedQ6WCsdRR7
oJwGXBxa/MUr4+Bq18Q5+miPDllI2qHMbsTLdyjya2tt+LkJeM18D6DwIbgJrUMWnIYh1d5rn9jd
NidowjPmlejUIH5kl7CrWz8DgTc9J3rfLWRRFNdGBy2uHDA2RakywN7U4Qs/WDODRZu8UfrbGEBE
7hK2q4KdfqUtq3hyXuvGSLa9F5yqVOLqIQvzacSJtS7s3l3q2RAetSjr2WnTGfJtPPzYnYVLt4n5
ATMGgtwCDd9Rr4aXjvtx7+as4VjWPdqGdWR50x6UnfXn2jVWhGrRm49RPrJYOQi3C8RiVI5D6nYN
4YjB64fWqX7N2HBv1fHRGQvxaHEzYsaJxo+gFff9GN2jLBMHUUTGeaem3DtifbaeXMQye9U3YisT
zAm1NWUPLcOzx3r5UHOd73A7PafW+BGNZv5WZDhhqKWkay9TTGmym2ZwE1ZGr0F5hylpW4/tGwNy
+GbjuA4rudPJ3Xp1M/mtijZeRSb54A8bZyT2w4+LgTFbQwLpN9eYxsRGDyAkWYkr4Z6MwxkrL7tQ
cOJRFB2yGIw36uG4Lb4RDMp+yMkeugC7VUWCPJwI/yEzajTsvgFc2yEyNyoS8NneuPV1LKMc1FPt
IUYOjaI+0Hy+keSRnbsKg7PNQZ6wFtUgO2ZmrD6cSpsufAlaAnPh1Sbsnm1n+kN2GIoYRJFFujhE
JqoTJ8BsD2Wb12eLbsWuyINjnkHeMqjEXSHTL6WadBacCPloNQUF8PW2ZbjpbNskv3SC2t3BCaCF
cpeGdDKzOi2vkWiSdeZ1wzURDWS/fCDCr2lu8VgahN0CM3NGnP0pukGUjM1ytrKQ12v5uzQwm301
TY+qDuMV7gu2T124COmLzckbCXse27qiWtpNrb1J80anMjZL7N1gnYZBs2ai2SRTEqxCFRc7B08P
XDWzWCXEOa7YwPNiszlA2hAzdTnFV1g1d2lu8uOyvTPtO/z25Vs7xyWBMg/lRbaTtUkKNSwaIrJJ
7WS/xsUjxMw76OC1rgP4linH44Rf6ZXCor1DGehgz5Z3oR42G7iuamn2CvIhygHsMCUIUMvXVo6g
VIb6HJ+EHuuPys6fbz1dxF1eYHUnI4kuJOUMxoFxPNGIjEsBCEhS/kmFeSH380r7elgMX4mVQv6/
HntywqeBZ5AoaB7sfmJZP45Hr42+wWBJcL0QGteehyGQYDbLiyppgcEQVKspL9hc+uXeNtJ4rfuC
9hvBSHfIzVEiZvYDIiBtZxjyCksehXibx+dCNcMuK+2X+V8Fm/TGhgsMxRRk23KgyuLHOgymNn92
9NE5+Yl3nJJUu6ZFchVW+1pPXvUQRvp1aP33LIuGp5Ix1zD7gnOX6oBVOEVNHF6M9h01pXG0dGVs
e9n8MPs0vDkTmxjV3nAMIPWlF3lAqYp20ulZBOh1SDQrwGXL111a9/y3L+qXuiuDx4yKjibD/pbk
gIAqX0K3KCYm3JbBTWNmOels8phmpmObAgYTqbdhJ9PsCwSPC9dorRPd9O7ZjmyLECQj2edqnEV0
4bJ2AXFZgbZ1Km+4abr2PYzc5FqExNo6movuEXDEZ8fp/6vj/kOYCRI3pCT/1+q4//XQqt8Ucjz9
Xwo53fsvy0AkY+uEkKBS5Vf/WyFn/5cJSt5l5vrMLkFG8jdKHhkcaRNEl6CUQ+Pyt0KOIBTGIR15
kiWEodNI/5eM7/pXA/gvgeO/zzQx/tF2Z+R1wBRYngDxY/0u47FhRkuFj5OlGjLXyWufygLyQQy0
YlV2hbmg6eMeuFW6sxXHVOrILzKzWBxF0thnB+dvZbb0brEpb346p/9zqL/A4X87NEM34Wpy7rAI
SkRpv3c7g2pwowSV7anNcA+FAih8xwiALyMs1jhWxk0jByw9gdT2cmh+jOlNtQKzhhHej4YVwcQX
1bEl2Wvx5yMzf+vDzkcmTeYsfdbqoX/i6vzShxUYz3tcgKcSWqCiDQHEOZ1WmWc+dVlrHHQWuxDa
qdcXBM7Lpl+bI9HHpIcHq8oro13VDtZ2gnW/5ibPKGwZODc611sRsjuDzrx0pwNl+/NhG/88bM90
pGMQrsOXf8qSYtHqVa+o+E91u5nMxocerJWLJvbNOy0DATSKatx0nvXg+BbCa98FXtwa/0Fp+Cl/
+kmbwOnzXENH6gHYio/570j9DOm0LYrOOLqsNJeunLpTXU/o6zIRrWHGP9JdAzOTFaz4pRj3Tgz4
Eh7HNrCs+DxJ4ytFqnSfs+3aSA0wlOXHD8ot3tluOHu/wSKfhfI7kKJ7pMn6fnSZ3G2vS/aenSMH
8yX1dofL4xbyxN6DHO2yQ9yv2x2tDHgQcZJkx6wuw1VMvWjlJrgxizFWF2NAyB5VHlzX74HlJLO/
r2BEbpKTm+fMmyLbUn5rV+jGjS2e5xorv7DgKKffCS9o9j2ZBaeyEm91Vi9DMzG/egOsREALIhTk
2EusZkEaz8GS5njkpj1qWapfp2E11uOFV3f2YWmeNZmqtVVXYhP3FZtHuwpX/+HD8puGjeuju/BL
GBRMDhv5/q+f8XicHIHMZTrieeF8Fm27sZyC/VOIGSK092OypjmhjloAx7FQ8aaMzOAolLYAuZyv
G7z56xS0MfOnBll9zsn88xES3vSLxGU+Qo/R4TObgc/S58fsZ/kfp75MgnI80tYEO23oVFZYtA/s
wy8yGr8mPprNxoKxNAiy0ht3OMu6uQ6GaK+VR6h2rHlfKhrP5Nm69QdO9G/cpivimJtlPIxf4sD2
4Y2xDG1rvcTLg18y8wosz2a581qyff/8hv55XwiXiCnPZkiWJoy+39TKKAmt1Ham/sjmlYrjhOUj
s/c5i+O1FpcLOcryAXsRnAhvZCtqYVnqjOIkZHmTMcJG4Rb1U8+4iMf8e6mc/F5TJHrHfMDJh/VX
HQ3zW4H8jnLQuhjH8FnGF8swnlHvug+JrgWHHMOZbMQsNk0HsCJz08gMa/CBGTusajMlYJ58GdBD
0AnaMzRWJoGtSF/irl45UJOWvVmAsC4sfxNHBPgxg7U3Val8AzY4WTdtdwE92h/UYEjEEDJZNiXV
oKCFIJODT7i6ttThGMTxR4moTcTQzZ3mKxab74GkTdAE49YsBBWrmg8erUPJEksbIAOmztFzg7Ns
GELNMRuvbpo8/PkSGb/JqvjMkWjBAGrNinaPPtevd4WYKJp/6iztpijZ5LQzsM4+q0cI5u5Wn1nc
vi6zJ5FWxsyh26Lnrtn6Y9Nng8Byu1H/QW36u9h0PiSH5cB8I7iWjeTr10MqFR46XPHN0eh6KPEs
vkkOyOBTetF4I64MvSBIQuS4GhDwIr35DVQhzVGnsPHTveU1H6io83uFbWVJ3hhUVGl0i9LMJU7b
KqP9GKXLcWx/YB1PlqNo/Xs3RyxaAJLHXt86+xa3DXzR19QQ+lrAn12O1AxOg+aG5C7R5lVOh5Cx
cetTq1FIki7JCQ3LcJuCP3ZKdcRfFh4IBhh3DvtCYGIlVn/O87oUdPCLxsdnN9Y9ThX1AevHW3tR
nj+HWMioETW9qs7sxkld0gEe946vrf982ef5/JcJi1Nss+Ii3Me0Xb779RRbZLx59M2b45DgG/S4
Q2e1mLAIz+7YOKyQo15H0dknW9Bt+/Nrf+ak/PriBL8YHuYKZOlzCs2vL97oHd11UVRHjcEQxZr+
rkqwL31Pn9gkJkWpjrbqKLcCm7XKhxFrcx1tEA3ITYLObtmM1TUz45WqyuDFZ6/logCByd5A+HHJ
DANxQ2Im4XJDVo6nLrmj9vIscY6uGnsAsoM0FBZfCz7ZKU8EzJgb3Bvm0lYklwhqPC5j6NJqq1vs
BDUoiCgBV5qhkFcabQ70C34BHjKNizOcQ8o36J4W8ONNmKfy0rgR2OmQFqGtlzVva9o5mW7+P5xE
pJDzStt0WTX/Ppt1cefSqu6yY9g7lG8d5R0obyz1mQPjJNQYYZtYcykAFLBtTDuqt1QatSHepE4D
ui7Xs5seBQeDmXYRjxoooOHceMN4ME3vVU72dO7LiazMwDh3wMY3wLDkUpCkeaRmgDz9mQ0lazq4
CNEASb1JD+g5osc0exljzbloBjNlkXTDjpaXR1FQm7Za51IjnbwExZOpgZu00I5qiDgh9UUvrl7l
NI/1c9s1064LpMvyqPqoE2u8ZZZ3pYzr/Kc1AZ6Z3+8Ey7QQ+xg26kPHdtx5ifnTnCsYq7WyF8FR
2kN8rIwtYWfiaaaH0F8Nrxa+1JE125zfsAw7W63dICDTz4/f07lGLlAiHLEggskcE//R6JuHIaHZ
yDxlbYugeuxLU5zttPbB9vYgDGoSuD0vu5pjeG+VbkiV2NRWcIwN0NKVthoq27u1KUACNK3q8Plf
i4Jr4zn6ZuwkcRyycT6c8L4ijf49xVy2MLTqTesj+doM4doxmuYLnmkKsbWvnQ0njS6WePTd8ruv
2fCM5i8TJZVFBwVwg1w+vtf0S5VAiOgs4VN7lNyVBQaD0vnqQcbeqtBGsGyyBwhtY+80w4PKJ/PY
ZeJ9xC53RpTZHx331uZUCwAayDeRAbkqQ7lrDQdtPxbbYybI9nCy7JvIwpcIKci92ShxEnn3aDIA
d0n8Kpqrr3XhoWbpSfyfacVLCpbuOu4ZBc28fnJV4V76tqbFwgSxpFalnr1Cumt3fKuLOjy18xd2
Xtoiimrm6zY7V8h6V9KOtIVjM/2aCrwCSVGC3C38i1LP9RWJ1cgTqzB7DmX1PcWi88PWjoPXkels
tua+tvJnonL1+8Eq4jPR5wp9XYnawzTAy3ZjfpJOmx/KQN9YfdFdRVo/yqagfeSU7W3KzG8Q6v0n
0WEfFKH1rDrOMKbwck3px7tLS9864LW+TwAi39neS1G09iXIxlMyWB6UqvYZOuB0qKqx2nuh5qwy
CSJW1duMEenE/DicP39io+7FnOCnm1Yzpw3EXLGzAjDrdkhsrbLP4F7al3x03XMJVGaR1GH7UlrD
sK0DjSBg4ZzIt21uk/SYUaPq6jcOrx9FoFMkDZAhZW4MykJsB9f9oWfEvX/xJ/cAzqA5KKjbBFmD
H4FhM6xSjTAGM7dONhG4u7LLE7YZ5j7Ekw4Ox4wOrd1uqUQm+xQQOKt/nZsO0dwEROncwtbHtumt
YU8qwhtRZARO6Z4T6yk0EjZMrU1xPwRoL7a9LdUJarsEGWL4pC54AMc9J16yfBJH39APBQSGJaLT
5FTz7uhJwb+fGhP6vNcJ+B1057qG4ZDs4q85m9x1lUsc6h1sGJRz7sVThNy0vXHwveAdhCeSwDnU
RcQ91vkWEkwvjDVb3HJdB7K6Ogm0+Yh2m1RBfzC0YFUMuXtxjd6C1zARnoJjwxmNs8Om8kxM5Bca
qWyLrCLf8gk1Acd1J1OM4/1Ys2oIkGzc+2WoNsqdjE2q5++0yJo7mGhyga1//Ojz+s1GqfigI0tb
xelQLWsZINWPolkKUTzVnckk5EwJ8KWGRtewzu7FMAVrtEs2+nN6h5OqyWNwpH+dyGnZeenUQFZ1
XuLRLff9jNGaCfWnGqk8cL/DaLTZMVXGm5ub4UH0enYPURGMTtfeNQxSOzJTo7v0WjQoJcuE0cBz
GjIvnaY7wWuCoZln5b05GGsyiaejxnlc5nGL9CIeukMU69oqgyS+7krH3DU+cNN2QPwX0X1LUUWf
VJyF27iIwpXpIkPTKFXBafXNla5gDA3VHEZjkWKVPwwzcrrR7WQ/QnHf5GgVF3CX6w1G5Q7IaeZD
5+EEeEMC81SNBW0vCG20nHOo1hou9RhVnx9x84PLYpz3feKrY8iQFyul+tqIBNajCKN9Owz3FO7V
XlSCZaXP5F+Z1itLS+2JrfDbFKl8T40dSLaeXRyRuQutLYtjMDje2rLZWfj2aJymqn7V51Bs3S+j
YzPE9dqKcHLTbwZjweUrg5IGfwUvUnMidZRCpUurhIuWTV6A+kkVa9sZWpBEYwN3JSp3ZRCGq7Ap
vw5BrO9RMS97zO/7TzYs1RpvCcNZ7Lq5RUgftTpU9HjA6uwqN4gfxtq9DZQn1sip6jsko9YGIeK6
bXJ/HedlnC7RLRRa42yHFKk5d506p2m/lnIRrvywdd6dWSFt+vbebJ1oFxkFkXiGxJyATkqXqr/P
CFRik912a60C2QtK3TvTdk0WUz1Tf9so3yL/W5plqd0ntCeXuQjjV8PgE87KrWJkHaMDVor62ATA
3xMUyIvISIY7puN1QAHk3CLehFvpBns7eSrSmSGAovUkRdNs3came9mP6batm2pd2+UrM8Wuo8t/
RhQl9Gx8tMz4KSMc70KTFzqMvHpZE17yIaWvjZXt8wvEmXqi4UnBfSHtHFOnakibC7iZXSJ/K9aK
R2n9N2/nsZs5kF7RVxl4zwEziwtv/pyTsjaEOjEUczE/vQ/lMTwe2Bh7443QCq1IFr9w77lvldX7
C1PDOSps+hAjGL6GDsX+0PbyrJT6mY6B/zOHqgL9bJXjpTrgN531Bi3p9K67BolxC0b5+h1rFsj0
Hmai2RI2hagUP+6uBlo3EkiOvFoVa9WaM2oIaDb4IpABHI2rVAAkMUMu87BBKOy7qtopIytPYR7N
u2oPLpE9RHs97XeejLRzXdT1LmEWuSyAXuwFHeJVtfI5NJM3kSXdRwL9YhHCg9kz/PydFK045EmT
bWUamffRcJlAEeH+FHfhY4Z/tj4mIoV+/eKV0wpea/wj7CLYU5SA99ZOs11tFOme1Cnv6kvTXVKA
LaagEns3c2ZQC2zGsHAQjYv5l11xDtgmW1A3ZQc1eLqz11v55LFTR+wKjgT0lLfqQr9Gi+H4ZA4k
Dd6eZds6AJDQy67dUADuJ/hHMn5blPYbW/zihrWatVlGeEvWmwbTLU17+J33hh5wpxVFRLcObi2J
MyC1XRMcVYefWKTeoTPK4ZKL8M7uY8c6XH60xP9wMzbRLk2iNwrc/mqNQDZCD86/VAnd5GjEt7yH
u49WBW6NdeabktvQmcFilvPkusGzS6BHHpXR1QzivWszvOpttvUMe2LQ4Lbcl7pGmxLk6NFYcu0d
VsbHvidpqls5aIOfmKV2SxcQ1KYNi2ElsJEBOK2hyhXk1Jh8oeOkFQLZ5JvSsojm4pZzuO0dv/yh
kPId3apUq5GJ2dKCOrJCZxs9d+xRKXCW9jDq90ZVL6DnWG0p4Z8lgzyJnrjEHZl09R1j0lHrsYVE
BM1ceqN8GLBJ9qw0MTlmfBChFQtanmZT5gRToZ3ggYvIp6mqfs9CkKwyJJD7XDfYlSXBRll6cPJE
tg50R5wUmSxLn3vvCWX8S4fP3dBFd/9ddV31WoUAAqfqhWAlwRWykXrRQmGgDLDEgVPP2aVKvCu7
8Z5FSyJH7QVnKOzHYGLBG7iDcyvA+Xmo3s9UVxsquxM/UfdWzuXf6ANOlO6ASgn1X8QaTuMXAzhN
4l6pccbUIQojLOFg/V5ie9BolmzA91Gyn2KMuwl05BVjfob/LWeFTjzeu+g/8rR7iF7d3NEK7kIf
nsfBDx8JUykEO6ZaNOQLYGw/14GbXnnw9+vE0Cj8J+dcIuTe5jl4n8G3EfxEuARq0+Oxghz10ZST
2pVF3ix4fNlrmpUJ7UKmDo0efzI4H3a1Cx676eVejCMKnEz/nDQgjIU2eYdRpgsSakZylErj6sbh
Z+fRxWm+3r6A9D3HDVTo0C87hPFdeEANAaMkqJIzmM8VGZCPUcu11STHca+xIlxjKGyN4inL+pum
Vx5EkXD4RW8LUTtxca6UOqvT4QUlB5eJZRCU49kITbGmiI6Ff87pN9u5oLb+7cXoONmh4NH2T94W
tS0xcd//LxAxTrP/8VP83Uf+9//8/pLf//37636/GkhW3qRv8X3857u/P+bvPsc/efc//GT/+G1+
fzYXefWKpFRyeRidj/ZaHxrozLHza8Sx9KdW/l04j7IZ2ie/nA6R28oL55kyiFJyOOlXCWaDfa3j
v89SpHDo6I6x7kYbe5jcXRbJ1ypYD/yyD0UJh7ZEv73Cg5ttuQ+tS0/sI9kuTn3FFFnqVEJ6Fb/a
eVm+oN9YpmX7q9UN+dYKWhLH5TExK8V8SHRzHCkyAQqFEONHOAE5E9LFB0vOllNUBTEQDuYXlztC
ER1labb+ELI54ylMQIK6mFO9FtdSMkGCZBe9MSxlnNAacq5alPA8ydKtVArnh9X5aw+oi+fU25Lo
2R2mOfxKCk5lG7JZo7wEbtriD/YwfpCC6ZPcS0SocuIjTy6ypQlts7Og31nNClVJ/DK0kOtzQ1+k
nROesKCdAuGHO9Vq6pgZb7prDqfQwsSkD+EcJOjumtRVlx7JPsui6hV8L/kaxSmNuif4a/muq19Q
qmhncyJ7a8RNq6qEFVtnIyMuEdSZcVxtVQ7QKKXxBUIY7ArN6D/bmOrAAN/koC15UTwac71p9vhx
1Qp1UXkxqWA5RR/CG8NVKJSxnxIy/gzMb+EizTR5Ajadr6paBGvk4hf8VsGLEwfrQk/dpVNG5Dk0
DiQGvOsMo4ptqCuxqh0XFYxzdru2AYt+M40AOZSD7ctEDXE31BuZ8uV6rHRAj1OxT8wsPNdlae/j
qV25FR6oKXGCW53OUJ02dTYlCdR8BlVuwry49SRQ/rK1/mM02/dQ87qnEuJP11Q3pAfDpf9shKuO
0DrNHeXaE5N9bdtIEW4AgK9Hf2jOlsSDCz59A9kDxJjkDGb3Gb24C3I+T3qjy/fUR7rdir58YKtJ
1670L7D5hzVGwva59hkLgZdFzDK/atUeqirmIZieMnHKG8ZEAhKaqNvxHL0S8Bddc+YMu7jPXwwb
wS7U1GifBJ15pAfWrqq792SjIDactiV7zY+eKfF9ym8a2Iez7APr7EkSpOHTG4cmy85GSbRii3xi
k4jSujRO9+U6Y7YNZQF7XrNImOJhtzVGct5sX/cPlj72xN1F1lYbT0WspmNE2NhmHIsH1vGeceXo
QGPwvK1XYJsUBrDAYjPp4RbFpsv8Jf5ApOgfansyWZY7+Wqom3ZBBAAuETuDhYBVwAJKfTHVmOyZ
0q9acuXuXhps0JpQQchBnsswW6dFnW7qMHAOWij0Q6TN2UzBr4RM8A2yQ+hgqM0PQ0OXpZu8T47M
k4iIPMsoY0zkwJVP9Lhb4EwVLwIXxoonNTvLoa+XFmkiu9xm0VIPOjDXWiCfz+MP+vp4CQh0eBsB
E+o1jgrNbc6xaaWrfAYRqIHqqAvKzxgV4srotAKlWTFdmzp4acsyPtRu1G1xRxPcQ7X+PBjJig3X
cB+Ap6PllQNjGliVY5WOz4Pn/GkplwMwHA80188VD+iTqPDxc20b2wZG6+zrtk+mnX92rfNpZ0O/
g96mnYRlh9tC67DUpLPbZIIzMslpWknoVXvWLZw59sZdj5Psj1Pc4MZAG3Ns4QUswpAMj3Eo8qOj
7xzY2AwAS1CiO8ultZz0KtkPmXFgK18+Ip38nrYSnGNasSi6X65BWB0+X/3S2v22FdEduV19AkpG
nDDSY4s98WrAC75N9KE/6eOuH4W66FaaXJuYsAyGepiIQ3J1dA8Bt++k5XMNPlDYcJeHZI5fsSxs
tsUkvqRpA663dtgbore266GiZUwZ3Cqhr7XxDdpG2mGcsE+dl4tTZ5jprkrlttPKkD2JbS0ySG8r
K9QIFCqTPbtXeWdsf03YLByazguv/DJTkCxjvptK+QzKs7sQQWc/S4+rXvRPGNnae66l8pBVWr7p
HY3scL2TKzj7xZUIWWJJeg2BZh6f0q5o3nr8OlFlQWSc6GyF4adXoATHDFUlxiPvkumRzYnvqpWe
WDURzjYK07b88FKaAFUCO+wDiRKXUdba89gEoO0wUZ175z51imdoKATkhBaRRO6Ap1pKh4+NELyy
A0UWuMaNaS4rh/OojrpN61bOxoO3vRei+jM05Qx3FmiuLP098d0EnkpqneJM09c1Z3iC1QtgJZk/
+aPVcYTqLWdr2U9QDtywewGFUtRXTE7iLu00X4kBN5Cm5Z+OyOQOZ1e7Ulb9BLd8WlZ4CWfvMXxL
9MKcGcVRZHl1mOI1qyPrOGLYWDoSKFzms8mdBrWVQxaxSSutl9bsGEQzPSDYtrGXqe6TalW1GkBu
mHz43KK90eUfOlX3vQrHkryTzTQRCDGnze8K6ROLlVBQ6F50IkAFr6iZexsiBf29j6tHR0V4njD6
LRzdRB1KwvqW7NhtwEJo4xv+zWgcc6cr70uz6wGXN4oCTi5mcGNyDKu8XCUq/9UO/ksd1t2aZWF2
61pCvtWk4b+trWUi5J+wHqYNVfoyhm900AFHLHGTacuu71+0eGZftGZAGsIyiOxwlxutRzqSHmz7
XG+5MeIXXplubu5/1VXcrWNu8FMH2N1TuxDKzyqzW3tZwxpcxYIM8lCvmAwVqb7PtPip6UpSmgvj
nqcDUHGAyDWW9p2Vhwj22jTelVqCTt2NMBg7By/XzBOhwPnWtipn7UAeteCOP1dhdqfio6Dp9PxL
S/OPP0XMOEPrfH1fNw4JrUMfA7ex0QLX7t2tqq1L1X+re9yABrk1y+8X4L217fw37TUnXXpxXu3r
ykbOQf7fFv3jKw8fBWcxMj8jrb5Pft9t2a83awsU9lqP/fBGyvU4a35p3BPQ9vnkybeBh1CIgQuT
iX62+sHeo/1mhJvn7Yer0XGOI8JIZnt7C5/iPlM9HEJEEM95lv+K3U8VdvpPd5KzrS/+AR1DkeAB
8IdkvBabWe0+Y1tch6av37HVTqvYaM1NMjVfkG0jILvhyXdTdiF58jZmLBdTuar7Ad5S1l6Swhn3
aWOhBVbARA2sFWhLGGzWvvakpeUfVBfEXzsJEO5Y42C0DOtYmrh/yeqIOEP9+gQpkkQSnRBkkpYa
W177ziS8yqu/OOvoxp5yI2HHW/Tymgh0GgyaT+FQjJuen6usGMKNZdWf9cIaVu6M4OdOh/2gLX38
N59yTuEtNMY+kcYg0iCw9NECTjAMcseDAlU0n36ZK0wOZgJ7h+pzGbTtQDfJ4zDMHpXfPhIiej+w
DpDj7fN30PMfdWUc8VpY65ok45XKA+dW4p44DKwFv1/79zfxqTWzQkLTqXBTtJX/buj2Ox2AaZFk
UBRGsDf65CUXgXduhhpzvNStperS+ZKK7WCZSjmgUvX5ZxmTIdYV0yFNp+Bo9yI4uvOL71fF6Jc7
3B6n79cMwmG2SL/vuKWgyZlh4J40lYeLEor0HujpsKxL1Mh6jZohaBscJtSWR+RjF4pZ/YT31iRb
MbHXWpy7CKThtbCb0RbSdlkOxT3xBm7IxMuBQkoAHexkvRbs4gaT4GHXpWvtI2aKwNKGIBJ3YHru
Ou1CTFOV6d3V2Ih7YuFFHHK+UTmJc5Lm1jUu9Z5dWJyvJMvYl8TT/Z3USCFk9sz9343DIW9r0kiK
FvFXKoD64vNXlH+5H4G5gDm9NGqBnkF6FM+lpfaACM9mVzE9cnP9xv5XLeZsq01TM4pBsCQ/yIR+
4P/x9ybJNA8H66U9D+pZ7f6y/ZyQaitAZZ+/OzZenq4tD1UAt9myonfNh06Ja2EOp0emjpX45yTx
GTL2zg8J3M2NkVcO3lIdBLdVAPCjNNdacpPozHPUIbMSveianWYUDN9ycL80/mM4fZWQPwMZorHx
YFEHc3oOGzl7R8AreX9ZhOAZ65lj3WJQ37cg3EdDqN2qCOdswer/ZOssZJnyBWvHHokVGt07iaDJ
0ukLuae+sjYVibfXqvR1KOzDdezlKwVEuhYq25eJRRJ1wdA8Av+4t3kIbou6j26hQes5lLghokrT
t33HL74uq24Za4O9dhIrxZhmpGske8YB1CABlolWbDl6XzVCbBbkE9Q18wgH99mi7UOaKRn+0HLz
aFgaQRxEUWIPfIPekNJwRcUrd4FN3uNKN4z8SBjmH2FzN7TxBr2Gfqjm5KGKKpsE7OLkA1nbdQ7B
Y4y6+wWe1eFFZtWPcJTjpY4KTFl1TZ5wgutlDL2z0H+wXCD5zg/ii8Zds/NdLztosEwW7VjAsoBj
/hxG1hVm76syp/g4+SJZe3bWbvu2eiFYIVw2syhddoBFfHSVK4JDZNQnZ0VYb1EkRyWpcthMosFy
hlWbQP/VpsBehTU8YmzbNPjDy3eT4DGK2Npu+0CAA9l5QstP5/Yjlm2FLLH3ME+k/R71ESs1jTTf
LOjOjHs3DUk5yzBppwu0tpVGdDohDZ7+JKjrya/1Tok5iF0NqD1I/rBX85+dJkGdCGp4YTvxXMZJ
fdNo02czqOau2E04lrDvTVWfB9G/KtuwTmhwilM2QllvY/MdfZz1GEEpID2wY6DqoQCJ62ajgYiB
NKWmrg46tI+jZ4hoHQwp8e+1Sk9mX3GehMhNpd8MR4UgNQBUf25nzH7UpOtWTdOau+uT4NTsSuB2
fpXRRAIf7MelnRUkMswvzGo6yrGxDvm8MIQf8VBFoiGO65lqaIQzSthcLG6xHhcuK2OrBQfoII+r
RwdtYlAY6zyG7eVrE5RHB+Qn3h3xFsA1xitn4sWXjnxNyGT6frtWzsD/jrTvwLLFG+dsTkIgmTBs
kLeEHco3g4N9YQzWdJbzq3VsEkHrdM+isuIHhcIxGXiMc9GbR5Haz6Oo3gqTBXcZorCJAc1pQ+G+
543cqcj1fqM3uWqJ5b93lGyrxB6wXDukRM0q7q3pBBxQuA83QYOohhnTz5LV2RIXuHdIK2WRQeGy
KEuBF2WTe3Towta5Xxk3Od+kWlmOVzpGtQltt7+Q7QJwJOTp6QNI2Eqyuo2sdw/aGIcYD3ERtmNq
r0sifkiSRocd1RV3o96/di293iCa4GecQ+URCfFPZH1sXEdBW2LtJybhPqW+azIvh+Cd1L37BJWy
2fUTrKyp6sebD50Hp012kYX8WY9Yt2PbqFhfg1vL+th/QfHVnmyYJyRTkB5ZFBaPsYSYDb3zf2pd
8lJ6rB4SJ7L3/AaJG/Cre5aTEsDe7Dma8646p0oxJsn+5qZkpHPfdbuhUWvRm+pTD1aUmN1JNLAX
MM1AIe2T4eFpNCR2P5BepYJF2ZXuLe2QWfI0+hVEeQKtmBed1A5ORJxCIcWnXpZM/2UVXKouJFuw
Z1PX01XeiYZiVWvdQr/9yCld92Qf9tcJShLSopSHMGHqY9mTo1WEn+Azy02cE3A11kr/qiq5rbqq
4pKrte0ctNUSj7RTtZ3s3bRMzpFN3BmZWe6t7prfyOt2UzcCrptfiBic87ci7f/NFjJ/oZ8squs4
jBrMCn/7wquv5uu/vLLO4XaO9/Z3PT5+K3aO/+FzmD/yf/vOv/z+/iz/xPHh2bO74H92fCyLr6iN
06+//Pr9l8+v+ou96NffWz7+/f//zfLh+38V1K+Iky28HSB5MDb8h+VDt/7q806kvBbwUqTL/2n5
4H95iPyghhpoOh0DwbUq2ib6138x7b86NplDuu5Y1PZ8xP/F8mFa5qzd/ntJoWFCkvNNDIKWawqh
/4OKVWpepiWiDfZW0k1LxxlcFEXeKzfvM8ax9EkoxdjOnmjDk2jcU38S3W4yHLGjItsHNMKsILpo
5ZCnuGR3qK1jlTLHwJyWHsPvfxp6ithumtLj9xvB/fVbpPUfZFzEz9H8gvpoiNl0p1O86Tzv9+Rh
yor9xllh901xODV/sAQvM9se3ytzO1Zdsy5TS17ZcC+TsqbxhxO87QZuWlyT2Yra8zYO41xDumtf
Z607d0ZBSpUjzAYn7vyqFWBjdRmWtALkV9l62qbw3Q/PL51zJsb0ZpK3xSR8jJeMkYuzXZjHXP8u
dj2fzGg5rWjuz5EC1SShoy6yObuHpFZnwy97emqaA9jcq0IV9tpF4r3s290ErGxJudRuqW0uQW3q
CBI6D1bR5EfLqe3HtZHXhC50WbIVn7LX5VEfm2lf4wiZ4FeiXQ/5IpWq+Ml5+Gz9KUyWNOuMF13G
co7VRk8urCjkFhjndILCvBZYo2zKs9lzbGqAaLYVCpHUZg0WW2o3GYS4Gc6PceAtTivmVKWS74No
4AU9/3DtR/fdRTKB9LzA/JmRSO+2EYGQSEIjEcovZA/r1FwTLFWjGGneRWoWi1gRFRKW9lah0DgM
wyauIm1BM7ftyhlJVY0rQ1B7KgCiukscrB0UhyhBWDo2HnoJvyj2E6P63s/vlg53QDPq4Z4KbdHT
eURcB66CDABwUawLD699pvXkFRnetOoD4i2MZCxWbBbybZVDBSLVFqJkWh6pqKoD4t1j4MCo9Asx
Ew20mKWPs+6C/OHlhtgmXAwtqsJFNtWUu82PnnxYBcphm44sBbsJs2XlUjYEvUcf6lW3xqZ+1xtI
eSzThlWzo6XNd7KEyhJP/XOjlXfQUt5aoY5C3d4+GG00m4onNZmbIxOzstqWbFSWfinA7cSU1Emr
t8sqUzgtDQpEVonLrvWBuQzMAYH8xcdgcKPjZGkE1qty2CSnIeYvZGk9QZzZJ6UHmaSo5gs4rRxC
uzpt6pdGaWgmLL9ft+xLaH1M84lJ0s42axdRIV723jHw+ZdrvfSsF88e/jRGc8GHJn+hu/h0pFG9
MK7+qDpiGmoJ/s/XhfmM73OPf2tf0lk/TxiuTvRCFY2+7D6qwREYWz3rnIVu+RTM+1YBFNG2VgyA
rUvQ+OoOmrq5e8BExNCG1+839eDW2INZN4JYERPhvlkohAbY0pMROW6wC41oziei1uMGmtk84AFi
LFusJqxbFjbJvde9lhqf+YXewVXjSN2Q9N6yQUrRh0gdmkzFsBbO+8rUi0cXUQONNZg8l1n4PsW3
sJnE8EcrIvuij3MdNRBy6AjUIG0jfnIh0iK5af+sJWoiyD4hXz4tV4M1KjCNxHLYbvKnK+PxM8xH
tWxdhzyyLiR4gfjDa5WhRrLy3r6lGJYXAfI8MErJDz03miXEivFmlAXrKjrSHUNSYt/dsLqJ7sup
ap6WLRqBlvSGZ0b+jITQ/wK9cOqz0lndkYoER7J/Qw/8VJV997Mqf5Ggt7eImnwTPf4kL0u0jd9i
Z5V59oCzvB7JP1rEcGx+RRJwslb+Tip4NAw9gqc0U5SY3KqH3tW7g5YXrO9VzQhSNh9Brx04MPLf
ATLIiqP3rTIopkQ1VOfJ52TtpoJJiIWPyqzGs6xT/mSk+OFgj17K+UWGzE0A5npyBJ6QMJavk2oS
8nHaZBXHiAFV3IRrx9CImOw9eahTIsE1GV5Q+PlrK/aMfeBF6doS/nOX1vFJG4gHnzSdjCvfUlsF
CpDrPnvJTd5ejROzRkjpbjbRzYBWPjWs8qQ5a9NzgkcVuWpySnXERLJ+CmNgrkiej9TZ5fH7X0BE
M0bQab8CYajWfRtOi1o14RFifLaCg1ltei1tF35KgIo/4PcDoj+AEB2iG0i9qk+LqwqqjZfoxdKM
MIEpPyPkvI6YfYGQWdTl1C2s2l3z7USwVBD/lco6RznzVLvPw/UwJj+moT5rvdgOXR1sRIMJgIkH
sokIwGGXIU1h//hFpsq1nvyfve0G57Qa9n3Qb+fBFVQb+1GH2XEOC7Z7qa0gaTCPVAGyqTkyWMer
33lPnVQtOm3SrBIz2bolPnrHBZAbW8Zr3oxHK5AX30mc5VS8ajJHYMz/1gdk3oSq/smmHtYEFe4u
5A5I2EwRPcIRMMY7/IEJy+qYbOBE4AIkaV4L5ASDnJ+7auVvg83SibWlsYo8WRA8to7SOcw1TbKf
8H3pk6rud02JvUhNY0X2dPNIAAOu+wI/dVtyNddZLrZskrIb0roetStsyviVpdhu8s1b26T+I9UJ
agwCe9yKLCNZdYRKkWH3uqTw2y/f/6qHut7CJKuZtwWPuOqYgmQjOhIykRlAse7Sajr+qm+3AL7X
qe8DPizHaOW5jbmLibRdaNCOaZnLDWnS/PXwsWkXpYiO6rxNYgbBQgDCu6WNs60mfOhYLq2Lky27
sleXtCJMeeqNs9WOFq/Z/rkC8yanZOv1fvYDpPq4ZJIXXxzTzy/9QOSb8U6uT/ujyXCtxaJ+l3X7
NhZ4GrsG8TADjeERILg3BvEQfsmdUJELmRiy23TuwDAOmizMiqB816rkC/odEfJ+jLadYWUUu5sm
8Xek2bL0D9TRGMM5VynSb4wZvU8Zg9wMx5neI+kd/SgnexsnyK3yMzoY/Pt6Tm683yeHvobwjFmA
JMi0WfW6i2QGpNsomZYVikIPOQ7CZ8toeXwlAl9FWpPK1SIIqCvOQ8+EI2/Xaq2S3ri3mDjMctxo
bnC1VZ2uYzDt5InawdotkMY76HiigtE+0wbCyE5GFJJ5R7Bg004b7MOCRR7UvtpJBVJgl4t+eKUA
Ye4rAStmk4Ew30XW5NrJW+RUpzmWgM4aHVg6onDMGCbBmgiuhZrzha292yNErmdCv+4v80EFy7bu
Mi5f8RrT1wTtAg9KONjm0SF+GoEI9DRkfND+PDa3zDzGhVcjhXB4cK1NuxgPwuRLFC6BnqA7Xl2J
qJP61ika58jgnT+Gn6+HHiVsY83z7ZgRYge6zRq0Y12Tpdx6o0eKMWu7Qp/l+FaHfMCdVSvZAcfY
XK6oBBYwpKgCnXQoiBMQ4YsHo3fB4Pk1JUBiN7C+jUJbHfWQ+VZs2rN1hjjuKvGQ4xV7R28rNo+2
tS1IG0+m+DwxtdyRNzRP+fRNDff5HPNXWebdtJUdDEBPr8q9ieKHEwvyEngXeLP0BEaKorU4NuiG
lwzWYxrhmfc7Ak1UESGeVojUTzlEqlE9QwQKWIJ3vUB9BXvQaSKF8F8vmdEB3a1vna6B7Calc625
lMydxw5+bi10TR1EPR/o5ilCELsbSSqF3xV8lnI5mM4PgzkrcVRDDZAQU6PrFjMcx/yIEirPhuzS
fVEFG90saMmpQpZWk38pfRpYdErqkgwxgGXvzRSsRjbq6Mz9vEfRWN0Gp/wFUbovSn+hRwOaxKzm
ip06iGKusfbz+bLQIGUMs5mxwRxA4G5KpAfJcHnfpCsd/hQJz1+2h++eFe5RDohjnVpu2dVfrFKr
DhZnOuLxlLiAhN247Nqlo0gs8/RdHDGfVNRiSevpdGBEJmaM1nqDLEWFgKbJRDpDr94cIUAS2hen
ZShixqwxYwcgDvs3XzaIlfxiKWPdeEvTYYtfiHGrnxD9VaANbwoenjB845CJUC9ifaFZzHPy/hVr
8FMVi5wezWZMPz/vlMU0JfyTjN6ZQIz3qPHxV0DwT3L6HsNBzhN1BrzkZjvA7zpzqPwRQ9Jtx0xR
OyXdu3RKFKJhvfYliFzTYznKHdkuasawYJLZQhsEPXDBFJ39Ww+t/VgzMylJiIfNMyy6DgsHWPxD
wW2/xmgDi0wPe1anZFJpGckbk5my+EvvDpWYGhzgScTkpmYASdy7Ko7HTIh9MfOYtXJ88geP7J6J
0ARBa5GenGLKWUPtwLpHC6Rhr0P0aWNgWiQKGXdtcVVCGTgHyt7wUG19k1INCKQ9UdDQphNiFy96
ReKkb/5kRfQz9gR/RI1sv7mfE2SRu/nF7xJ2zL7FzRQuRlhoKzshvC0Pgh+eYy41lktLrzd+l/OX
AxLW0AmmH1KfbWWK6X1LOge5rsYXyicyrYM/jtH5XE9kibhBjJYoFYtqKEiNap564iRVTwvbk8Co
p5hrbOW+IuSYGcr4CeFhcIloG2G12s60iTknUmNh8JRgVIcSxUf67A3j0sysdgP9lQJneOeZuxo8
+GGm18CMzTG6UyUgclJpsJLBHyTYu9Gwssf3i8SToBwnpYOP5m2KeHsULPB4J2Bke1C820xEOigz
L1/WUxVuwqwzDhPf46EaedwmxLbZIycpGHi1gVNNf5mShZLJa6UTNNB0xBtHmQ8NqHsueXrx8/yE
38aqgGfEso7OWhYkKB+IIWiawd9QTvYLLfMzQv28DQ/nacVMBzpZqV0ggp46CJBoRCxrRSR7CCjK
3HWjI9eKtSb6T4ayRlif4qiawdpju+8c78MtT0Dk3u18oqwu2boItGqVJ59JVv45aMV7h72McRI7
P92s4apB8+3z+AmYITMQf1pPfbktG1zg+eDaDA7ND5RJTylgDEfRkLcuZzMt6qLwCKz2movop/fO
gySXYg33WZ4mtaFvLJGZC5kXm0bWinOqeo/T4tbZcmWnr4at5+dJ87Y87KPFSJw2Tx7/IfDjwQ4Y
lnGMSGvw44XnKfRfHUQFI1r6stPWbotIuHas9STyaVu32cFG707S+pI40BBcHtIilUSg3Ytz2K08
aXprX0vfXGiJBGFDBTGHa1UUn6UpvzTA1gChk42ahmQh+E5iZJJluDVKECDJNPedvYfpIenwLXdz
SCQNi1nhC0J4RDaFXFpat0BP/5RJozx6g3dCNb3UczZn1dGrp2Yz/1DtPGw2kXYFRnbHWDsHpyc/
aqf8SaheWlNO9fH7wCo9wHPhtIlA6s0vx2uRRuD+q2A7hT0UU+0jSEiRHTEs5WkIZyE/sZ6It40W
fYaWyWxaPyTw0dkAF9Eq1IatPrsTdBNGNdoWRJx1lC7R6OGVLtFZ+Xb32dGJstgH+Wu4X20QfuVJ
/BSr9iyL9kJm7rKwIHSR2wxI3ejeRJR+QgWr4bfIX/Cgw73phKDD1D6xx58AE0n26M1LyMOUoxQO
t0frYn6AKgmfrapb6bn2nDk8TbSGDM/eeiTymrqIaWssF6x3IAAW6YUbKUd8qGIHkGt+l431g8Aw
tp/IPth1cmXJ+t+YO5OtyJl0yz6R7jJJpm5SA3eX5L07EBDARIvo1PeSqXn6uz0yK/PWHVStmtSq
Cf8fBBDgSCaz75yzDxkp44urvuGqVUcKEA8Fz5lHgva6AJ50xjiQXddg/uiaoB8MoGkJ/tj8qDta
KMfiZ1evMK1asmWxin8TqqXLrYPjG/OLHkuma7JE0Ud3OckOYy/ItDYZ100tsRm23Q9bFkd6ucRG
VTWRB9J/VdRfgBdQBIla6yZkWsuRZbilQEWniSCe+p99Q69h2rVnrp+Np8VnrSOk0A/6B8JdsUVl
27hcqd141cFrunjX8fXzanf6hFdvoi16Sg+xy5NZDdYP0SzvrfughFN/PnTfy+VYDEig3rqENRzw
iJXFTuwX6GhvZDqu7ti/xdQPN7+WxXyZwcKznTrLCLcV9wh3r4lOj6yxJul9ySQVytqA7a68pl1v
bIhHvle8lhSjIMRJC9mGQzw9uueRFwuFrv0dJfGTpzgu1awH1crSLscU7xr1GR1Pp6jeTDb286SB
oqYt9j625LfaWnkZBqq2ce3S5+5J9p36e+ZE884ZMeiAO6IisnsuKgZtnW6+6bbxKT+6zg7SOWkJ
KNI6atTqw2rtXZl71kY/DRHPH6/BWAwUANfWWBEgH7+lk/59ximd/Jrb6MnC67K5Zx2zx3jWdgmK
KuERgt1jvMtInfWAIzic2X7DegAgOIs2vCBvluAplqTLj0RR2GvZ4+Dry3ReFzyYi6UbYeIUT/XI
7qiTX42Jy4qYKgFADdS+jgidW2+N3fpMeC6eR/Zl7KprpPV/UuUF2ZJ/2cZypej7071jYYYeO9+E
6DatS+OQihP+DVe71G49Ae0Yv9SS/qpHRYzGbH6tXsk1M1NDq2t4oJbPmYU2XHmNjcav5vWXiEEl
44ABg2e2e2UaDfsJLHL4bemViArqx37lUY77XBMrk9aOnJdE0bfRhiu7842qbncUWEBOFeSnuiA2
KDD2hmqDT44NKFF+P6oBp/XmVAdLNb32evtTb9ipJqwzyeKhcK0/YGCfjNyi+y9OAAlU1zbidpis
n3PjHnWs4KzSzMhXBgN0pQ5brzfdYJnNnGlb+loxeuudMMGohQ8KRL2cttTedlsvozrMXeOdmB8/
DlQ3K9PCroz9rqeGdnYWDLQqlJqb+6r4rq3jcojwpfHEaEv+kZini/ZdlMmvklVhC//q3amRmEVv
+6Km5CtWqbclCrLtaWbfCiyhA+qmok21wgzHESwuQt1vieHqDLyk1f6MXcoZK4X7voYBFFFgTlG8
Ea56xmF2fi+w3fkz6HBt9pupYRWMm2jDWpoYJvNKcjcevEl2euyf2yYxfTQylnO2coPhHfnFZktx
6Z0kHLsxtJKUoD/iNrbiVHMZkOp/15bsxCNh3tZGybdoa+bGYZSh1vdRYX8vIriuk/WEBU9Rhqye
xVhXwVh6r5GcXlOAeFNdTRQ0UvAEj5CxT7qjVNFn60L4kaS73hRk4KNd3dHp3axs3aN5gIqUPuP0
+GaaTAyazPuIFZuUyR0va0ZLIlP2jZNaT31uvAAzIpUHmUDmeDFjpogLQdcak8TuUcGkSY4GdsfF
CtJFDh9Gz1EsgeWNiQy5U7N/evUvtJP3ql+vHIV5X6QFsmccGdNovRF1Ne66sdl5iXWsUHAYn72S
t+OoUHg3s+1PWglpsO/eBfM5YIUaBkoLS5JFOI8KYeIrIgtNQ+6zlHI91zLg8hKwaiyBdmAtFFPJ
kmml/jwu8G0NY9pPQ3UATVJTvGf/rirxFXmazfa/pj2XJcouZoOdwPqUEsHfstV9zFYalo7uNx6p
ijiv+WekVYdNBgO6nE13N8Q7cnaeb3tE9gEKJNvFiYvtOvAk15fIRx1/4YbC2JaYP2TSfzC7NE9t
nl+rlWiJqwW9VCxcNGLSibCZpImEU3N0sLQXRzw290Zg9qc6Hd7rrIu28QwkJbe+W+146eYHJLVF
qqHu52JN8lqlgISyqRr9AhTIR9t296SW7QuP6Ar5i/sje7wf4uc+yckIVzySu9LKn0Ua4efpjQ/t
kSSnPMI9iNrO3rP5y/XsI3crvcSYFY4qLsgT0wbsl2atves5NwHuXIeVUMbPnua+5HGBu8m5ccux
fCWltkN3w9KNqSocs6UFV4BFoNaHV2GNDbF7tnCTN/3S7VbeWXI8fuRuuaysOC80qeK9NZqPdHVF
4OTLBBs4owVpcl6YmAepzd7KKPolaDA5nx2djF9W5C0fb7ob217XC/4T64Vs+9kaxnGP9cT2S2jA
QbPGc2gjAX0sWEb0TLWvQ0P8fJ0ZWhRp0x9UJbAGJSsIbC/PLrFuim9GLvbmPFUf85LWYRNxOGg0
NRxTc8IppKtTjUHmhcSXvPTgTqOxexvQzj9FHXPdGkZxbUZdY/4+/SjF/LVia/yQuJx2ZRwX+Bsh
FTvFcjXsyQwjg1ogpXXOJUWWS9fCvVEA5+DKxsJQlKwtf//49w0swtjX43raTfbN5IR6k3Na3BUr
8z0ZM8fXO+mwd+V9lrDHvc5je/OPv6XtVeUm1w/9LZRfmM8GZr0tvhoncNTD+oxFUbQc2znS8eA0
d+mjK7wG6RYWZKJvjcN2VXeMU92TlHWi6rJMD5DUg1K+Gg09MdGa3JINB/SABk+TfaCgl33usShF
jo3+t1h39MZxt/K68iQgdEKw6v73DaGl7mq39S5L3JzJDPegaak7BtQLAO/yzKBI3mPa5u6ZRajd
pV3H15aMeJNWhBLyh4+fI7otcf3YDKorh8ro5j7epI1rBQuShTUzr+dO2VvgvXdyAQ/91+cpGcfV
zc0omZ/hWWGSIqL+xi5Z+kyyaaqc+kC6HrXv2YBJdeHbM7042ZvKHZ9E1v5cR6cLkGNWH4ki3VGz
nQcc2kY/nzHhJIoSLw1EGO2eI2PxudnpFiDnGJUotOB4MBlJlgBq1++/XqRBw620Iuxxn1g7VbA9
IcVWULig3G0WJUxLyz8Z7eQ7NQpi3524dK6wfxAJe8/yK6x6+ydLU1A0PSNWjznfGtnra1fhHAO6
HeiL0/7SDt6yvoNi1o5G1NLq3VRA33g0hcJu7o6G3NhOdMkYifPeavitRbsalxkYGKQ7GTSD3h8a
jS5FkwaWnhj+iQj6GwnADw5eYmOWLY65WuvehKhOlJyPzHv5U7t+J0Y/3KrFOi2jlYe2s9IqbK2E
4Ti4Xlu7/L3Mer7RlcQyxMtVZu25L6bmH2/mZZHUoDXudtWth5WIShiJ+rc1YnP/F7pHlkxxkMkH
fy+aFM5H2z9p8UFyZTHhWl4cDfXbc6cwYbS/MYT6aQ9Rc8aX2s7RMzyWg+aQ+jdV9rPKYkiakUYE
Ty9nJqVmUFUWNm8F0r6hBqkWpOhk/eVZyRVFVJ05HZuPWfkfyCgLGyU7IGbw04AHTDY1LBdo+bon
hp2DR1PD7z6OR2M4qbjjFXPMa58+qq5ppWhI5A1JeZ7c5ZDn1ONIUReBGJq9ZTFsd+PkY7GGi5cj
egHrP86KxAtWiop6XBMrhJdSg1fo8c5WjzNURpYRCWwC500RtRtfAR3mL9X8OB9qya13FIfBJP6j
21pMk8xQ7obYHZ8TIgYsHfoDOt1+WhiAN1If5mOiE+vrJ4oeXeI/1ASK7eNSbuPqdXU29GrOjHSq
326sLpG75n7Uu2GFm5fTrUtm2yu3EbfolpqiZttXaEYeMzVOfRMyz5Wqr3UzxHSD2Kb3Zg3akZKy
zySLfM8x25DVhEl0Yb4JJ8NzUag9tHzunehQ2dnXIPoJQ7tRM4d8aemhpNm6D5bImv2WHiqCcuKC
Fn3sLWpYDdEkXzW/77iDxTsme5rGmn01zXhdDZpHc54IO2KaOPF5l2a366F4pNUjlzkSTURgf3yv
0fCzRnJfVfmM+jdoB1rvUD3b5owSTCaRKi9eoGvrud410eqzEJokNMZ5ynCbQCxp/05X9B+jo8QE
5MDEGcdutqg8r0sD3CqfMuzmehuUVRXvIry59K2c0pyk/dC4S5DIrKVq7N2b2Qx3M/qrw2FnIE6i
FxtSzN2ILJj0vw0i/0Pj3bTVxrIAm29nwFFhJbm6CbWIXfpWmExMWXw5s7loC8v0hz5NsbMFwlZa
AgHUrUEPlTPZeyfWTzpxR9sWP6bJfI2c4a4hbhHyEiMkJbQKNgOlTaButuSOIxEeatE+10ZvH1ot
fuvk/P1piajisYT8xJm7t/UivttSaTecKUcPMyDnjzUDAJrxjTtVqPAoYjStPho7qz8wam1Eg3KG
yKl2RUVzNnNURAXhvCc0h0qN/SS/lw2WTF6k1roIiJG2MzyXbvM2w6to5uWLwjWC8lkfFEMEzmb5
wMQF0Ggi6WKk5DSij5L0n64gZgxxiuZhYCXQMa4eoAy2F0syujZ0+OfuvLCB+uMZOHkf7YsbfO+v
Wk2b1TC1yfdJIr2NLmOKx65I12w+QHTjKRqLe0ku8r4s7sOlfrX7OP1igKOxOZgN5PKhuekNGXGK
O7K7nbI3M1xmco1lT6RmBMQa8ELbVdT5VzF4V4Do1rclanMM3MyoiPRtLMheR9uj73Fm0OkmLv4f
TZNnx1M/yYNg6HFSeU4WEmr5oOA7VPd/v6dY9WrnEPrjWGmZ51Ip8zy3HSN6GihloKPKb8pepftM
RC8Y2J0z/cjO+e//UYHBJE6HdMMs9ezMLin3mOk8oKma3KVrsa9U2v3vG55xZjCsPQT4xNHudADQ
fWmJZNcakTrYFc71pKLYYmvr5ExLBqdqqp8ty8qfhnFWu6UExuLOWn7v9IBFwLwzojTvDn1Ay5I7
p4ngXpNDfBjzdyJk66nStWWrulx/9+qYkvs2BwqBOQL+4hBfR8PnaSfe19iaSOT9VPVSUhebgC8g
JbjFXZ0EkxgUy4booG8WigmcgDpqMAXPo9K3s2G8TN38ScfvTBaxmpjprNUGScA+29U07Ux5sRah
3+Nc/OlUWh1yNVywvmfPI8IRh7jSZLpc37Uh4di97Jq4Mi52Oht0sOEdMyYvHJRd+WNCX3G8YlnI
0RCCNhXfq2jBTEH7SGABaqyE2d90t+OMC+dpS4Kn3+ed/NmMYTXF6bcosQc24+VBgpMa6RR3ejkd
uGsooSpX0A228d7PaXbpdobUTzTR6CHwCnbOKh22Ti9ooGw5reRl/zUQfweg1ZRPKyozwHxyVzoC
ORh0HQUpwS5bOGLxuzib39J2ecpWPiHOGQaOJJs2kNfKS4WpaqNIY9AEFZ3oexHnauSZkRgti3xJ
w/Zamw6wyvTeOR3M/lZPX3W0oL2huRJQD39c1ro5/r/1z/5X++z/CH/X16/yd//XRfsvV+0/fLT/
+uP/HyZbG6fp/9Zkm6RfzVf/X321//iU/+mrFf8BsxqHhIHD2nuwMP/lq/Xkf+gGc29b/gWp82n/
8tXqzn/wwZLVn4sKdsejCfufvlodX61pCKq4qAB1HF3+X/lqzf9OCaU2Gm+v4wigl6bl/ndQZzd2
Lg5SvPlNBnSHscW8sqjp/T3pS6x+NQrvyLZFn+0vdxp+u13skuvhEe0QU3zJKi1ophRDghtVIWez
kRDmizkWWRC3juFLeMtqBttNqflGSPZTxKqajYNnn9nLUGJadLclKf2wN8r+tbU+kVc56rtmjlFg
NGkvGRy6+OhAI0tyrJoo/T9wvQ320f/NWMwLr+sGxn8XdKSJbPK/4iF1rDMsoK0KRUR57ExdpuW9
YtCk4gKEI7mQ4TLWL3g7WF70fccWhMYVnpfMzHJ0AoN+JrJd3HcsvTWM2OYCU3RvMosih/jSmcw9
caD2xolPPQ9ENJJ5ZJyNO78fP+vEfL0lev9FJ/yNqNshMYZLNrmXku0r3TsGmGImVYAEaMGpc/ta
EKWPEAazyn0fpL6lTCVcy5jlMAoT6lyG6Fy1OorNzZot9rfmMR8QjXGJppQrGWo6Js6rmZfbRTY7
5JRvqwE0vaPmjDzZZoHz7nAlrDYOQdO5FaoKc9P0H2CFKf/tZR+Z+1Eur2a6w58ymqciOljNPmaD
OW/nF9So7CciCkI//LOoXxA3Hog4flgSKamg0+PP5E6bpGGUEwGZyCGzPXXabZZv2B106ni9H0J7
ibqMDcPJVEcIU7s+2df2Nrd2hdz39F43O8cK3almzKc2Dlhn0x12/Tatl30GE2JMeMDNBley9h2/
xkHIbCdycWgk/0J/ShiPlat4soFWNGnhW7X5HNn1N2WZFx3yQiNRL+SBZXmfLqM/ZSAK1Mi8U2Vs
FvqnvliPxtqf8lQe6tT5JtNko9DqSKezTZg2Rd8HjTr1TI4t5zPWtHtiVIFTvjeReSn0NfTIq8f4
6hoSir1DEmUs3BeBkwQkD7f+vsvNLSsDoBTNuI7U6KR5ii7fU123MDLjkQ3+7lBIPM/658zttAqk
DONRCYUcUm6a+N53bzkozoTA4AAIzUn4Yun0TpzMd9cbCsNejtE5IXwXv8WreY6TFKZjPv0pRnFk
ZfqRxqT83cfGi/0SmUTDn0dG7rLmNM1Y3u6is1eOpwVjnBOforc+/u6WJJCs4yxfsTXMamtlgfGK
TG/KL4podyn7V235hZmLq8MJiLht8syiqgp4rf4+0r+2ji/KxJmGYr9oPsn7Un4buo98fsW/1cSf
vX1Xwzdl7ty3KS7Q0wKrfEq1JIAMNww+XyzxjtrD2J1cDYMQ+Ktcu50ZYbL3CBU7p7ZA5vQOa4TL
7OjwYhbkZ6MP+6OOj9K8F/qHle3hVtSfirLxOmTuMZAfKHTvYULB/s48QVrL43uJSloQnYTwYHow
H1Mi7g/4nbsmx8uXQqCwEMww8wiUZ3vo71pqwKR5E3l0BWezdX8bJrYQZmyPiWkGKNe0Hgc1z8+w
U8Zmus8H68h/+RHh8leoEUyaeRmohA0rXHt5b/r9ykelvmEKTEGSXMN4qBS3QZHgU5LhQPp/EjPJ
qwwfQu3n2VONZbpioZO6tc3YPc09pDDy9LU3HrRC+I7y6HZHgOvoncpAUOgXpvSHPkO3q/S7HXF8
oYIy6dQZNZMRKTDUQb6g5mBqkSGHgt0EtLEosAZwa8caLKeMXSvTm3U66xKjOn6x1sfUV2i3Mnl6
DISabVMfa0iEJuUS4doesj5cBTLEmYbvODka3BXrOfE+2VDiXXsz8p+prh9tfEpIgT4lFqFlajsG
Jpio4stMu0US0a/d6TkbY+WQv9DX01xQ48fP9QZcQe16PYo+KqsMIRUaO3PCAS2X4Xcxz9q3kYaP
gGWmmJD4jbZ8wY5jU/ouRtAnAw8wbFweBbjB2hDppv2qK8yEmu9CHlqljwRBuh85ffD3VLehU8zT
oc1qRrk0720bJclMe7SGCrcE5dLJ5wYK9qaPxAGTkHPA71L7Zoaw5IDqUMJLXwtHjrfW8Q4mZRK6
Ei2unXamwzbLw672AMJ1oHowAXxg5dBvlXZDSCG0jc9+m7payOkvNJTXvQ/osgdPT71dh/flXdiK
9EbrlBdRVtRhIqb+/bAGs8NxIWoD6ZPPiinU3DIabU9qgEuknJkHzHLKjASSRtUZ57JOKfPJpjdz
tsunekZALQwoDrMh1bts1+3UT/br7DKiricJOj0X0/tEg8RuNqBeTItznYU+P/eEzJdkoHtpVHNg
plwVvYr/+YbMDwz2Mrv8fT9tvAidIsb7ggPYcEJ3sYLa7ZG2luYglWyOWZyhi2jEeK1/faXOyjet
YfCK9fknJWICVSLSSV4gLODdFiAC86/amP/5b/79xL9v/r7v33/8+239+30LUdIy5gYfZI2+QoMT
IwlgvdtYixBcTVCMx9jK6+NSlnGBfw5yCjYIpMTSrtzd37/CFFAf/75JqpLv5O//ktDn4+veniBH
0jiWuWZFAXcBpyE1mfCSFxlFUCD+1gUkJ2kyYX2y+eJ4qo8KAsMMoFO3ks2gz4HEhVdiS1+jAQTN
7KsGJCJSeh0P18kgmYcCn1XtdkRuovwK6OV0EJVx0IyPkQbETL9M7BJhHF5LKuWx/zMBCtGbwij5
zAxKjwcZqKKA/CMCq5WBTJZvdWseppJfQaWj1DYsnB5x1/UIwZmoSxKaigXDg+i6dGHd58daDvvR
6EJezD1UO/Lu4WO5qqXjtwJoLoh/m1b5LM0vDIz8Hk65m5wXg8G+mfl1ZrMI9oE2yNDRshAQwS52
yMxk6wVD2F6jh66AY0itRyi5fwuC3Dg06SqzONLlYZnpoRbJsGmgdm1XUItxY3/CPT6R5/wbPmjU
w9dCm8uqYaKENk3kHYPxvaGy257lDZEQo9y81cRyQz4/Mjk5lhqClDCBV3VfbXnXu+57MfKcita3
2Fl/WMXr6Ayh47pnp+9DxYAN5PQt0YZLnVIcZ4+HuL5Cuw0HgDyPX96o3J3GwqewYmmZdp4oYM/w
SHZIf2zkA2P5poCWlhaOCjIm9A4GwOv9RRnoJowRwVM0xAoile+hDR+5929EHmlgz99Rr18ABu71
qg8pJkliK/Q8nsj9LZnKoPidYzZ0uGdhVodJr0Ime0E+EkrojAA2QyhmUlagKKb6kD6KqFnQwMf4
ZIbZTAJIgywwJRZX6kazvLCoGv+BtRmY6FTleRVsh8zWN4yPGoIOMkdgTPZOjt2OzsiNoKZhVAq8
DXiRhUwHZTtQ1R+jI7JmXs0oOU5CO1JkRUTgkbC2atbm90l37y1F5/i+2G/Woca9UJgzLpbshcP5
YRLcQgNeurrkLgsNiiK1LD8hz5x1rQgcXGjACQG3wwIwwNjxY48UOFXum2CHoUMA98YK0y76fAci
ukx39gB3/bFbdadAd+FpmvOptsE85O22dOZ9N96hpgVV5pHHYH1g/231484oqIxOjG1EvV6zyN2k
qR21mDsv1gIae/iuui1KysNLQN0Kr15+sHMwilGI5nb0WhFqxnL2qEnmBaDgKj11LdiGtNjZsDOM
FDcxm3t2qAf5Sdh3b6/NZaXPsmWhdCz9FU4B6NXhFAk9GN3UZ53GiCeO6ISBbTwh+x+nBmyaoXbt
+Ok5eLMbRAUQgh7QpEUkL5wo3kU93JqajAyldVNzszkWKtlxt9ev4Hh3JQkmIR++OL5lZRAJeKnb
dD+aFZp0GZYaZgkl/DhdMGDWbOFpsx/IfA8sq1QFogtnynkYajYqftJQJCQ+CJgQhxbXJPCgo/WI
WI6TrxaGgGb8XA8NgihGC3nO8GwYZTAbq09KNChjrjXTYuOD4WPMaDtf2PTYaO1yz8M+XDJY2NX0
DdgAJbDNUeFhZ/SpsvU5XuefhU1J/Ag50Gvv/IaUUwZjZO3qykS+IKS6zCG/zVPSOU8d8aZwyvV7
kscMyGZ+rR0UnxxsGW4hGN1YBnyBmbeuYK33CPjNHgmKgRP49FzbYx/S0YBb1t+YgJLmssI0gJTx
xZQ6MX42SCUwAKL9ndsfir/G0CdEQ59Y4FfrRZR/gCXWooMhe6xT3P81v0fW5gUSLeIkjrKCpncs
1Uckyaj96qbmo+3ksYZ6N0bGYYnII9nHAjgYjxd/Lre9vZxcbWKQ2YcO8s06RxuteDe5QB6QrN7Z
TVMWdM4CotNE7rqhR/+ephc4PHdOqxvZV88LhUype5htM+zXeytzmslAFskpWFO6QcUP0dn7pZ8P
nlPvaup9JmH61iN0UgMccvud5irWpmcbSBgBwmPZTAfDgbEDiMJycDMYZyhifrLH9U+GtDwbQRSt
xJYm9sRBJ9W+ieIwLrmAkZFd2XwSTMpSw+e3vi3shuO2HsxTvesi4AEasRMBDhO3jFmDpgdPBf8C
xbjhqNoWF29OzgMQKUMyIyYhK3OiW279XankNZ/Nl0SyWYkY3WIVMrLrwsZDRoCNM23fltk39oNP
spXPuVxvNlms2nt2TONmiYKoxpWmWCS7zguM4RMjuI/D1p4wlZIQCub85nav3o9oYp5IOZoVdhmh
ylNdhK7oL4IADITwM7G7VyLUz73egCcCx0hjPAvyIRXuUQ4lPTjOL+XEH0AN/V5kx4Qhb1HUFKfS
INOOx8esoaBHqvGGvUMuGp7shZDKczVOp7l/aVg5NL8i9USq8hE22ypFw3Vh7fsXqfUHKIY7BPBQ
UnZlTcUzo0vmGtNhTNCx3eSb3X/o2aMRdDkYQ30QYmECMgRpD8fNwZVqqaNF5WRZUsbJ2ZJ2pyVK
bwTh3hZDXV1DgN9cmZe7YReR4S2Bdql9OX/UlJKj1expNd1bVA4Q8Q4Sx/bzAhAdm03HfCu+4bTe
NZSwusSmUXcZkZMpievXVdq3ecpO6JEXkpib0gUzMeV7xRgq091rzj/drfNV55CDRuQra89mcqcS
Hp8FE5LK2DOmuaZV/KwW/dAl6rnR5jvW5qMrENye12grq/yiEQfctKYIRBP5sUejlWDDtpBZjbyw
oc4IiBzHc+0bOKFLoun7BnS/G1d7C5THFEXfNN19Mzwm/sp5Hmb7hoJAIUi2K0Z6DwjWZNrwVJbe
pTST/WqSGGjArejx3s2ysND0e/M4L3cCM86KQ2HYt85yjfXqdYnWpzxbz9jzsR3enUx+g3l/Liz2
cIV5IIcXrC03GIMqtw9Gzz5MTvxMNvySuvXZNazD2p1dZR+pVQr1Wt+LqH2Fq/7mRj8L3L9xzzQg
ZkBvo89MIU6RU1EBWHXmU8tV8IhtSwU+T+U895fvVLbsHx7cqEQHy6zvFIU90WGMw69+7l32Xo+V
krxOyZlxqcUHK+Wbx67OaiO6BvIdobqTF/Uf9hrd43g86APUHRoN6v6Yt/WTGMj1JX/wo9OP/HAS
jPe+qsNUsa9ImotuZH7T7sVE6iIe97GXvGB8eGpreczB4IlGHimofsaLwFfBDuPUV2OU/lqQH8sO
A9j2qRXBmMVPjFx3+VJcO8079qn+1NE+Fc0PbtFydglNUQDxDKf9s0qco81W/3GJiwzGhk3f/Tj6
iOTPI/VEs3l4eHIg851sb4KlVdxdxz71HApnWMo8GseqDSq+AlPCn2sVH5uWWYQRbekes+hS0rm9
wKsEphMFqQEkMjMO1vyjGN8a0E0uRqfJ6vdj5JzAnvcTAEWb37xsJ5YZg3CXZu4856NzUa+W5lxI
ZgIExMCugK4CLwW2UhXJd9Wn73RzvDixE2pTtlnlgpnmW+FaJ2dMMZJSv2IWUAArkCfOWciIGg5t
TxcNBpqtM2tkpAXkllCZRExpYPPaOXR+zrURLJPpD46N+pn5Xb7exljcM27jmLt0NV81Rm5xQtke
WaumbsLC7g+yZ6wsnBME88Byo0uOIyIFsBPb32ubWu6EYsyBI/53nR7BaG4Jk1QXwy2O6I1HzcBH
RpXtyEGWM942g8gERhuKIsXo8Ku8LEwFm1Zkf4K4J9Ps3jTutwkCoNbG3FdsATWDfc5wsIfirHv6
kcaOaQnoYd0zw6lAXfIITa1AnyJ/GVrumuTA2Vdz9LtDH06bErTHw6j31a3MuYT7+LTE8aE2zV+q
Gk55MjznjCn63NmYkbGFA3rvPXFDD3wtCp11evqtIEEL4Z2RP/dj7ltE5YQ8FOV6kyK/jKliDkd1
TJu0e3K+/lTWT9rqvjqO8xwPD2S+Fix6/gwncVKE+4orBcokbXIoWDiCU6bNpU5KZHhMMs+SIEKO
Ocop2Wv3EuPVfFLl+qx72Y2z+LWIk7Mc54PovuY0OatIfhAmB31s/HTIo9qSyLuKznklMRyNAGuc
vUrH07RYx0z/ro14oQBQPH4AfM7hOJKvynpWquF0aDzyELI8ORgtmODuHA0DBUa2oqjOWcEzQcQB
pBzLs55mt/pYK+09HWMKsAksc8YAfEGmc9zMM/stzLF/RjBYEIgchm6msIA9rUHLspcu7IGAJA6G
zdltvIINoqibuUKr7XuVBLX5Wyv/9HSTRkLQBKTYYFiB3eYBBaEWow5SKHMMxD3qA90Y9w6M5ki4
2IqWva4Zp/ypxWTTJvEByw1XoRe6uYC78MY9iF5d34mY7tNaf05BMkIXJvxfcXi8uqAlGuJMemT5
oCL2cTxTVMAMqeJRhMWhpsIU78ne0r+wot+cvLxEQ3/OJzYrC/lLKNZRxwClIu1Uali6tTjhO8PR
APTALSKOnCWLkZX1z7jDlc9UxfQXc3J2KxNrwOEPM8cahVIzyo3nPFtzfQY3EuaOcU7N9iVrx4Sn
mYQB7vrDCJrdJM8PGS62KI4o8+NgOp9p2TNIc3+1svixtoyirroXh3CKH9kOsHyapYWLIh4KvGC9
yPUdL/15jiD0VmnvEPRTiPUe6DKh02kucnsfNcgxo179jlMAW4bX2k+juVpPI9ySKZmT29xq1tOS
C/2mY97/+3dNNgBEQAty2v9k7kyW7EbS5fwq17RHGwJTAAttzjznyZHJ3MCYJDMQmOfp6fWB3brW
XbqmljYyLbqMxSZZh5lADP67f44GwQrPOoRHaDUmeJv0D6+L4xUEhQAOJqetLkIv8fSXI5L7iBuC
Oz/9m9o+m2nLVm1/hQWxoA47M7AbzIDGO4Y8i2NtcfOo9ClDxE2PY2dbF6tZlx/UqWF6spIXAFgf
jKucFZf2dZx5nxxIyk0bZz/coCHB2+6AY1+HjiZEDx27FYAmpNs9GLyHXcyyOo4JYYaC1SXzzJUX
MApxTUwdcw4mvKfJ41nIhwV/ucv0bwKvr2Q+OO6K/jjYWM0ms9dbnJVl1LS0CRZvObLZGrlSb9v5
yw4RXQ3jl4eZG2p7/li0kwRWkn/KLFR3HUWsxYeY7KBu3cPg/jJ0P2yHSqsdVhkOSZTS27G1TpJk
55WcICdfUf5S5195zAGrXuKcMqWgoBbDfdBev04y69a4HZBhn3Q6G9jaQkNflVX8aXzANi5V80Hg
dV1bEzb2rhq3fDdhlESpvDtKc3xa5SSgci1+LCEmrsF+t0O1vuGQgbpKD8maYE/+fTCCt7poyq8q
/dAiihkDCGq6vGQHA+vYl211tTPZHpowxKQzq1e7LtCghGo2IHOw0YfWcLa092IpqY/tYAjSV0uS
zCn3WZl297H+FOi5d7eagk3m0mA1T+EO6Nd86kL94vG2nctisafY3V0DUDtXAgCPisQ16bKRPdIZ
vm1HK4Zf4sVvHSr9gdHDnjNhzTyiCNHqk+ZGSwkcXq6U35EFDnVThb9MQ30f6BF5CzNUtiwNzbON
R+HaDIOFmcqR7/zuc0LZ9y+/KZ8LpgrfsmFstuB3m4sC7XqBEZps5ybyvgVxe//zS4XZ3GgNK94H
l6QZnoSE87MHDqOt/UPb/RAWnnxXR8nWaLG56AImrUkAdy5H/YCvBdC9V/7E+Tt9Qd+H1Wev4rZ1
H+DHuFsOvxS1KNoCACzPb3XFsNAf/eBqmE8q1eLqDKKhvo/JkNlhZAbkXhiNi9u/EZvRx4OvIlgs
eVsxGaqqdFcITFZcV3iIUlvsZ6wd2C3wkM3+SpV8AYPsoBIGoOXEESRjImT03/Q8/da19VL1rIXQ
VRGHAF0TkLFr+QkHyWe2jQkdQziKLlyPRoBJY+Q7JZsx4nIv/F2TUUwHTYybUFSASK2/TyXubIL+
nPzxjfodMVovYqEdN7gzATdzXnQC+dY21p3nBUpmqH6pMXI4cBzaAEadDaVN+dXKrNoUucH6bU2l
tcvbvlxP1gS6Lsrc00xavsL2EwCbYREwUXbJBvdW+zPwAIuGFvKwzIBLRHozuNrf+ToAlnsyHHbD
wWYnDYXcjS0H+KZ8dXI+mm0JRr+uydwmNDP4Ifpj6o2Wb2N/rGWgzm7ZBGQXySmpatdXKCYx/Yns
q8mniXS48uws3hlKvpkaN2DB8Em2aFRZz0vVqFtTUIvs0/JndTiS1aCqzZh1Ei4PfcJdZ58Ybq8w
rj7ERM7ATPZF9B7kvMRFXuW453W/s90qww7mHXNZvnXN+NOwbXttGfIqZYACgmKzdWeaqksPdw3X
FsP67QScKwdvfhtQXI/jMAEONRkcSo+9s2u9Hj+1bULucAgLjBpueU6Wc10kYb+d2ccvdlnCu7SA
do3SXnl5Ltb4f/NLQctk2pbdtybr79C7r35rJdc0Rje27VOYY51TDS82gI9xTQEUqcVSLX2lK7cW
+TFeVNxpEEuxxUcszOfUgZ46+3bLCmz3qzjhodHKxVNkRiQ1RoD72owYxyfqTRrJDz/OmCeECBBi
MRJXESZwyB0IkVwhMghgmKO+FPzDUo1YhC0in8QkjCe38YF0E1JAj4iba1AOGRSjiCRkYRDV94tP
o+70sxlYLY8YE7ec9aKbpmlfW3DPZKGnt3QwTnSGRZ+pMHHAJuV0Y/sJr7LopzVD1ubQxwUQHc5h
i5xJ+9JYVtuqGRvSPtTSQ+mi0zIlIW1FuLbtGpsZmZvRG8vD/DoZytnSUZ4uaLWJLqHcgrGhgDCJ
olm7vLo4aR1jWxc/rK5rgLQsE/bBphA36tm37KvH9p3bpMkHwmfUmOp1pxDRhTYm3IjubsDBuPam
2LtEWxT+dJ9bNGx1nXSOWZ9dfZeOtdxLjbsBgYR9PiFB2mBTzTsjepKydwlE1s4WEca+2oF7F05F
lqtlZTMMmT4EkQ2BAY4xhCzaoqwufg1m/LrxQsPqc2remqnA4hlH5PaGoX6Q02fqsN0jKWzayWY6
5DD3oSGecoQYaA0Azxg3avZ9xo6M/kdxdRwjFGY29ULBNXXozIp4f7dB3VJlkwTT1qo72qRC16Vc
osZvnHz+ITO7vUW+HhXDr4/MeNBhMxyGqfGTyyo2BuOchWCC5hw3Ro6CTcUK4b4Sk2kfA5se5ols
6jzs8kZW+w4P9LZX4T0cTHz9KDk0WjKTodcCX6fvzf6+VEl7hvhAKkg4+UqFUFlGy7hAmxU7bovm
qmo9CX93KVgolh8qssGr2IN9IsvSPIzmjKmPoX6mhvpH5PXXCBQN42lWLaRPOw6GnTaG6KbqZNqH
It4VrdkfolwMtxFSJZCsPviQDFwknQA03cWc0pe3vPLdWzNyR2W/gqNvxEiJpGk8u2sf3KhkLK4x
JHfG2DyaNsRVWU23zF02BLPnpu0hx+SKpaBz0oewplsXYPDKaCxxrdxXmrVCJCFMH1VtiGtp57+o
1KxunZdCI+JurSww91F7TBq3ePRcYCKmGWMVcH2QCkQgenoq10EnzO1oO8457yiTH7t2D3zoaqaU
T/i9f0rq+aFAEDmmHfwQg6UAkbnb1g6DSLtEjyKp+zUwKVl7oOnv5IaeXbo4yPgCsTZy3irOafvK
DeXO87pf5BiytWGDrzNK9wm79ya07ASgABt9dp4j+H+G0z9SIzpRh+U/jnIWD/UY5as/v2ROUMWK
dBOpGOdyqvGERNwLE5MnVCsITb5ekwZwTrZq6H1N5l0M25QoN2HSbLQ/mhZfSZNl/YryDg+bk8Mm
4a6tdtK7McQCU80svX9+QUI45FQbW0Xtwcy61kvDXbVxbK9sI8RAnjF3mFsCKlGFOqZc5k+uUXwJ
JiyLs8q7hr1+D1trfim9PMLeEngEjdXZKczwjUFddakpiqZl0cmeQu2d69wjr6dBILC5m28xI1sR
Sz4yXOhtRKY6seDjUpPd30fsNqtciOKnmzdbjlk9ma3sxRvY6VjrvFNSggQqGmqeKwbIn44bP+Bb
Lx7qrvhWN8xa8GoZh4zQyxMRYW4AMUZSahyuFv0u38TEzScxseI1TNGW0jjktg7SJE95/aR8vL01
GUoKfwl2+oZHBDDf+vQYvMZ98+r040h4EBXSYv/dVrUCM+cBZmkMJkd5EHfXNHKcbRi0zbOCtrhW
VVgyhbXzfQtaQUXj/OWq35Ud01YwMlAsAN+QxMl7/6c1+sZ7OEA4HOpKvVJTxkGVI99jr11jG4dD
eut6KhHsUZdnoE642LLJPrS4q7KAv7IzpTnKvoktvBuwyAYtRb8B1K1G+N0PH32/ASVQkUQrDP8L
XJv7PvEF49xo6VffpjMGKJYgLROwCitvvHUpDTtMhaEzRC6hlqQ11+FSnNk1ZcmhXEHDdZetuuj7
Yxcb6XlmSnwkhW2e6wRVSAE/u/gLgoiaw/nS6CjYN6OJAhan77lPloCMaXr98yNj8JK//2j4z5/j
RefoMWJvzuc8PXDq8s7dQh6K4OlAAEIQ70gyHcORnifZEu/2QyfbNRW7R6UUHUTKtS6eFXZH+oHw
cYNqOHPlXpGIU3tt5e0DzektQ3SBGq8B6IyMo7ayIVUB5Zs1BbDT5xjZR1BBzDy4Nqw62gj/39qK
/z/E8lpS/O+5vI+8Nu2P/Md/PBXFP/uG//Eb/2Ec9r2/gc31/aUewbJ9y6e1/B9AXj/4m3AdQacF
VVyWaS+mXby1f6i74m8kUuDjBp60fPdPZ/z/NA7Lv/nLH8X/XM8NxP+Vb9ixMcX+E43XJfAHJDig
LhgPchA4S+f6P3Wq97VRNDLIx31S6EPB5N0qUXYdL6pWS+yCApC9rhkMBrETbGeDlsi1UzJL6xVV
0LovjZWRZG9FODqk2XlgC8nZzB32coeVnShliZLq+O9azvfa9PaTbwoAoIpUNvYa0A9vAaEv3HLs
XZyWyd1bp3pwPlOVIrzP48Zs2mNqhrgqfWytQZ3rDQrGtG3YqyUZ1n9jIxZ/oRPjKoYc6numZQau
F8jgLyZi6pOpam8IBzjGcpupcUVkYfNqprR1NAoWVmIa8703sidNUC4ymxFtrzs7WeI9AEPE2OLg
bMGYxUrP1fvv9GtM9ep3cf/79+U/8i67FzxazX//b+IvHufl4/G9onmLp4N8uMXD9M/fLqe2Fpe3
O8N8l9Q+WHWGkYj8W4jiPeWCse+fkKMbf3HpnB5bebJopdmEdcPkh+6wInR/ymCqH2bBnaLIsQTo
vOAQwSn8n+zz/9VHNZfP8i+PVkCmHZEUUzbme1zw//pZVaXCUI5wCpiKKRp4MLTF9js8AuAxys4e
cAkSyKF7gzEy1SDE6jrQBlI8NIQEI9v/VY7+tYd2+lriQfUUqSFHd+FNhJZzAtXf7MaxNxZXEYD6
mQlUJeLPaaBI1+SGnJs39HiaomT3WjrmcKwT1LtGBfdByYjxKZEo6HaUbDIAolwXz5Dt6IOevQ+/
BICbV1b+ahtckB1ubWiveC/IzvcD1W3489j4sMRlk4eRx5r7Vx/KDDSzOtG3SqWcvFLvKqeCzgUs
6Uu9t7gY+6yn7sIS3+QQ4xwzQ6JcHD1W3Lyj04K+3dSe5ewNg/GX9nvwqhTXrLFv0ziSp9/qOryO
SAcP3ANO0LmGlT0m/jXPS47OQflU3qwenlBu2fE1pQVr1YzdyZ066+oG4a7FaXOL7UbvDURTROFR
XzBaWU0yn1XJoBsJUMJi6N3zyBhuwAtpWPawnWP4/4DHtv/m8fhfXzTpoAB5jk8K36bA4V+fjsn1
QmWYrBSRpEQ++5YM9NvCHGj3T6hH1jUia2YasgalyMDPMN8YK3twboDjfPVDaVyaUv7+N58pIHTx
12c2MLmrOb7kM5Fl/MunCmWT+oAjyBDARU7h1LIe8Cwmmx6wMBwhyMnewTO+NSbVjcC03E6BDHgR
/pNgWNznSM82kT+yXNk1ZsPm8cpAHvmUMUzQ2fKDNp6cgXWRakqd/dLuu5d+2S36hb9gnKELyk2T
5DuvLXe9aR1AY6xBum50ma5DvrkCQEiYVVtzua/bBTmmYQMejnAbmBgK52A1Lz52b1YYGOL1Qg+a
4T1WPOd+BX6ko4BJlWfLso9yhHcKJsxIuk0OZGAIb9i1I4mlLGnveVh91zlHHf5j1CJudSBJgbik
+nChlvZ2EadiHmAZJhuTWieytRuFt6qbf1T4fiQmZJqUEkHGvCUti0FRxS+YOQy0qCTAQg4xOeGU
bAAi4s6C4a/eqGBcdQ76nOGu6yHD6jWvRNeuMw6sJhWEMpKfTNHXGfHuSpVvUstt56uT22PXLK2n
XECkWlhQNvYJq+JaNlJQ0WHja9ekWDZ0hmySffxrAnoh66ulfIo45m0ZAfrkvo+KGZt8s5B0Wmsz
Y7eds+KiFYG70GJWMuxzqkZnL7xz89zabbT8x7fjwF8ivtjaPPiG2kcBhrHC2SaBz1qc4PL7afOH
TtAOIqxodlmf7CCAOk7Lmp9x4Gv2AX7XRU2YOhxE4bwRF5HAcYirXVBbh3Hi4kWrqjvwtJFXSSAm
GVhFmwEFYwrXGKRYY6gcmn+b3WcmupXPf7rny9alx8w5qVFvxBTjRDU3jBx2rSoPGlafTGDD6/ZY
I5MZ4MFU+DURB864bbI10vnI9xQWAMmTmaqIjKa3dh2SAyK9vB5FdAkSNmFMe8Cbjj5m8RjjTpp+
dWH5NOIC96v2EDHY7cLm1IOmoIbOSkuMacU6ytJTmQc3Jd/tMdqAxeGtKg9h+OZmJUkKCBW4qyM9
7tMeiwiwnHCJTJI39l25KQjROtLYGJrVnBNGCZAsQAxKWsoBmCJXaUCFyHxSU7H30Z4HYth2gKzT
rASrSUVev9pOAw6W7Myp4yUyYf5bFPlUPh261bYb1Ulw6CBkHMbuo5DevazK58ZLJvxBzXmo/uSa
ts05w0YEZWuvwmqbwJvU+q2grJpCpm3JJZr650MYJAfRQY4qC4JUdwdtoQS73Gvu2NO0prJwbYFF
xy0DUrUAEBbsPS47NfWdnuuf6UhEB6SFiwOY7Jp9BuuJ+wzPgL+nPY1vEob1AQYhMlsuH+i4W1fK
Y7eJH6soPmsvwr9hbnp0hiq2t8Ec4EVzfkoC+Cnp74DBGnvU2pvdVddgi7EUVjLxaMDZjDrrOLbh
FzTTaHq2S6oaGrk4gd0TY7E312630LtRr+aTTsctWya/nXouxQ2YN7Ce3suO4t02v9tO8a6K6MNu
61Ms82Oe+O/45EnQsyKajIEHrAleorBN2fseUGPCX8yxbkWEqbnDdglnttc/hpJqw9E4iry76uzZ
CvprrKfnKOi/W9r9NdeMowv3tUYPd0uAn1BULpFlPqG2EUgl+w38p2bMbj8mAj5ZFz+zzmIWHBm1
G2t3CvdlIa4q0M+hcB/qUH0vDOPFp9Syy7uXJo8vnZYHS3e7kAchdHeZnDay7XAKKcoVu83E1sWW
8kxeNbSoxAWYX8wbnDjbgqQw+NFdyOCK2T+KCj9X09wOXBBtufQT8Py0WMHaLURwnmLztHwZrOkY
mRhHBv5vvvkaDrbF3C6qH/3ZPvbyqLpiXzOKS1B+o4nNoo+vgeNcWQ6X136XRUh70x1le23jbVXj
dDA6+eDiCAd2vndD45hY7akqcK94V0xnr7VlXfJAnvNSnAZSr/ADb3EUnmuoYXUZb4IuBBX9MYYB
QnF81FZH2yUuL8VuBxCxxpc44EBMYjjfDdSbj8E2V+OEVtdGG2hXG7IFkFQpYHd+Gh4yNvAgVf7s
/OepuEvxlo2EQVJ0ja0J/kLW7554EfMdJjEpEdSfad5Q/BfAa5WPRf81O/fqYET3rvudMQhn6L9y
esLq3Ys9kEQ8BBbP/WMu32zcljq/NyXQbW7GTxDNNxEvYFWVzTOh9I7Xb9AbcP+wVTv3RxAm4etM
W9mqruYvT5eaU2BhnYSLFD8vWHKdDOvcldk6p3TiVqJS4iLH/ZqL8jkQNimoP+z3xHrQg/vOhD/a
s9Ylomm23jRAUsOMRq6omJJiP3qUgzEB30VASYnrBxdsSjcnxgOag3wYG/wOmGl+VJw7F92XzqO0
PNBEonCl+4D80lXTzulFWQ7sJVEhn9YsUlRn7/Chvwijx6UwB8eQLsg8S9pdVPtMorKQbcpyjrBL
kdYJsqVal6dyil18NYPCw4AbLGnaa2vOV8NgZ1EWW0syD7/BNt+zzhnBuqRfSf3C4HE6ouTids6t
T0f60TFo40tVF3jWm5p0WItdKEFQteqwoEbEwoCbT4qYEDbGOimqo+a+cAxq7JE2ILWtEX7NkWCc
7CdwfwI/xwGC5TpPDu2EF8pnP6cD0v+pZzhqmNT3ThxPm2ZmnUJzJ/YlIr6WtUz3Mm0eC6i3ueNo
irkdjbVlrLcVSLlVi2TlLZ27ZlkcMmB8j7EULzVCOqCd7NoQUl9b9mel8xeb6+DSZs0IEAtLDVkY
GzpZNUEoYJUsK3GUGDbO3bjbaq7QhkeGn3u9t85885bVpQbCVW6twVfHLmhyeGOlQfdyYQKnMWvA
ZK59WBpGXd9/wCBAIgFmDgSkbu8zFV23QiXQ07mOWM7V6emfE3HFFWboq52RY8VNOhYKeMgMKqv0
igPjlT82wf/piIPdziz3IFdiTBM7mtWfGd/PO2P6ENSnk3ITw3UE+qBa/TGEqYFjya2IwNrM9wec
JpF3CSLoMhPXpEQ69C5SY80VZVgnhYNjgTnha9UvZnPyRPusLuLXKCuifZvpGFe0RJur5+jofivs
JOMYCMWPwgZi9FUZ7qZavGdxqKMNvBexi50abIeAbMXi+zvNsl+8etk9GAW7lYjxM+r6kIp7BCHu
aWRbhOw7Zc+BrV+qqf9AIVeHPorqVeiIaQvexD3SjMCfOBeX0fiMs35fDVV2CEfzdxhguwvdAaae
rp6GdnrybWL7+VC5qyzt3y2gvAdPX9tw8q6Ztp2DRysb4PT2RlVRe6NarOVgK97DLH2MJ9AIy8Xv
rEz5RWIFGjBQyUst/d9JwUYCJ59miNj47vFMm1YH9DNi8ctd3nxjYHrs45BNku4pAHROFKn/3ZsD
YPqUYBYVwtOGxl26gwhsbxT2hRUtbKR37YKcUDGs4YNSIm+UT97M36e3ghRP8EAOIQo5BozT2yyp
Hhe5+1zNkctQOTzJtB9ey5g93o2MY9/CuMvT8iOZtTxbGX0sQULFQJ57xsXIhxiMYYrb2XZOc8IT
ixRBK1ue0hLURafac3ZpHw2XXCfvnQn9RpXxJ+TNWyFSNtYwLcgb0H9AhwS+s6SPLhlS6wkST3YI
6J50QiPghRwOiaq57IzWdKiCSxji56hjyntB4b0znt4VCb31oxFZezOe5Towol9CWWILd4mn1U8f
o7q5W5rVPWJAtGYULtnqwPVbcGyrjKIo0OtH29vYnSiucSl9zpAmNqMkOirYRKcgfZ4GgyoOMb4R
2z8bUBvMIU1fqHRhVmMTKPG/JWEJIh6mFewp0kZBhQIPMKZnX22rQPLdUPmuRa44gP2SJFqP43KL
rp5yenIVnMCT43iUyQ3sJ83sbCLTtvZ9VNIEEAm+mUR9zopY92mSTbsaaFxdjd24j9m870bku2uP
joZBDgmH3XB8GVNetNQKYASWilxgSjNOln6NXugfw6rwNx6LybHL4u9pNxa3Mu0vVDOtE5HHL3Cm
SbslAaNXNW0LA+au7w419RY+1vcy0nj/lLuKKdHgbZffFKmNsfVAeMzAC2XBNhaTXs46lrcQEtXO
RU0Y5ajOhAzV2ewmEiYha4/FKKiqvbcKFhDTrv5Qdb4+Q+1FKABNk8z4CBz1jSq98mRk+zkoASA5
eb+rWu0xiGnSDaHPq1NHvyvcQ4MHAN2suFMn9GM7VbTXKobSqCmmsWOu4GSUCwzr4TX3FGrXRB9e
7HpvoVsUl85sF0w39ETXzNd+Y10MXAE0nJvH0MvoCAdo3fucG5Wwlvlk6OFLBQhnFpzEBP2sOSbJ
q4zdHxap7J02s4PMYtxBfLqVAOzB4vh2B0MLftpJf3B4OgwOILi49dx170SvrgUn2pmJDHPt9zAZ
9tMG/g3xi3j4ipxkFyX1BzAoZK2QT68h89G0AJa0cCbwb3lfr7O0OeU1vSchFTVLqo6oYuiDZ0JE
6ATYxTidPqd4xPtf5ud+eHfxUkeMB1ZYOUAVm8mONhHzaDpwkJopW9NtyBLh4rbvUIIdJotTOj13
E5YA06eTOcRlGkTcqExxr32twa1nX4qCqHVaRWs6c4uNjxQSWhyJ+zG8RQ3KQIzBGb4fRyNOXgeg
pIKvaZfuKYL7sl04UMbcPlZZtsfv4Zynxv/uCeeZAyOVQV0FNC4d3ieMjXvL7+JvObCykbeTF/pq
MLPBXk/8lTLhCoXrQ0fOzzhbJoJFzwtuG99BHO6o7MVaFS1DxcKgjRjcpVeUHds5TXN5n32KYr7H
wB5WnvD7Y2yP4NLUfJnK4WY6dIHAsYC8KAQkNz79ZGIhFYydRXGBtDnuhZ2fVZi8Dsri/jm2pxzY
MKdX4FZGl/3WhS+3Nek9WYfnHrMjp+p6F1j5qUPTPi1UgHkYufmFxYtbiGS/tPrA6kD7of2nweVX
aOOdYXC8z9r+d9s7Psld9xiaBdn/qrWv4eifcj2lWDzzEE9oE7wEiRdvM242Y1FLLIhWfslZ0leI
RgyXPBlxEsPb5AJ328b9wH6MTf7UpVwR82x+LIVPDgpfOznP5thwi97qJUKj5xI6mmAJssKdjZq/
a2qqfiFjsdxyk2bjDb55CeaFDsM/R+J0XgVN4z/S0dOs08zttubcDzu0QY5g4EU51pnBg0GzHvGf
x8FZYBaj4R5dp+XkII1rGBeUms18ivoSOjMtw0HAtNyg2S1RzvQreqmjH1nZDz+tr7phFx2ykDGF
Xf6oyQDRbVVildRpzgPpwbGDg+G5cusldLrMnouyizPm1LXRu4gjZsUitTaVv4ydsxwHxPDUAUHa
ZiVzB9UGaFWIA748SNE6QB4ufYA5prG+zxY5tTRBqRNiAAmcGDy8kqLdFCOzKemV5X7vbhuunjSL
kq7lIjdofkEdEJfUraaQqbHfWpIoB7MfGau7+dYw7d+sABgGhL4oN3qyulE8cuxr9l3aoZK05jaZ
6FpZFv5EfnfBhREF4KpnB7QP233W7Iq0xRI24mfMg5SKPZ50vxLFCwZAuao4vTccWA4VZqxsAgkT
mEQ2tZ+OB+7E4AR2eLeXTNvwPZp+NxSUnSKn+S1U7pwabv3jZJyaEEBB0gz42cfme5C7+A56B7Ax
tc5EA+BqFMmqD11qNIxeHJy2oI2lppRb+FjzJsq7wxEl1YxpZWhHl7BuhBpePBFx2LlNCYdSMXNv
RmxlflmvLHfp/SBVhlX8lA5q4IFyxEYl9HDJlFggRUjkYpKMojhe5Bh2JfqY9aSt2cVn0G18u+sv
dvXluqKHKuHY+8QSOXoMnbaWzPxj02kY2zJ8tHpFvJPTLAZF1+WuTHe1mgKadItDWtK14wxTT1f2
SWfqY8KWgiUSo8OYJs12dITmbOLadLkAreo4BddYRiduJZ4PmbeYRiL9DYxBFQ2faYP/FzwzA7el
qqikZIErsnyKB6sjbm7eK0nEbWTbZtJTH6PMjHazM2Lpb61V1tp0Y4cC5BSDodQa3y27Gwkwp2qb
oXYGjnozSRH7JYcepvL1LUb7gnYwb8CXDEdPhPYmSz/NuR1o2gIPphyrv+NSvE+85wcaqbZTaNoP
BcEGCl65iFtkptMk2OqO0YkKSZ+18VM/VsEqsjXIbs/3TiVfdHfMBCkBkuvZVjUyvYMWXI1xRHMb
NTKlpBBhuBhRkJ4x2B9Ms2xP9pgehlo2ByAQsHvouooDyc3Dei14vrYJ2QH4bcNpJPTlKSgLGM4f
qqA1d4jdyID16G6InhI8NmnuDloi0VXBi9aqHvohdYTbyYD94fnBAaPNU5IlcpN1Gt7DuJ/q9hpK
+VGMUUuWEQt04TKUAeFAJOzTHvv5IILoNE+e2gV5/oWTV5/HBAhon9D/g/mEykioZVMV1kSGjUsF
oO0M//TWKnZ939XPiTDFukN0djTaLZibI+Qg7K50zwRccOjkA+JTwllLAERWowLLO+CRDG+a+xEs
OnqarZJ3P4TL0dOUsxuVxV0FStM2wXECcQWhaXbbeHNrBdoeHS0SRS23NoiqNIfywOE1jxjl6ofG
M7tDMVLzPuXOk7DbX3YT+pvYoOrQS+gLiVMT62d+RNrE4btlmNsChZfPEczwHXc+XBnzfLCt8LNN
bckFGhIUg6N1iWeSsQQWe8Djp9KIGNXhz/bTgkqEtHn1xexzwejLh6lvPKqP1T5I/NfEtuod/UIL
y9kmooefuV8zftaEU0rvAEIxxGyJeJ+0JdlAhT8oWy5FJ1SMtwKwDeCHrkJupmfxzz/+8q//Bz/n
/Ocf4JXZK3a3ePdf/XEy9r81mQ94JjbP8dx378NlkEHBdDP3z0XNXvfnZ+miUxthJqhpZdC9A6yF
Fu69+TmXCKizSzEIv7fFYLZBoIH7sPxrbbIWxLp7NSNlXP2+YRVbfj5yLCYUSVLxFX+UyirvMFPo
EutTTFcGFeUZhJuHdHkv51DaD5SMq13WuxPeog64KG2GD2Or853tRPho5EBdoGrhpnpuizcaqa/F
Ws/aDLLRDTTi0YB/LvFRFPq5r29ujme0h6RyE8iVu7iZ1K0Yuhi2g/SuvMS0SOP7v0YVgFNuDPR5
a5LPskvrq/Kxjvr8GhLjQOtlUxIi0IELHZukWIrDaD/PlXVxSrLtiZ2NeMZ0dpgju7k4hiypNRX5
hTRJdwBWoi8UJ02H2q0D+LKkM2tEkfNgNN6BsQjF7JEfHpzc7M5J4etj39fVOelpNHDGEWh1NNSY
hzN19sGdHJn2yZNfFeYxHysb4mS7QKPEdFIp9BM/cTjP4WI7RQsKIQ+C9GSYlEGawFGXCB3Ioarp
T8k0SToEnfk04/Q4OtCFT/Rwzcfekf7JZbZ95LwVgZMC6TkIsSzAaXYcnKw+NzF6WQI4FhtBQ+UP
VZzntCdyO6PUnFF4xGHOxpD6uHg8+E6cwHlymoOPBeDC6bs4yCJoL0rG6UG6CzuAJMchtxN4mHUA
s5ah94VLrMtBJCOmh/ltH/cdbTAmN0qCfe2VpEK773VETaYRVXtC0vaV2skMSoHj0+1JDMgWvb6N
4KZ2NA3nJPBzufMF1+Wal57e47no85PUIS06FIjRkrv8+99/+Odn/wd7Z7bbSJZl2V8p5LtF2702
P1QBzXnSTLnkejFIcrnN87Xxj+o7+sd6GT0iXBEZyOxEAY1qoAEHwZl0irx27jl7r/3zdl1kv96T
bYGXoOfnQZ2SPOhy04+zl2v/8vLPp/vx9HJ+vss9fz7z5dUgyvgAQP70Rj690s9H/ny1P1336S1+
+n9d7k6SJZaQeLzuymZbjtWmJWnRAWDiS7XtFVaHGdX7XWHYz8Zq7THM0loLozrikqZaoyNdx2LY
tkRV6mpYJsNIA8t708orX6xFh2fhpmYl7iHdZt134Rq3CH3BA8A/Zt6mz4CLZLwevysfFN007XWG
JRnRGEGkVpYDioR8moAtcxevx9I6+jUUzMy5E3Vxk5r51thHGaT2RhDckN8WkzyWeni0ivwqrfV1
OLc1jCX6gw4WcYvcPmw9ciRJ1GyDQ9D47PnxQhILUBz7Mtil2rADfYA7k4EJbHXoydeJU53heny3
tE1PhAEAwTkvt3iIZHJoy3KpWpLmaTHW2zSGVt7F2LzYRuD00vg80ojpRhIdyRA8FbhY9SzeyQbj
BNFFnX1nEF/Sd9/mjwEuOMRypiTIMkQKLGaq1gg7keqQLVC5295tcWh/NHq9ZSoG6GUXm9PGqBjg
tiero+jSo1Wq+fQCmFAIEslwyY5Nhv8/2JUWIV2YEhK6ByVSBDVlsLbW34RWbUhr3ZGudmoRCIQT
A50AS/Hobivh4ExD+KSSdYJ1mzScxaznKGHqKGfcBkgb3frsY/NPwPYWtItDXqJj3zO69k1sWPdl
eY/u46xn046V8KzMbiuomcYJyEIo7uIqOs0IA467fEh85J25TJqcHrOuUGiiDiz8NW4inMwwvCbY
aqaiB9TvTA7BykuxLtLJhelSNi6vbbFLRwIG8U9HJTD9JgaaVXs/hUuAPj/TQf908T/ORca/P6NC
Pz/iP66id+xXxXf1D+/1/xB11AIZ+kmDsnpVr//2kSu8QDM39d//tmRn+vEeolP5ce3+27//7cdj
flMPzhJB6TKV1YVrWaaNIOxX9aAnfzExTDm2sDzbdnBu/VQPyl+EcHTpQWHXbfQ1qNg+qQcFxROq
P88CB+NZf7v82f78Z/x5+bMe7U8iHmGzOUe/g7gRiIVpO/Ptn9SDddHncSfraifjbh863V7NkXJm
c2M42e7TB/MXerK/fylp2ChyPI6VvHXrTy/VYiCNpWsWO9sZvlqu86r87MxP5JEPxv4XZXb8vwxa
yWgybdIvdORAf/x/aTRCHRBSyc4lICzrMTiMeCtS4MptdBsNS3zVe0bXezS7XxHYPScvlpY/JPpD
hJ1sB5X+LtXMG+hsj13r/RPl1KxA/CSr+/HeDJSkyD+Fjp/8j++NsqhylBDJDvni2nER7kQNu/Jg
rcfFTU8T+x9/7kL/u0+eb4lw+AbqxGPxveIb/fmPPAbszZIQgkUANXpR29OuRBwHJtp59kpgklbt
nnrREXGJ8ie3yXiumpZY6YGOf6qL92GkT1FLcZJD+VpF7McpmDJWIDYukAqBn9vQGe14qU96sq8V
oKnBbEjg3tRaW++LEdcvIUYMpaN6jUhP30eWi0vNAVyAmPbWdlj3245jTmjdTwSML6xpkRh9uo+F
ioDf+PekMqOHseghjMrbd4kKlmkqw2XPIW/hCG1p18mx0jOOuwxIFyLyV4xXgVlk0YEjOVF/KtuZ
yHRBmlU+/JDku62iJVxxoqsx5K40UmDcpPyeaxlRBtjadmkyfUNH47aBRM9DL6xSNJrDuva2YCzD
+7Tyn5Gv1wBgHuiN5RRnRb9uNT9CUEbjivHLktEFYVK9GDGWug1SkJ4tN5gM3RELZdroDQilXXXN
SFy9e6M67bFPIEVWRu4uI8CPK1zLjOMm+SH4ttMaGvolCqR01anyMZg0F4G9axGOBesHH8vwT35G
lyXoj99VmigWfGPChKTwnBnB/PmrA4W8YNqNriMQDmgA5jEHMdS/npSxk+Jbu1yG0jajbH673TdI
R8hDSor5KtNjLt06Jff+eZfLlZcH//o8P59iQvhICzVlHDaDBy+4vQtvMOvBgWd5DANjvqFw1JOR
e3iTNUMcLidxgXbMhEnCqJGqMogpTSkrsh/nUgyIC2ccCZby7Ke2ifIDelv6uPO5lvHfQaNlRD0F
3GdmGlq/IwvHvKvImZTfUhO/56JOB5h1nSxWYN0ogS9PkNMUnNBNzM81n7hW/O47EFFDtkcQDymY
8Hjt6/kVJ8vKftzrcu5yXUXCKUS/OUQipv32+/P8vO/lupgm+PjjZS63xE3MFE1P0MPwWaueP49v
zp+1qvHMamN/r3VM5rq52nXnUl2fC2oIF9Trl8vlpYq/nGVfk5P9y8nl3F9d118K/cstP57j8nTq
Uqpfzv580M9n+3TPnzdfzv14up+v9unyp1f681u8PPTnq316+k//r8vtIoQOlC0IM6KeHZv3uIrV
a9ji3Uej0d/Ai8PwWLvEHVl68zpY2X1lxupcEUd3CDp3WF8eYJsPZmsEL97kIBzqqnZnwDv+0unm
9nI72Fw6t37GqM3CvlKl9K8qZ1Cv9Pg7LK06JAxa1lc0eI0frzTZUN86Rz2qqqn3mW2GlLq8tfQh
LJz0VSO8epNPZoQmLnYeVdvjGeHmocyAgGe1c+qj1MTLL2sGe9yAIjZbxG5X3ikCd05ljtfwcoMo
cMQGYfelcenD5EimN1QC3QuK6svtmYHqocFWt8dwa5+9Prq9XB9iE1jadqNfIS9zbjjCMUab/0vT
lH0vYOjfK3boRywT/Y8X0gklC+1geNK0ON4lFXhW9DX1V9tidHh577SW4YUBJgxgrT44CLsv18cd
tBW6e+01rJrgRra9D62AvwbpaF8HTU8ftClAtZ3EqAariSNPp2iRxwOLqKu7N7VUzVUWhCwNtOaP
vm1BhJiiwVyPAYO80uxCl8Aogj28Ud7Q8skPQ6Hle1XE3bVMbH/b1M6wikcXsEE0QhPSS7m13Cg9
9WQD/TgJ0gHjsSckuVhFf0iroT9czvVMQebvF1fqepjgJ/39ptBHphTUQA+RGRrHOprT1ZAMMKyN
12pexWIruRbAAJDSVjTCO7JVLFfVX161bTm0IYK55sqMkYUxjHphoLgtHKJjkW4ijPIZNw/xbedh
My69WyPM661FoMhkAlEbj2UkXfx3NEbrOl94mbHVI3hmCZ8JsD4iG1u30Q4FKVipga5IuvW6KeVb
1bPgplp1UqrcV+5UXBeAiGmsxAeymdtD3LxiAkU07xXNMeomyIM4wK41hhqruEgATGpWug4ZNMN/
sNiqaZEN4DIyTtieq6PxqNfqSCuH/Cc9RXbRy03sqq+sevGqaRhz1JZ6NEg032p5E246ItFIobC/
pBPx1sSt6GiSJb+V2UvZxPggXntw3eEAyrpCy+8jmHbcfgBCyqwzNI1yO0xmj04n31m1/uLGzq01
mfxsBxSiBGwkjXmOmNIu/WbaeFYAfAIr2saSBuw2cPJDKjAa37o5kLdc1MNuTMKHwo3dfe4xuekc
9ylw0vCElJ/E9NI6ax2R5wkDZ0iePlAK1I954V8ZVRvfajZ8J9LH6K5oKNV6Vy/vTM9ELhOmK59f
9FvM32fB0PbaIbnq1oGAubQM99C55FhRizEgDq/zTqirrIxe87njWFXOYw0D3yZUBIEt8mpoHFjf
RxdCSBtsWwf13WA4GxrQX+JBixnqyS9u6PMGhytFn/JQOdZ1kuXmNSPChcgfNMqaW1MAkgaTjOSE
wwGHvmDT2dcK+f1Ksz1g2NJbO2kOHCyoj1AZkMSV6BCkCaxU5ijvhilo1vAIvxWISKuQJgSdybWj
kjvN17d16NpM6zGDAqnuXO1g6SI80xWjQm+2Q1TReDQanXEJTcGuZoana/5Io4v49x5SSTJ1JKJ3
7XhjxZCOywlDe+gZT3GDy6h3mw/X/BZNXv8ufDxOscZcsgAyQQxC310FGQLeRLjJiy5AWqZaqyMW
jq1NImW0HGCXL7TOLV6kGg6qRgdfydE4ZLjvT1kLhLA0RtTQmY22sW5W4IG/ZkXhb8y4/gZxLL3W
3erdBhJ21QfoVTKMrnt2ee3ayCqcpJV15k/dQvnVycrUw+JBE6jeRw+kqW16cqc5IfPuTOIxZDex
DJjXPPIBvzKoq1eZH3pYBBP9qZRWDdv40GXZQKZB91z12Gmm1GrY10ht6/YhAx67PgHyA9Me9gIY
LrMsLamfs5QurkjjamUGyHuT/F56dDNCqFZ60UbX5vBYhuleJX5PqmX71rVmg3yIMQSmV0YrQGar
UgOBXhP5lJCPpFyXFLuhXWYTY0XKbmRCDdwPQDpxt6yyqFy7AJoWntF/GytitaoAOabNf4gUGxQQ
TFp2ARKpMHTvKs191JV8I1aLPoz7AhUP0fmibvWTaLzpWpO41RJs56KvdiqW3UZMkPHGpgNUKvkK
a97R8IZ3yaqJJbuUzNXltagGd9GPNwFe5CUZ7ekqzmTKgjglSy2qSMFUxVNggc1iZ4RrIyLdJ2OP
gThbrbwQZQohdJR6iUlTCfVB+sEnRfIawG4UiXa0nsz0JDW+bLYIMCXgeLaCnI6zfa/AOexUdKcV
mbNKs5jJYqdd+5Gqt7KOVyGhrItqlpMqtKG5RfCB0OoHbUy/u1r/RD4VmomZQy7H6Dt+4mvDnBiD
9+2OBKU5JSzb6GNwbIP8AzMU4G6km2ndRUdz6Ei+UR2wM4KRl0KlsE8qsZoMvcNKRQ00GZBH/YQU
tJKMeBXJK1CE56gG6Qz1BZl4Nqxp4MWkpHlLFOBAvBrrpqiHCNsDdPjQdjCz1N5jrZNybCibPLu8
fizFXnL8wrDAF0LCZ6vy9kFIVK04noatYfaQiho0GJjCkmPWnmEPEFngkKFqWi46DdvObmI7ferH
SdvozDdlHthX9mB7K7u+iFJa81bM2ROUEbN2JgQx0jAdjkxYy77O8ZzBGVAsBQQi1gZg+CwXPg6N
LLQ2YC56rFvDm9M35Bf7dbjKHzpiwZbG/Cc2b2OO59ucXvyql4CRnf4wDmjF+hIp9ljD9Ijje5rn
C7voASN48E+UEpAhW/hYRnQYW7gFg1y3E4QkvQH3MkoKjGZExeAUSGcFUiitT79k+hxvAElZhzS8
C0n3XIRtFF25/pepuyXlL/oSVM2ba6C357lwjhjDXZIa1Yloqu9IWs3N1DFnr4HaY+T0kSBlbEDb
vjaPzXySuTfmZKG37gLvyOLyPSVdapOWdXIam1o76jd8nPnpcuLD3J7guuHrZ389OLLLOKoEdHTR
gyz11LFQAWbWlXSGDLxAzJVNOnwg2SU73c9NRG8e9Jxmeh2Jhl11SQuyIOoBxKASgyxfrrTQZzJm
iK9+g0wmTDK4uQX9g6Z4rBqN0ZU+HtCUABIjXSL2oZAnWoQPYj5RWodF8HIZNWB85LpxmRikX12u
u5zUl/tUvYq2hcDYHs1brXzeSF3OJfPFy7mfN8yiz7+8i4Uze6MkPlrWwzPvGn0euTPLIf6wmAnB
Xw3fEXC+pWX8RU9rDjytXArQefBedBRBbnnjz2aoMg2eh9H/Oin/YMgefEKWflga8vNagFxP6e+y
+GgbyQYFE+Q1jdwMT+O1Q2kIiun6W10AgB57n2z3VO5obydwv2f10wiUHlY5Bw7RMbPwEc9LtRpl
dhasJ+jQw9NEgoUXFTu/gRI7x/el3lI7pYJ0eNbotyI11f0oxAf8puEV2dkA/8fMb3Vb7WANm6ST
6KD+opiZPbpnsQQh/evln7dgv7Rwrumv85Z5iwN+OgLjy50oOmOi0tZRl0KKZrC1cmQQ0bIn3Wxj
ApBNtaCB+GztyS/Gd6Z9tB3Mdp1ZwnLO6q68Yu30PhxvlzRnlUevmncX2yy5PiKOJXrzmzglIF6o
7z0T13peq2VDDcEHvJgVCg5agcwFyUdu8Cb2g4+6je/HLHmkUQQxI+k3KmbCjf7yugRxD5qbBiU5
s60g5QNHTuIiXwfzR8KdBQUQ+hsE9YRw56i9bevpi54V+VnFJGWUOYZ83CHZDfT8Enmoz5e+896F
i3/fQ1I8IwH7HUMRz8/Ls0lPwGBHSjyZO+Hx0l/JDLEPWN2YFNaKEc4iqVL7YLRGu1RlxszBuNPp
eh26KbAPgUm8i/r9nA2DMAe7HJXx86V1+P+7/uexpHn/+i2LiD9vyEN+V587+I41N8L/x2999b/v
+hdplL3+/SN+7fkL3fiFiRANdYn/HPM/T/Zrz1/oJlwAijYbAIBhkPj1e89feDyI+YDHPFlwTnDT
bz1/9xek4x7jAAtODDtq47/S86f1zryBt/fXPX+/67o26WyxjxrrKNlgZA0spy7b1YX8J258y+ZN
/6GBSIvboIfi2pZuuTbN5z82EKuyHzMXN8q+s0JAh+n80+zoQ+XTYVRwZ0cIVnDDtOMwjc+kuH+r
TfWcuDOJ0+u+BAS9a1P83AZauyrKNN8HTNtkba7Ikq8wIh10L176OkDLNoHrVYR0ryq3Wk5Ix9ZN
bd4OYIg3BRDPGqAbAsppbhC/enb5EFrDvOd4CuKMaOW5jyxJKAgQIi2GAPd/GzONG6kT5Gi998w1
/Qz0nBV6I47c7eB2Xy2+XUkcPWPBhowrDFK+AueWX6dJqgwIvRa5O+xOzF7IxfThtvDAgMZ3XqJz
lMSFdoYVGVuwU2XJwdAyDnWpfVV1+Egn+Z6qYd3m6e2U29dhEW0TMomKTt67TfPVDKNroQ0POD1W
BQxV4aDjTgMQsdDCmsUYIwKSo6Bu0Sk7VbQfSlKqK2C3iyyWK4FbOyTKSCuCCL4KCSJO056QEOGa
6SpjjbzkxIiXXjlcf6uCEzFRa26dcWK/W7THrKJKBVJGavQm6NKayAa3w02N44J1uZZpuGmGu54Y
BSseNkOp6ex0k3DNO4T5FQA8MzO7P4UYPRZ6D510Buws9OJ7NWkzPpKiOY3YeE3OVRLsdd+p3mRA
shEclFOQ2+E2GO6s0W0obedxM5X+0Ru8kQY81BoqqkcEaQfHidTOAhhJ7VWIs6ODUavDbiuDTB4N
PsljTtOLDEeiVjIp37wxOhY6UPsC7e+5MoJpOytY+zKqtrKxvU2nd0do/+XaIco2H4h4zAIiXkJ0
YPdsvqbNEBIohQ3kYIS6fGx4I/vCd5DPYgCNG7fCItdXD40XdMt8jKG3TeyLmtQkIaA37zInPeSy
gjEwjrfOgHfSF/1Hm7WkxaT+uI4wchCjdQOUoV1QyPrLRp/u+UajFQXhHIz1LjOzN8Mk640UhXgp
CGEOGhC2MD6anV9DPAZo4a/Vq4ZuZGU4xZ2kDgaBAPwAw2lQ++c43qP4JDHaLqIFNgFrGUG1990m
XyBDImTbZ5tVy/J1cmaDmk3ILeWgBftnNhvSYyETzmR7Vq0tkx+UOfRPHcmtyUQsCgUrTj7rLq9I
lEkcVgQvWKnU9pdFbp/BtRPJGnQvMjK2SjchQZnmrpXpm1cX2yCekF6CJ44+ujze90V9207kN6Ts
N5UdnI2Kzl0fdCgX2+4Lrn9ZcAytJ+MLIWkJRaz7WMXNfb7AeOwsrMG57pAudCOYXOZ7qEaLelUa
gkpfl5hXMbyXCEzTOH7Io/yUOPkHa/m2tIZHJ9nF6ZPycLd7wfRWTKxqqgtILM6vA1vf+aF1M0aY
BrKSzknRfotUiq9zmqMfFkPu78omr/eOQbaacWCvgH1az75JsqO7IF8GfYduVMRfzVnnQTRHQ8cJ
iz26RNLs0C1RTJPSvSRko4Lx3+/a6HWwp48sFPfs96AS3IDFqMhE9BB4yldLrOspei4ARzcaSjYj
tg+gd69DnS0w1Mtw4YdyJVFfsgm0qU7Ktc3uiZC1JesNHg7FHhqZWeUF+UIb2pvGkq/gW1gRMNwu
6MMsLZ32IGbkj6of5aKpLXqNdPGMysdxEjvZekj1BE+Mg9UJnJieVfBkB4etE+FKTqC2tmzfNdfh
uZV9U3TfYLIRtVvT9iKtwrCGnWBPtjb1SWMWN+LLOAK8vMv7FO12dBC5RkBl9TV1h28lgcuyREZM
i7tJI5YAYkiqlrZmexTRMzQu7PvFukaMk5Rq7VYzrlq7gTe6zYV/A9CdvyJiaSM4dOaDUUdvc6HO
tzaR69hokY7ukXK9jHn2zKoYLAoxPTQ49OAqH6fCw6oNQsZymC1puzYdCDZpQU0O6XdUxMdM4ov0
F3ZG/EvQHe0MTALdWs9KXwE+vwN+mDeVj7FqASu3JxahljRz602wJCbKEgsANXcRtlgLYCJG0KOX
GIi98AB6im02MiEDfrOKkf3Wu8FQG8CiV0mtDk3qXzXEwkAIgHasi/igV2z3TQHKPF1WNpDIUKxH
mcTLYKg+dKsAVp5e2W6ZrzC8pNgfB2RBJQF29Xfda15nQ2FflvCrboJ5TYiQ6ipY2PjPlXUNPm2H
HXHn8uFXk/mOhhEOSGM/wdw6Xm7wuvvGv9LJgGjLcNdJppxD8FJyyIAse0d/f6Xi71qK4nfKXkgL
epGdv6+i8lHzvtmBcuF9N9BdlRvcW7edMLL7ISVyz5hoXpqZTy58puCaNQD4C9d8aq3KuwdCK5cc
EcTWdUZ1MB2mvOOQc2Qk/H2lcaClp9tD0rO0Oeio3geWK6GL+QTZi+oeWod+1LWIfVQW3+idxTJe
vbZe/Z201IfULfk1m+Iqdq1VrrGQBZQoC2Y9x7GkSzU1wb2m1cYJAwOyqK0L/uEcxd6hsyRw7Wnk
q4AD7gnJpY6hnu1dZM5Z0ZpzK/JuJunpL7WXOmcLCmtUNs9D2cnzEM8Z3y6MelWS/OfvsGeXy954
rUg9WU/Cvv6/uxn470kI0/+hvOeu/aj/13+q17r4t/9Zq4/X4A9FP5yw+eG/BQx7v2Dxo8qD2O/Y
oL+sT1W//gulsWPNchTDtWcFxidOmLTEXNzrALxQ4vys+j2yhz0hYC+xm2DPIP6lql/+CY0j0BkZ
nrQdwzFA5NjyT7N8nKhKaihwaeoiwAW3PntdMHuZGQFc2qsRl9FLBZgOCIJFvTkmER17gupMv9vV
MZt7AjgZM9gCHG/dvzhuOzxjAemXnqOs9ZR3KIdsgSEUhskSLCxNP5b+Fewceq9jqh9sYoUwssPk
G1QTkk51Y/R8m+FUQoWISWtI8mj4Ksr6DUO1YCATxrsI7JFatLKpKP1I2+0NMgI1+tany3X9fMPl
YjbBGNNtDSx1ZLrXmhE8gCoLH0nnG+6jjhZwFUWPSV+C4Ru7h7wCJtgahNFpFjl8BJAbWchyGB+y
wntTOfWVO6m3poYopdPsDsM5qqdS7z0QhNJV7Tr0O9qfkbsNy+Aalyus0Q6TU9A6100w0QEtni1w
AJ1pkGKZeJKChvTYUABZtzhEgHYfmsKlg0XKTOzcTXrbLjsbd5yBhaVlZuNU1SYjw6cpjRIarP1C
627rG8ndJJGuhEbwmnnjR1ZFRE02L40P5gkgCE20MXyq5XT0nAY8t1F4OyPDzmP0BXES7qltO7Xu
M/wl7UB0GHLRse9CXKgBFSnAd4nTAJe2nJKRXpcLWt1f1Ll3HvTwNNTQPeFKsryG8UDrdTbbhSdL
eyX3yd16Ol36XpoPVjpcTY38AKFLNzX3p0XF2GTp3CQ6sz2m4rNjZGxu67jcQelQjEJAu9SNdW5T
sEBtcEX7A8WEre/72rtTTMf5coxol4p45RQC1186wnSX2alo3sMultjRrWZpN+zl8Owj2x1bPvEB
KqkY4DVWgbliILOFMfwSTCPhwM7w0UVyptlbkgyz+C5LaLTQTAox9vdYJcUNfAt94HAEcJRkFqbN
qWVuZAV1vqvzK2ceQIRyOpSVd3QNCi5mPa/FmGFcwlqVgpAIcqYEbLYQ6pAxOXmvfQi5GfavBY4j
SQaykapn9qKzV4ijhpWIxzAZ8x0RkffpeMsOlWIM7PtyYPqDiqDeNRoJ09Mpmr15uStvC8YY2GPa
r2WubY14PI7u8L1ohnCTD3Rvm7r9yi/vSpjt0ZqqdM0s0FnEfbgDCEOGmVVuhdOcZX/qkEQs6oj2
XI0qvm+8K6nHQNanmzIz7znGDwRYVfSpC1RRjlOvwsG80kp6cBFI5jGyoag36l0lEONJ4F6oHEBS
7Yw4gEb9VA16urd7xGM475LgjTXyEBA3501WulRutdGr4WGIKFebQVsVXbmdav8xqotvQpLfObXW
VTjgS9E6tAT6VO1K9ocsONMRJOZ41CGdVovL2UTgtOlN8sOC2j2b2rTHAyj2ldcivxqJE4ysCC2D
KA4hZBFrvqRPVNRGoCbkCtWw8CEdHBr45EDcYbO0ZBQs80izHyxGyisUH4r/e/Nc+WP9ZAY64ItI
b1aqCpon2p3jnCMX7i+3ElX4OtAMvsmlSTaPssneNN/xiIZiWnmSAnlKhcSPH9yMIyYeI3kiqZbm
7xhcoeI32NoQz9279sKW+HfSOsYtTO1WAgrTwpjoQbKT+G4MORlc7tob6ofYLI5O3p2J1DwQ1ngu
Y9yvk5JiKWwi4QAn5rg2I+pcEBu2xbAzDVEfDOBMsWbUix5N6ood98JJVLixcnWXhtUsOFabTmjb
KAHnonIfntuQLssYVykyOvhORn/u0vKsW3m5yl2RbByLn2b/4IeYtsIxeHXD7qWJ8TyPzOdG+Eib
nmzeReTgeouYepi5QeO8ol2aRK29ZWn8prM5ZbUFiWiBStRHbF5zRt9IGsRiqDdjgYkbKxi5UKx6
YDxcQdtnwgfYO6Sf6OeG5bLMxi/0oNuVJnHYJrm94Ce495BgrkpFXhpUhMc+k1+Hucaty7a4TnwR
3sdtgCj+BCllfPGxFG4yk/0fpbi9DMO5RCzy8JbG0cOQEdE0pOZZKZaypgzG4+UEXU/jTzjXdM2G
rxQI88dZRweFTxhBgg+HI5cB/INPpMGCGvpPZLJg3xf8Zjo31Y5N0c1s4BZYiCge2Gf5C2pptJOA
obtGFQcaI9VWBak4YF0cb6LBhlzztQJM+dg3cXo/6B6eAocuOhR5SDM2MEPxVUEUvacHRdxWaIqt
sM9J0PGRVtH0LDX3m5v7+RH8wjeSw8qt5kSg1BxHY5cL/ynMvWmTuegL0sZRp8weFBTw4tIrYFeM
I47h8pWLC2092eYiJb7mS5RpAv1ABo2oGMtj0uJn6BxGwX7UZiU7IrR6gMMOZkpMph9X/qHDtu8l
aXD2ovKt9C1QXEb4ZBdBvfAYL6ydirIktZx0UzUxpGGBw4J64TxUECS8Vpc3nf5uSbZ+htTGM92D
cpkJbU+8BTZ6LbQOY4XLqeuOelBYKyohDwSH7R/7sL0Coj2ukjqw4bfgKE0CFxBBIZ/sUQSnPrWZ
qjKgGOm+3LS2Ea4lmeq2AR5OVjI4ViNbGZLqD25cOMRLde8WdU3S1GcDQ88D69d6tJHBJjVOo6Dy
9KUgOG1Xae316On1IXv3+qo59Gl1RZOMjCNIriTa4PIKvMp7bJoSXzq8wrIC6QMraZeTd8LRVWuO
Myx8mfRWtkHVOpzCovk68jtd0o4wTwgQnXv40I8jLqiXyHfY9YA6OgZoLHaMickf74isUS+V6u51
PyUYnrFvuvD0tF1ndc5RIxbeQx2UybWF/apQGUzD3nutVMbkRA7NF2kZAQjAmIljLZaKmAsSLAqw
xUx0l7T5CJrtqQdFWzdnQn9TsoiT8mnQk3ZfTm66ZFzZrsiFwVVDzNg+d7EzM0ylrCCjrh9BZM8n
2HJ4VtSeeQlclOE9387EeaaRdMJ/76wth/SdhgSWWwsQ7IpMmHBtBBnSGJGIhT1OR1WROIliV956
9UuG6ZUBuqudK1szDoQFLznG4rpvg/iHEPtfmqb8nxkk/itOi/+G2yzEw/94nBJGYYvm8g+bqx8P
+jRRMVAAODozBPeyFfo5UflpmzDELw6VFlMVwJ+O5zIn+W2EIi3mLq6AkAzHlhPd+1c2U1KYbNn+
MNjQLYk1w9St2dKAx38efHxyThTgbG2tbn0iIpNp0bd+u54Udd80JiyCorrtCJm61/WUUAswD1ky
90eKNHsoGRM+GEN+1lLCJDXGgMcGlqTj4c8d+i81IjxYDQYkFxGl72wfSKHSMDjiFd4V0IXhydZE
QTSDse2VuDUl6R9ORVY39f7BdzkZ8qk5eNy4C5lQxLkx7O0U/IJhUUnMoRIhUo1BZOj8o2phlkZz
pLGcRlqzbsvaXZDx0PBzd6orNnHrIIfs0VhUsbFTo4VkzGGq8MVLgglmnIpv6FA4RXvVD1gQTQon
yj6DnNaIrBAWuOSkBS85MtitZRgMrU3vpMNtgTNSNkBT/PYmi8zXASFtDxt/YWW4cnUFGd1lrMMO
I/GfYTDtnQbQacHhvWuDej1N6AN6FAmrJk0+UCXtQRjVz5pYIMwrFhaStIPyZHtDDgKlmdsd0rra
x1qpH1MZgZhB37GmuoGuHKcuIKEJnpNNsnnp+LB4iQ8w0O8ZJruknA3WvPHTVkNM7J/Z3KbweFYR
JSHvLh4PcP8npt2GRl2n3abBtDDHxlh6k+Zt/bzeIJuAgcgMHk2cDi1jiVKS3iSlhKO5/g3me+3G
agCDElYQrZs+PWtZJ65g14KAFRkymW4OqyQ9Jgh65vCaCrd1391GcqxPFoweBUzLIxQoNl8mhEZf
Irr+C5ExtiH8pNza7QT1BjfbAscwujaa7Ae0AtYGmZsg36353mGBI2q+eQsS0zl4do2B91zntfEq
6hFsXwzszRZ8uErrzW16bsjxPQZV+2G+mAnKyUJ6ww65SL8zfCiUqmkQRmu099zB35QOPa+4FGTa
ubFGkQ6/zekAMvGOODRp6hWPwT72m+5LMRFi4MkJpk82FIuWOeqjlwfPetz+b+rOLDdyJMuiW+kN
MMHBSBp/fZ7dNYfih5AUEZznwUjuqNfRG+tDz8rKyp6A/il0F1CESyEpJXenmb337j23+JFH06VT
LclSNRSQKCyXOiKOpVfFjzH5Ag9Ro8qLYaE/Jbu0QmNgm/GcNm/ssQLBVna7fFfOXXzHSvwN+LPh
JK1CX3Yu/VA/+eCUEm5Kc8j2PF/Ja2GN+/vniwywbZtN5X5S3S+XnKRlbwzBQzFU+oYGdgZJnfSo
sVXkzwB7eW6tHvuwMR28MX/1MGs+IDlgOzRemIlkZ88od2LqvOvoVs/xHNYxFD0n16HuDz0JDPTw
CfvpbPvRSrlflWdrCyHTlenDea1N9BzZxJFCL6nZmwSxGlFVxKKmOEsKRKKgRUdzbwW58WJFxtmS
ibmieWzfSJANlw9QB5rdCGfMzyzirzN8I0bNgdfITBzCLhnzgUPW60Tj61BTFqkE2UlSI8eLXQUJ
o8S+DMu0Yqqx7oC1Qty0Falm4K3J+QxDgKntJ0tPjooWLM7AJHQoiKor0EA1dEbqgCFBoXz3inb5
SCsCLXRvpDvTocptKv7Erh+3lajsUzYEe01rDJLekwY2UHfwA+yikZpgoqQ1YkOCeiLVNivViaV0
mXmWLoF3YZFsBo+JhqaSaTuG09lrEZEoLTRWnp+uRWP9SlK/+cKKlsQo58mKQy2sfbUDDQSlOSB2
AIsOyHnWjOOnk1KgSeMhhRMbaauGhMprGq8K2wGeJwIYa5b7TYAPAkgr37QmK9a+UxxBBgDWEudo
4n2rzYnzVvuigS3dFkwyNFG9e6UGPqU0DwNhhbfQib8zvCD8pXIchD/+GfzN3sf1TX/eNjdGGUrS
mgbn3BvVuVQzPTbO/Q8rLxbp4HrvZSNqxh7tA4RnkiPAVCzaEI5qVoN2qioUQYpRzT4XLFeuglgM
K+qdrJR67aWkDrNguJeQcfSySnrFOHICQONfc8tLf8VKfbWMEddTZsyLunUBBOESdVkPZ9YMZ92r
miB4YM0dLhnGNRnv9wtjhfHkVvHaYlqKjtovzi3l6xm2bn4s8Wz9+anARYMphR+tS7+MzpqaamZ7
pUUvJ98ShOFcmDA4l5xdcRMFE8OhlcJ5hvlZ/1H6P7pkwAevuf7lfhFDpl2KKvNQ/72H5FABqKmz
Wz66IzO/3l94VTeeGUsT1ZTOSSeE5JgWYqqpM7uZyvgletkhzKb8d8dEWxhxC/xNeli1FDGjLrAd
5k5i3el+wwIO8gOZZLou7aK82kfqY/vGfJoRF4zgVV3VO2cIPcpwJjyltDfevO7fF3+VF/1lCoqF
E47+1fZlue4bjXcagktvYmaf2AyJw3IQN6UkskTC5E+mVZ8ry+5vPTKhUPL7uWxI0q5rFki+6H6R
NIIYrufvmYnCX0dzfiM92GH22dCoJM53pU2ptawgorG9sTZcvckkHTa0p+g6KQoJ18/PZVPvfAyF
x8plSp/6ybW0s2Ib2+lcgpPOFWJGqSzsCwPhyjikj81ouxvLiFgAbOvR0RxqGXAQ5yiNNmqwkhsS
VprIutPt7IEESwYl7jK6k+vnf71/TuDZvxKezdBfQdijtCIQxb3eLxmq1K1Fgbm4fxhPqbzGHguV
VrtnzYwnErsUlmoXCb2Cc2cGZXoUDnGLGPu0dzPTP1Q3fbaNr2H9CrIL8xYM1EoF35EbvjZag/bA
ANCZRN4TT/yRfHjmawYQCYZwVEV6iasdteO7r4wd4ahIC7ipqUTo98WaTTJ1MTR7SxqQomWgTrbr
Vi8Vd6RTFOU7gucBCYI7bVKeG/CM5EPGoj5Jso+eKulNZwdHATFdY/VuJdCjvTvrDsvahkBNE5pe
vMkLz32qw/QEekNtqyo2CGFLqnfTAnXI8fkpsAw4EEkNzIed+qZ0WnZlQT5vKciGRuL9Ilu18cOg
fo86Dm1FBBdLN2pt1VslWU3KIwkj2w+p9pRUSfjYVrp7tSO6et1oauT1YPCAPJ7s7Yk1iRgbmjZK
HiztQ7p58s3jJL+P8VWRu+6Y73obvEGJSB/rQZaXts9pTtu7Xo3inVNzutQBipwNwh2eorK9Ee0n
3pmPdUDrfbnpDAD0foluP3NZy/yqedGHQ+wM3z3f3fakxsVAXNJErdBv/ErRjixCbF0AJ7OL6YlT
MKhnBRph45pzdjCt20o3P2q661oLTDliU2PWYCNPBsgtCJgnRWVRQ86RbU53qfRfKmaFmPHDF85C
NKBJFcGqWn4nvIntenocacoZefWe9EJsuj642XjyJ4T5i6IEbTP4tFytk2ce/Kwhfdh9Tib7jKVr
2SZyqdsBev7M4yYLLbHIS502kQDY3PJCzuwrrFvdYH/A/ZQ1q53B7NxJqorKm74RoRyfpsxfRONk
NORgKyNvAXessA5415jwYRwA6tMlQcsJ4lswYGByO9YQsismukELG9TUrGBem4N68e0WjHvBhAdO
4xGfbqb9dFOxgWbrLoWToqLoOQ679aRfK3iBJhqH0qnegjBuEIeIByWIKiubDxM0sUcZncoeQSuH
bEipw5cTGChhHJYK38lfMzt8TWr77Hghqy8Umry8OPCb+6CCDJ2fM+lsqooYUIDPzSJ02YSH/FNr
5CW1XgpzDJaof/hWt/qFIvVkAh9sUWzSh2jdVVhFj0YC8JKa4Epi2LaIoxMOn36Vj7zcbXLu+/IH
uSUp9keY6ulbPvXzyCXZ9TqZmaMZVMsojJd1Y5EkqhMuF+OTaGROk6hamx5JCYpM6AUi9SPigY2p
uu8T3CYMBODNPD6grbdgO6YrSEPKZjDRENJw8n/4k5IP2bLznfaZ+F2H8dIjMkGE4xpgCRjDi/xJ
xYoJOMXtojcRNMGEylaEyTOIdhEPNz0zKxTdqE/oyeVJi7GzeRNYY1Bk0a5ytRS4jr/sIKitBG8a
2fRnvEQbjc1t07OPMYn5LhoNuTwyBBDNjMStYeRw4D02oY4grSOR1uteTLPirjKZVBBP/lNkwbOc
xnzhdDixs5gMyDYorsTq8J5oUd/0b0YcO0vpcJtigaHQKLIL6Zk2tto93OEty8KpbGc3AalpxCe+
AaVzqLooJwUmhnbKmepECeKozKF8DOP33gvzpZPlwZJ+33fZqQf6okvLa28OL/qUlm8l7a4lW+RB
xfJnMCIlg5O4AWSaIEYqnkYPv8jorLq2WcfSS3e9W16ikadxcGX0Pe61AaFwxbSyqhEcKYCvOyJf
NiWOMhEJcjJwZjkBYiH3FNcksY9J/+Sjmmec+RqXSUWcxxvin26f6uqbrupTWX2BfjvWJTn3tt9t
i0LslF/hFU7pLePKOUbY4hnMFXhXkmBZDnZLVIy3zwBsLotFWyFn8bytOXGSTQPA4FlXPnTs+nWu
5yuYTAtCOgwYojAzW7KchijPmSxSHQ+t+7OQCPNLkIMImLuHVsIF9oKPvIEqZ1jdbJLq1/akQbex
wieVGER0RFpG+zDbZBD78DCmy15kz3ofYesCrNeTUVFNP0UFUjROX9os+eoi872V3Gz0qF9Ckvw4
2AzfcX1998yCeG3lgJAfwbs2BSdIO919iRrTGSmzq7Q0b0ad2qtsnIp1NPnL2j511B+4MyfMQvXs
6inePSvbJbp6HXlvuCX3TZA+R1P9ffzQa4U1TCPUe6sXeOhd2NWKYKwVZkTIZFG7DHV5prMuVhoQ
f+Y2axcZjEXuAhieJcIgTnXyDbHFVzF2z9OECSi309fai58pWx8DSy4YbWVDfFBN/W3EasPU7F1P
PRJrDXSNxaBvkrJ8EZM6i1Bs2SfF1jamLfXbM14nSMUjFKjIWhskNm69itQgi1hOtv2VxZbD/Rmy
TiDzYq/ldgHAYaxV2RLlXnOOk+rQI+rchH5LvIzhkjKLghOcY7YSg3lrMVHVlfORW+6evHRSsIuL
ZPhB4GJ07b29QRzespzpvIyLQfMU2aKkE4sSaC/c4BYXDnz3MJ4tUddRc4DMtFByKb0Fp6mNBX+L
/oZ7N4v+xA52igjK5Dh8GUbupYx54tw7icbgm5cSSx8bIctQ5hMFpjpO1m627dnRKDioQls3WvqW
+Cq15EfiiB8j+IBZCqccvVq2b2og8tuNzYdWS18NmH84kLl7I1ajQDEdy6geV047rtLeYQ7WZG9t
3WLAAomIOrdLGeam3zTm3kuRd9Sa2cqYvBdiDQjTDSfCVTLbfxA8BU2Bj8mVp1qEQHa2kTAqqHx2
uAgEwGy9nE07vTGLEz84VeJ3iAT4nFrhN+rWNT55KkAB+NInrodwaIbmTG/xIRvteDO7HAyQpb5P
SfGMbHH6jKc83KVh6CzMfNyy5CJdwIw95ayDLhkuQuclIdQUNlfNcCv1TkU6vCHXuHS6816kOjhw
81cCFWMxjp2LIHLZDcQ8G07vffjGZjgWaJg2aiRC0KvCl9Z8MaKQ/SENv3QTS0kycTxLf5hWBu7E
6z9Q5L4NCnUw7r8dE7K50i0BE0AcysAab+CuuYsAhFcsXlVlPDoCsW7ihjvboDryg4L8I2O4G+1I
7fT5nN3A7yOFzAKE3r7qI0ArITK21f7ieuW7r3vrtmYZaZPqpa+fQiCCaweL9LLXP/J63AeTR4IC
c+WhVfA8Q19iMtcKME451SsGLifO/HVEsClhSK9TmJbzcJgSxnO7Ta0lX3PGbKkJfZMRXLeIdO+E
i2Kjhf0z2ZMrveUH+rH+IPgDCFKxor30cvpOnGbEzq9GfWEO07dyICwoMLH/cQT5EeUJy4MVEpxl
nQeoop3UoCj12ibUg48qzQldruTnhOErh5z10FfapmEm3Q+EGhUtJZpbedEqlBUtuMxYgDynJ+ow
pY1ov4xm++Zk+PRdkg+WeqKnSyEShL56trGbZlihLl6USQONa3BPth4T2BsSIzkShbYwFe1VCzDE
En/LsCwRS3ZzoVuL70VjgwU3EfFl4fST1aQ958iQm+HMfgHsWfvV8Y+8zrRHvEDqqBwMayFC11v6
5QaOPL9woR3GiWeBVHT9NEacRFP5wJBv3GEDapfeqEqK6HTjYT7bVgDSN5XmJHxeZruW/Xkt/eR7
bwYkqWX+1iKJA9nbOD4WybYfCeI2pwUZcjNn4kaOxA8qCYzWUh821OIkB5piPQgIPVQL5Ig0ctuR
rrqQWtnutIkDrS23mC1wePn8lTV5IXX4llnxjMZFux3zO5tlOeAUj3VM66z+IypGvfdOIAiMhdd7
761LDETaD79aOV4rRMGBJhu6Z8gtQkLmNBmGz05r7QZ6TtQENCeBQfOD+HY2Wqrk2QWQE3ABZKU7
tfneCItilYRTsIoCOmFl250cmp5mBxC4LEZuKbCCcSPeCT4gGSOsz0Kke0NNL1qM+960Nuhd6PKB
GV3bpsFA2YivJdqA3kySVaCyDu0DIctxu2RBChAJcVC02wToaN3mPG9vuC2IVVSwn6Vj7qSa9IeR
6fiiqrq9nbT+gxnU5dqoiHtycvNYeBWqRCPEkD1ml6ggsQWf4dKNeWKKqQxJRNWLRV5UIVgCtkre
QpMxd2L0HC6pyknpJrPMLD3yb9LhOTf0H4Wp+1sD/SzmVzocYcZz1xUcIifZLsmTWU3IZoej3rj9
ihFEu2g0Tm8MlbVfCU0rWnBjdahF+bfL/UOnrGHnp8Oj7Ey11wirBb/SC0Dy94eZ0dQbVRSPLobR
dKHIuYbC0o9cp4BMYuTGTDrnqbgeNcREgKyLA7M43D91v6Tzh72wj04nYKOnErrh3y/YJ8EezBey
sqddTgnZzWbBfnYH/v5odhH++SFG3pEd3SzZAYfsAG6bd/n9oT6TXcb54mPVJvpqIDlsxtDcL9oM
YPnzQzl76zv/qyUZbA8OPYe6SyIbh2ce3i/OkBN5LoqbmFk0ibTyQ8zmtqAVhKC/1KrD/dIyavj9
USa93ljfPynR2uPIn78IoUnFLzR+z+abrg4ddUhmTsX9IkjJPsTqhASO5JDa/PJSUuNcfk3KDGPp
eo3FAQEZ1JKsyppfwmG4kKbDCVoqNoms8CEs0172kUfPORIUYmpS6/vTcf+D74846vCnMzDSNXvl
kRXJTUTTDPqrL7oDHgGEccMxm1/dXrzUTbtNaFEwsmVSYhXlvsOGemiSQOxkb4AIBt2rNJ51ParB
+/79hbq/WvcLsTs5pjoLlyksrlPiUzaJwU62qBSnK+rnCTdFQwY15tjlFJoOEXIdh0t4GU9JoM40
U6urkYcGzKPKPN8vaMncfDxng7A2Tc8d3U4G6Q82MARDleYxq9NPbcA6XpCIdblfqvkR1H48AWAv
toWRAQy3Iezf/0GbHBjpFNHo7OS0iJqIRvzsABztwjo/DXK0zvRSaPVN/CcJjUxZ3u0UEy4mF1FZ
q9YHjJGiD2ZqkqVn1ZKbpAXwo/OReD2N8+QVioSiuVkxEbKK5FRH/RnY/IvqLYCE4JLboYgXmV0E
N9eaghtE+v4MzBWdYx1J9H7iUqm4PnJWSdk0mYcU89cWctSuhuNp1zofj9TIgHO15qmJGTwGzC5O
94ucJonyvXlpNac6ibCktha0B7tMW03AuFqWzqE6jcaAmSnWoUPnHBBIbGuehnysNwkNR06lMtiS
5PiqIbFFqjie78IacmxdEJkG9hTOIEC59SL+++P7V9wvgo1mFZTluLBqE46OqlLwABhNPXiXFYr6
0OoPTtRpv1/M3z9PP2BN64ze7PwvBJ5qB83X2E89pyHcssxOFR2BhCQ7FHDpNXOJCtHbcgTQ1UQX
jd7YIu4dfzN1oNUXJDcUG7cluDNtnel0v+R6cSQ5A5ntNOI9EGGin4RQ04mNOt+pEm8I7eYeCO3J
wOy80SznF6MwEoZERLu8aTCndamerYWNi72JA3kKgyDd5C0wg9ItOfXOl/uj+0Uze3zTnIsq0FCn
+0UylFrRZcGmChctLPONhL17nMG1l6YduBit3A2l/WNoaShyNMYlkpfkUbvuZcQKcNH6T9no7UUf
LPOq6aNaYdNw2Jx7xldBnL6b6DqZpVFnQgbodmD3oAbBBh7xJvFDwxOJcMtiMPWrq0CWtNWhKf2b
Ztb6NbS4oL+iA+eM+RuaE/q/1a/SiX967WOR5foTgR/A08e8XSHscU6tydwZ+8/wnI0tRHInsU8p
AriTuzbsiTaOXoH94zSzaTRCb9qMeBPs8TWQun3ErMIdUoLitC4+iWHkMCVlRhOgiYpgT+gCKaA5
LWYUamIP7pg26IRpxWVIs5EdeKeOYdquVqU41JVyDijLEASk8bYDyI5lhjgje7Jg4TP8Hf26Xjth
7NEoU8GCfBJUVG6V3KaZ41bkBvRq2z322BjAOo391VOchvIgsw5OT2i8dDjRaePwVaDP04PEemiV
hpUcHTqHVaSpjHjfqXY+Qa4WB7eM8C4qJ1iS3PGdTjJBgkZKX4o93i2yeN2ZAdawvFaLpiG10/Mj
/VkXLpMWGKWNFhxk4mdv1dS9JKj+NkiuC942xtJD2r5EvbtMEZw5LPtbZh2bBMcdlXG3BRLAQUqN
yXmobY+ehx1urNaGaVJU6CGigHgTf7zJ+F2GdoBwuoyv/gglXw6ILY3MeUmyUyrC74lC4hC68Kp7
uphO8pLp0VsXdkSVOh2wP6dsl6KeYSsINxZYIIKdHieoWE2aA7nrreHOM68wXZdWSLzUvDTZdLbF
Kuz3hN3wxzGRZnV2lcNbo9CQYCDLMno9341m/zmiSzsbLgPdttH3QY0iQm+2bcUso/HwGGp29i6x
yK0rrRCLjsPV1sq0a4d0hHdBgAefLqw0M4QKRbfv5IY0reAYMFszskniLkLpK1zvq+vq8SsCG0QP
q+HwYGxVHOizebbYy4AjgqSVRz4xoU7IbA+eT8NyFiGbqEImdcglNnZlFOo7DqEl09MtvmL7ZR75
oeEztiCfjFXvTcULs/Z635rNqix9gWoiSx6dBAiBM4kLThibyZIYIK7QuWmmIT8jSDPAVMuvuk/E
OcSaEvOHkAw2j8MwtdA0XXuxyi8j+AllFfnVQZfFmlaVu5wzz/X+ufslx2AUB9HRy6S7zZ1cru2A
/akLkJ0WXp1t4jpxlxNANTvr9sDCnY2D24aJzhz3oO1wxGZfSHBfWlAVAB7VoQUstvQkjXoUCo+5
vPHy9kxYSvhGLpCj+yP+tOFcV491ZV6R99e7wqbdTpqNIF0bdXA0aE/lBD6KViex1oz1VqPtoyGY
L/dHdN9+4s72NqSYEea7LnREZwDCDiWIKYT/HUOyvvVteuc5bTiB8tYfGRzC9Sa3znIXZm+Ya53h
80LzvOnm6Nkz791KynFnVGGyTHp+KnnTUCfD6DEZgnJbe7kD/wIUBSkKmK3as9GqYm/FuCoDxB+z
eq5G7nDu6qRFc8/e1JWlTYRb8FGGfXAe4yxeUS4BPWa7yOk/zeL3+VpmH0qvjcvkmNAjCrrvoo9O
hke1axagaPTKfCya8QEcFgEjjLvRKX0pi1Nf0Ypr5tcM3ov2anrWmdCbRd/THgmgMJ/AfawGRU+X
LN+tmxfh0ZsvZdEucD/6axmSAYk/9quPV100iaeYAtgXpCFjmCdrdbTDLQRWrHJzvlpyJJeO3R+r
mbBaynGmfOs8YkqZB/6uc705PoBJmuR5qhOxGnJ7U5kJ7mokCIs0zHfTZHVn2SbpyaNbRMcGRYI2
afExEdTDlmG8g4dnrltk1iII8nhFpWDgwEP3C4smuTkdnQqaPlvNc9HZYEmbZ2TBQg3hL5ej1UEG
p0Bmv1ADNJv769CVoj3rHcfrhlxg06HD2fU6wnntsyQMGaQQgMXMilZe7bwWvjiKiZOB5wtvzR2T
MchU8fafa9/6C+f5/xHBmaxOVID/A8sh6n58/PiXHz//5fxv/zpEX8U/Yh1+/+Y/DF7yNw+1n667
po4gUM6Svz9Qzt5vhFLyP4d2hI3B5E+DF1gH/sWQTErIbRaWiy3sD6wDjjG+VHocHKBEzN/1B3Li
9jsw+HcE93+Ncjb12cD1F7CwKWydH2ciRp/BE//B4BX1jmuTTe4Ru1dQzOP2eooDF28CDPiusQAn
mK80rocteJwR6tW2c0Z7B/ct3cUJ013+Dn9HnBZKsy5YoV/XjqWAiD4mJpF0uX/QKhy2ibw5Ruyc
OWZNXuofuIOHZWO+WbPSv/s58bUiekmnxxhxgMg0sMvOsgGYns16fJLDR+NbylKmdTcZYYvZNhWs
QhCDFqg79Y0j0WLYOdMt0X5YTFiG6RSzMZSELowUUMUlJ7s7ppGW0R+VmuJQmWwsK91LWkuW5CQT
WwDkBXkxJv9n23QC0lkr+kI4WU6xkvvEbcHMZeYOjgynnyZ+H6PirEIAT6kkIRtfVITwgzFpBIaF
VD78V2gI3Uc9hd0YNQ3OoprJrtH3xinTyX8/RaAxQ3jzSTi8TRC4CF6ZyFMdFAK7fmc49o/YV3Ib
JzSxXRfuu2y8kTjw4BgbpbavRP3UGBnrOkpuFFH90tI9vHK2/CDKqd+oOVSFOgtxPfmxPQBPTd8V
Lu5xmy9cGlJ+tj4xBC1uk1UTMXAs6arB9NAvipHamkBVfaWBw9J0LSPZro3pSGn5Oq+nN6hS7VZv
u4MVT1/F1GUroo1h5uQW1AKcJ9nZZBFckLz4QnYmgQmOy1Q07OlBEY/QJviZG5nsTZpGS2G4wSZo
rGkf65p3tfris5Bb4ZHz26bBZgzG4Tn0kCT0CyNBDl8rtclLqzjnNi24pjfBTAPDcuCIE3/EgYbT
/MIFHL5qx+DRIUZ8jaCjvkZFN+1qxCsoEjK1nixOc4kPSjvKsWqZToyhmYiX7QAvDNBmWW7tPoFu
UCTf0+g1FvH83LZkS5q2S+KPl6xxlpAcX+UVw0KlH1K7nFMCUH0qaHGrPh94k7mFc2H8vYuDwnz0
LNIa/rlL9P9B6TdAToMF779ffp/Tj+HrI/2L9Ptv3/THsuv+5mCaZXEVUvJW+wdfrSd/c1lRddvF
kgpbxvhTCs6yizuXGojl2rOE/Q8AfYj8yMg9lkhpoxbHcfu/WHUt8z/R1U1+iO4A9EFvjkTyPxBu
UrOHs8PMepe7RrQeJGNJ0pS/C6/sv8X+RMg9KYWP6K7I6DHmcJeBzJW5IYbaIORcHCl3NZlG+1wq
/2b2AOZCDS3JVOr2u0y/VZh8PvR2nNYNhLSlXmOmwDoGvdZoSV6CAgJFoLf9I926+hUGBIzpRWNq
2ZMpiv4lxLJYqtx5qHOOtzXgmD4nwNIKGNE4Xf+BVhnPkT0S2kdg06Br+aIJsm8VcX9buxBiCQUN
Xy8ZKJtxzM11EMTOilTZ+opce+a/GQVEHY1pDqT2aUyddWNr3N1mi7jDogTORX+wwKgtOy80yLBD
kd6Uuo7nora3EgfawgMguwpTBrhGoDHe89vwXDowuFrZPyBAIqGjf+4S/DY9/RqV1mjOmBF9S/JP
L/fihWWOySmrMNdZVJCZACgyNBlJb462jAGjbF2t9OhEuByxinIejEF32UP7i4lZ0npAPclh9FN/
Zdqdux0TaKkI6l9Gcsaaw5jYcuOG4atS+8Rvq7U2KLp8RKqtyqYyd70FTL8JL3E3ZBiDygPDcPOc
NcOzqvDgCVjh+EqsRwmDd5IOrMcIOFrU0Ve35SwvMCQtTlDpx8I1EVKO3ls9UgXYDBaIjXTj49Rk
2ZLEunXldPI4xQ7h52OwhymyZswzz3DJ+S3t4CWLjHGbF+VXIdLuiOpP0z/xcYmjM3DSTEgJNEcz
PHahAj6stMdpGm5GFbSHSrqf4ex5HWV6AxNiMNX5CDO7PhM7DaQak6Ezoc+KAcJFVvZaDq134L0c
rWO7kUtSCs/p3P6NZ2bZRMQuYqq6HtpdEDYvxBOhxN35OBgIlsObhvZoxqt8uf4cXOMBbKTsq+gp
kgM+fwkslr2AnTN0yOKGZhtm8Qkj74NRYztsaAogpcSdiDTZuRgPiLWp1aZ1wQ8Oe2cxT2fifMAY
ONNlbQQGRPrw1UStroKmxT33WDJ65iXZ6vir82I62q6xc8L0mOj6ticqL+bZaqF4cJin577UdQlH
h/w/66PIzYXeP4aVRlSkwdgKsrFNXvu2adynOX5hneOAS7hNiUSVa6skKSir+H5jSMoTkY5MlEti
SUVNQyC88ebQT42mi0MVUpaw0d/ijJR2pZnNLnPC18hztJ1whlWgZ/pTN4SvIjOtRVMB7qqqul94
ee9sBtLWiW/4MdQlMhcb4rUHvuxsloc07F3eGqE8tt34QzPij7QyGfTroziRnGfbELZGUrNJvoFC
k6/I91E3B+XoHqXPT0aPaANjiznH/HqwnrKuZAwZK6RcPjz+C7rTkKPfWC8GRyq6cBWyz8BwT6Ov
GAT1mybqjK/agSALR8SKW+c5p2bXPHu4+PNdL+KGP2Kc+ms8MFtMTKS9SmcWCDQMjmoXmg8JrW+C
f6tF6/oN/V8C6dEev9pe/tCUWM8qE15hUPfo/RzmQI6o3kzAy8fc1oxbi2Zt1TDhXJvFrNiJi11U
AxBschJyFHDFf+4G/v+2xqIs+p82ecQrH3nw18rq/i1/t3fNUTi8M6lZXOf3ffxvlRUBKb8Zlo7S
zWZi/5fKynR+k5zP+EHI3zzuM4quv1VWpvmbZbomVZVwsG7Zrvzf7PGG41Ay/qW0sunDg7DjKGHa
RPJwZviL2yui8PGyxIwP4eh+Fj28SrdR+k2Orn6LRBJyl3bmwmnBXbM45ea1CR90rVyifgsvQ9EF
tzKKM2hp+nwz6CyCVtZuxzJmdjtf6FfxVm6qdn//0C0tDsYBnZjC70lJtYU4IF5lNv7nx0aUjVuG
xsc/PxUGHWqZ+1endHxorLnWKvFsfTc5tU7sJrosIEom/Zis58AwgNaVDcIcr3w2QXiRiTnhaR61
B8ALPr/n0QzpyK5sw2PDqfVdlk7+0VYMCOLRckkYFwF99YnJy/2T2lQAgQ5tAD+FsWaaF70yA2Vf
LIkxG2Uk3n2vpo2Tef0tQJh3ZUROx1Zk1rtN4uEy1tunwEyi2wA0nvAN9V7kJJ4YXU8CtSgCfh3g
0klHjpiZBE+ZL8eDIbEJMD8T34yRHmvk41K2g+ZR70EUwTwxTtGI57pysmyvTeGeINv0XJFdPkaG
s299/MzDm+8KDc4+mD0rbpxz3frlNnTwb3W9/WgGD+acXN0aNZMAO1CbqnfNbVhUn30xFlctRabj
2rX2Yej+tQuj+qWT44dr1DqprlNwLq3uIYDecM0zbTdCDjo2ChZgGJfkCOcWsutyQlsYDPIGAem5
yofgverFuMR1qD8E1DCLusigYZvlzY16vMrWe4Z0+cVrcIEE7th/6JNztmNiOLMuU4fQrXeolejO
Jxm65qZJjqGRfbJdyb1nEO40se01U/kRDzUtNKh2/AfS92SMvwr610sXDtKGBfmiwxXYjiq9tHp3
CRLvhhz32oBd5lUAF2JG0/XVV9Pz5Jqs/Ebi8FrhHdQNoiR9PLWZTXJMMKymrDuzfA8LVaO6dYzu
I/ZTdGgm2yv5CwtmfPZKqvjF5YTMe8m4BL5aOaHkaJB0mxGt5wngH7jAzBL7EJWBMNNbP2jawSSO
rSU9AS9xlKw0Sde1jMJoI5mfLb2iDy9S9f/O3nksR66kWfqJvAxabEProE6SG1hKaMDh0Hj6/pxV
dWuqbbpnet+bMCZvMi/JABzu/znnO8++Ziw0wGHaqNPiXMtRmy1qoGX2aYHHmOtmmVCr8W68HKnN
panCRLsQYfoQYfUvVpiyulM5pmy/GTbi5KAnvMzeAyLhKDKWf24Ji3fhdHLrz1aiKCLqkTuMSEG1
qtuyLZCYYQlFokpTAxFISaHeu0gnefl6qWkE+ftH//pc3o98j0AxIjYaWd5c/vWCtanbSqqBVjYl
ftfU7/NrjzCw6RiNA/UDweURuc4RKMnxIFHnYe1f/JB7FZtOjKphUxo45Nwa8NN2Gfs3sqPp3pp9
Xcg8nb5eBpXMp0A21KFGigsyI9bJcJpRrffXCxz4p0xY/k5WQaRLN1FL3fbuTmi2log8TMnIAye/
tgqQzzAfEShAxFjdzZpc58PK3GXLwCk+5rSDP9qh/In3ywgm78MT1gRubxFb0828DxkueA9C42VE
bL4o8vWNgUXK8dsO+eg32XqgNixJJwIKKJXgJxKCMV7K7j+yDXXtJ6EuRo7ZsUvzk1f17ss0IWAW
Xva9yu1gDepuuXRSx58iGDKp4XNjJF6qYynADFQq7w2tV7dBz6u8aEq+s6+5pQtkikLaDwxtH3DO
9ueESfAq05kMsEC81QpeThXG3zJJ5VVghq8BFD/koH6hcQFn0jS/k1xG+yXa6ofEu6xqqrhAQ3/T
x6k8WgMHj0rnUCL/g7vuqMb4EOlhl7UMH6WumsA/IGuLN3Oav3dNd6kC+Za66slsLLAa7jX1CD95
FlqPS39pyhxPle77qI0BSUm2FN2i5xLB2w1cmNUyqz+wYn2AvcaC6AObp7wXD8iSQW1wKbEK1cl3
BnH3da0KHXMHz3A+06Yed0+tM31TIn6TYDOZA0FPC0tjU/Feb3AmXzqE/zZRa+jx/T4OxnAlfJ37
sF99jwPLooUu8zwixB0sF2BbVsI+YQZQrpVKjc0y/mHQg5MqCdJVaZeoiGb+Fibld7ctbzYu49iM
6VZYRLoBinPnoL0aXfCE0vIPw8XFqVIiV2a+usNWzDbRRE3X8p46GTxZGcw7RqHRqhjOlgKNWOZt
zPyeFC+/qhUnRQd0k3ydoamsnQQ3tq1qEDeN8YcYTPtuB3LXxh7QIUM40MfrC/2t4S2LjJucUuon
tYNwbCQsKyB7shPHusqnLSXmh0iKdBf2pk/93gq7FHTRIN+jCC/HusRaVbf5S+Enyya3agtjAJ+i
34E8JjI2By3SRs7RNmTynQa/ZIWJiIJt46pMZnSeEBOyU79LvXBEeXyWNYvKFEDlrbn0h1Houtud
UXXDIVDlpz+4b3U3RWtXRM3eLMW2ncVnFyfEmONvbkg7euUQeq/q+xDNpH4LTeUJUkLuLOjhUIEX
xOqyrgcR8Kzi6ICzLwwW3sZ4uFK09zuNqLHWlrVavhozuqQFWL3kWth0hB9Sjnhb16R7w8MJsULG
bT7HyXxNzc5FJgz6J4kTwPJEzD0a/+n8gQIJEg133NlyNdLe9wys/MaZ+AIflbbV3Mp1ZMZdJVOy
gZczbz2cEKvRVsva2nZm9lI74jQRhsTdPFzx9XyYCYt04DSHEXw5Zk+7WWPFwYOEHM3jFE2QSbjP
smi7N9LmULu6M9K8spBdPW8rC7poCgbnhHrSfTRxTMdzDg4J/6RiTm4vf4IyQ6n3La7JJbulfSV5
ilN4EhKsGFNMXnnyUPjObgx7WmSIxW99ktjgyoFFwmjZmpZzxL0VPbVrn/3KhUqHn6kw2CKGnMUC
YW0XLHnPLksg1BijaR9NmXaPR6pkui1dbzhU9Ra27JyDO2NbUW3PhafJanndB2sWNGfNhlxevl6+
QGu1sSU07jArYiDcwNg201reBs/KVzPf3Cb92hiXPlQRp7t78XvUkAVXldU/BpU8f/0pm/Tk2Kc6
opHBB4jMN0yo85lEyh5ljzl6Z7bHhODRXGNyMZvFulKO5upU6bsa83YTCLCl3H8Pru+J/aABi3bU
hBvckeKEee+d2PxMUXfj17u2YoQN2XR5jTIfJGuLLrIwojak4f2k+nax0/c2MLwfgzKuY88zgjpX
dOcWMS8iEimHYI1nB0caY76V5eGkNEhT9+T81uQquerj5XfsJCytOKevCZOtveWyDU0q2g5y1eNO
8JdjOkRU5E5BRurZ6rdU1AFIKhdqgWdGF0bvKwL6RE9tHUKdSKOGOpba4NQh8UZUddSh1RrL7E7o
IGuqI61e9yG/Iq467IoPLvr7y6CjsE30KyMZO+mILE4cHZitdXSW7QkNPjpOa5GrLXXANp6I2jY6
dBvq+O1oDblmnxDVxbB0NV3dYhSW5399KlM1dURNujU6NQOZuWW+hf17ZmPjNzufEwS+7cnbzrT/
Xacm8/HUm7eqIRiMtUZsba/7yS6k+OMvd4v5/2o2QPgA7THXrpn7FJe31tlRvdrarUw/ADTtszRe
yJQ40dGjMoU4IAoV7QYkjmOgbPZMONLI1aPpQYWSXRd+6Elf0znh944NxEqF9TUkFHMlZuHjLZqt
Hb5b51mYbDmG4Jp49BpZeVKAv00+zdZ2HzzbOE2jx2OiqT+cAACeW2WcBtSrZepwmDPd4knYV5i8
VlWd447Qd+253+oYjcuV7nsQeDWTFyLiqO+djownEbmVnBT5NBInp2WBOZCOmGc6bO7r2HnPvk2S
Qxfk0UEPd9/d+lDooLpLYj0iuT7pCLvbuyQjaoLXk46366B7SuKdgK6LU5cQ/ITdO8MFSGMCtw2J
cuaqOjQvSM9jbDoVXgixW5F8iDKOI/CsLn057duZ3butY/ipDuSzjdfgsOFcL4t/rxpOt8Hs3jId
5Dd1pH92NoGO+DPpQYtr1A8OMvvFDLNDB/niVKur1Vn0VlfFNi9YWGfYAWZG3pL57St+m+nQwhcw
TEADiUYOOBo+gEGGHagGEhDpq9ZCQwoWaAVCYwuogGaT6j0UiHa9MDe+XK6q8IzXvG6sY9yW05qD
LHsTVYMzJB++y/VHUQJZcijG9GCVKJE1R1EnJFWaKdMj89UBWkgZ5SnAJ8ID3GQajUmOAjDDAqHB
XUA1RDAbQMGU1x6KwwLNIdJYhwi+gwvnodfAh1qjHxYNgaBD2thkGgwhJxARo4ZFBBobYcCP6DVI
QmqkhKmhE/RIHQeNm2g0eCLTCIqvz1NoH2o4ha8xFb4GVjS2He7DqsIX6A7yKScEdixEcm18QpLG
dLYgX6RpKW+iq/tHt06eyOVzpaaAMhKIGcMIOqOGoWFqmEYEVWMwwGsIDdqI8A/RsQZ8I9cYjgge
x6LBHKZGdASwOmwN7RAa35FrkEfjg/QYNNxj/MJ8sMY7GvwxawSI1DAQ9wsL8u5M6nfrUiWUPCWw
EPZNHOAGi/vqOEUYHgdKxb4bzcs0NAen4meuYZCMGkbSQSWZNZ7E1qCSuANZEmAVXOXDjOc8QEpR
dgRRJsfezFaVd04/aPzZ/JwS0H5+cQhtsGtSXYapeyg0MkUIrKWdxqhMZm3sIoP7iQj0yc8L89o2
2YuSc7olSMdlR2Dk7umQPt1jupwlBfLDkz43uG+JpmmgSwjZJeBC39chQmkCdJ118mEplXhJEpYr
kfnTCfAPZ1uPGl23fZg1PgZXPnxDjZTBsMqUWmNmLHgzDdyZFv0T4XhUrATC3xCJBk2SBHgGHdKa
AE2NcxLWxwn4DfuMmWKZtr8Xgd1QguDUK7YV4NzV+0K/rtElv2O0/w2jVXvTa2ROpOE5HjnBEZqO
p7E6vgbsLEjGOLiB7gwavzMaAF7g8WAG7dnbg+hZNKyHtfTiaHxPqUE+UfyJopJfeqyWW5EZ9C74
xsy4nZEWgIQrz9wqyzKK2az56oTRB9lf4orzpPgSoly1oO7AcbdVMUGy6OnNw7sb4AYEQGSou6uB
RAoy0WyCKOp9lFjSY1si9R6/sIYJDhuijkhcMOI0Hr9gRxxdT0DE21Pg4xMkcXlFIX5AhrH3jQ0u
CZUtRCojTOfCUuo1VMmAruTxzNjCbzGX7VCxExltgbdgzf+8OFPqx45fFS+FpjaVpVs8W5bTr7wx
uORBRKTcc1vYM03zQNfm2mb92dYDJW+oRTwDbRw8rvby0KoUbuOB6CykpXOE4cfSzh+KB06N9gLJ
KvwxYA6ytUuo0H4hE+PQoB1Eg/Z0caBtaSQr/4Sk0rXbaMJ2FBlevFIKiB+Bb33BA4N0Q3GlGjbD
Y1otr/SklbifBvODxBXwA/oumD9gAfdqOoDGxex3k5uimk/2raSWYyPsgZNCmz58vQBbrYrRufdG
/GxKk3JlQj4PgxzqlcXSSJvOYyRkeiyliM+qIs8qAyk2BJKXk6Py//OFaublxLm53dvF+O4QaNv7
/diviSNuTFGPhyKzv8FZnW4QT7AhE14f64BnoEOnWj313BQqYYAyVR+Wb0RHq+iiTVFJazMOafHQ
ik3vVjFvv/fiy6i5Ox2GY64U9MUcA6vn9PAJDOOniibvOY/EkxiV8QbzltDg2OwnyqIvU2q6a97V
a5MX2zLJ7zBkIWPMb3ZdAuydqnuYMyAyjGGTN54GEHqPNqymV9IewJOX7NpUrFaziba3BC9Dzlyi
FSNypTFBX8lpyMqMcMFnwREdazt+OESwjnOOYbFTVJLlda53NfbC3WiB1kxiG0a7qHc9fWYaBJBS
H6bGJ0TNdNsQryqGKrzWqfruEYVZZaktn+KM7bHkCCQDkVFh5ootWdDnOQbsNxkus78q/RXaADoK
6HtacHPeDsWn0ebAo7LyKgU+z75ID41Vhzc6pMptIqT/rBhCrE0cpasRTOUW2z9H2sQMb00GvULN
eDWUS8aoeuaOnC+SYqp13GWbIDDtFzTbgXq2strZE4MYq6X5L4fHE2Xz51iRAO9cViAGhDyHBt6p
NGpLhsMB/Ez5ABB3SVKxjriRCApXn2bq9oeJoC2HF5Ud/WAG+AEIYScTQW14WC+nsmzIUTOoRDn0
zAclDTZpifnJib3l2PHshimj3MLeF534ZklY/974mz6ajhy/gJTFmHBTC6/aRPM17Lvy8vVCvfVL
FhCdGdgiCBXVeGogY9pLcaffNHjLE5Ak9Og556CMSf9a8K8i67tTDA2HUL/acgoaIBl46pUDB/iJ
KX8iOhteWs+dr+5sgxSzO64wCtZQe3PWvGVT2/28nZbO50LGzdLHg7Xz+GIGHOHbULu7dIrJfPIe
pxM1pSplktblZ6KAGxEa49UuCzzGccBCuOBrKR++iFZ0kJHbFUF9n+phvs1dm1Da1r0EahJbCAoP
LqL0FtPTs1ux0low4IwmfZPD0Lx2/WQ+JOVyCmrgJF7Bepn4sXdJmIkCOcBWXsBu0AsJAeFmBiPp
2T+GYPTPclLikgg7IiNPTfEK1wSTxLTjYV8M8y5MUvcOhvkUOP5vf5bx/evFKoz4DiAHXGzA4yeF
lRAsiXcHHjG8MLj4M3cUsXRT/zmE9sYPol3l8zO5PJ1nHHJbxsg/0T6peRUMB70g2Hkc/xgnt4xo
3D3u0Y+e4+kJx/y9nNtslXPSDP03M7Zj/TceKflUa6en3K/Lmk+cSGKVTstbnsNTobj35gfWFglq
Vc7lqUzrD0MV300QO1AKqfKGMT3RoJo44SNMvFve25QLcfyNbco3rfQcOO23xrcoS7Y5DDm72K8J
Dnm7MJe/lyhhvz4TambvSBSS82ff/BgpS9kkCwlW6sDwSog/YRaT/8urc1S73Ay1bW8FKVfyVO8D
U3rmdTtb8PPaaX2OgKRjtVBnNxbItcVrZjbQV2X1q4fxUPTpc0AIbj+21mOPa91oNaMCurVzaNP8
DpHuKn1k4hxHCEGWxtkuGVHlcbB+uOtSGTBI8KMRreatsuZo70jVwElvf2Jy/zE39W5mPNJ32zj3
N80E7sEpKvZ6fr/y4yrfAjLObmVr0+Kbk4X0nSm7fX0uTEE2VLlLCrhuaAh0GE+bI5NpQEUoQPql
hHa8W9pBkCpjME8wgpbprGZuz9EVAT3UVRJ011VF2JMC5COK5P7x0f/tcwlRR5nZ3Z6s+DPTNmwG
Af/YaGfOUzCZ7UuzNCy0aP5nUkwdaQdGtFnBQ+Prv5a5yE+1D8QjzTxtbwujjV2AQvHG7oV1sHsx
quYx5VBx+/pTCB+O8wZo/C7xrIssYHYFoAJ2VEYkT7M92kTqx+YbWQf6exdf/uR0ulej0ydM158H
2h3XcUgvct8WQCMwgHanWr+YlTZ4eEodTJ68G8zalJcstj5zlc8iwnLgpcnn16c7w6v2TA/bHXTZ
8j1WXY6J3UrveR27L7Pdbr/+WkEdIglG2EqMQw+p07YrNVbtiTGAeGrGpNsLzBT27LVMAYfhRzoz
2Jgj+Z6gUDCf+kW1VPVQ2QPyQ95wNnDUdXa8CqAhn5/6GbWp4A1FvQo7562YUv/eB+b7VwCl9XNT
jzlzenBU9Y1fDiVTMC8mF7JLbbEEWGP8/PVSjovWOovHrz/N5mDuXJUPLLNB/NyQEzqVVtmffAkN
3UjNHxCf/CtuTugDwyjn0/9aA6ou7eb/R5WeiUiBI+6/NgDu++/V96z/3v2bPeAfX/ZPCyAe6tD2
HdZ+x7RMjjN/Oa+ZD/zNIK7kh9qo71o2/+lf1RqB76BN24ANHAeDwF/+ANyBKPno+NgHYZ6b9v+o
UC/U/9K/2QOo1jAczwdWQ4Wq61n/yXntOpTPC1PJo7GYdyD1NH0idG4jsxA8PFhn7HRaj21lH3ms
vuFaMy51Y3uHJDRg2LUhZbSZfxt9YkOjH4Gf1x7Ur4+GkYL0eHZ/1OOsHrX/tDfOk1X+EobhXmra
PLIsRUmL4hdlTTF5+J9sUBnxx37KszdJaESuJKP4Qp7mOrE3M/8ihxXqp81ApKeYUO1RwgRaQTcc
qFdV8d3qS/ZobHWnHBS2kYzRevQKENuy/uSZzio2RPGTP6UPzP6WJ0fEt4Um0bWV208j0xHRTSTe
WYfWiW/CCdDErax0UMSmX/h8fs+j6vct8864YGTYUimO34ejkTme44IS5JndCL+Q4OTgSbwoEeKL
awPSTpP5y9EoZ4ApydbTeGfMdtmD54N89jX8uSeQY/jgoEcNhjY1IlqQ5WBEsyo1PPrrJYp+uhor
zRkjWOcaNU3NAT1VCvx0o0HUPE0h+shvdGTT+bCzNLC61OjqyUBRNTXOmn/VPrKvmNeuomRDQ69t
jb+2NQhbdfiSMgkcW+sU3qiO5NryW54B0K40SpvhQ78l/wdf29SobQVzu0d2YZ/uTpi/E7s1DnEN
nhvru2QCBrI7tsxXpSHeSwrOm9Aw0y4I34YJ6rv4gn4rwUljrrvzMtO+rho7OyTKWK72lL0YwIti
3w5fNYrjjuMZeFZM/nmCMx5p4Pj0a6Yb/JR64y0pg+gwardmkCXGqbFrVElPbZXMiucW89oL9HXL
mH8G4+DvQ6qwThLqOUpjfHZtaH0mRPSOa28La3C529DSB41NZ1sZX7ra+kZQddjEGq6eacx6Whrz
JqYsnVoncU4Buaw5R7igX5zhPBvXXgPbcVtU5wKGO8BkubY01t2xALz3xs+gN6z7+IV+f5k27ELS
TaphUbJKS0w0VAZMY2JsvSljEloW6TeyyaBM1Q+UCH3XkEVOlugEdqa+2GAuT3PirXF2yDOTueas
SgsNgdDgNmp8ea48qRW1yjq5U5y9cbOv6DIOt0vYq2viinWdJd63qZKrUhPyZaTBX8KjXEuj89sB
e8rso8lHGqwPgIMGDlj7vobum9D3JRT+LNY8fsN7sZQw95Mkb+TadfS0ZJ/9EouNiEcyRzIho5WL
45gNxVMaey3dIZ+zFTybC9x41+3Mk8A7zGYOKMIX2kCiA3m6RsDVhQKxJOFuOILsKz0DzmDhuNEF
BB1NBIvFBQhzrCHaaTWXwacGpuBv7NOMeD4BPPe9aADd8dv84QrDoga8I7uLxoCARsHDmIGW6lya
Y+ykd64yBqojbXnu7R7hSizVRs2uc8hGtt7w9ZpzEHJeape+AgW3RNs4rMdHI3WrjQ8xZy3TsT1J
VzV7Z2CINmHkePx6KSbxjlAFNJU4KANW06TJt7dxaeoPTUQhxd4vy/pHyx/Dl6oY2H144bozBF8z
2vMtkMyww35hTuwunM8n5+T7eqV9cAsIgbE2WCAAQcb3HuvWJrVYAaqhKDl8CsZS97jjSimQ+8Bb
q/7JnqHUEE5rN73RQpaF9ukHIXk1AY8OJU89uHHBod9pHtx+zP4ePv76CG4cR+CA6m3QH3ZxyXq/
348cHw6I5vkz8heSW03FSgJXDSKHeAtKOCppGsHCYlxIgUX6LBLxA0k3QEl0ulVQOuFDaQe0ecqZ
xseJ2QbSFidetRw8t4agF+vytsQRv4dies9rO3ynW1ytIxq2NzkAgo2KQhParPEr2ASYtzBGLI/e
sJQHbbAXAMTVsemi+OhWDZdIWkO//muG1JRET1TOkYmK1fFkS7c6YLiioS4pf/ke7hmn/j1GKl/R
N2hJ7sE4okiuCIM3PKjeh8tjQgJjGdxC3RsZNvA2ZbcCujk+GXI8Etnob1G8MWj6uJfugl/r2UBR
fM3iahfXRbe3QzaBjtQmDThlZja8mLRN3WC6NNehMjGrgWFybO95Un3+p+6C9dR5/g/MZQHjL2E/
KXuuCQYv2Q7dldn7qO5O1k0vZh2/j4e6d6LfTrRpbf8ppXPgU7CxTvPkjgbYrafBYZbkpdY1mowP
eke9bUD55w7+u7zZtvu7jNFzXW/JHj0Au1kGZQNAEeK0I1mO4Ij5AKQeYS3gMHAV2utgPwdcAm9O
iMQfUfb1mzxB1gjobaXNLhbD/6npm58cdqtTSaHU1q8aRF3yz8+FCel3bsZuJSKpzetxR39sSxK7
6HGSJcxsIhQ3jMnlvA69uju6M3+PxHb83kUM3AFxIXZlN8cMzUPfOcbl6yVjrNxWlToDl8vudEuZ
sJYi5yizjixN05b0PxjMKmemNZ0bP7qVPlA7kX1QxNUVcf8HElgvpGezPWOakPII9JolNfsN01tm
XSlVwQCa+C3XtY8PYNoz/+/f4p7n6hjwS/36fMoEuwFsD4UPtIAnBXTiUKzlWHZvooFkiKFnPvBY
ad/qkPu2ruLiXHWAlVsQGZAoajQUykyRfVsk4rZbAxwAR5/YDWJpfBkqB+t8bHv7OCW9utAesobS
IG6FwSZhXDL5yVSI5CxeQ/AL2Wc3PYre4aSRhZfenwh6hRgYA96guAnuFov2KscJFI5z99SANVs3
QjRPc9Pex4HdWNQtzfft16tagmpXjdSxkadyXkaLhiq8L3DOrBvSYgakyuqoEgIBYZksnXl/IoJG
Ys395c8PVSAummw/ZxwpXZk9zX6MXD93+ObDxgI+Zzwzg3rHda0NgNOqEEijC0rt5BYvYdD6Kzts
Xwu3vWVh95Oj8LNpwaSCC7ouIuVsE1IMsgLnHDnTQ9SOu8GEgslwwknLU6B9V62Tv9hedp3aR1rc
XznSeyuiB6qKt2MehhtvKWib7Q3q202LTIA4xZKZ5lj410WMACu8k9MR3BZptiGXeTYq462JiZtw
xIRYba3N3n/1/BQ1kOabpngKhj9UWx2A+bPBEt86iTCTvHSTua1990ejvhUASDe1xV07ERzJYyta
wZddQVU+AELSsELO1XxH56ryLyXFaZOHEuJF3ps9fhQSvLaR1GslJhpjRX7G8gLCUITJpjfVxlP9
Lg8msWKbCvHb3S+RvMPj5ImD6EF0ZF+BDVN19ip5bqyl8Sfrgs+S7Peqxot/iEQMskBdgZUcpxiS
KpbH0m0Ow056/ePo+39GyTjN5flm0t8Ulofalj+qrLZXmBf4KcJiXotWubTy+AeQ+GBrey5S4lNX
bubam65t6mGSUye44bvMDsQaKmC25sjzUzbVU+zWODWX8OD23sucLmjsi3OvgQ/WLTlpe1Ifoyw4
igSXOligs4hIHwBO/kChRaRq8h61uR6w+hA42gqigUxvGYse8jDNkCS1W+0b8xPuAGghcxvdMid4
Gv/AKMt30LP3KKr4GJ0N571D4UDL6eAsuJNDOH0XKPlaYZxqXGanOTaEEdNvbVxi1OA5wLjS1xbx
quZHrRhNFUm7b/L899f/mbzFze9CJtVjuq9t7+qV7swJIH7Jk86g7C7ZWL33h9LqbymwJXTR4kaZ
47e6Kk9OYnSU4WB0GhmIwUULV3lPSnFOy2HtFPID3MPRp3mYnD8SJX2yXAfGtE7GFHlr/jGGZH96
d7lUDrarOKM9ejkwLSEOG5u3NqOQilDQxeqKm+YbUL9RbJQXD9B3InYw9sbou2ETwMIJa4MdC+Rw
fBbJCw9KNmQ02E1sdrHWY6qdDDrlUmPlMKTOpaBnydM1rVVoQiFdCrK4PJFFNp8q2tFSAPTPWcIN
PS4Cd4YkGPNFCjJKnstwNLJz3LZPrZlcit7srmXfpqzoHd4gNmZVs9jnLAaWRoetseU+RB/Lqfm1
E3zebdKbgD5I3uR5Up4LlX+rMp7pylZi56aYplyzTa8wUt0VTi+aeZhn71yJhafsAPO604OnznFZ
JnfoVssep0QNj7VsL35pF7QVhg+19HZGWPQ3yJD9jTet2wmSpmunM8xTGYc/bTd96AYgtiO9eqp2
/nRdO6/JqbUrt7miQ3E2zlKTVC9RFkldFRXo8YsVjfM66MzvRJ4e7Cra+XX20FovFRGtyfbkrSGK
1RiGfWi9RzWa6oQ4cQFQ0e26eXIxu0UvPHSXTdwnYjdYoDPNAaT8KfsCjDMzTvHE8ePjca6XPePB
eZsb1rnxHOaMkQhOnEHxmmMejmTb78aF0DW/JqoJs59Vbhx7i3Mhbfastr3PIdUc3kTpTHzPCxPX
gQxh3D4Ly4pX/zvG+v8aY9mGzvT/d2Os30r9Vv8+xPr7F/1ziBWQ9vdNCrsCgA8+mex/G2LxZzv4
qzv2ryGWGfwtcF3GYRb7KiR2l4jrP/EB3t9s5su0w9ourzjM/kchF9f4zyEX4uR8C7bDdsAOTQIv
/x5yafK4dnpkYLpc8jtXNWICK5GSSfqSgsTgLCe+SVvUAHYRWpyUhFnZZMOFff5mdI0I9Xcpn9IQ
cCpoU930118W2YKYtGBFVfCdfZWIvbSw0g4dWLyCPdFGhTuhMutF0VsSAUs6OnVAo1rjvzWYK3du
ab52WRHt4TX9KsfLl+/ej6HZGuVr4uC3WszJfhJh1DzJfm1M0oJoGONAluqlD1Ffw0nZx4G20KAp
955aQI0Tm4H5Wm1GjhAb3IzzKWnbmWh6zvBLByVTbzosgbjOceu/RJ0DQG8JnlQ/TCfZK+fC1//j
pe1xHeSmsSMNqlYOQZQDqwlbQFwGH15Pna5J0+RmkVH/bNBgtGPKgcTP3pRS0PziMibxReftHDPG
L1MFuwXsyRQIVs48N17Y85praL5/iPLUp3jKKHWyOIhPseU/WwB+Amoaeq+1f3fUmQTlxL6XyOeC
ZByrW8RDe+OZpVrHM1RM2jbDy+SMZDFyuOEi3gqVwCn0bPeZ5kWgvpgk4io4ynrZUEhiP9bDuIUa
Rotv2y2bVTlhDh+WqjvJ0X7HDNael+iYQLY8kz7Z1UkaHpLeUmdOutvAdJMzRABzV9kEAzHruRv2
/XLfGyMziEXQxAvnh3S0bmBr/zBytDZBIyCjRyEIZDydCxUAVthhF+kCeUkURqiKR9stxfA7N0lx
RIiHUYDNcTSa8LHlYbQk8lqFh2HKmruH8ZwejcXc5r4j7zGOzbs3mcGhd9SnA/mIFuQBzYqGWT2D
qJl7DoRK8IiZ/MQKYHnuBfEq5UgAWio55SGIXeHPNNS1UC1zzX2z8XJoY+mxx0m+LUzQTGHuTHf3
ETn+jGo538fQei+iKX2yFPgfT9XXBk8Qx9FWgdBQ3VmRjHFsRkZsBN3X/rePnL6qAn2NMl1bSVUN
9FDl3rZvP6Xl3PJxCunzRS4Wpd41pjfP9yRnBv/ZTvsX8q5XvjVrZfn2ekQdyUe2f73HpMP128/S
LHyaGWvr5rxxGXEgFEvM0xCYXYkhseCZvDZjZ2s7SQqkdvrRlxhFRd6BTk9+xil6/jKAthmd6pIS
mOhTIIGNI98dnQyAzKFQUGrJPIcA6QGvy73vLa1O4QinARDLEvRcI8b8OsGAHFN/zRveHEQ2/ByJ
yTKBxlsTqgTnbdrDXk1oUwrKo5k2AkUaUcrGmMTpgFII7g4IqRXQ16xtkg0ki3ArfCtb1Qaz7MWt
b7EfP0EpyfbY9p0d1jYGa+XM6IkRXK6aomcQB6db4kC0pckguuCpTf9Ytuq7+ZczK/JTHIR3xECa
TZF520b4tBymxQCCdw/M3N+VlvJuxG/YN/niyDgDZ5axHjJm20WYfs7tuPcHWqPzzmRw7IA1NZ3o
EJI/X++MjBSgkb9AvXBus2e+yZmQHGE1XNWIh3CsvpWee0V9gAE2OptE1pj6+ux7VKYK1hCo0OIe
FO42k9OEHQKDaJsLdqp++M03kAozkHaN+ikt67eN0U0FxUenSsn+L7zczZRbkgJXKo7cpzGbcPv5
s4H1Gy6/owp0geR9sAz3lVIMSMrB0Q35yRCdp4cumu7O/JAiE9/ctPKOThVevKJjkWmMX73ltRz7
YB8of6BiRf6dkrywOm/wBkbnMLCvbEv9n12n/oO681iSXMmS7BehBQaOrbvDOQnONpBgCU4M3PD1
c5A1NTXVixbpTcvMolIy8lUkiQC5plf16M3JNn3d0wac9W+eEfpr152sQIZ0GpBkDyygrUeLxcuW
YAsjTki7Pfl2cP1XaIfVlVzzgER1h46TBBFQrrVbyXu2NLD3ItXvxxybDRTa6pylfEngnmSBSOkq
paZA7GICR6vcMVNIw3jZhcW8nBk+Ofa6XIm8Mskb40XXhkDTwnjLa+wdS4XcTIbbnnNRPM3WXO2k
3wEcG4ciaJz8pmorOoS6C20bx/9YF+Nr7N7NfSiQMoWx7wfIkTO3TJA5OPfMKHrplJu/qFm94Qk+
CAAWN9pSip1HJ8wez/fZSpnuYkSLG5xJNvQWxpexb/2rS3QC11t30aZbHGMLhKCGjy9rzzbkBeV3
xl5lDfjoKG13Q5vk95ohb95glGdJlCCuYbeGZd4/RH5NpgiMXeX50FGSnechHwLobCgfSbHBEQhc
Uiow08o8vO9q6O9OubRw97CIxTRAuoMoPrq6QSBvOdfi1jUs/4gvTQdeMdLyDMh659Cgog3I5sr0
5AYJkBi4tjWhN6yJtEcrB9Nh6EgYuDZU5Bxi0OOUoYKG/UrPrjqQ41nJtyIpL6PpQNblXCa0qKMA
Ru3zUv9t4NxwIpqRQzQfX+w3PvV36Kianbt78uA/fdwukYh8XhW9B3dukpxvXY9vQ31Pa/Qt6Sz2
UQimqtNY8TtNC3S/+cCeU+A42zGLfNPbPGw7YPPc++0eEUtAcayyxQkx3ceqs0+CVIbfTVvhYhDu
HVYx2uTxFY/GYHLFr6trZJwMgnrCopJOtOeqZmKIvMe0IZtV17238i1pbjM+F2Z13W4zEm3oUXDm
TasGRNn4atvRK7+tMJPTfILKzKuSYBSIo41uKp7rURyuI40ywohjwWUusCAOXXnmWCHPE0aCrYwX
DvAMt64CTBSbvPUmNQZGX5FwmbJLVofbbMporkjl1vcMbj5LsZgUUE4Xh4MV0mvGRodLwN7xyHgN
Te0CJYl3oFXrm6R5AxiQ0hK3tOaFabaRrVdBMMozuNVVuU2rcHoXE2ep0f3BMhof3DKJH2YLhJ8S
9261czL/D2ihbWIT7reTUCc+SSRlBPZkN/BPQhMUX95SsoIcVchsPTLVGCmIE8ypp3zq3nuFuR0q
yCYxSDB2VRPuGgzBq9nXssBzI+iZ1FLkOcYtoR+M1uXfhq38wNCHQJHBSfFqahU0tdfd+ECQ4Nzg
HqOZLFMIT5wJU/FM6SgvEofOZnq2kglylJ+Jbu3qybmH7cj+68oO457sAxbyeNzIxr0bJbGKkX+P
7jxDzyDqgXhYXImfZvSpEY5SzBH09BGA6pTzKLX7rGt+XbN/JadCo98cP4VveSzyDS3sFdayiGBj
K7+6zHzvC8p4WsGqcSYNytimMBCL7tupq7daGqd+WE8oPStaq9554G4zn8OvV4BT8s3b5Kuv3hqB
Iy0sCgHWC2pEQ/2liuiMsZ8hM79XFZJZSsvhKjKM3fJSLqcc1QK3C4PJFGS93q0VPnscJDMUdCva
cUo+aTnOIKjJNBbTSJ/Fkt6Qvt5abf7h2ZsaMh83PKQU6VLX5vS/pUoHlM0SdyQOyqixL7nEoFqr
L98bXvWk1LZhFB3zqvxIU79k6SKeQwP3oaRjwM/e0IJJibRGGQiPHIRNjAoPubkrxqY7IlbNQBUB
5XMIwSm07jyXAwTSEHfwRncoHQi76Xs04GPFkPnj7q5YUMM0KJN9cz22NbPmMYj45Rrec1++TKiO
R22mQMYnNSui75Rn4KrW5js5J1ezEdQ6sRlS1kMCGgc02nJIwYZewMSg/gX30EZU36P1U3HV0Hg1
vZVpcd/4AuiapfGFi94xOLL3xP5IDUhGSDn6peEIpBcQAfxq0VbqYblm5/Y+WnBHTLJWLRATlCY8
kb5x8p4I4F8LcnS2R6w9iqhEpuyCd/s2SOkpxHGUlVSXNR6SFW1qyFkLDDPjZlbLFFjrJBdMItqF
oe3HFm1Ld3M6YtoBYTvWTy5WYVDLM2mWVAbjMncCFxJ73+03E0+rHPpZvyn9Mr2EQrzPYfrYRtqr
jaiZW9R5kjdbjWORYzKtgZqg5KTcW8+a6OcjCYF0beucS6MmDndF6pPb4JBJGlH36QgY6bLE+Leb
9cXz0/jrWobz2gz19KSib7pttCd+m3ZXxyjNQxXe41WanhP0yNJmE1+JLnktRnpTXMc0t5LQFeHQ
ciAjtAiJDXl12yLdBMK2wcGWH0vgvyvsi/u0yWktCvHpJuzVUyvcVikYt2bwTiVRdx3rOMkUxkKZ
2eu5j5z1OEXlKkGhnfDCU5hK61OdHENZs83Uzt7s3ZK6f/Qr86EuoGZak750a+G9njdOUb/0jrmn
eOHJTUoCZhVhCEZhl0dQ2+bfRWK/xAOPatFu8ojZxl2aYLwvvBS/NkZjKdQ9zgUqJ1JufvDIc2Z/
+6I318JoCip5nzvvhJv2t4l4dHiN9+FLqL4WjQkeW9v1QnDP8/qiy3jvs9WMBYm4JoWwhALHQ2jd
mhjl6K05hd7wMhNIzCarX5e6CbC/q6ksMmjniLXDBLzPtJmy4DzBZyPtV9T2Tito4kQf9I1sWPwB
ryzCPpu2/JH5wA1bVHdTlz4PKTj1uk8LGKPdc6iqDdfyqskM9h08chTB/aZG/ON3n0DHkW756DP3
u/bQP+eRVbeLsMeduhYDNCCCzPEmm/ksS5/XrDg+bLt60r3wy2e+HE33nk5AEr7DH5cxe2UBZKAS
jyeLxiMX8jJD7r716G6tIO33zpitF88PQPOHytEp9o0xPi8c/HVYmpu/fxjpElaeoj/WuxTQb0AE
HWcOsz2OwO/ZISIhjw5vByAYOED/4MLWoSokVzutN33x5pOfDTC8XwRRCV8fHnNPQZ5KODPpt6mu
o40kWZTWPXeTWz6QqWSGSLHLIKhkGqbrpjiJBj1Rd/KtLVWCS8l8i2kbnvAFw0QftV2uwp/Ot+4S
u0Dr5t6oeta5ZtMAIHK8feSXAdXCxtGa611tc7zR2FLj3l+VFPpuIhjpY/wxxiWb8yQOUgOwGbso
Uqf6TEwzAUTSTV8+tS+rpqReCSwaEjjnvrWX1YAe0um3YIsdRMAJddYeRCUDMIjv4JD17TBhz01i
bV+yh1y3JLGDkRLydUUzBlTEPOCwyViYjvT7GjCKR9MKsDRAss7M7ZS113IwLhJP2aarIuJrYKbq
0CzXieNxgZttC2PZebRV96tyUJh00FB8uOnamV4tKFHUytOLQPrcyzZ2lFwyM4cnktuv1pC9IdSX
a09hhq0xea/mNjlbHpfWglcZIVN5CgSDxZUbYlxh9tDNg+ZEXJak9Wu4vri/O3PLNvwRJsf3QChk
oD3qte/cZ7sa7iyqd65DOzmrAt5SMDeldTT6LF2xvQQK583uHQsq4CInZXX9CVpmSYOu7hyaLlWP
ls3XnWt8BM/4GOrNbvAz44zsCHSzKseDnVDMZUbOYYbWAyAbARo1x+pxWzMNZ3vHdD8E9ToIBBGn
EBgHm7pjWdr12Z2vt3QrqZq2FxJSrMtIvpok2mJsZqLxxg2Hf2NjocglVugewPbIh9JIX6sieQIb
77yoJLqBvQxfXDL5ucUKUcNZ9+iH9V4zx/ZUzmyLEGoY4e4i6Bd6qHM6FzyTcbtrSwzyZx7uLXsm
XZtbbL2k9dvFxcKv0qLtmEn66MRP2ct0a0TjrwvKYTt3kblifAXvEAm+r6p/yvMRyOU59VMd83JK
k2GhZxf3MQaEmZCjmqKbXzl7rBMjNwcVdTxMmzvpAp3oU/AWUTTPgdUQJONoUW4KGt4Da3KO9Bfk
tG5q3wN5x9UgzR+ShslzJ0I2e012yY0oXQ+NSVQnbVgrJN9/P6BYbdYyAmmUzhw9lX1pQL7vGpqC
fLtBAY1p8rPD4uLYWgzLy9naqfnFS1zcs8iiorPtAiguzmb08MNoA+HEnidxS9ngydJQTnrfEfsw
wf7hzuWnK1VGhVYkLmN6a/3UPrbj2LPcLNTe0GOoEddwED5yVbeuJF2ooMtIozESdESbt57TUBFV
iIRjnusSCSudXUvYfOV52so3O+0+bG3wQsrBfmtlMI+XX+u6gXJlr73SaOoHru1yFze2e29omXcv
Rqta06Jl7SanuZ+8glqDqekeCotRZDTsm8rMcF9zEGTlHY93Y7mXoeHcmsk3NklXUQuNLnUjHq4C
Ky+4TpJa3IhWZ8QQ7ie8eHi6mve/H/39AbUKhIjOLVHZRPTLAuRnMhnOvZXLdDcV7Daj5cO/vzbp
DdWyuUU9WAuon+qFB0+z5EMunavP0/oCUgMMTkJEYu6rY69VdOZY75j+nVtKSDYtiuI2D/jzy5JD
CeljcKadX54YgH788ch0lt2qUPmBLNGEnVb8cobMjwMdkySwzIjbK9wlIyOkzs7rPrXLe1gVnMKo
Ml2Vv45XgpArsJDgQUPjmCiiL8L2EGUt5vKLIrEE/A4KG0YbSqF4lO59j+0k08PaBGKwDEqIGsL1
906l8BASM0woStj1NL/4bb2mwMHep2qhDs0BRdcHlpawUu2q26QQolTbgPatGB6IWVycKPko9Ihg
mizSA37z4Sxje9Nnc7TnPji6tN5pg/PCl4FXiL5A5CyQFx7x8Ve/VDT2ZmsHG9ubH+dyJ0tOBn8/
5GrHczCL36YcG0SXvL5luVec9coMeqHhqcKSssuzed5nhaWnW7pk4q3hcQQyMjaLroYGPRWG9Da8
Fezr5M2HoRFqV0AL6oulUyHKx+ImbARDdqL0KTpOcfO72OVK9dFAEkIpfqP9cSozPcyeW15C19vM
Lg1Z6stWfXLubPs5b5mFXVi8gO4Guo9F/48f0qSXlBDntwxKJc5Q9KM150t2k2X5JknJbLrIJmtZ
2tHiyKHWb3LHHXkf/5Z4wPtCqV3qCfd+WkBLMsdxNy5C49B79tEzDBOHYx7v6sg8YElWvK/oN2pJ
oNLmtpylEvU6I1uxV1CXIY6bi2yw8eJHJZdv8XoASXBVkorxIqcszhw/Z8m5pqdx7B2BDYIMnL9X
1XsUw0XuxGuKc3ghoj0etnad596jpQ0Hl7Kli/Tr+sEBU72ROue1/9nl5P+D/Fxh4nv/r/aO++Tn
M/93tN7//px/rh3d//B93eK3cS1LWH/XmP+ilnsmqz5Wkjr/HU7vv5zz/KoOSknHP++wD/zX0hEr
vvAceHtAff5y9/47S0ff4g/5d+e8YZmej57peGjSrvhPO0emgQgyLU8X4XpyR6PffuKosRLm8JCO
4XuYOOuebuOkzd59WkojI4g53zsFVewURrmJvYsyEeD0WbixKCUgOWy2InQAEg0XFLh78MhHvQFR
4Ow6ULt2POxc22G5PsCERXPh5qK/cRtZ5WaQT2ZR73u2L4L9A50NNOKYm9HOtqJKg8Ij1sTrNOzE
xovhOvDUd4aJew3jKDPRZD61xqMxkqPXdkQFVjrHtqJJQS+0z3IBoqaQUVlzEi9mHFiQqW6IcKsm
XCsts0XXIzw7Uf1izvae27h5ZEfYA0wVlw4wyUXvvgBdQtZTZXGX+xOKifulLwhXBcu1HbWHLgbu
KhbMa8oa017Ar9iLrVOof9F8QN6qPxVV/c1xRu0qmLH6Ao8lTlUcYpOqP8+b5SFKbPluvkb+2L7n
NzGwrKgLClF8vLB0s5Y3wuMDZx7eOKodLqoj4VZlw8Xs8yyAUJVt66UfvS6He+G6xgMzh3FNvOLY
OOVDks3Tl2zte73z4wvG1aeK0rg7Fq5OYIB1WCSLbvGGXWyS1fuMUuGr5nCAjs1pWsKBFQpfxyvT
f099zflIUlYgeJ0Cy6R/qsa9eRoTDknlAG1VtwEkUYWVBilhMs6Zk78BwBDvVVk/uiUIIIcWn1MC
ROYRvkK1M/F/B1lmWe+D8RzLed/ljbECQ5rh/9SLu4kqUHZIpwG0Bm9GY9wi8REx03B0RqCbzMow
KlyPJos28PLD7Px2eFbyWYjvweO8n6aN9VChLG4aJQ8ZxMK3ptkkTl2/Fap+NVIfNGQ7lE+xS2ze
XU78lj49aO7wbKqMjqgoGvHB4LkEIuO8cDVumhmQjRt3nPSB/x34Fk8XrROXNDboni2g1fryftat
YWd6I5JWZouz72DgySPrPZ4zjifK7NedNftBankvjSGyP8XSAYIsfmtdV0RMaViTyq77iiJ8i/Sd
z69kIolwh0b52GOzC3zy1je/HzlINWLnp5m2dzVUMH2Oyn2UKnHV8Deu7dw4OnKYHwd9Rj0v/P7d
0HUokd78UFXdnySGFE2XHtfvaOcvsbYUGXjSvgd7YiDHDYiJfsFJf+AYpjcptPm88A9QLFl/5la6
5h82H9oybh5MXpiq4g/RBuNxnAZ5pNWvWc16M/A6lGpdJOSb681ACO2jI/bS2NC5YpghBzpF1L2X
pO7RbhtKnl9TCY6ltigA9uMONHEWg2SKHXFoExbiuuidH/liadVVhHZ8HrtkvOo6jah/fzA6aHCs
q3a5J/QnashS3FpmeeF4RjU16Ytg8Kn/KeN4OtLOFz749o/wrJ0qCftDHfzJGfYCliwc3WozPLRu
zGRd29NZ1ZpaOU4+PpWkW2OxBJ/1yQs6oh5bPUwMCnoW9txYOEzJ4BPgEJX0HwnmO86RQdHapO9z
ua2x4VKtNBqHmGPwEe0rDTzZUFnqehM8qHk69/pUbWKWkIibGpFWWm6XpedM9rT+HmgA30xo04HK
w4ymPXMPnOJeq2CZjXE77XpSjjs4LenK9ybwN52T86RmGF036XxXxdLbJkbJSKTV44YER/ZcDbNJ
zgK1ryI6vB/41mWut9P47ceWElT+J5Uu1lNsoMHiNVgJKd71kW2HNdRbr1Rb2TOSA7kYN3VB7REG
usDBbNxTJDlEO1/TrkVaF4Ft1y9jusoTWkmzMJjr/LGoql1ivlV0s7kO3++ywi8f/9T5wLBj0481
FfmLeWoNbCgtOJ60iFmyx8nNTjCrzqPdADIzGO46RDpaMu6g/wA0skSKsCAOdFw0ZH69R7tG5wEi
a+zMST79rTGFbTjCwKayvpV9eoP+zYqqL2izCsur6fpiO6QKP0LpDfsosopNLvM74BPDUatJzsK/
BrDoqWgDrb1+cSXXtNv0M/m76ToN8RFmqHPUKLda03CEj4TcylbhHtz26L9xLLYQYXrwG9Nw6CP9
WhIznQ2TwdbABdcb9ReejIBV8sad82fJ0eteufN8swVrPcew0vfM0DDF+mQ9XdHc2Jy1tzk3cNna
fKPQwVlTh5U8/f2hpvmXFLhBZSGIZ3axIFakqChusO02UOwuzm3hfklvRJHAasTtyakmKgS0UFNA
2FocGEYp8iCtCL1LxoyjM6saPTKseXnm9aOwugc3NMfLVPQ8fyif2+fgGdEX6zII3Xh4lJNh3GVo
JkXhDI8qb4HcV+TewrC7Dk3x2QM8OA02FMKips7JHEngx0XJbYu7dDvHHn246E3nfgJtYOrxFgK/
DuA3iZ6qvvFowguvonIVpXpdy9Nk+WkxZDNdztOxreo9aAC5SiYzJmlg01gGqUDp+Y/ehM/1UO9a
nFJAE0Ug5PTYe9ytPcsK9lz7WdpHyiW/lLD3MvlUhH8PtYIpDmhu1ZeLTNNi/YzBz2Wm/J6Rt+jg
GLY4YuobAckLxrNmww3ygwEVwTqxxwui+kPjTDdOPruIXSQQEgr5EtBgcU+8nPeA2z5ZWCJIdw9g
lpiwCpZVZIXyADzKac71S9f079WE6bFuKYObvemPlaoTB9hdU/XvUYwVGhL0nRPyRtSOOqWFO8I9
e0FKe0XEIFx3LkvXuLyz5oGJAeemAwkCOAbZH6dgM9zItywdUGWblW+oreV7D/nsf8L2zbDlFq8a
WMjMpBW2nYJSFQUn9OrTM3HbVtI/RcbMlw13/zzTo9lH8Qr+Av1a+sqT1IfQQVlssN04kX5blnXC
rOJNCG5520TxvWYCfneXuISdDL90HQMXScwPmwQQResWX03nVBs4bEYP9GbtmqTFFDTjjt3RurM1
nmf+F3rfeQ7bdjMs4vRyMkd+nuB2zPHGqt172cwH7i1scvASDLd4KXPzqfRNbKzsEJnjKLVq77TY
z09W3H3m+rN2kSRg0fWceRXHmEdVa/xa+XShWPGxpt6AuRgWcD59anF0dtzhgOV7Ama5iA45c0an
aXyH/CcY+jkTwFbM7Dc7N75SmU5YLyUnQS03EdKdGPMLlYruyuLfXmByD5rIPRu45I3CyteRWfl7
UDxiLY35JFX8SoZgot20RwvT2g82eLfcV78QFj6V0SXwj5L7aUh30Wx+dKTE4EpijkNzZXO7Sk3n
4BY5QilxFkpa7fus1A6+SsGnRKbGWwMZtsc1TE2z19l8a2DCbXPMEnlVvHXR/DyCLQNA3R5wcOnb
bggh6ji7XLY6GzFK3qOQMjIhv0WILCaNUNt6HBuyqPnqqYlbG7Pz5fB3wBvIxJQ8NZZO1aRJ+Efa
5mrsusesjvuDq4v42eF9BAyEdBJzy3Oq8yofO++aAYkJADZDWxLwFKMCxiL4Y0lxOR/CFqi4WBhl
/v6abBdrWejayZ7DXLoxBgLvquhebRNVyGL5tCYyolY8Kty9a7XjQ5dV2KK1dani+tXM7I82o6Oy
yWR6p8cmZnQD9YQZX19DdFF3tRiWjgINiccJaYc8FfWxb7fl3Pc/RlsDolb0qudzLff+pOTp7w8x
HdGbEd7zUVs6k/Kuewt1ah2ipIKD5YXqIyJwhrt5eAP4LXZzAolhjOz20nv5BDbMKo4IrNQOuTFk
Ot5vFNGDR2Skcq59xYpca6f1BHjrnAgkRE6D9FWFLJ4mPNW6QlroOj25q9SC/DdtdzeWzVULx3eT
EmwYT8AuJDV1enw2bYOgIQSTmZn05MvflAJgCYW8ZCbY1K5VPbTQWjZuXp2NyNDux0/FuqwWkwEC
1SgOtY/jgotyhT+m2lsEYTdeQtx2kPCpcgadJuvbq2izZfJzyONCQplk6Bwnzrh70/jNMQze4CLt
QQExiQwODXW9O2+72J7X+t/t83SM+g7BUm+0W6bcl9RnyZLaRcmbd6R412qsdbjAqXEJBBjmeJw4
o31Uve2TVasfQ9WvWIiJu2q2Y44HVb62Q6LTrtm1pwpcHxRSr9nH1H6ftBiQTytcOEtlvzPIr++x
ov3US79Xj5oKjXI4Tji5bjZYuSP/z/vCRHlH9M2NwM1r/tJNQXFsMdFj2LlPLJwAZYaxtXHRu+FU
pBw1NewOrVXAbtDcfYnj0XIVcnGLfcgxMEWmZqkfwJvz8I6rW+HoGONgeTglbDVh7viM34gX39D3
ZKdxj2BuwyU27dLMAISoxUGo8OGA28m8IYeIzWnLYd4p2sI5wn99m+WHcqfiZOnxc8LUscM1xSZc
4ogBvBZUfpbs2UkPuxLKoeu9dVb3qRPnc5aoq0h7yLLSNDH1y2d2rwJjkupZ41jZOY+T/BwDTWK8
IKbI1R3OtHv0S89HEa4Xj3bQtO7j/6yY9f9rl4SwTfu/LOw7fuZJ+/3vRvt/fM7/aZMQ/8Hg4lm0
Rui+j7b1fxnt7YUkgb/d4en2DzHsn5qX8R8cZRk7dEQy6qY8lKh/Gu2X4j+yzzrwCdt3UW7+O5qX
YS61VP8metlw5Zy/f0WHMdX5z7iIPrQa2QusBU5ttQfR6S+xHcLoZ6UeAGAxg8jKSPYW9YFPB/YM
meEVVkFKQHprx+zg8Scn915b6uxkHH3Vt8rfzqbuYnpqTGSszNwBvB0Ogi5jZ/TPTZed2aBk184p
rU1LVep2qGjGFGE2wu2yywVYPOCbHLOgtuHEEFmz3uYh1DlVWgJUG2tsiPPoJ75DLCiP77RSmM+z
3fsr4FBsNydQsaks7CO9QdYx2VgkdOH2zeEHh629JbNFQm+mtdFiLSQq5z2UMSpDnUm20aBFT21C
SjMaRXhBSpAnNhpjUBR7d8B6Y5VKP7DX+k2XzLXL0+MLezaANKJrLsvqNc8y46BVytj1EID13qcq
VrMpmEgHh+iwWjaeQDYWf2rUFIqMd7elRXG8m7xqutNn/8mL42xLnfxd3ufyGGuZXOv+9KTjCnxg
5+jgQ75Y5LZ3pR7/VqwULnjvEO9MzV1PZWPAa8AoqpdkFLW5IEEPiiLqXSQbPS92+iybU7Em0Zrd
tVmzdhmvrjkug6ChHZZ/9lzfOG2qLexIIlQLW9+1lMe6ORkPObGjU8+Zwoon++Kzedjib6aoqEcL
NK3GOcYyRPBZWJ5WWakvCDcvBFzfRDaa+9lcAgVW+ytzt7/PjfbRsvKb3kwYTuC2notppqAI7vpa
LaQAZw6ro51SH1xpk3Wo2EuoAaLoxCLaZRXHMCLZvOboo6P1oLVq32LS2utND+aiZs3hNH+w/YSg
gcdszzuDSbzBmwHTbN6abETPXF/y7JeEghNbMBg2dNGO/SgBQNr62q709EnmaIJxJHd/P6IZvBDT
PTRSDIS16A7GBHdM5BTGQ27MDnUG4cla0gWT/lIogcjr6GSfo/LNaRtnoyQHDt5LamN1cb/D01Ov
/v4Hthjffsry1jPcx9rrMJ/6znsWpkDA3Poe5bR+ai2UA0z2IjdYjPpuzH1QZLsCvAyTlfOFzAO+
jvMw4OLqyr0e+Fp9F+MJ53qUv/FSrkSSgPrJNlN7d0yuup0V20mCzqAmGJBWhu9B4/2iF1KwBURw
LFjjrnKnaKhKo/HK6+kzguWNDlBZlIdrz6okXurOpr8ZNZuW4SbamY786ftmYCac+72V4FMRpHMw
VSNAhvYEBb/FOGwVgB2ZRoLGjo210adxYDkYe2c1XTJck2Pnq8NkNljauAqPFcMI/BcTU+eGhM+d
C/TibEbw4S0yPQ42jIDnlAtfk9uRZ88IBkF756s0PNbIhKvIIUtgOtaxyeDok6NHqgALjA2Hcwqw
UQ7qeb7jbnqLXJ1lYF+sJtn6CAygVdjKrcgoSvQJQdeDmrF2tfORJ/SV4gp1C2mCUwa1k27Gg8Vr
0OP86lc6zojHbmzXWICmlck+DuSTvsWghRSigaSXbXXzw5ixn4aOrZ60v6KzvlNZ/xH1OQHUtgWB
WW2NuCZNKKiSq5DKcRVhYgX+QFeFu45Sijl6yTfBx4cYEr6Ip8kB7Pabl7gDXaU+Wi43nYWZKjJs
Jrr3abj2SXbJNh6n04yus4qj6qkFUxCUrc1Q2XFerlSyI7r3a8fxPmlnIt9T/pPaHTdn1eZBJOtp
zy4HiceQQTJ+EpGiGUuRWQHncF9i08gG0I6DAdMvr94at4M04hBmRmSiRLVYugFdzhJ62jCzYvSb
K/3Z9ONzo7RXx2mvsGOKXVGwGHW75IjTdB1yoFuZk7fTX6NZ3IW56WBNTlddV9qbZesMIYFD0lkY
06av6Ioj8nVO8OJueAN+DppWrRFNtOSeZ8zdFGIiTJqOCK/zmpX+44A3carpNYQpOMD/CtlznHv5
x7GXuLrp7uppIX/d8MBiwqvac5lqh9zX1MXOnlMLdTOb0IN5tZjkRZyvyhr9wIuiV6M3D9KxaGHq
sJmB5VmLiuCA9FJiInx3XXES9fSJaNyuXIsl/ty8sRZ9os4FLAHUAdzLRK+z9AEYymuL53TPraPG
uNl49fyF/ycO+LmVVe9RW8RBYeiX0BygrUcfdVnf7B+OO1gGgfdi5+2bVYPTO5hn43f2IxCzBoX1
c4q2DhmEn6i/z+C7xkO04dLVuYQr8dEk8Wki8bqtQ0QtHIy/scGJV1I4uWq7nEnp5Hblp+/0L/NX
W2B2hTC4s9PnUMuoHMo+nWtEMQMM4wmwpngQQt1NKRnxqnM+XK+/JIb37M8aPRHpU1c0X6opb2XF
Ua4k5UQ5epJBHvCNq+wITlCESlTWemomMsBmkgInDePm8/L3x6hXIZG6/iatpnlQfo1AIsPuoQ21
ZyNX3Ac+oQbdOg4uMITQdqKTcsJzNODw6Xm4L8wEE3hC1EJRmBaeQrGQFeKFsaAvtAWm8GwzRBAY
xoXFYAJl4Aklr+7CadDdtltzLy1hZ+cywNU9ZTV+njmPzK1V1vlp1CTUhxEcRDhLtZ91qA85Ds4X
YlHRYnM9tIwv1DMN/Rs7dfQGw/2o0s4JrNlqDtnI13h0FGY0ft1xavLdcFDQ7/wES7rTgxi0kfM1
DYIFjRILXfHJLC15N9hizYPA2tOd1TCyZGhI2CQyJouV0enFocPHRQV9aR/6DJ59XmKw1OWIW9qf
14SrxJKwEmeLRNfeiPOrVqcWb+hhG6dl/CbCft5M8dQdGB8Ve0S93k/J4oHWnPE5EqysxNh2jy5b
l40yeAbWCpiTO5Xho6YRdcDe0gfgssqjbzXfYmGIlAtNJFu4IqZih8TRjNKPeOUv7BE1mI/1QiOp
Fy6JN/fdPZGBk4T3eDSI/ASlM+CoKv4Xe2ey3DiTZtlXKat1Iw2TY1jUhiQ4UxQ1haQNTAopMM+O
8W1q2c9RL9bHlVnZmb1oq9rXhhZS/PGHggTg7t+999zlN16b9BYaBZ0Vo/fduGN9p7P2bkHLk2SL
MZ96nXkxKtSjvhjkOjf6+OoCylAkFQlSRYSbWhFWpr0JboWA4fQ0cWLTFYkFJ28K19Ks1kuCpGZG
VDLJtvYAZPprIwuhufjeY4Yj0q0ItuUAywam01SAWe3Oy1y8+e221akS8xNKKFuJosNjHn4qBZLC
NynqMAvjMRqG3Rhbn30+9XdAcbIXUXp3oy7H+7wjJ8fzxMS7apTXNtfe0zmLdhzGNZoWcOOXCQgw
jihrrWzz71IWf4Re5YdopD0ij2iraMRigSEr8l1U4QFLfANIRUjI+9JpbUFLNg8Qh2eSGLidKW1K
yCPo8zFztC1lRP5dzO24G63Gh/wfkxwAGWX3ZPqVOzDUhuRGvj7f6YWWrMfcwqys00SL9z+FW3nX
ZVhccU5u03mq1g0KY2LlcmeS0zz6pJG2YRhzh4+nmN3gTSv7MbDGLDvo1stUF9Zd6WZN4PUTRmzp
fAoLjLek7ojiWgbimDu8a0sdzZrpHGDkbIlRlXAyduO5JUG7sUtd0B5rKntt+DJV3rzLiOBjshfY
AKrktU3VssOZe1tkaY1xhCnZUmn1NldqlIaPV1ORXL/cgyyQtyXNzkkETHopuvQcZdzlMr9kGqRZ
bR7r1646h0XcHEd4d0diIfMur2kZaNsIo8syn3S/ngmRVfyLo3HcwMubr+4Sv9s2RlrQr9TL9hW4
Jc4mZ5wW/k5O00NcTWpeUnj7RegAy+Yd4SkniIB+PWQzlZdpd+UwukCPAVYhR/9Qal15VwzJJcas
Vy26OPlL/wlM+cC4kjNcP/q3MPH8W5Yv714M/uDnK5kY/pkqpsPY0ljkCPdpXBDQavBtx4S9yaJo
nGOevsklxQ7YgF01hqZaEw4Dg9xl3r72LVJZPoYE4ZwStSFOOvdtapfiajprAl3NLQb3tCT2pXBN
LL5TaOzxA1m7eCDsnUPQa8ouPRDDqbcVFTtBuHissLp17CebEaWlaydDvegeM13DtYadZK732Lkv
3VC/O609bsVUU5RLO7oY5l9k61AhpYmoz4s7m3/71c+X7LaJnv/8csqGU8RU9WDJPNwTk/3lFr3c
5ZE/XGfUvwBaSLvj1Kq9AHwllZLl7slLfs+Nbt/z4Fg7aTPe4cW9DXZaHnXqWrDRpRo9e8N8Sf36
8+ercu77m65iXTFBgSTEzIjD0NlUBMEmZ/F/gSQSClZWsINyNY5c7H3F4AMlbi3wW03LPYchba1l
yXDpEzNlsQqdx6n6XaNskySe5JmtNpsnGFqbiszayWMyR3LLmPYt9pP7igqyb7LR3ZWOwupelgoN
qE/PlmoCsC28a5gS6QTClk//kH0eKF6Ej+r9sk1CVrQmPXlujmI2jTJwkhJafwIA2rVHb105JqRF
8nkQPpxol/rzfWH64TaamuWuYbZ9FHOh7BjiPKuXDnDUGTJFYSztlSqhdMm9688L5wasI74zn0OU
oC130bw1beG/MD4b1roZ7xqSgpjTGeCWUWytTL1UZUGjcQNWHQzO0l8s13uwnbR+IXm8bcvE30ze
ZN6jC/lrx7TudENzb27fUOKcDtEpNh2cE05krp1GEPcb2dTqjEKPA2SiM8ucPBsdXHHp9B2UdF0e
W9uIqcMY/kzgHcG3Jy2J5FT73I6kRl6nWN/7BbgcqJzxB1MhhM+Z9Y0BeTgCRaN34Gp7g3Fb2vRB
KzvtxC7ite89+lkyBGPHTsW+1rTzD1lWoWejJfwoGjd6bawk5LKd+ex7+9lZqs8l7v2zHS2q8W7A
BBomh6aJ/tQRpWIednDaxXcelcS8f14TRCM+cz9p4l0BAulSRNdOSwCJZrV/hY/WD6bzmGYtklfN
PGPB73eVdnkq8UPet3YWrjTZ/ik7i+szTaNNVhltUI+JxCwc/mEhyAmJC/tk4OtGAMs+x5xVSqzN
vK5/JWIQmCi0fOOzgVi3rsZcijmyFZ6sMP7VCJt7vQ/x/Y7l05L3+rXHbrU45njsQv0PCSUDkmb1
GJaCelSdb9eqIFJLbMznefyappV2MdGgV6ah4lymcJP17OC7woDa7TVSBUGty/qNJNBDvODU7Wzw
iJRZooF5LhdXVXbvKD+4KcYWp5DUXaa81bzlANOTrUybYxq75Z7QVRHM7eiemZn3jLa6eWd3EmuL
zadjc3w9tXnkvdCjfaXm6MNNumCY5/Zi+5O7sSJNUKZWtEfLeMWbRS92QkVP79NrkrvcRujIwIj0
+FhlXhZUk2uyYYjT7RhWecDgT+ILmORJrDmEq0aV7g409hG+TfKrG5iU6RPpfM9iUu0SxRLISgBs
bxSLsn6yecvKoSCExcvcNw1hW6PaL5XzbmsMwYuliAKr4PSpI8kBNEAmgJi85uNAEJNsffOMTrn0
pfTzXYPGdXK1Yd81HqYjkh7s1suEwG8VRV9JBpC+FsfW8LbIJcsh4i14cnuPG6ydqtPPlzqE14Cs
pbMEMJ3GTWFK6i707hr3jrOXtZ8cJXiGnkvyEHoxKv/kL7e0jqdtQWHKphBifnAHThxEdOmF1PPl
YYiBHLWmwnkKY4cHlnBllACRBEkY+GX3MYdhitopD60DjTOU0byZVMyi1/z3nCjh1rPAhEgxArKI
pjVtj+66iE15/HmhJbfYxhxqyLjbzjUCLbsp+jrZp9ix13ij2z3L/HQuOxJiaYgxaW4gRv78MpnJ
6Rtja1AzyHYpU2lpY8gf5Sg+NKod4hnntIdgHegz+6mMm2DnRJh1Vm6X0hGhAicN59ygbExjU1i6
t40izbszZ5rNCDou0mzvoJTRGdfqh6JIy4OmRdkZ+mV2rqbACO30ZNbZH3JhxjHVbe3JM6ESkhse
NmaXv1K8xr6S5eGw0IwFtAG8kJFT/hghUQWT07x5o8f4AClIp5VSs4kWNT5ZL2EXRG+M5tkmW7ix
i2W+xYv3Xct2ep9GV67hBV+NKIwPXl4YrAbsZ0bSuivPiea7Sav0SzRyfqzknkJ4+gvn8WLU0BNZ
RYZgGatsBsId8T5aDThCO8GQHHbapbcJhnVhdf75FuKRnERHXiOjQZSqopOpeTE0AvX1X3/5892f
r+U8qvKu1DmEA+JlKUconICgbhKjzGpmDSN5XSEquxrOmKyp7oZ8eWrpMjn8fOvnheu0YOLYf2eL
wVFAjy5gpNOrGbfplVAknpGIyM0gR+5Q9TIXQj9mkiE6u96DCV165Y2nysAQBEDLf27JZDBnJCdp
ArHlRDS4q347QH/f9DnbZ2BR6ZMmeTr4aEIkYQBFJRJHfDKDGpOxpjr9mkfwExOjv2YJfr6su9lj
+bPXpfrNn2/NMwhJXbckvnswYFwzTWAO3rL34TyTY28TCkg0QqNMDD77nwoHs/m2S+vPQl/lswhD
ogGpptO04z/U41Ad2aHYuAoGRgpEsw42bWgQbiFvSBh6Z9KKxk5ikb+kY3ZhyzQFsclvwngBYoh/
C/yP1H6zU6Q+oRpfCmmtXdaE19A6cxSAi5iR7PSGrr4f2LAQUCjeiVnX9z8vtQSNVsLg4k6e27Nd
eF9WbWfHrja0h2ag18IYaMnxl24/zg6GfHwMz4MfP1JMqR+jFhYMbCAGpY6w8QO03i/TMY9N3foP
Uxq+TzI0aZlEfuyhs2KU7DF5JOVdrtEglM000Q+tvW/abNpbZeBnQP3IUyHyT0Se7fGgTQ6Xb5rB
PS7mu0ym9xXPiLNVlKzt7BcXKA3ATacHmBrfQ0sTjN2WB+EQFGv9+L43QFW4S0b5gMRv4zf1LepI
FS/+wKm/5ghCXeQeG35M//bYL/WjRxukNiHx182ddA3SVwsOed161ub6KLFyQPKiaWpWN6G4zJQX
AkBLgIgVqyYcrtpIjrqZhrNEeF7NHnImu328MawlO9vW8kD9sT6uGNNlDSYG07nzNJ9rVp7iqX30
F7kDR7GnXXQX47QoOAPMXvraCYtjtEk5LFchbELbqFRes86O8Vjt2H3gdQXOvXOHiB2vdaJjClaC
3ag+VeMYjkQ08JcScelTllYHs1yfWHxCcrhomUFrR289xOywUrOaT1bhjOdByukM4AOvX1h0ASx/
i1W75prSGpTjMJYHKzPJkkhISrYU59oppicWtQtjyfrZq/JJJfWphwQz7XtjjOcYDsREiTOyc3YO
lYL78ysG4aowcw7cbIC7pF4836GNR2znxB4DjwnqCpogjlIilZIOl7lhbmpy95ghu8n6vWv0ZZVb
kIbrrnttypQ8jCE/OuS53ThXPOjqaKfXOeabuhpIhlJDSLNTeKgfe8FBRbPm5BTGZh30wzKxdWZE
33sB4bwnU290OmGGOsD7uBsTMBIe+fPMHZ+FphUbnZjQDsTgRSMwPhq4N3g4l1v8s6eMYD6DpJie
N52VuhlQvLNnB5ADBGqqVa0FVb11TZLQ7SbXmH66VLWI+r2cXGcTjum6rUbwAGnyoLOwoHmTTnOH
L883HxurL87AgXRlAFv4RNY9AIWVkVGr3Dnubo7qp4FumRypoM9DZQiWVHq31ckyl3XKrevllbYy
I9dh38UMsa4Nqpaf4oZWJ7t2jK3FRs5xjMdpyuDkhVcCqUB4qJ2xyNaT539FXliHbopvwK0ORKn1
owHsA/uWRxUP67bWLackm17aUMe7ufP6CEAI4e6UaxV3++tSc2vrJkMNy5534PeKgyOhA7EwPBh4
9H65+TFxHTJ3sdxozEFXxezZjOO70yzq8QQ54hd2xi/azyv4KIuyltP+PGmPI8lxyzT6gIE3yPI4
ekiYwqVGLte0W6yI+qzzJjoR731hmndJivGJZQRK49QSpZ6mLy3NHvuiekmFYcN2hlRikepzb8OJ
247kqCO3iDBiM3h3Bjra0bBr0m1bI8Nz3PpjdVZTGsuBYxNtXLOe/njpczEy5Faxet1ozwwcZhvL
tCnLndXZ/Y5KclWA6D6W46c+t785At/izsTzM2lXQeHwuiZShnfsYmrxrAgSJ8u2Cj7RgWwqu9Lq
jxSoZ1rS/MECN+0c7nWLYh3uPljS7vzMhXJojeyDBUTu8TXuQYSQRCW868+6Q1fRez47IJWRNaaW
v48DGY107UPC4sQRwIW5w64QUTDf+brfn3PqCbqmgPsgARMRtFtrNalrMM+w3X0swm5M9rUoIKLT
VMmfNpmR5xKq+uTfFmsydpo9/y6E3Z+Fdj+Gw4vl9R9IMM4tDR9jqoVXeaYmhIuNYVjwycswrzfd
4uscwVpsbRFptho3UIeXke01coEfYcIyycY1tmOtNQ5rfugAA3K0JxvD4JUGyHtRIwCSmWp3ZKSJ
n3ltd1Gi84/ejLmtWfmiu9EcmW5cPo6J9aHmqYh0UforEdnaemobwtoG+FhzvrZsatHmPAh5jEtj
DgaUGek68Ga0Mjnd+2QW6XqfTqVmFkA/chDNbfySFW55oNs43fKp489MSpPcbTRthdXUgT/o2M7H
1Ntk3eRf/GEcGI/Qsd0X/b1IGufkECTEtD1QNIamSDNuZsYhbKgpA8HpYrYz0hcPG94h67hvd+Co
wnWFYbmdl2pL/OFhsXFiYsweL8XCzlbTx9vg0VCe4Iqsm+xZaubdWBLVYL3Md2EBB9DXra+sWbg+
nPAId7B/FSSFg9qxovPkCmqwfP2L0w/JB/7qt8p2VX2L92XK7hVZvLofI/tiyMnZWwYqUUn2Pp+p
0u4qG6tthJdWz3quN8RFEVYaIKfE3SixYJXo1HcaoFDDZFGzBuczJ9+71nzJbMZ/gpBcf3U1oW0+
XO+eoMqLxRy4Q/tfauqgozDolqX61S6vHZLVKg4jba9l1Rx4qWjZXtCTCLtjJUzFjTeVx4jw8Xox
2v6+uCaMKenLsL7sRmjIsf6FYfm4pQ4hkCEDrlji1Awx2jPJoDvcJPJi2q61qemHjzr/NOYXUrvt
awtw9agNXoRWYxHlthf8wsM+NKomaFM8qPqSvHQe+p+jzTd7iuhrSl3A9+67Vs7DlQwkirkVEub0
yBNE2TLiTGBhGaphL7pe/xJvMSbuzmYE1Fk8p7S0CZ/6/WSbGFq4Btd+B6Bk0HlwE19kuaoJYUZj
tgPcnq5pMP5ko4DyqLVLEHkgOjywhlQGaEh0tREfaiKSvuMeZuaH61mmt7SV8DUqOF1Tqs4aIFtw
h9PqTP7f0siBS7dWXSvYCa0ERT0kpoQCtOkSjUIvWz+NDX3q8PxNiltV84Yp7H2XeOh8w0xhyNYt
CFNCKxtcPzzhjTv0JSNl9qbmXe35GyHJ6pgLptosotZdOMr0BuS2i91iIwtsuhq3bcBxkQoFI153
owclpjDN1aRP3zQusFwkEdKPYuZIF6pQJz5Az16bmAS02VnNtvWG3/pIf3U28cFwxdTBEtKyagAW
W/sU0WNmw6hrmkgOGW3FqYMnu4w2ZVHd8NS/2oTCzI8QLuJaaFOznq1rMyTgjw2M0eZ3OH6gquxb
JCJQE/hPVNa9oL3YHYp05eXDtCI9fkQ7ublp8RaPoDZau0T7zbelXnzNJkjO9uxYuQeoYQC8XoZ7
RPwVKQ2c59k+mtsvQspsToFM+bG4akLfD9Nd7KU4YJR/NzaMTxSKYsXod+j2fqw/E03cpW75Dcvr
DFPsEbPsnwb5Bi/StKosA6CwW5GOkvyPUU9x/zVbKf07m6jXyl0lRf9AZ9DzYNA/Doj4hdWVt3PY
8Hx6idRPYzYwWeoofarRD00gf5uqlPepkR2sPvnu5nOErSjW611YV5+dzUVBHnJlJNaujYZ3eFek
lkvniW7BkJg8d5Q7Hoqma3aFK25zlt9wgyLsQh+xfQbahhXzrrVBUoNoZE3Jx5EtO8tOJC4UK79a
aGeroeo+zNAqVr3gqNDHdEQ25NlGteefbajJde9j0eAtnqPnLM1vpjM9g3qIYPI0tzakBC3+Kkhj
BL1JoMrVCrm3DXX4jzHP0KCGeD2yIWzrT2GIdg+u7AnvJU+95SEMMTS35D6gR7XXtAXeBbI1GIoe
/60xfntTXG/LWc2GGwAg7IyccLRvdZfbt3IZ1gUHEQ48EX7Xamwek85rHj1ckGUIDKUt9O5gxrr5
HI4SnaXPlKi0EKxMwgcirAuYDbr6nN6FIsdGt63o46ljZtCybnbARQJaVRYGda7xBIBT7ESenXLT
/Jzxs66LTofOXQ3myYgK88SiO+y4s/7Mc2U82aPG4NhN5D6M/ePAD/K8uBzcIVntIsufTnoyr7FT
dYyhxptWOPFugnF7NqIKOLvbfKaov4t7yQhkRKNVUNzrgb6xv8O4hyMZTyM96ZAdfk4sXlSAISII
F9gFrLHcAM1ip9OWyVvQTrfGJCWW57O/RpMZYPCtaMBttkYgIoMtBcISBJTuZLUjJ2q97nfMEPIV
EsiWlCGLfYqsjX8PfBXQaqfrzzLHmxpWUXIXlWWgk27IUxzCBZTHsa7dII7iA06VfE9FUeCMtrcp
xqjjUQVFSSRA+nrtlDnLUcBrK5xs65TeG9A6Uy96shGjuWm09gQrUTRgYo3SuUtGz1/HtHgc46gI
Rkt7yCy6qMfe2tJQ88yKxoH2C9DDlXfikPY13It2vHO19jppMUfZSM3JY86zzFVxW1p7aHa0q2Kn
W/e1WPZeA1XWDaHEOWYSXeI2d+5YXAF4NMPdIptDOv7Su3VF1vXdqpjdwtrEzHVDlX1Bf+npGUE1
Sbub6c2/SGJqgU8t6CmFZhkUFgGpxKpfRPzdM6Rd/48r97/Cv8ZnimP1/5tEv/zH/56Sf/bl/v1P
/WcW3fuLQO82hImo5bCI/6MzV/+LzXcs10As+qtp9z+duTqcaxcXrWMbPENN7x963Ly/WDhobBzi
vuvqQvf+O85cT8G0/8mY65gWFBQaeUwfDywVFvz+748HVtLu3/7V+F+VRmE3AGTqbGhWJmUwUCca
fdnmLkEe22iOfPctoppgWxQuAmUwxkCRRMTc4va2jNDgQkqmSoWVHBe6cFjOq01T1F+LxbiJQSfG
xLew+OrQSfFiMKKGas3Sa37H2rIXRSFpvWKwbDtuUNAbqWkdxnYOtNldwVM7n8QeulP8iCpIwMsF
u9eUEiYOIaIWIvPaLnZQM4sNHLJ209aLYEiEXkmjzq7zkS7yGMcoHeXHSsE5OyidUYGBgdzVVjCp
JZqrU2nQW9QIJzklse4Y3sIIatnEWWif2UP+NC8kMV0PNKjAyOsqWCidkm+aR3XMD0ZUAUUbUf3u
NK0843O7trZkjJ413W72B3fNp0yrQzNh9+rOHqvGKlLYUte7dvpwgd9hHCse2kzITR6gA/ZAw23y
66h7ZHri6kxjE/Rcfyx2MSMCgEGo0LHxGi9V8ZLSU9tFEKyGIqSdyoqqtcEyvqc5xFwn7j3GhfEX
/petpuCsi8K0cnC5ihryVTPpw3ZWMNcMquuIuHlmWwfoFeJrqNCvzOSHIMfjq6CwgPxK9FUNUGzE
WqHDjs0URJafnKY1BZbVFWJ2ULDZVGFnYwWgJTEIIVlBae0Uf9ucNMOmM9uB6r+sPpqoIR79vYL6
BmQinACZSOmmx+moBlthpcP4c5gI0ymhbQhQU9db9BEa1nJv4GzamaNrswfWvT30zHwrW+uWDaN+
tqvIYXxjRAR/qNRxa/6SgtnkAKP1YlC/XCfFb36+heNlM28gH4ktgCiUH6/N2Smn8upY1ZsGPZ7j
biS3DV5ap6uKSzmhec2Tg7NNNRTT8mIEKYGObQ5yKAD5xlQHNkzAP4J4EJ3seyuq26sbjlHQz9GD
h1sD+iADCH8Zj65Do0YHC5kJxGAGlbD2bQHPW8MmXBdp/hgtK8Nz7p0xpJ21jrcVZTX3drpv0/aT
bW94tSkXO9hRQhHq4IRQzbL8MPXA40ke29w1G53o29rFY09LYfls+na2cvrqwqFv7ogOV7a/r4yl
2LTC+O2Fw5FYm6SwwvhVozUE+kSEyXVRDPB9Bk3c6KCgmyHQ/VG/Y6+ywnnerUWfc4YOxz4wPe/T
mAV964INdLGUBkPocQvZod12WMNkTgxpGrZCeB+Lb+pbOHzrtsVXiv+iPDhMirUcVJ69RCe383nT
3dINEmhs2PlGLJmO+KK+bS88JVPm+nKgxG8zsmP5VbtxcWbSeqL46M/k5MY5TtowQGnFj5XzKKq9
wX3I6KMkVEt205mhlsrJTaDI2xBIY9RB8tlsXLv0DceiOtBAzZbdfohcdkseI9qFzjVpkiueiwPD
+pVF/o49H9ueL7dTKeYn68pQzkCOe1kwp/s1nZLELCf5md5F/Mc+s2I3DUnePiXdYZAuPL55J5Nl
Ws9Qu4+VMpGmziX17sMGLq6me8emnKJNZUd0yKkEkybZl/f4vCAZhXstZ1Odw7nYS2cWSFXanzgq
vzpM9oyVB9CwCNi7LPJprSFOe/JTTuCdwZZtEAw2S7Q8ZGbtYnvxr9Iu6stS++5OzKCxcyw5O+dO
wJC6OjGoQPzG57k4ZalFoF3Bf5spP7NLApcQZcMeLkO/KaDBBZzhoPuBtttq4/CWTH3+KKL05nRN
9QFu51OMzYazccyBfmr2ZhEzF26xKKCpnSy32oTMIQ+i0yRQjzemEekZKBPBQecRsmB1sUqj/OsL
qWlgzT5nhXi07qWuOUddo8yQvnUk7SUGLdk+J36VXD1K22tNWAc/JVzqRj6q59DxwVB42Mn6000t
byddnaHpyAO6RJrKbMM95SMijxtSj9ZIILhFY9JOaqYffT9/NSL2TkU8gMFAtc2T4pJh4AVUXHfB
ZAxfxAiCsBycLemsYSWBgJzAiHIimuIXhgn6YyRmVq4kOlAQ8WIbIZfaYjPMbrzhPtHoA3N8+zja
vX6O4/Seu2BvUUPMF3Mg4r4++2zrhzY/ZyqwpVCzGN2YsrR68wxtzTqZKuXl/uS9sBH2BMBYZ71X
RhsqF1arhBgly0GiMmOzSo9xQmp3gkDZopJlevNOX89rqRJn5Ow2UmXQ8p80GrE0lf6Ws4iDYVo+
QoJrQ3vKVI7NTduOXoiag7v+XbGT2bkl9S6qs7qe31vTLK+xjagrVRuPZFPMcLUFtNWQnhv0117l
6TwlbaGMrr3EE3t+XAYQvWdthJm3F/hUTwua+tpQKT0y78s6zjp8UTERqFVm+Tdp+9XRsOzi2hpy
4IAEiVrdO3CrvyyVB0SI7neSiCBV1pDMVGowcskP1ipJ6KlMofOTLjQzgudEhh+YrBjAGrBkl+Wj
k0n/sQJOdawjj1hwrZpvC/ykcYmiqTfmBrhKcdK0xF91pXjBnapdK6fWVyYWiSN8fBprVDJSX6BW
TOlxTsx6C9JvF7cm59TymzMWhKDecI7WQnw1g6ArFtijpUhxVxDJHFU201cpTawYxmYewxKrGEVJ
kk73LoOLklN2tm0M2G1vJg/YWzkWcCpcJJFUVg+Vyoa2hEQ1jsqT810WGDQGQqS2SpNSfjSqdGlr
da+2yptG2vjGW3WHa8jb1SqT2kvSqYbKqc4EVmuVXDVVhjXlQ2FxI9cawa4fVNJVqMxrrdKvcMHS
IE7KbkNxRnoARl3ioUUW+skXaXxEHK3JG2YqVxvjyqZXaH6PVeZWU+lbT+VwIwb1zDCXowx7RegA
e/3zUnPAQieOAU3mAP8x38ivkHFOfbRghqrs76hSwA3vJ9bU+V6ohHCqssKGSg13GflhqEP0JxIp
rlS2mB+nV1ljT6WOjZ788aSSyEJlkp2fdPJMTtkaDLbPKrksB6pxzeqTosrxbZqhnSzOqB1S121f
DZ8sWhxfRZOaewG0gJAvclHmmczccrp209x11sIeezQDOR6Hoabp2yhFgNY7gKaLJyIj8r3JC/Mb
f9dqcOkzofGs3xcmxXLZ5MWHEc4om84E4SN04vcYuz8dAY/x7DxMCQWDtRUn5zDh34gRv9lkmMIu
MjcJWlXKwhqSTME6vdYUZ5a4g3k2cFcOxtSdDGvb1jGQnDD0dw2EJBP//6pfljfm4r/wQAwbQfbt
USwEqttZvtRYlJ7GKPlI58U/z6NsQZFXzYE7DwCqrJ/pV0mfUjo515S5J6vWLaw9T5r0FYb0iiZc
87n2i2NfZfGGRJc8GdMAf1w2ztqdJ7onIKGvx0z2gd7wYMhpbOS+tfZ2z0BOLl10NaPyEjc2dFk3
fuicL9WDsLHwuwFux5hOmpXsH+LgUfcs4iZeSSwhc5tTU4QJ7GbEiIVGMIMYPol7YT/2WXgae50C
wDh0CRHVDHgbnuBhLeszIUW+1T64sXDv4grAfD0k9paCr2qNK9BeDbkmjktjjah/lbsVP7U8Pr50
CKjU92JJbyfH3Gq9oo/Xxmnp0m5nRGyxShfdzXVrzHqtdzOsW0L9RJA4JSO1mChZUr0Kqy2OGiRL
Plcg7pFO7UAcMu+om3Gns5rSLkNXfC+TZ/iuFzN26RXOaDytfQoU5/hPC4Zy0lP8BrN4qpyRbc1o
v7hdZvKo3GLUhquAfmyrNbkd3pPSyi5RmD4MRKGPNdh0rZMNghozON/fpxGu3nxipGF09Ay0gquY
RwWWgkH6hzGK3yZrASOBErD2TKFT6dtsyctVdyn8fVuB+A2I/JlC80eYqticrLqUwh5iHeORiwCV
vxdsCKKsPGuMWCseApexZnweqgqARZUBpKoWwFAFAYaqCihVaUCn6gMmVSRg2lQK0Pdi7dKFmgEq
QrttqqoHPFVCUKk6ggTH+UHSUFDSVICxnPILbNAkjdbOT5kBrQYE8fgJVdGB5M/Cy4ezoUoQ+JdH
M6UI+DymW6aKEpqfygSTOdT/zGf+K/MZ26Bv9+etIvcdfVebD/nxL0QKmI3ffRTf//avl4Ri4I/f
//Hv5b98ff/L9fdHUf9ThPpv/4O/R6hpsP8bJdDQrb+4tnAAApqG7YHr+7+cQCYzeCTUEdola63G
L3/PTIMdNBjoeK7F3Ah/yX8vM22Y/285mXCEzoLpeiYjIoZACiT4D6MZsRBXi8BLH8BwU3TZpvea
4idXFE3DTC1XaEoTpKutUKxl/ArnRtGXEZ21lWdM5dr2itclF7/YkA97acOfhxO9GRXHeQwQ3olN
9XowmxGUHxxOUJ8d8M/0kz+yoeoQ7dlHN4oRbQq5q4mqrZuWIi8m0pcZoHSvyNLFYASjgzA3EbAW
JvrsxGZyNYwlhhyHknPTd9Yd/liKaXycgn10IDtByJHs+ZYtyFvkYSrXjfFW6fRRCzvIvOXboxGJ
01dC2SnZ203Zwo6fwlkl9ABoz5C0HZDahWJrDzWiFg/xOBhFdcmjjNr4S6V43G5EtBKP4qNvFJsI
1KJAlz5qXhm0jrd3E95TOlaHgJD4r8Zs/FXsO4jY8fdMwnlHP2298o0ysD3xKiUqVEY4CG0Mc8Jw
4sJwUDudLVXvgG7oCUoIqUVh/ZDVEMjpUD7M5B2wgQDUs709MvFVSP0oxPQI7e/Umh7ezqLZWlje
rNa7a0OC55xxZatjZGHqwUX4hG79ugwg0lkUNxmuiqDZ0SSfr9K6xPMAkQa0kvUG++a56ehb12Ci
GuCpeIDRxkTGatWF6nDnOeBIdGvT2Obvhj4k9fFsGUPREIMIF/ve3iYooVojsHqIauuXKD9gYXiq
Zl//h73zWI6cSbPsq4z1HjUAHNJsZhahBRkMqqTYwCgyoQGHcKinn+NZf3f9Vd1dPbPvTVoqMsAI
CPf73Xtuim1s5fnqpUudowWvY+VY0Lg43wLKcDxYkJ1HMdRINWbQHy2i3+fATp6MAMm+rGq0vqK9
Z2feP0Z2gHnFsK+1orQz6oti7bGp4+0vEm7Sfgy6rh3VrYWsEmM7x+W1E+nQrgs3fcnNNyeovnrJ
WQiRYyMxbmjoPXEvAh6aZl8P2Y9xYfiOXZ+k7YKlc6z2ylpuk7eip34zhk9NGqV8YJu5HphpP5UO
DX01YNy99TV29XeYDruwJqHIKE6el5GYnd/O95N00xvkqq1dQAWzwKBHch+4wYMXLh6raewhsjZO
QTzQAsOogBrfeVW3mD6kfpNLNDzMN1S6Ve2LdKaTXw9fNdHkFUXW466g4pV7EdxMNf2wk4As7Vg+
KXSznci9D6ZDp9jMNnVSkjPFYDaKGLvNTBvyZxA7l6KOL6kyKdnzm5XfyHTL4ovxismBJA7JXDuE
KKeo2Nwu2KVWuTFcplacc5QiLlZqXUKMudKM8i1Oh4Iov3vJww4ruM/AtMBvVFPvMc0u/gvcsesx
iL6KuHD2Q8/MV3qQcxa8wlTLG2wnUBTmAAzCYBqkQTp7XAVUOiyhv9CwnklEHtTPAqNgWfsGcyKD
+GKFKiwW+4t1m7UOal1ZA1e685+szmYbO+MUgu6pKDqFZyRBSOZfmJDwgxkRgRnaGnAXXZvJelw6
huy10GsXE3xVdTfy/9atyQ0v77JoC9/REk9YpNONOSYvWZvfBeS2UamMB0lkfmPajIXn/CVB0V9h
8B5WJaRIMMvJk2W+lH69d5S4nTriZ6zAaP4lFROWCa2KGUEFOp8WMbCMhq+KWYnV48g4VeYVNPbl
3p9yfO/Kf4blc6Ag5D2u6NfoWRrjpGDUCYhhS+XPmTsMu3DbWFUM49dtXpLznknjxxhQ7Q539cik
HCjhasGLvHr8WAquz8oibmpqFxHVh6slTTcQ0LAypHxh6yUOGvmX03lqD2gZH0715s3GpQ7FDR7D
ewXKme+w/KpaskB0BoxJ+FIGvASf90sJX3Udedml5OmDeQkeNd4Okm8SiDhhD1Iv61xXhWQDpSGh
rg+RukjE05UixUi5SGX16Qtl9cUqYR2LF356VtjVYFNp/NuCSE7M92mKv+yI4pJaV5h4NmUmEOHu
TV1vwg4MaGI6rhvTxgURTJTIc7ePKLEz6QpajIyOEbGcBMvMZ8cih5sz9a8Z4iL+4T5JGf8XdvQL
M/LrjFEstKy3UheyCBdDMw97yjv4XaVrW7g1WivSb1ujptJlaGhqmy3rPHTUvSy6+GXoqIBxdBkM
jVO07lETpGtiQjYGG0/X4FFAiWNltD5pRgLC29bpzrjTqhpLftBquoAmDNJ7+K+cvOnFf2JOceYJ
xiA9lQfOwM3ggN0hTfPGVVnhiI53vswYueraG+M7owPHowtH6FIcmuIVHTlZ4BirhtacMiu1av4a
L1hQ4vqnK77gFG0iunZGXbrTaDclvemNDE4RKKfY7zYOLT1YbS8NrT25ru8xm+wrVOYJy/ZuDF15
qlT1oz7UfUJ+bcxC3FY8HFOLcY+t2yzi/hqDLBlshGMWv+y3MHJWulJoSfcdhnCUZ82z5bLHw+5v
KEMtxrY/ZfQSObqgyNRVRUqXFg26vojo7Sv9X1RaxOvetJ5TXXSEveA9pPloSalACuhCYgv9mdON
ZOD7zSQjpKqpd1lMcSRkh58kKyAcUqxUs7db+e5G0LgkYhIJWdK8S7B9NBdAHUMzY3/bnhtd2FTT
3DTpCqdMUeZkYwhPdb0TFChKYblfj4bYIwpSAVV5kd5/v9XSfw4jwB5yRFipq2VeydylGWvCyTJZ
nyQX78KKFVGOh9aidyoz3TcKXFi9LfxZnFPRwMMdvyAs88br6qreosRKZT4YWP4vLY+fqS66Cou+
Rp4mraE+LDd7ouHZWgmKuws6slpdlUVlllFatHxBXxh1nZani7UEDVv2Ore5T8eW9zwzMp/o4Urb
8DrMsP7atLtt0vF+LC4Duu46oMEryqnyohwReXx24R9E56lni1fT+2Ur+8nWRWCNrgQLZHWTSwYE
HiNuNvJFTnmYctiBOoy4jwIs4zrUJWOk8ixpX+l/pXxM15Cxj+QHFHME037kjq/rypQ/Q2wf3zIE
HaELzSbcBpAZIODTdaagSZtpAPCWFjRL16HFrbzxdEFapqvS0Ml2Pt1pxrBvTUH0MboOWrgTGX2a
XhV9TyWxrrqb3wJDYZkXXX5odLZT6Zq2yoJ1UUZQYD3ndSoGc9MNMLzsKSE2rF6kou6tqO0XEfGX
OcaCwbfgdehyuICWOARY0LgRF3xRCbwTQ/Y2EZ44Ji71BwOn/3aSzEpl6HQ8G/3wPmyMQ2+2n0vm
NHcWz+rM7zzGgOXDnBKD64b33/I3y+4bxgDTbZXtAr0Zb9mVswrgEUcktoc7v+nYuSfs4IvfW/mi
3ZRTFp/SaLgtrfy56NFGckUVS7HQ+hl0WMZY8THx0zJBi2Dgaekgq1/R5dlf6zobD1bCVmYPJX2F
96iZ6zbEv5foWUcFq2TvTrN1ztCQhEzQ+7R0EWgR47ciaYXy4lkDcBctdYxa9Ki1/KG0ENLXVJKG
IhqJKGekysP+obA8Br8260AiBZvYxzXH+izY1qbnbJULsM0o3EfWdGpF+cyqryaXtSsCjamlmkWL
NhQf8K27yT91QuTQrLNuzaIs2TtGl8Ou+MlNPX2Anf1lO/UtSe74jvsjtaiLJQ4Y7HaBC9ltzBa1
FTNNENXi5HhxBnzGmUk3nj/05xLjzoZtxak1A1YlNQAGt+I2ZStxIAnFnViWyTp3Da5Mq31WFTyR
qR+bI4i2dk1gPbyp5/yj75R6GoLhh4W1kms6Nh6LeNQ19/7LgJYmtKjWoq4JLbN1vwU3sRu1AGej
xFG0YwOQQJyLJ2Q6Swt2LqtZpSW8Qot5uZb1GP4uDLVjImOUS60B3q5bzxCn3A6Mp2qg/jFq34uq
s6+qceDnzAvyaG4xq5+/+YN1qhzhbWtbkI2lxsULa9SUnDsSa3lNAqUFi6cYezwmIdaVs+smjFmn
ILXgQFRvphMDRWKNDykqW8deuQnm8bv/YbkhZq/BZcRDM244+k9TPh2dhqmxHTMr8pVv7lQTf8DJ
umEmuA2ak89i1+vFz8jzeeyKUmdR3qZYuGvd8/QRY+mkfgl6BZtUjDgubdK47omvWLs+iEfkMA45
yyKfopGK8kDCZJnCdhoZ49HnUTazfeEbGMS4nOW9a42fvGW/wlKcvDKFHOEW73EQp3B3WyCtLpTc
xlfUpPUQ+bokvmPpQldMSyaFYZF9dFuRnvw8Vps07kbalYhKjhTnnawmk4SwKe9ld5fSgquWR1hK
hqzjm8iJHoUQ3WX08mMWNbzrNo6JRZFlvLCYainYdD9bBCtdQQ6Bw6zM0+/fjRSK7pvavaSLgwND
Z5lkI7xDVIXmjcATNHWVODJyYEJrqpNhFZwNM5nolnnBqbMXJukMB2eSWql+o0DVfXWpj4311kyG
d3JuMg2KLTxAqC3R8K5drhM6IlXKN+aiOGOCmC1P+JUl5Ttq3ufYuheAsyzScHh6t0qS1BgWrgVe
q10ltrtr4CuzrG5f8zaakDZFtSHH8A00AYNJ7B7oxLs6E8UhpfM2s+9xLYeyETZv+35kTk8+D/8G
4Ze6P93ZQ6DuR5uIUKKIBdY+TcZRgDV3ntx9qccSQ1vddKPVnnrvfnY6cZiBAfQ9YI5scfGcPokm
AbEpKXi3SQWGbGwpQEJWRmih1X5dZPJXoGzARYiHk9FjcEn56yavX3OA4KBE8tM4O/W2lyrdCKwU
qihhkuUO+Rlrbhl2H8JIMGCAuK050qxazmXUm7hoE7Fu6eZaiORkLTc7qB5nNw+evcEi1Vzjy4w7
kjX0A7PnJW+4HuuHwlPPgwQ3wISV8i63tbWQv+t6qthQtsedGZTPcROdm3BvMi87Coys62aqtsU0
RVDtLY8XdTBjBNC5WTWC2ivffJ8LKDcVvaO8YNv4R9twyLhAq79EbYm/spGEROhJGlw75JCNjQIq
t2oCCtUQst3NTLH10vCTx8Ff/6LOmqfFIB9TV9ErcXZW2MF2dmuF6+RGlt0P8P3kmSPWsj6NFyj9
JFU9nvdxkB1zPw0w2YIRwX29Gcz6Vx1pW6FB9jHCNVGBmVlpKxb26YghfGCeA0sOuGIWJigDwKO8
tBmRqs5djZBoMDaBO+8YDqSLD83dG9d25BLAlqyogXzFK0c5d0r61qru2GfE5LL8cT4GY82u123u
Gis45WVMFsykGZ5Fv0VxD87jTLIrFSE1gGwi1EVKjxqz8BqUotgtXtkhbsAiA4ZC6KwsYb1At1jc
6YocsvXk8spDkcU9Qemz1J+3RxH5rZe2Jj7J2dhlclb7skUfyZPynMD62fSJgq2TYJr1c/zYtsbt
BXlpboXJ0s+fmeHh5lrnw+zQMW6mR9kbPcWF2Y2j1APWqPycVyrHtaHXaHBEwKEbxhbvIiuQWdoM
NYlF5/OpHzMsGQXQEYcUKMBmXAb0mWgOQ40RPUWhyubXFMAMQLOg2HEbnj3FFi+kpHXkh3abia9Q
NFQiP1LOJjZGGDHQJtkpynxjwKhlY51dPIHhM4OdtcTWpRlDA2vlYUTIz8ZuPEbpfDOFyF/V/Jli
AtJmi2mdwmmk74/XFtRr+6T33EK+LWk5sMPGUBPNY7iaiAjIjvSBY5FsrqoSs43/EgXZZSaixaWg
Xmgx+DVmyYYgFINAFT81Fs/7OHJufajP0KcB7MkMm1NEbL9LfgLR3Vct29ygbD5t2zwtzKSBA9Aq
Nc03dMjAIE630gU/GYbHIKuezXDnTA6MF+Z10hJb2RNTga8nhmYjWYbxqeQ752swmc910SWbx42E
K87DCDpBtPr9yrQ/HAQX10188mSL0EkScKKSK0LPgh9FEa2TnQhr4dwHaVgF3s04ZBdnat9kB66d
uIQGOt0t6WLh/PGeRugtDilCdIDioV/SrzHi5xs8YUCvDHedy90y9U50ut321JNb4W2n2BTbooEC
v4BgXipcdl1CekCVzO3QgVdSyM8yLA+JP5H0sMRljM914pKd6u5b6mPY2DrMfViILIF5JNKM0S/e
yLFfDvSWNCvhu+99/qufqArt6uy5HjALQMhxfUpSeib9ZiTvYtfd10n7bAbgMPyWELLVbiB2pZto
ICtAFde5MyZzO/D5rrEa7JzxzfQoDZnpoK2gdbdRcFOnNusPRMMW6hSJRbzZLUOfyI2AMyKOSNt/
KEsX8z9ine9+Yu/eDl32NJlX2b+GoZ4uuzj/hl91nT10Rffs++mtK8LnwgntNYSS9YwclM/2D+a2
HBB4TJeOND91T6IdzlPh3yaQLlbumJyj3DkmCh2ksVPiZBN4w8kmaz9fi6ninmkYT0Vyn2Xpbevk
T74w21uRlieLokCfM0rBljKc6dpUyGEwfBEmW2frBUB7bS5oMc+Pwzx+uYu6OGH3LJ2RZZBRPfmh
xD2f+4/FDBHdbJs3nGCvYz4/Fm5ub70CUhunQkbvSfLQpCxsU8L9lODciOraBu63GfIwD3N16m1r
a6InhBVitI9VG3IgU3s6Gu/cuf4chuRJeuFtBnQtAL6G2v8eFpw0kz1ePW95yMC0JSa7N/9SL8mH
DTQP7nsP0q3VbLf5MwBChjT2UaY8touPVnPg+tjgRi2Cn4VAeg0zE2rXYJyUAEGIHNOtCfuYvAXL
VUhQAm3Jkp44AdsVgoqiw1VpeMvPTtPpRs2pI2FtsNqNQU99N4DscoB2BmC7CsBdokl3sV3Qp75x
myHZBtb4mRJMgO246pJ0PqBJQcrBIDIzN6fXczNpnl6WqScjfAkcOHuRZxLKEOojsM6TJvGJhhDc
VMdb5zelT/P6PMe+V+BEuNx+jAMrqCRxPsehxKtlZxw6N6RV4TwlAQmvdgmPJWBAtvwobqACm+k1
7L397PBJ2d5Pe3Hbm6wsrrk1neQEa1DJg5n4j+gILzxenmfNJNTvz2LE90ACbDqGisz8yDTD0ARm
WBLcQwkZN3bg3HSF4rbC3pVgps5X4zNi+AEY0XpxgCQampaIGrEWYXyKEob7ZLXLfRO3F1EAEWKB
axjTc2+MbI4bAhywtF96xZYwFwKlI4JoaPjSWLGmUprimGmeY+kOTw6Ax06THjlTmtWcfNSW3OYp
+vwI/g2nB35/g6Ev4Jb022va9NjryU0lf1Kpne6rhL1s1pNv1MTJ0NVOXhiU+JfODU5KbjlnBaRy
0bRKV3Mr+3ljJOM79ifYUvHPeIJviY0CdKpGXg70RYwN5zBrjFbhntV0TFkDMYltiJlCszN9TdHM
NE+TDe1kW2gU4chzlJavi8t9W6UUvXp9Y65k7xznibVa6KynOdWwVIdWjZRVfAkYYDOZBexNz+Nf
GO2wCqRUxIJux/IuspLmZBTFLuv6U9fi5fIeuDtSyp09hYICedB4dGXxp0gxkKshNawajZxNXFyl
gcbQLng4ewo4ANRmGlUbaWhtrPG1gwbZdhBtW8i2YOnaYyBBrGaEGMb8EWANFNzMbHXsoj46GpEb
43K7B3xaaXguvCkqRzRQl/1pfYIExpk1gdsNNXh3aUHwCli8ud09Sg3n7ePmp8ADe8LWJw4VBF8b
kq/QSN9Uw31ZyloQq3gcCWpkcCrIZSs7Lvg4Kon7I6LJsPPORekNRzF2AYkaEBshh4RTCriwMYAZ
bvBCbnKNHvY0hLhFDm41lhiIjIYUC40rNnpWUrMNwjjSLOPfUGOiZrsROu2Bk8DHUtj1t78B/zhP
vjk5mr3XJ8ltmZwXLL4PC+zksJYNQxXVnFqvvLL6yXe5bzz1iTldxwDucpVwx27AMZPNC28GiEZS
o5qZIXl3tsY3LwqQcw/ROdJoZ5gu9tHTuOfF5/HsjjZDvtb8NIiTrovW/OkggR8px6CNItrHpTVu
PTOlL7Zpo1tMreMGuoJ7pnuSpYlMgc8alv+gQDbsWRazK9SQ6gla9YJ1hxOfyU2Gjzd1TobCeehY
lObkyPKrKmBA6re1eG4qctM03i7MoEPQQXSQh9hN4HiA5R6KQLyGitiZGJt8y9MB63G3ANu2jGHT
Mj485Knt71jAOpsiVzmYzRytAGC39M488InQGNjzG6+ARxLhnae3PgRQJ1hvzgQG8Nsk933Tu2vh
dGrHMrGeLPXCgdubOQw5JYEksqK3qWXDXgrJOz+zB/0xs5o8wlQBhJb8HHVapiI2Q/rJ3eIUVbxh
ZGrscXyBN9zey19iMfodnao/2LFX9+5wcUjlcCGU7+RJRfoyGPXR8w11CRI8LgRJLk3oGDcV6tfa
bOQIuGRaDl3mIgMjo6wpoKLAnHRQGDjqGDKnmnVwqMqaO3tUtBtz+xmd5DgP+R13ngJBcLK957q2
d4WOIk1kklKySbQOp6eUbMjaJrfk6QCTzcXYNmcYWdSFWTEaVn5IHfctonqpH7IT3OHTYJxlUd3E
KQ8xGn9iZoZ+14FxNR9MGFS0Bu5Nvl8psyu+dZztNEa0yfPgBm+guE9A9fI92IEXN6eI5KneBTkn
BruSexluJOc2sfSK9D4hRVOyZORTqWeHkwPx2CeSYTOq4zlmvLCj3PR9/1aZpI7dmdpCIMkTUTUx
u18Lcs2Q0Woyx63P8qI3V4worjYpdDgTjEsYOLxY1Xia7OrRrMqP0i6XbTM0zxWtyCGvRIjeuc65
mOhncZo1/NBThCTIBBa0SUeILfKPWcxH5JQlgl+xc9DMjpEgYajBouyrvnr4qIFy/D3XGaCX+Dss
xleAZFTFJP6JLj+w7fZ0skwtAmRIqGVExsCk4imXR3pWI6QdYcLLMV6bxsr3+NuYJTHdSalReKhD
9QNvxTqMUBpyKB9bNnGI6B9S9W8ZVuO1BaxkzelAqbzRdOtmBAFD2jKgvPHJZaM6yLk+TONwaViy
bSewwNugs9qDOxbkKqaaHuTm+iteSiBUekhaFHwO5GnaqgCw3aX2drKDdlWngWRy3fUrVyBqhMwA
CfHUwTGP6EjF6CdPC0l/ge6b1j1twK6w1m7XjdupXBhvDtCd0HHLdZxnoFTHn46LPdiJjE0Hjp5B
OR2SYZKuMpeVBhbLaIfHz3nq2CYfFiIFG48c0RM6MScl9vJVyePQdKhOhmW1IMbj516w1/mgw1Yz
ZMJN4s4MDUIOunaiHf2tA8Aq5+xZevPFY4bpHUcSLguDSIyf66AbjgUos1PhXPy0qn7EXaezP8l8
NFgYsJopBOiB1Djw4J7w/Y3X8CmzUutAiOXoqJEYAW6Co1cjRZeReeUO8Wj1TGyU4Tn7FjhxnE0u
okLYPzb6l3y2GNj7xt3vv2JE4GzrAVZGMkv1CGVjusYlUjovGGP/5rTs76vYPGb7skmRYVxYm63d
09RGxQATcEZoTE/VShLV3gTOPoD+tB+4vbERk8FRQZFlAh68RV3zElQ5LYR1sR+mKD5URgVfuw/u
SKBs4FAMtz3djUR1wpsqn4yLgxju2gYFb57Y9fDVVkMOk8TOrI0HpJiUVKPCO3P4zkKvOygP/mBm
qvGS6F/OnpLlTd8FdwQ0a6Cd1XxjC/MmrUiTLsSogpI2o8R4t4Odp3Lz1OOVZfnRRTy38RhYTKFX
Fhf3f8cU/2pme5olZraPbyLhm5TumPSr/5c/fG7H7//9L6hcruf985hi3f6EE/4fftXfYoqe7ZMA
ZIaDd8nXgcM/zHBhSLUIdrdARxUDz9fVHn/EFK3wLxZfhU/OsQLbsgP+6W8FIjjWGJ2bpqBfJwj/
v2KKQtvq/iGmyIH5NkE5ETp2aPED/9kL19ldFpuB6R3G2KAGp24gQCubnXxau5sO24qf0Dnvxhhh
SjEOq3ZwKXNqFTXmrtpVU/XkImpmY7ppE1UdE69VTPltAsaivv0905aRX++a1h7umcLCXIm7DwPL
LgALUKYtl1Vhtf6Bn1hnZnKS0363LuPoOyPVsY2H76T2kDHtMF/5OuG1eFhr2MNRFLBEamdJs9mZ
i7MHQWk8WynbqNhp977iFh2auLfdVs/p8IfApdDpcpYXWfpYBewnmrmJtjRBtPeGt0c1oMa369mL
DwVDeHw9NwA7bW5jqzIUjxLq2lk0ZrkFy/YKOZKNXuR893QX7mX4nVYm1leQnht/fpGwkWJZnpzR
6tB5FwUlD6JkldhX4d+nFJa/GAoCkustZ7gh8d7qEIMLFmh3sQWMUeEtbjzTpxIgoZBTqBYcCIW2
SzPeub6qjzVP8w1p7g7SHzZgRZzhUEJE2ZgTK8HeAkjuYelDFjDeRxVW95TNOkG8QxusSfYb1dHG
vbSys6Y5jGMUby1gRK2KPtKQ2Q+rlnuQD8Wjn/RvnhTtjkEVsGCIfduhxfUwyUAd4oX9ThxUpKHw
+Of4E85zeHJ1lMkn0+TpcJN/KX9HnXToydTxp1oHoVwSURbJKKL52J50WKrXsalIB6hcHaUCyFuv
hY5X+Tpo1evIVUr2yiSDtcwLkMh07y7jtCeH98NnXr5z53WFkZiG4sZ4TBM6NCOhunMe1/ZDt5gH
yn496DCQoSbW6Bu/6Y0NJ3a5VnrkI4sUM+QS4zTkPNNQD956Fx09dzLO+/RHntX5uzfkTyqTcr84
cFQJDha3aTJvFscF3RbDXGAl8hY0TnfXNXlxyH2BwEX/1A6YJ6HUDI5Y32dfkx/tMq6zWzWpg5B5
DjlvAvweTVQKAqXbdl5JLKmx7rNiKHaj2wWHqIFZMbUGDyM5XSOS/XeBDCP6I0p+jhw+UmQSrgLf
mdx3/XgHFSG7dWb/vjfADVW4A84K5lnFvCwHd3DxYJZtRq0/OR55fS57qNxmsRZkGrb1eGWJOyAk
YhsHlVhdZkXHZkLyktxJLYC/1W3CxhH+iYzA1Xn+5GzJQIespttXPbA5uDRi9O1d6M3+F0amWyfP
ovNsIipXPfSHhYhq2/oD/kYsCrbX3YJY/v69dRPwrQHnQDwyx/gSR9fJX+6srJ3JpTYmnXhtcKyL
Vbsk3nMhsteOCxAUO07MQZszMVesh9F9cPv0xuQetTn5HSQsuN8rxpdv7JlurXD5Kaz6i6pENnVI
lH740uYEkLyAvE8qJ9achbvN73ptTWFC3+4SlX3EEsOockdn45jOsfDc2ygsXhSiIJQ+r7ywMH+b
PAt0iOFcJjN/WrJ+j+3OzsgHMniOHPylPWf8oKyCnlcaL8P0HT9Ks/tv4/r/i3HdtgOB1ft//p//
9Z8Y1y8f80eb/t1T/o+v+TevuvgLT1The46n7ek+zvB/s657f/F4Soemw+rN/J33/1eogPiLKdyA
Hnu+NOD//K3i3jZ1R5gbUt7Hk9yBevCvB3flmo+BDP/Dn/9HpcprnVY9kIB/JAq4jgOoRn871zct
2+Vl/vyojt1inDB8QN80tmP/2QxRz3VG5ZydjmzOymKT+FBiG/PrT2/SH8fx59e1qCv7uzUCL0wF
j+lTlm3TWiT0v//JL9+WyOsLyvSJkBN+RgxcXlKfsEcuG+6EGuror4eiy3ejY9+kLACaERl56n/1
CD2oLDjSF/YOhxQe2T8/NI/P998dGj5+spUspPjU9Hv2p0NTGSYpT3bNqQbHtGZ2XTEL74+zMR3R
+DGpNRkMxKH6norqiFsh3dShX24R/c6e10Y7K8nYAgnEcsNK9l5TIUakdrJp8ogWlwl0Th4/2VJ2
G9W1SCgu3G3rWYLt3vut+6kUMV2MS0mVO7vFh4SET4aBcx/+KHLbP0mjvU2gLa/jkdFkunZc3NeS
1NIOFW8lKexamVFzj4bypVoMcfAI8JkNxAJHCcmsbKmYautrUifWrgsXoj9LWJ0cdMBV4S/vJSP1
GxfGruOYgNOa4kdvmg1uivgYGWGGbTiW63/+jjs6HPHXc1WviuH8OCRZWcvChONsIMfx9+84Id8q
tedCnly/bdfJMJ0tDDB0TAyHtGAdNxcX9khMeVTxheOPYHbskSO3g88u0NkK6rYmm/qbvJJ0eZuD
uRdzuzdMyephokuHxCi+4fnDi2mnbaT6ZZHsZKYU4iezyucqcw6go1hkWs54iqb0WvphfO3G9zyJ
MN2xud9QbLFKtYVawDGYU3bM481cD/1+Hl3sMXb3Xd2S4XS2//ytsf+Dt4arxAGVJnzfD23n798a
bI8kFwMiuYJF6krAbGbold+VsflSj6ImDdwdc37aQzWxYmKbXIzWndVNDHdzz9/Q40NFUuqlt6g3
z0nIbhV8e8GMkf1+7iIY+IV1pD6Ptp/ZvlFCc+az4uc//yksfZR//wH7fMgugRvTgRZuE9/58yUF
taJsZZymJ+isDvzAD4Pc4ZQzB4wYTUBhalAXCGqJD5WPHZ+V/dlXS4j81G5Umqf/xQnHVfzvDiiw
TEAVIb8AUrH+4b5XuFXSErqOcebkG8jNxRrf8rfrRfW6m95l63rrVDnxtp6785J0yAAOvMiq+giG
7Ei2YXluDDA/actZgQvUrSYijt0vuK5yZcbtL1JpFlBKjOLQKWuJPFEwc7d1O15MVxuvNw/JtV9c
CVkTmGqlvjLjkyp5/5Eb49qfDapQLcYDMF0RQk5m2xOdawByjunWHJ8rjAm/UsCaDgcaVzv6quob
iYF1BWDYdGh446M+wfzuG2qwDEPtTM3sVGfHv+/AeCLgf4kYt34P4BNL5aMP8LNJRsxWQsEA7eYn
CRSUCc+PHEio2dlrn4IUkRCB4diOPjjRWXNFbRvVZEDgDtsnBi0YAgJHwj/I5SER8U903VeNDiS4
jC0vTV3ugDgB0LjhwsTh46AIZY/xizUFDwRDhxWsxJLvbu5zJWGi+sDGYK7iXaChCR96YNXqCLaw
8mFFgFWNwKvC8LVXriauyqjfBEYCmrxpjpHJ5Nvj4uzNV1g2AXvQ6ZhXmCEUINcQAEkaO4+2JvVL
SK9xA/O1zJ9qELDIPYxTY6iwtPAaK8gVJwZw6wVwbKoJsjb9wbhIxUkBl52AzLodtFkT7Gyv+bOz
JtEumknLHLMpnfKGC/vRG7DrTSapxqhYR+BsG821DTHsl5p024K8HTT7NjeI83DatzBxe03HjVLC
X5qXmz1LTc+NNUfX0kRdFqbkT4HsDpq2O1g8FCIs4zYg3kUTeXlKlJoK9+wjUA2a2ktj1j6awJtZ
JnOtFrQvxqNtTqa718xfUH6gCjUHGCUIwsmjGuADJ5oUPGlm8KLpwUYd74cZnnCrycKG2X9IzRqG
xP2ak2nHgEQkOJHvteYS4/d4MGdNKjZhFjP0h4+4MwWemCmFaizBG5uLTxAODrKhf+m6Zcv0zYHV
iJ221KyE37+bPPgvLpWiUxUkYACrdA1OYttNPa5EZcnnwZnQzpbpyYGfTTGC2redz+0eNCvEXT05
LoE34z4UN03QddtRU53HHr6zo0nPuWY+p4QrCk2Bjgvrbs764TbVhGhFkmeu1HwH2RsziuZIG504
zRMzD4OziJmhAzINz6la+n2vOdSFI7EgzznRHBjVObDqpnmEinbkEQ7DSJavfOrrUDY7jyz+DOx6
CtTesnqu8OHssx+ygGKTcsfIqOe4A8b5eC7K7RTt+7libiXXE2Btl/ZHinaGm2jUzG1/upMJ5B9N
454y//eXUbeEJlkdCPG7a3APJ+6zzyNA78TnUsRGcVkC0rC284UQLh+trOIixofahgeZ9Dq1Nx3g
Y8rN1Lb3RWtBqRskEmSVkvz2s2vYEUB0AY6PmjwuuvKnDJfpAYQr1uqUzD484TieEfXb4jom5sVK
QaFAM4cAXc2wWdEsoxa6QxIENwteK82CzBz3wBBg3JWakZ5oWjrAEs507m+Rxk3Mmqk+A1dvZRs+
CI96Hs1dx4nusHVDiE9aqOyu5rMjbj8iRy3PdNXh7dIUdxuce0ved9cz7HpwNOsdtta31QQM45mP
6Kles/GHTl7/+guFb5k081MwCXkdO/oOFnrC9nZyW+WV+2qDkgC8NP6oAdA7CST6VjPppabTp5pT
nzcEFHLQ9Ur7PjtNs1cZXHtTE+7dHtb9/2XuzJIjx7LtOhVNAPVwgYsLwEymD+/gPZ1OMoLkDywY
Dfq+x7Q0BE1MC4ysyqx6epLej0yWlSh3p7NJEsC955y910bfD1Jj4d/XCAwP1cLEj4DjRwslXy28
fP2TnA9Cv0Ip9bNn+p6hnfjA5g3wZyHu+wt731wo/FkDk3YyYrpPNFf2lda1JHAn9ZO9HERsEWfm
OrfPl5jHAVl0UjR4ywcdo9Fuqp7XrMnJrsI4tqk6RzyMjAIYe6rDMJQTqdipmDdWEtkQmsQHNrIQ
nnLWHSeHYEZCV4KnNAaKQpwHnXYjCZ6cqE4ffcx2E4NYMhmtAQ5AgMEe6YitwmQ7of/8KvWSBdlO
yMpM/OwrvyculMh+8N1WfsFy1qUTMeNsCGODOMZZqvwWyfpCTq88FWaf3z5fD0SOFzKhXeGXr/HE
7DHr+w+JtGjNWO1UD2HrOdwm782QN8dYNkhJy2SfDv28Gs00OhpllbHo1LhdZ/kskiYCgVklK0s4
pFzkfr1jEpx7n29Tk/9mq6y/uWaaPXEL/f3ZJQvYhgw+MCVIslFoje0RclB7NEwDoyEw0xCrEJFC
2vgEPJzcmSHBsC6q6juJmIgIpFt9rVpBcCSpwneo5dFOZF247kLFeWMDpvBbIN5T6bbPsZJcV3n1
+PlMkDn0LNN2VZCrs4ljhZB+UY3mixfCHUXzjB6x3XWIDbYQldvnStcXWxFX7OdH2UrKOyskRplx
kUhZ4RNJnq0XpePzIOvuaC8C5c9HBcvP70f/q9dCN3vPEUBBo0gtonoD6xQq96GOounudFN5Z0+b
2hZCEbcw2LrE6druVPa9ZXcKtwFRa/WszDkggQQerTMINgroJyyJm44c3RLW8K+mzj09nrad60e/
uumrpRoZrELwPYY15e9DjSKMHDItYeQt3dBEC11222J0SdBSED0iFCZjXJ+DDKVMiS5xpSrHOKKN
JMGhzw0PkSksZKeUq7mLf1GmylNNe4oVIUF+iAAH71r5GGlW8diaJ6eQ3U0fof/4IHsgHwT+yceL
vsrBjGxUbmkHWvrVppYGJQzM7I3uu/GJ6KxtKJAkZ51odk0Uzi+5DL6pqJ9/zFoEQIL9nQVTy9En
tm8WcQJID4Fq5+VTb9UQc5rOZWZY2geZLgFMA4Q52lSCiGhZrulZ3mI/8PeVy44obdrxqQPk9JRN
IcrSmdi95dmk50jdquo9DeCblV2IPpCMCvApgUUUlJEyN8b2d9Hxt19SeMKe78s3+qPNxR2nYzdN
hB5iSEQy7hPIQ2Q3+FPiS1AoEQo+G1vEj+bl82CKCJVhYx0iUYkzDd55lQjN9eD87+JhDh+geY9s
3b8OZnstJ/IRURriJxwipAmSASjWrxlSrVav3Dlyb4JGHzni0yL8st0jE4h8I0OJidXOgwsK4/xL
I9MvqeM2D1pvuw8s+rcpNEnaVePVcoPyPOWI6NxqYpBbmOjvNWs6DaWGqNgGIWyOgpBS10aV0edP
aVJHF+wAkELMKXhtLZs8EgKT9lHhd4fUcvSNq/WP86jiu5865DmGRbPDFfKiW9x7CvSjW4asXl37
5V7lIYpF5H5YlO1tyVoQWhG5oJrgijME+m56oVM9nuIMqYxbsucNoyeY7NBUMsNZkcewhSMNdjtr
rRUD1oiILOXFsbhFUZehuqSPkSZyWCfsszam3z4PenuSi+IahNK3T8mbk7eEUZrFdz10MtrOiePZ
M+mZqr8KxyS5KQq6VVcGmdc5aroKEb3pfufsQBxFp5JRbFeRZAQnn5Fi3NKIkD2+nMJmESw/7MB+
NsLx6ALYSygymLdwkszAcpn8d5rjrkbFj46B6yvuDPfCyJLoAE7XoUnTY5DSguljpLEJ2LaSRKk1
TTVgy9AESMX+rifGjyy2mKkUbE+VhVajUfQ8VoAX6azaMdZ7k/ZR1LF/iRhgq2DQKTkZPFTyVpmh
jrXVYsxu3tCkCa+oZ7FNVHUBxH2xJeR49J3drrScFWGKeMAr7ZZM7ibrIsLV++Hqzjhzp9S+AajA
oRhMEYJxXW1CQSpvmT7YYenB5brn1VOOlCAysmss3Qdi28qjm1g/ZrB9uHiMvdP5Pr2aQsf2ye2K
ggyon+1sMxdiAV1zEkAkEb7si1Hfr10pcCNgutkYtry4iarXZYgyypXOg2S/oJwZVYbJgKxILLVJ
FnSVinPOdoRxwom8eKgMqkvP1IfpPAsypXv6Lvh1PmL5tTXqfJf4pcYnzoTlYcizswBHYEVSLXs0
9gCxvQ3CwN/YWZrt0J9L/OmGXGlh4O5VG71HbWHTnAeFl9bp3a7N76fPxsK//W623v7az/xelFMd
BWH7u735j6f/7bnI+N9/XT7nzxeXdu2fzy7R9xqp5q/2f/su72exwEiaf33TP31lvvsfP93CMPmn
J9vPhvJj97Oe7j+bLm3/3odd3vl/+8E/psX/h0Hy52D1Lz2Yf8dTuXY/++K/nH/+j/+e/3WU/Mfn
/TlIZjwrXWUrS5i/p8X/aE2LvwEA4aPSZVzjuLTk/t6atv/m6PSMKQh0aTvW0tr9Y5BsmH9bhsig
cHXbkgx/rf9MbxpV1b92iQXNad1RFlQh/hX/CrxtEg3zTgSxK5IMPKO8MBm9aMZRNaTjil7b+LKW
x8DiMHQVhY896/KIZKXZzf2IHX70NRSQjnVs3fsYhoRqx5IQmkjtHIBD11Iowkva8EMl5DwtacPM
fh9gX1g4JnSI9Un71e9y+VS0hn2gBRjY0BZSLvxbNBAsrjVh+IO6j1CJ/juDWmRPLKanIqnVva0t
LKU6HKQ2MtUd6rO66yWCHSkxTa5mTLOYf0ykc93rAtDg8g63tduMj4i5p0eYCxm9SotpXSvHx89D
YU3Eus/tXQ9rPG/YJjezgRA1doonWfSjZ6lSbXStqF/czLX31DDu+vOpDAGpDyxofmkP+xYr8q4F
ecb4G9FbImRAP5jwdX2J8hS9rY7S7N/tprK3RIr3x1SPsk2eP2CAJRNlEPBul0MvwbzoMRYvp06G
o6vbPb/8efH+Q//qowGLoVYZZxRy9pVQkXbN4Nf+QGm5IS9UfyPiDZK4SU71HHdybzOmw6iFsgxF
qZmkb13m+5vItrNrshxSmoQn0RL4I7CVq6YtXywjBF8iXgCad7uwGK/MtJ1NhUp9p/rIOpD4oW6j
A7TCmmPCmHGws03OLlQYcscy4OwTMvFQ+h4HrY/OadnLTSWWYO8dmc3xEbkrRgtno8mIe+2QlzlT
UaMk0ZZiyO/TX62jdPRohCyMYfcLnWK/n4oGt4SM9G0T95J+vXX188jeyRwBLrlR4pB0wctskoWl
OYvFD3eHTorgc48Fo6K7rhUdvHaflhWpPwNlfo/dtMvuAzn0Uz3fpU2jx7X7yDNjRrAxgWFbiCOs
1YgZkOmFwdEsjPQRsaDq2sbj/HeeMW3nHkZGG8sX/BM/dOSuxc5rApJ4HAfD6zvbuQk2Zyub2Liz
LjP5nCW0GMkoqfefTzvWGMK4WkX2oEZc5ZNq4b7jlco22L2QlmFWGkJqF19nft1F4l3P/eSy9P4C
BqGeuUAhSewjN8+epmMV24hwo4pu2KEAZbQluZFscbzYa6JhYQw7RuUFAylQeS6OrpWck8RqkQ7r
ElJAzl6iwJdLA/KnwnHejemzZqH9txLaUyTKZPHZz+Fdd9gD0D7V3jz06mtMvluLDiFjkrYeZAPX
Rlo/5ERbT9g9FIzQpmNbWYfW5tI1+3Sj985A+gzSA7pFR9mW5UGI8KtjldlLnCvtqBwy4T+fIrjG
LNNoH8GIlCK/YAd0X9ly9Js+d8orpP1qy7jWWuvb4pjp8ZfZLPIHguFRwjcKBFANf8GFMoXaTTvq
+H0grtWAIV3ayEO0busKUkvLQD+NBs6OZuOiWk7TAje/BurOsCgBGkA6xEGswrbCswLoBFs7UQ4x
Ekp/Eh4Ymw2iu32YF8ZGWCQn9UDSqjB+IFyVshP1ABNxtvuBw3dR067EjrKt62YTwENdWbbzwxqJ
4sP8VRvNB7UxOr9qeIX+zYVbNzuBz0KNX7IQtbxqnatT6dGmn819VmeXitRLvobX4IXCbFsXnMjt
e7sgIC15V00PTMA3oeuBEBUmIabD8DTO8qVkBpWNbGWMKdkBhvMqK5qfxoj9UmuaxnuFKmaObeQj
DlGQJeiV0lFfWVamjRX21cGunT35JNmDQ5jGugsC66PHiccE1n0d+i7ejX2H3L1pkvtgvNXj+DNq
E/NjntVTQ1DdS0URtq9LTXppU1gvkxs82s5oPXQ2BJOsUi3q9254RFQhjgnp4dtSF9n7KGkhm6b4
aPuJCqiSoIFQ7WyKpHEvnLFIl3Jn/uBWv856fDKZyHPPTsZhJTqJGztRvyTu3V7S1dUi7YdsJtTq
FA3QAGxzjcOsRACQZP4+IK3zmJas3OukVNlW7xlPKCEGdOEcZr8ZjnHr8ygMKXE/n5O+BL6SkfJa
IW0igmIAYN1rBrNMtSAsv3Fli12X5OPx8zD849HnUzlzd64D532OVOZlctw7uWyO0WDMl5ngnkuO
7LgzU+K3snFXLZbBpMb9M/rUvNP41QaiY0ejcQG3VE+bwc2ao2Ppb/Ty5L3Wk2xrGprtxbj6VrZT
EjxhsnBkll2goaSEUcXw6Lo1/fa837ftRLN96gniNCf7OXdMVlQxn1A2lT9FH91KM8leYzHggTUt
JFppovY69GrWmqlfNz1uSb9gCFFmPzNKTZTcEJP0eP6l0Zvc+ixLXOL+cWjeY8pu3+3JHmI8ZB9V
Lo9UiDhALcjIfl/BhmpfOwOgmeMSeIoWX5STN/n91yafXvUxe4wwBRJcS59PW2tAxMv2ahDV1I8l
++ZF3xV2T5Mc28un2GtO6+bqAPJXZnhNMjM+c9lschXWV/R17T4yB38jFhyPgzvuJKfwBBLpDVcB
KbJ6k92q0gAqVVgaYzfnpc6K/Jlg8P6QG9HF6SWGq0j3mcQ56UXiCjbVCZevdW1LNvRZYtQrUIoL
GuF5aICiJNRyU5LPZ06H+VwP7nTmTjkzO9R3deP+tDR1ix1n3DFET8CYMH0OVFV6zNqvn++OexY1
mn0ofHXqWSzmtad/acIFO+I4rNRDxpgoMzsUCc3eFsaIehieQWnMz5TYLF2+uvo+0OVEz58HE9yS
TtAb5n7KdztzAVEoF1uZoFYZGVqJEu24/yu1zWRXlOaHVaeMcEqr3A21xEptxHgoQ7v6fYiWp7Hs
HqDyEdAZfBesnLjJ+QNUg/2LPkd/SwPlElQCGW/RY43dMK8pj2jgSc4nnE7ZroIfArcUydXknyOB
FQQ8Zri2onhYFx1M4p7TG/X0xGTnPdevQRLtAK0hGIs89o3TuuzqhyxM3+18vk8Cmh08F0JsEvr6
rru1BVcb2XlehVMR0wIEp3R+SlLrPjiInVMXasSg5z9SG7h5lb/SVbyHXTqeuAgOncFd0orkOQDk
jpno7k7jq53pH47Mhn0G2ymnx8GZvI78/BSG1U0vWr5O3xAEh/6OOgE7K9MvbK6HsvnIZ5IQwjb8
Yo2qOZVhRxybf6ks/wqESpwyUuprpGcErkH+RrOhn9ui+YqZ8DRWRfEoZ5F9Ad63nmd3l0Nh3kD5
Lnco7KYr6YpMXmqL2eHEtIZ8gvTIdElh/MfKLKL5IDoT9JoImXXiPesbiRLbTiDs4MMhXSBAm94U
1T5anpapk3koEPR1ZNYMomL9Au1eM8we1xKDCHZih6Byk3NNJNS5tptXfyQrPJV+c8iD3OPXk559
hdzfZw9zwjBnX/3sW7SY1ORQX6d+im6fBzcJSJTUnFdsEkzWBfE5rKTtpmON3EXwGFMJ7TxeDsHc
IhLpAx9B+Uw/w8C+FpPesHWmPN8Hbjh94Yofy/rD6uKQPd2Q3nB5RqwVWfkWa3gjCOP2D7oTx28R
9wnF9Wyatdf6bHgruEcvcojOQ0wWDalMiIrae9tV38oQmBrcGRlaOQLGldmxP+RE07bWGFnk8/R7
xURjbRoQKIxAL1eyqshYorfqjIl4RDiwGGRq7UEqeLAUas01wB3s9TTDCOXsFtIxPJ2gKxnpOFoJ
u48w8SC1DhNE6cD2M2+Y4+nI3yc+OjpBVQnJfG6WMLY0sxvmRPIEkkEdw4nGLDsRUFy+Y793oX4z
pqACctGcpmroMBMTTziFFHWssK9j4UYbaAaboI6/TS4DgIRabj2o0XlMRNLvbNw/ayhW4TokZLPr
qlVnOsM9Zsk5KCfDkarVX/2mq1+tkMl6Zbcf5ZcgDdt1287cE5QKr5PAUW3KLvvQMS9OeEKtpHMv
tZabV9OcL9Y8d8faTxuGXWvZTeZ1quHwjLH09KzKbyA1l6h30MJUflnca0AlCY3ckl/Kz8cWdYoE
nmAtNfayRvlS4prwYrPZhimZTFIjG4uRJvYvIjK3cqIzGeT6oaudO/ALRM9tUnvZPM7AqvMZBDmP
hgXKlhR4jgxjRJLUMITpOsCIOYYJq472mi/DL0hs1XrY+KaT3jTJ8pt1PRZO2JTY83pty66quY+Y
ZvK+IdXFV0RX0xhUiZ5+F0toCHBPLL/51oRUtrH8IYSPEv4001ptfT+ZaX4DcLD5XegzA8B5gf0S
NJzlI2R7hwGEhiW4nfHNpDMJFY1T/2JejlmX867WmSSa4ks4FgwymQHWoX4KeQFIICTJEsKqjPvY
wz6zZ2PN0tLbTyWw033KZ/eEkkwt+ZgFxtaNW8bbfs5PfmTfSWxFZuoPmDvGA1s2/9KXwY9QDg+N
lX7rMuGQVDeEeNzJtWzwFbPPQOcV4KfVx/qCR/ojyFo0xRXD/Da1LqRc4mMiZAq/l9pW5dxjwW9d
0DP0xpO6TXcd+QI00Rjk16RvlUNaPOD9MeYxvPnsC29g84gwJvqT/VjaoZCfQbSMOR2Bpg1OfcdG
jWCtZltWwbBx8VahoQXyh2OgZAzGIy2cAYPL6omEBTQH4CzgQLBztqz8YiVLWJBm/E4yRtgMsQQy
d0wTZC365MXRddLh5NB4Wk+z1ha8XkNfPjOkRa3sEBkjJ3EQMmGIinexNzv+i3yG3TTTSWJokchP
iQo2Q13GGyCesYdd7otyInoErps/5S0uk2kMX4rlUOmkV9SpdsBJNF1a9i/0bKvi2Bv+jq9VXVAX
Q5AIUucr/cdHWw/zn53vHl3TaN6iNidKaMrOMm76Y+aOI3LxVO0AYLlPZjjgpu16doCKIY+d/OAW
FqzYam8igg7vFtph/Dn+runJ65mLtvg6w7eO1PeKoIjvg66eOpLQvlI0O8QzQ9js64tAu8I66uS7
bsgUYeo5Ux7Tbn824bcUoOGtplbhtiGyvV4W/j6boNfPi8Sx9vv4w+1gYHXcYY18kDf4Vix85hQ+
8IMhVVGMbbWMEUSHN+DdVPEvMZl0f0wyb1uCXyus6ojakZ3YKh2etQAtV9s63yW4jw2dXkk7gbQb
vwgl5IzxF6bJeWdN5XQYa27hjA6Hq9CLe++PfIlq2peJXmL/ZUA2MxHb1mhFaZ2BRS06Y9frdrdN
gzZ+BEx2C6EoU4HOzbZAMQg6NAZLrocoVmx/bxXxtKMRr630KWzQvJe41UpxK0qnpcM/No+JhsI8
j9jxtm6DfX55KebG2FvGpqdz5nIHYGNVPjWWbV7KkW77jKT8zWnRSE91bJ6LQpueDSEOtpEeHN0x
nquEEX5J5bYRyfgm4aS9mFH6jnQx+dGI9qrk+GsubfPFicttb8HFyKvqaHJVnrWx3M+NYTxxT2fn
ZrqkADUaMg0QfS80/veo+5NHgjzInrDXRpa8x1b3nMqkWfXHyYzGHd0M2FycwadojKMTIe2Yi/2l
CMZCTAQqDN++MJk66B077MGntHbQinaBXNslhGN/StdlmWurMgJ+lMnuXvfk5AQRuR2NVqLVmYfn
GFBEYah83+zTMWMn3IJraaTMD2VhVze4XLtSFWLbzaQcEDxB6ZyVrcffl0lL+5HO9YG7A0lecGFz
qnEvdtI7JJhtJjWQL+RjkXKD5zx29VPRm9URCw63EKxtZY6Mx3Xcz+lqgcHXZV4v0OfSrFWYNKDR
TRombmvhHnEiLh2kS8L+3RfkDBp6A6QYl8gibWG6WxzG1m4eyHItzyaOc7CT6YY7Ic2pIjkYIsHN
QPgX6B8vql3gR4x3rHHGai69qiZly9EmwLx5/Upfgf9SxpOju4X2lXzDKby2upB1lLyN5ZxpgOIZ
0Ra1xyub3xHyVDaiyGdG3DIu206ZgIxTwbsQBQqNvtmXacOfKdzaxTh45hCQG9KWl7zOK88hLUTz
23FvlxE0ALMLn6TSCm4ybLH9OYjXiSlJlqoapiKdA2qTfqh+aMhlTcp0Pjh9DejkNRq0yBs7FGna
4tltR4J7C7ThFTOvTt/XBf1R0sy93CdFhYE58TzWK8IY80vjzw8W6pQRBpkfk3zVKaxEDtFtK1DL
1iMDnQu6omnT6bPrsSK2u0HXTwmO/guqiinCR0seoZ2nN3pV8pK76q3ogIW2TpteciUXzxG/rDzv
3myqUGDaA6Cr5amj94coVdtxnByipfWbmuj0dViAt/DWfK9n+rjuzBA6XJM8VA0bPQRhRlBPr0FK
kqdd/XLzkD4kHRO6xwEgKtv+KdI52kVkYqxrL2hE9BwtB1E3b3M9Dx4km/REom16sihIycadIQF/
vjh9PiS62AfFYYxkixbNNgqb8uSSn3UzkiRAvDnG33sxbfHU5G91mJvbfnizaHQeEjGr22yMJl9N
hN/nCY834Z+vuglRvbOFdjCi6oeAS3ZMF8dvnI5vRt1Yns53w12bFkCJKwdZG457YVvmXw7/4Wt+
rOc7w+1akvAAHkUK23hmbElpEl/cUb62jW5f3dJGBTJJ4osK/8tcOoknUnc/Q93Z64sWKGk75+i0
kKLHIiTCp+z4MxVFcbcsfVsl4yXJffjH1TyjA/g8kBs223r/ZVkuqAyai5GNF2n49rGmr73C9FR6
Mkjqs9lBydX95mHwDRyyE0wKQqLAX0MiuaRL7Z5a6hyFkadKLb+S9AbCqB1mvNqldcwMkDQOaX2o
p7geiObCEKSzOCCuxTjV436C5WIczRLFNOJi2DO2FFfhx+KKE4arTtqE2PaM7VtDZad+4XRKC96S
kdnS6+xH0Zb1yRCZ9vvQBAgM/9/OEP9/HA9K3cbV8B+7Vh6+jd++f/unyeDvT/n7ZBDPiknEBpNi
OEUSv9E/TCsuIZk6Ijpk+r/Np0in/24xdf6maJ6ZrrIwZhn28jP8MRkUFh9SpuvaxuJ44Z//1GRQ
LR7Xf1KUK25Mgp+Z/8OySo7yPyvKQcpouZHbyR7H9UeYUTlzI4335bku2BAWOiudnpS+53Aeb/Bh
bqKZ7hxpY/YWkcvgxZr5WJvG9zrSokMDOWc9dAMgCtA9vCG8A3L45Xb+sUVfuReEz3lTYt+VjexT
zlgoTPTO7dCNVGAloOi+PQz8Ut7hZCUxN2WlueS29MzcalIL+rYK924XMprj9l44aAwCjXZQ0Yjb
RCdlTcRkfuAHh/Wcj2fsitPeqpw9Qt9L3LvmLQJIuxKkH8KJXAMiCSkXybzrHCglFQqmVae7+1Go
2hspFqN80IH3hxJXQOn8rKW2A4HgXtx8+NFMgzpD0bfPk1IvOQYH7/OltLJwF0g+rXV/qQokV+2f
DQF30XK1cOv6NetN22eeVSp1zqK+Pmf+9vNJMXTzlhZgs5ktWF9jbjv7rs/ALGfW2cRMAw11HwT0
LRxqJYaARds9w7iR235Kun5VZLrcJyWOAOVTzE+56XtCVjcyi5AwW5pFrFghrs4sv/MbPxp2Q8sY
PMezYzZHl70LBAQ6+b0Ql9G33wNkoiQ44nAcSyKNYlQZHfkWWsOgmA3ZKl+oJHEZjNt0nsjNjgVi
KdclSltcSvlT6gE+HiipZm7322xIXgxzJnUxcZlh2SOAkhdbp11gDMZpCrL+GPXAxBSWk9mWG5eA
Q4STjrzMRvWYZgKp/KJWTUrtWx7AxfRj1zrHdqbOulGZHjCAbwOMuWbyk7PTueP185CT93WFUbM1
40Du4x4qiJPHQL6XRwy1dCod69tgGGRkuBSJUVo5kL0xxIaNXjAR8B+m1HCO2TCTb26hdvELv/eG
PPuimYF+cpfD56M/D4MGIF/oR0e01DcI2FCVo5LtStWtCNrUr+zukZ1r6OANwQll9WtBcHqnR4UX
Wchrcjt9m1XwE9Nst5ZlT275RA6doWAnaFoIrHoOH0Vuuje1zRI3RoZtgZ4ypq8don1aXECMIhVy
barFI++2dz8ZrpKEjfWcxea2JR2WRAMuKjEp9i9N+pL03RN/700hxhp3dNGsmKpqXicFTTcV7iZd
x5gaJ9HJUhWIPrqPEf2tTLs6wn+utJ6Cmp3oWmOI+JSqI5Gk9Za3skOfROoRirWZ+8WxIVivqpA+
sZOzii9GhbYDcuLS/L9HCUM1g5PWqAzLg6u4nge4jISZXyPix7esXr0Hr1bEWUBdN1WXYty4djqv
yXO3z3qcOCfLr26pMOhnAiVkT7gEQJitdkC3eodeHOb9MZCA0TM7W5l+SU5Csg2W5JI5ifC/Ts2+
yQvq39S3SV6FQWMhy5nCvNqntoNPBe1VYTLVLRXncl+1aB9jNNxsCIttQVAqlbAANS66vSY2S0ho
gJTqUIwy8qiMbZ/62YARNE3aCrhztnPqsdxVHdBBM7/j7C3XbQTDLBT5Hebjroa9cRtHgwZPm0jG
1G6yGX0DpLzfDQejozBd8jzxFDT0BglpM+Ck8hd1PeSA4XZqK3IGZ/nB0NR4d8x4H6mGPUWuf/cH
UgRMrtslhh4nU7tRqqdAdnJnPSqVEjsBeJpoVhu7PdM3X7MQb4KEuRCoyawmeVJ16a9EC2i0M4vs
3AkbRAZFOgMMnv5+tLxGro2ziyp2ISUrAAGYV5BDHGCeXj+f6sM8nhNrXnUW008wRoeUv/nD5wGT
leGZOR4Lshn+eK0IuCz3ltW9R6NiwD7r9VOOGw2eU92ukyWtPuxGwFpMH0AorlO36Z8rNm3PTb9I
5URyQxCmPcd2kdG/jz4YG6/tdEJvjAz/OCPs1yb6uSLYYjOyNkyk021cdfIWj9/Tmuw+h651Excn
XYdlVRmoF3Gpz1QOJAdPxZhjRmQgGxvgaDWre5zNch0i9DsWk662sgeT3xYOQvtx/Jrn/sFlSHMI
3KBazY5QlErwSkjDY9wTqI2RxnJTM9reWQ4tCAvp2qR7S1rbbnANhl8+88sQZF6e9JTvVGdIB8Sw
JsJiWzh18ahPyUJ+5ZtmBpqOrixOLfDoSz6fGkEWLd983ORyP5L4vNHarF8lLYTBoo5DyiDicoi5
2y+RCSV3g96hC2ZXTLeyyNR2bh59bd0+24M28Rn9MB7WHxHK+vvUhKjUO3QS/RbQmPJBgEUM4HW3
X+s1mrnwUgf1rrf1CXa5Wx2rITnmhb7R9STY8scIuX+Yo1cM0SsyUuDwYOa5/ChMY43UUFDdQ6cu
LOgYXcPCARZEJ8XaZZYDJwaLkufb4QXs88K/oU+J9WeOMV8Fo0Z0S9XvqwDDfh1GB6eKd6xVFgtP
+dBOzbnKmgCoRRzfuxMa84cyDntAMf2THbnlbUzJC3C75pe9TKrMGuDblPZbO4mz9Rj6NMg1WR3S
GmO80ztHkVYHWp0X1xAtm6XFDhUh3p5sAP4Jkg3Q4ck1beBSB1W0s60OoHWDAtoN20NoONciZ5jS
q3QV2VF1rcz8R11r4hJo3N4Ka/AvtfUSgBy75OTtGBn+AjuOCQBVAu1p3T1qA92/rF5sCKWYrjr3
KX/pG1ExItSQvb6beqt9aEuDX2+V7tM45346psFBmfZVmISJdmlVebgzILjC6MtZ49/bGgcrnLbh
Sjex32cq2QVzPXlRZofXWaKKGnxyrDilX1xgRmIaL/7g198gTtBDNkltikd937MDxqzCOVZCTud3
TVtwVS8PbYB9K6vB8qCqILhAkbuVQgLBpGt+qgLWVFfNBCaJ+QyvnwrsQspX8iHYd5l0PFtilTZt
D0O7IAYWvme0Jgrn2pQMuJFnZaeR/JrTqE+MO30jIQnPJ+g7Jmeaj/15yJanAXgjsjQacq2yKD5C
wEOF/PuT/nzn7+e/3/r78WjBl4ScvHwL1fvs5LhWP7/gv37W72/918/98x0qbOACx+UXwgescz76
oC+NuEPkqpMROT1UpQTjOI6/mAYgeiv0Cwkr4a5tcSYITd2LCJ2FdhzioPmYiGtaIyZ2NwEpORYe
uZs9syyS6tGTcYUJabBUd++siDiPwlmCAYdym5uBSRI1YTRdMYZHMdh0TgojeZkN/SOY7erHMMoj
jEXxOrst2Z3Qn86TFdSXznXmjRgH/42sF04P3koy7P9k70x2Y0fSNPsqidozQBrnRW18nt0lucYN
oXt1r3E0zuM79VP0i/WhoiKzM4Fc9KaBAmpRQiiiMgbJnW72/+c7H/q3SSvXKnbeka2SThDleWgL
PI0xg31dtbS7dRR5IudsteKRUtKDKrtpa5hut+HBz2Ssxe9BeknJ+qo82ru6OZ3TOSiupgIPJMUM
QkpO7z3Fb42/o3wKYPxmc+yniVVUW+x2Dsb4LUnhkxnz0GIltS5BDJKqouPamt2SR5QphAWscCk9
9TlBEzEGuMDvFuwdqksGP8ISugdZYlc+Re6iLyhhNomhYhwhrqJiNNWCHxzP3tJYFYI1BVmiE23r
my7GG11MCbIL4+oAF8WpRjSrnpKFNZXHPhcsEtLa3/B5eO2QnbeR3m5RfnbQLBrvMeRVjmH9zmvO
cQ1x4KV7EwN7+XjlasVhQYT16Dm0MA2lLleyM9iXO9YroXOS6Y370ajmpxtPPyuneIz67JnPd6Zt
CUxITR3F0ktOFNaSIslSYP2JbbFFsIz2k6sm0fNmRkkb1VOUWMOyPBHafFYd/z2w3Me2b7uN4dvH
XEZkU8RbbsQPZDJ3KqebKunGj1Y0R7ZXxFCwTSKXj7X6FiaoVPUh/mjnjEMS17DodrjDHZ/L+EEG
dbrCC0B2UD5BilFMXBZwkUjRhjSFSAHQiuPyk255U1JmQjsuGQGyr5ntHEZlO5te+B/4Spj2sD5q
x+pCu9WH5/IwjU00P4nRHrqYwnZlccSPKgJvT0WwJnSyCcjjRSZQYVbSkD0xiakb1R6kY7UHI+YK
9f1t6NBCV7axPE71NO6RN9cwA6X/MM5fKjcXLBshMf7x56JJzsJvDb/P/P/y/aXV05UKAq5MId2z
ZcSFGLsdD5D+p1uw4bfqaB8OnrNzcol3BukgHKJzbrKlgUdhP79fEtpRVn2vo0fR2FBXbaE2mkkv
B8KYeNuZuKK+v23wf+76stkZDQkbkBpdL+ubMWjVn19COeBXT4MKleMg94lW/6zd0EcRoX8kuLw3
gpFfp3n1npvGPSTmuWSUG29VmrvwFihN0yhf5UMlL7kbrryQh26uiB+U45l7T3NIBsBDK2fmNtfO
4fSfzhXh4mE+E1V+/wb4VBwL8g9dRqNVYNCcpGtAtYGFntL7HMpox9WQ28xgFWsZnH2Nh1eZer+S
hFux2Zr7kfVZXxJ3a1yCk3m1Jtu1m/JKrduMF3Ok6Bpwq0enXzWNTTyqgb91dN7tkWE/h7QjvFLr
wlMllgMuDZxWE29ia+KTSA7v1Dy0uyKqHpMyv9ABiRiprcqDyNp9P+A3zZk0an3UEiLIXnRBnqJw
c5iqPKd5l8NzUY20c2RIJrj/hOuYvoG8ZuObXQatv2e4XXdWnT+4ospOjI85nvcI+1sW3JPmPnce
I++u17706KcxFvAlcNULd2h+sGdZKEsc9BRhQ34Ox/RlbDDaMSTdqbTaBYDVzw5P62LIIuTq1FpE
+d4ANXao59ObYU2Br+JatA9S6zNh608CjIL7TL9zG6DDqMidn7RBBUA66Q90Htic+26DqnKftx/B
QKdmP8qEKVAkt0MQhBuo7C9Io33MoX7Jz+YT+wSFJnpy7qyYAwqqhmetZO2AwpCqo/JCvwAPKzte
mmz49+UUYn5tyTEO9Vyy0u1qv1Nbz8/lquU+vbZsNI5OyBMwb9jDRS4vajX+zKXLaD46hX5vc9jj
xeEKZZ2CjjS6IOq3ywKzPKaxey7GLt1KybYtQMKtB8QsSHgL1rDSLfQt7rjqiDO4TrIzHk59pxWc
siardWHAI2MdBTyFqH5xKWT3RRKfepjgvdQqkrBsg+u8029e6Gj7MA6QhJiCXx8f5macDQ80aoyL
Jo8R0Tslawpe71Xo0kmqRL5+1+Iio6KkeUrpP7+Zef/b0OBHgtGm1CKTzmkotY8IBsQqm/iskX2x
fcMgKKPJl6YMzpwHKlaV4RYsm7qD0B53Yzv8ihm8r9FkqrVNI+DeM5OnYLKCY+f4X64ZWJsc/+MK
DeOwEjrFBj7dMYuahyKXKSQfmN4kwng+ZuNY5Gc24xU9HKRQk9ec+/wYcFtQeXOXXnsiJOrtsO+I
VeoNc6dIT6BmlMG67GyLHfzJ06V/4xa37DpXHh3uP1sthIVIp7g4ZGV7aYyyegy44J+HcsQrxWHM
CUI2681zqar04gzcVaCbwh09X7R2paXxFhBtVF4crjOVGuuyafoDrcybMNYhSTVkCsKsHlUK/dxn
2hPAlQ/g2rFHyRt3p7nMRPTGfVC0KZ3qIZEXY3KXIGHGmkTRe8nPjJhtMq7ZxVPUVoGLRVSOhRi0
KA1rys0k3DOIe7ee6ubohjRBKiZuqKmdrWljdgOjX9Vh057isjlDC+aPRYWMWCDjdGhGfPPy7Kmj
Wu1Xbs/yfpd4f9rwkVDZqxb98S6R9YUXubYtypXJoHZbFeQO2sgqt40c5EpvVEwfWvxA8bWxrXlj
+XG7SwYLpTgRV+pXspXeCh66Wj6swa1fqMFWtIja03ESZA7yr6Yawi/XBffNbOiFMBj3lvF7GgLE
pMQ4SWUFpz4cS0pWSqoEqCiksQm4t2fOa0p1LFTAtABSdJOxqdm1fs/Ox2ULQ5nMsRlAIGBkg2VG
RO9KVgI3ntLWUTkUjBGYpVXoC9NUrsPSMvmv6yW7njZ5g33Y6P7d5s70sze1TzM3fzRIyvDJlQ9+
xDInqIIRmNl+4oNaO1dDZpzrXHuSTn/3abL9cJpDK1sNeUgwnhXNKNxt0wteVSbejs4/cI7Gm9LL
V1QzUcwxVb8LJiIMuOrn3JneTHKXW+5nHPVSb9pP0BscQqqj347b0FfeYQQiPbQ91eKGNf2iVjy0
l8HoZvt+4ifQUOo1ObNPxOQHppO94eTC0YJWwY1WFZ+Z9Lzd6JgfA/81S0qz9GKYwB5jxCahM90M
NvsFKwH8M3F0Yla357yHTd711ZnHYL5qccMcbUEqVYz84ltvfpCFZY58MTRXmcNnHVcmg6cvxXax
xnCtLE8ELNm1h5Nc9s05m/itt0kac4jP44vH1ZsVFZnZEBAhdjzJ0RfpqWKAsmo7KEE3xwhfZ+WR
q+LDgDaBy7VPVqD4GKfG2/VDXF69pC2uVF7wsKwiGgJcq7hWBtMxMz9TyNrNByC7889OySfDUIbp
PgwhS+haucgqAQ5qvOJEn3kC+AuMHuAiaFihA3dpd5gLsYpE/XuMuT0zN11aE06VRocRMAOz2LYS
yVxmllSGGBCcrmGHRw9ho2xFdVR4HHYGCXRM1s1RiX3H2fPYRMab6wc16fLJXqxY/9KuJOi/UR2d
505sPuT5BK2tsAaTl13Se4eVy35C6J8dWqp8nIBW4d7qz6Od+tARnX+yDaK/BDSKVZRTEEChCD66
Y+xlw67Od41Tm7/cQJ0NFIK9FO6TpGd7q/UcStEZ5QcFva5y1+DSnOj3nq3Hcsz8gzkoqoIN+UZz
gLMxaJSOGV+dQsiQwPMt0HA4JZMsyVMRpTHuvLjdtuU7aYb6QNdOiKypKoGSYwPeuHVrCjYM6/T9
BSTOOsH7DIehg+xjj3jgoQOjA48aFOOwE4Nv73wZXw1XG8jbEGK0YGRXZbSKPDQnfCgXxSVy4wyI
bDUwdd4HfLYv1eCX99r0X+AbjBNO6jidysfOSs1HkqUJ4U6oKSlvqSDfr/pTo7VfbZwGWycznlkQ
2bhm7JeeqOmqHf1or2JjD6sNwAJPHfu8CyhTWaP1g6RgXrh16oQPLNe+mFWsHUpagE4a9eJLWERC
3YooUAoSFREGEabNZ1bbFAwBjWBDRIqVkeG9gpuy6gj08B6nlPeYLmXCk/wa0CSYSqEkIdRy7RKz
P6kqmi7AgJwTrUAx7x5/UR1RjdN2GtJRR+TN6DNv235nmtnP+f/GCHg8U0hdJjsOz0EMVM9baVeh
TUS2ieOmSNuUbEwIWulgIP7+VoYtc+uQHF3TlsE+C0md6LJhpO+m8jD0dfeS5sCYbg+Z7bpoleKu
K1/oH3ykgqU59ol4ADWOHrx+QEdTpeoz7UI+SbGR3BDLd+fJni+P818AfHusrNcIHOfSGQqil76t
JTRrH7bWHaL11SnDWauu9XRb458ydGrHaPM9QnBgfhnFta09+1qpmioedgsQ93T2GnSyUgCzGlx7
Ht435cmKGOG5LjIaA1nrTvf5xPKLhE/+ZFpEk1BbJwd6X/hd/IpLiiBF71W3sSbUrfJxp3kSOM8M
UUobQBg8nGnS5TN4htLTTRXa1qHOo8s40NYN0VhdhGc8gLQGe5CrqhY5NaBctqjQJCEXgJ5qEyMS
fQzW9ejdKTS3njpFB5TZKIhNxSaAQ0Z75gPFpACQqqjBLdhn+DFzUSreVuheo1OShas0ccWLh0eI
vR1vUA2TNSkYzjeNso6TSojN9dFVxe2I8XZiXRKq9jpqza0u9OyZf7jO+N2tN41Oli6PnekjGu2O
ZHjOr85rxKEta2MpSjJGcTP+UvMhSc8KsXMtYiTS7i/fFmsVdfpRJJQSGc+FbXfPOtebZ/aOmRLH
3tCTRdlpyY2CpvQWLBHRcklQ9sVInWox4XrYKAQgu//hBRBAIp7797zA06f626mN6r/dYCDr//2/
/okc+PN//Bc54P3B/MnRdZagfPk2q/09Uyz++N7V2x6ZY0BCdvZ/ZYqtP0BVdNc3LdvVTUSUfycH
hPGH4eo+QWOL4RCW3P8nObVh6v9q1HMoXHBt7q+mwTTJNv9F/SZ1Q8ydFOne6BmGKS0czoPbPcbU
lTyZGZamyDU4vNALf2A75qxIg7JGAf2/uqZRrLTUsFcymclci3N8WdjcRxz/B0RCzT3KZqEV9d42
pTbwKJtqixpQcO3X8hnayksyOnxBzzTQHuSgZGntkg81UV/jicFgCKd1LnEuJCPU//cXKCCCj3//
1tQ5G0SdxROHOdzRL9r3rtPTR5+b+yIeDfMkeM5qtrKe4wCeYFTDqhhD52712YJ4/k0ECBRRY9Fy
mxM2jWkpnlUm9zYCViwjrv0+cGH57uj5O+oc5L6IL2r6zmgB3owJ2AKqrFuAlDpFXBlXX5qGdo4n
ab4MG3svJpr3VFMkrMFpywSqXbhBsPMQ2y6J5EL0+mrtOvQIeTQo6KazFybIdlS9y5GMsusPvx16
70JtOzI9tMrZ4W9+TtVgcpSBuCug20NVLycnfRoaJsKzRW3SFXpthHCL6ReTpJ/sQRGZTK+jYXyU
RfTFtooywtx4kNLfgi+hgxxnQwd7NL/M56cdaCgOpfrTUeOG4N8juACxRtNAD3EZWu3k+tgZst8Y
WvgbN5KDHDWjoeni9zJeXURkflwxgU2Nexazk3SnUxcl4cqRjEhH/92bS16b1HlXPQIfP3n0VZYs
hRYeE2xThIP6Ff+EayAzSgRG57OwbAo+a1o+Sf5ukmUes4jKVPE7dJJDGNE3WGZ0XsU4Qa0ZtIx3
ZA22fT7A2Hn0phiswtlXfJh0XXUNEVNJhcbIwCEJ431natma/1CKX3ZuZAN+RAwB3XctpIArqHKA
tGTY2Eb0QjMy6Y4cSFpn8MKvIAO/imFQF8it9Ng/tqbNQLnk15B6qVya2jVJih9wiiZCuTm2YdjM
YPPpsQ+jK2e6D6CiRUSsN9aCd7+z/GVfYXZRjDD12GBUVk/LKHW3aqSkKETB4TuCfkyd1lDusPY4
/EaCRj+xM7Dk5ZMs6vGNwAugpwgfTBlzn/UrH2gtuQVBdfMLI1sB9qx0jI8rMdAGSMh3Hxv13eHt
kHzmXXd0bPLaTohKuZDFQaO4fYFz89xm9RMLnBcoFlKvaS9XIpy+OPvw6cxcHQYOtBYD98q+x1nj
LknSQZPz5uwnuouywD96fnDRc0WgPjgwNsHkVwX8oPR8T7cdG8Z6IvSajVuvU1dipNxK41cjxtCS
iYREZ5jw2/CHfVXiKuTFe5taBvG1eJuIJ2zbwXhGrXQIgsFZBnX3y/UNrIPePsyqW142p8xqvgoP
+pqP8nhrDYhktWCO4OvT78pjLWMnfnvrUv/Dd6OR3z8zCn/MTcrIsq+Wm/AmQGi2ZKZLys+ofwED
WpeYIuOidbN3rG4oVJAQshfhPSV6jn6OXk1vNf4vzvBQymnIRiHK3RyFJOw57H50/v425DDt0+yk
t8/jbA4xQIiPg3TTS1iR5oQZXQYZLje/tCt29zURX79sl5Jk8xvZwE3V0xVjOapYRp2i2NQYkDsk
gb+Ka6GvxrnLSorpweO5s+QS0C+mjLN5N1hfgdbJY4tzZ0WbSHY1o0guR6O7tZEIj13c/PUl5I35
/W3N8Qkv1fyvZSoy+7185GaHjEjQBeolA0D2/Oe+v3Adp2oxCrmfUDy+Rt1Ml3IPWKAD5tT87U4s
bJpTrQFST+H8RqLUbAAKP1adEx1KWVLNyM12icnZuESz9W9oQSa1vPHuI4EcDvx5uhNzmp9VOQC6
Ozbr77/qecGzNjOxVafXOwO4jCg8C+gasDK02CiEVU+83mnabRIocl8ECDm4tSgXiun3yEFtCMz6
zW5o0m2mqrxIEIWdV1coF8eyOtuqF4u6pSUBJ3O57WfnkZ/rPzthOldHjnITiSY+0P0Xb52oAD+J
DG/TWjrAZ0PyHM+ijzDfSue2qzx8gGAzkZePy3hMfoBq8Qgbm6G6ZRMWuab3TpQk8Pw22ptMUvk4
zL9HdnxZGrePI2KyHQsStSy0dt778Rea2OsXSQZ4nWYq2NUDo2UN4daDrOxlO/bFleVAcgkpxKQF
rTmYUQIDohL/ztoeGU+w4opCSUNUntXgpPvSBsPQY/cxh0FedKF/b/VSPPLcY2cTPgEn6UtYmIMx
0tTgx4kgVt6Kq2bxYiOoSSFkO1z7Cbes4fnOWxLZN9/bwzynZ92y7dXAlBrubltXkr5A1/HuXt9g
ERwZypPOjB7KoK6RP0WcQerEBUOhqpTAHjofEDjgnuSc92zgOgeIrX7FT+ZGccwja9r3VhDcVISi
yAsj6LDKW9j0tV3sIu+3hSABqRyJ4TEzxgcMrdMDTAk1pVGVr2VXggnJfCdmScoYoktp/cdk1qeo
b5OKjlPFiCn/1v7Urlj8jfK5gAyqwzqYEl7Bxszi1IyJ0AuYh3DWtjQzs2vOCO/3FzETvZ37YM6E
L2f6Eg0A1G878780iaareGaCeZPWgOlwwoELMdzN7HBlKXMl60JQrpDwepwZY4yg4MYp4HExE8i8
KKeDmqnkLB/tA8796SB8NpTlxM8gBmMOZ545A2wGweDkB+o8zcwzdBL4cz+T0BZIND/hisoAKOl6
5qXtmZw2QagTt6nPXd4RVA37F3o+KQ0Auv7+kn5D2BU4tsOKKJj57H4mtceZ2fZnejtt4LiNmegG
BJU7AeStz7R3NnPfXNZmO4u/bGcmPAAOd2ZKXAmCWVDj1cyPmzNJrsUw5cVMoYuZQv/Hl3/750yw
dWvm1zlgzyj7TLUn4O18SPFDnol3E/Qd+FrbGzMN739z8WzLwglSXp+ZeWyPzs2ZOfq+f69nrh5i
U733oPbNzNybM30fzBx+HELkezObb89PpJpKs4UQtLEO01mNTv9k0F52ztoSd1WaEJBPIkaN8quB
ZCPpQF8V6bKlnWEHpmyhXgPXkOWMMrwztY8dlS8BCmyKxxzzWE5oKKQZTgzBjYYD0bCW7BwpEony
N0vElz70WdpL41GYZbKlkUHt9cSpb5NBW4yTxQR4lHPHYrUdBjyETZB4O23qnbeonskhz3ruIjdc
mx7vI5pp+iVdTVxw65yC4nmpkIrkYTKS+CKyme5j2uw0InmVsnpXVT8DXrNS3IxeNW/mj0U5fsr2
TThmQubbC9aocZnvZf6NGaK6xwntuR3dJMsKDGA7cbhc+bHdfIoRlzf92a8qHdxtaZGzNT12e1Xa
FxuZk7VLIqnd2jrWNvyKnWPVNj4EQkPHSTexw6LhthjZVjmVrQ7f3zIUlIs2tavL97d5CZMVtfnT
yI797tfmwq1S8eLwL3LlhP42eHCYDbTkVU5kfocQAsdMefDUCuXuxp0S497ANUa6Ti8J+PP3F45K
im1EncQrS/cznvVvhfLtn8LWKG5HOHkr+6whT8VsJm5LasPpBto29P++xbV5d2yjeOiGjONOWzPP
ynFghlAcR432xIteEy+UUpefHgXoprKHL1lS+QvH17HIw3dH4Ca6EDmsFrWHB9uIOgS6UxqcJJqD
obdP0ujNfTywo+yEy72F9rIloiJtHZTFQ5PBA3aSfhPPVGx4C2MpIVRwsMgHHYXqxL/wk6Y0+YSn
JayxvvUT1thaxOpU2fUlj930aUrjp1Bn3yax9kZmN0uIwDX7QKcWPJ1o84ZQ6MfqMxrN6pSyiQbp
gX9Wzk2ytF7KKpOHWKNEuFaBfauYH/tZmh5rU3duRVdgMSwT1N9pvDfQ/ywr3jlbND/WU5gQa2qS
MTggsXbXljYVG22kOlHhAt/WplXsorLlTUN2jr2FCiinC4MnK9PcU1JWn6SBgicst4RCJ7feZinN
8X0kXstqHjpDUnscYDYKCeehMD20imZKJVBTOJ8lx0wxlPhImv5HppivVm30C5bkzcJn+G4gH0IX
nY8bs8bPQFGlOAmLRa3XmrwPbYcFXc9CNjR58LSJO239ogt3OXpipqzlJQm64gfGc3dOb3nXAdPp
qZT8l4SgsT8S69MI+mRfxi3AkS/WBb/pFfaU6Nza2rSwpEZ0nM0btm8g5ESi5HIwrWxDbbxJ2lTf
tTwPN0mS5bsqCLyFqGml6ga3PwJQLm2FBbw3B3jGkOh3SOvjtvJTdEcV7bXWYGXbZrL4cddksvIo
ZX87lFiec/9qiSy/BHyeL3I9A2fCDs+BQiu0w59/6Bnph54qk0+HxHswwk7uVYOyzOBDagxpfOsH
N7/XkUKcPDCWC0tQFJZ/1os3ld2WBfsBjSz0fl3skTKfDeKtvOQ54DNRNHKr3oxV1640b2BZLT1g
ugAcMhzWfh0UG1aQGjQes0iCa3LN9TB8rorhimG0uzbaS1tM+VXNil34Niw71t2o42pLC/x40quK
WB9GQl1RIlAOKL+kK07f3waOOtBF0J97JX70jkBeaPD4DnzN/spwdLBpsd95MVy6tr27mp69CA8e
pyMcfXBkoW5gIChL5+k1L7dOJtnPFkhnqawovBIzVnRNu9a6T4WYl3hz0TaB7Ygj0FnXCvuix909
zHgqFF16EX4/kc+sm62Z0Iyp1e1z9tIq198mmMYxIK1M3M6X2hr2Ehv+o+Q2sSgKv9y1dlpdc3oS
8N9uB29w3hPfe5F95m+zugwOCZ7ToAL54Oz0y3EOlRlmX/hSbphG1C5CMc4cP9YWTkogpKRC6ZbP
X2zuTAtLlcmmaAK5B8/Y26RoqI/tpmyXBtODG/iEnld5r3+hxqRg187NlW+jiE9MPPNxbvpvqD3e
uHhov+aeUtvO0Zi31QSOwbNDDEm6DosRMYbphSc3s/zbNNH7ragA/QxC7Yc7qOhp0txVGAXOFhPI
sHGKTnuReXaB0G5+itBN2G1RE9Bxi9pFrdtuo8ZMT7MFcYFrioeB0dpYbNsoOX7/UW3WNw56/jqn
quOGNg6jnkfWXwuAXUXWfU4U2awqgiQbnxXc42Bg06aTgWXdRJKSAg7/kWi/2lgckY+180BqR561
dBIL3u7EY26OO1YIVi3EYNO0RYsXbt0CulTndnJhU0l1i8ADQ2b7y3B7nyVQ3D6U1bDSfXwyAP05
BJCAs+AP9XmukRQmNRB0gfalZj98fzG7Bl+LXZXbPOprxOl5tpwiRgmal/cPSk3gSlOrLq7Pcc50
WSlGvWgP5Uh+WNcmZk74b+h3lCXgJ+4qtg8zEMyVMjZ46pDGpv4hgadwJsLPAgw0TaMfSZkUa44l
9lsYJ+mCjLOz7dDHMJTM3UNpMyddfv9hXVlwQ86z3hXj8fuLHVbFrk+te5+l7YsWZU8IxsKbDG1Q
Yo1STShWf4slx9vEUz9+dMUpauURzCNEfdTml95judJl4r3XVP+cN/3Ri+gZ7weJzoIjG/D8AYCt
Wxm9/pJoKetNcZ8c4a47+p2xwAg+CZHhDuiQt1EtqPAeeezgUsJRKlHEeStbYwpilQVTRRwcKRPE
OGr55XNSWliJg8aVF9gidKGFBf0aQ5VpmwEkoYq7ikVD98F981NMI8C4xwsyP82JSYYIqqAltriz
J787alYxpoLG2VSkS9EotmWVyeNF7mxeckOJgcDIuwcvacKNEbgAa8Jfgbjzp8Gg2T8XaP8c7i2c
8SGS4Z89R611pxhIJwgDcz8pXOUZd/pUiRV0d1yyx0E0T1EUrP0KInBoEpC+vOy3hjZ3i9HLnlXx
waWed403Cn9DQ7A1Kk0AuOgc0mTN+Pa17HSMzFN0pX5MrOx+Dpnw6lj1L13o/jTFAMkorPc+kvrV
NvLPIhirV2CbcB/73riqwcNfw0iv6fPVy/33X5VD/dbqVrOymJitskhznpqQgwbYQ7ir7NF5Ahea
DjgXZulbM22TwiuXKan6q1+ED9bAYVfN33VaRBn7VC/VaBl7dk37SFbePeTKubHk4K1Y18i7bYG4
ORyasc3hK2mkOhEGS5ct86CNZG24Fj0mzZR9LKwgP4yGsmiGMtknPrHmQsPSCCJZgws53VNcjKti
EOLm84t/YoamoO4tuaHjQf//vNf5J+PsfyeXLOFKvKv/fvlza3/9SP85LPrn/+SvlY/zhyvY2tjc
5wi6fe91/mvlQx+p7qCDtekBNT2Wk/8Ii1Jj5gkXXSyhUAPLnuAv1XnbhP/5HwaGWcs1HN00592S
RQPXXyrdf1ICy1/5f33/t/+r4szgQfKvYVHhmq4lWOIatKKa7r+sfEpHESqPDEEikF0uuxjAXXo5
MPCZ60L3o8e+st/IcE9XKdKjD0cbjddQK1AOOmaBlIeRrTCj1fcWKKoVfRXumK1JNUFJZzlmmAbc
xJ3BE2tGUJoZRklnLKUfz+OMqRRWGh07WZ+agryFhcyuLAhH06g9MLphrJElQ75tZvjFmDEYFmHY
QGY0xpwhmXjGZZIZnNGg6GO9jk5GkMEBeg4nHZL5Ro9AkUqA6RRNHH+B+JzK+WB+4u9i8gsM/eSG
KBbgDpwrKbYAaRFUj5jxHtSMTF9itTfKAPaHt9uvVo+BwGc6yLB7bx7jMCVhbDNCD1EbP+2dGShi
vyyYJk1v7jdrBHQ0zvTRjCGRkspXckaT+DVzmJxxJSCZ9JJBMDlmPp0DjUQL2SWA8vjDktM9acN7
x6fxmeUdIBRElDajUcEMScXQUu2MTVnwU9Srf86Zvp+Gj9U03sTfoNU3cjXDVxmHV1mDYyHOZD5g
MHYvJY7MBmTLCdxrO7NcQ0P6zSzoI3BRYWYTLQsCEGAXgFNt0ggwvsAndPSK6rfXek8RzuutmMGx
bkbIXFM7dR3sLSGXdGuhBhxKRm8NrahLfh4rHMDRV1pXX5124GWlH3s9Uyu9cF+YiwzraSbZUPJk
q2qm2+LBeuBo1O7ikT4B+DeXXYZeu9FTAR+0EkHPZd+iadbty3ablyuYI21LNOIClBzt+Mi3VyRL
sm/sTgHgtTOJR0jsyZ7ZPANIL59pvWzm9iIAvmom+ajXWLmGyW89yZxtBu7nzNwf591jMJOAI0hg
PbOBcqYECVe4C1Sk3cpt1LrMcVg4LpZIL5AfY2Ej7qAyBkoOdPqbQewgyANjWjsYQ3aSDBk3T5x5
eQ2PUoftvnWaR2Oqix1PeX0tzYDNougPosS1GI8FHKRvvtq+abwJUXId5FiwczSoYaczWBNY3bPN
uuIbG+iBLAM7zZjlCbhLIqOsB4sDdnwsdzOd2c6cpgWwiR3Uv5XDqZhJTm9mOpOZ7ky+Oc+aj9t8
AK3Kx/6EI665gy8vetkv/dJIXnkCyg0bNymLc+k5lPuMMkQ3jfqshijchVmSMOYa0kXpTeTSvnnU
mUyNR/mLPZ92TDzKQXrp7jVp0fkd9N4aMv2X78hph97Y3PpjxC2kqOhbkpdUr8MXSEFGPJ77BWgU
05zu7FMv/Cz8wjm1DY4t2wrS9RRNv23GOjdPdE/Mg7Its43Iy9f1jOWyY8qQhTbNQxwyfiI1opRu
bOxcI0brxt629qX9WqkRd/255bZ/6+DwbpocLh123FWM+HZdJ7Z4ATbWiyw4ZG+ikTW1HpLcBQ3p
jO/VsoUpO9SyJmPsh5/lFKeHxEn21jg+9WJst7wao0XpVyNr5lEssFJuzCbV1mZW80MNCnvtFQ6r
rtBMODM54QFxjXwmpG3jgprEyuvyo2ENyW7KEHVOUy72Da3vWW3Q0sNHybMhUwKAbvu7CMLpWIr0
IDStPvpj8COYUiQY6Av3FoFIWTr5odZfbLa3J9tjT0a94iILErkpQrYInBebc0BpDsCLPGRcbq5c
ndE6OpLUBeqafd3WWFQauau1ibBjcCr7nv5qLX2Ji1DjNZ7bi0w9iaHLHka8d1aadFdZ+cuqzoot
E1xr6ZWSCgXlvMa6jWzNmCTzGG4KY2+Y6+D/sHcmzW0z6Zb+L71uVGBKJLDoDUlwHiRqtDYIS7Ix
z4nx1/cDV/WN+qr71o277w3DIVuWSILIzPec8xxMSbE3Jad+2Wc7TAQFvb/7qs1/wiTZNm4bkjy3
nUumxspnhJpRcTaB1nUiehzDcO82MWjymLit7HE7GsGjHs/9Ge7TU28aDa59RP7IBtGZp8mB8LX9
A+sgG+19DUeKepXUu+dddm9iofYOg7HThBMWbUo1vjE0/dlyKOjNjX1g1gBCdFRCL5PRuXNAo2WW
bDa9zm5Wa72NCxznKxG+UvWITL9kyqg28zLziUUMooDmMqiB6AWRpAGlI+zcL3t3ZwS2uTERb/dG
DXZnYiBxF7wsOkHyx8HgJ+iNEnsnRaabSd1nzXgAAEjKjOkev4IKdlEQQTfFYudkoUHYABg7G1yy
1W1knsIzECP3nAVOwgGszqC92mQhy3KC2Fbkpwkdi+81tzm+cKogugK1iPOuw6fTJuZxpEfku8Ws
u83y8Tr22rgKtXm+pR1TUdXY+AuHLU4I+xBrmfQlngj04XIXJgPCYALwrjW6TwltkUlOEO3z0RBE
lZL82DizH2nhdDTLHHhEQ0mbo4jc5wlJvLw7AIinJgz7ZW+y0ZCc9f3EcLaU6gFPZdhRhfrig4ez
GNSntspKFJLA8G3idb7a0P4soUfWP104t9s2MaZNn2razk6KfM2zaB9ZBKy1bIp5W3x3qU2iNE8L
dvZUavmiClPaQqvkUYOivBkJADEnnUiX5A2/0zjvE9OItrNoo49As8jnGMaLXhfcfScT7aJxN+nU
x9fOqcd9F9VwVpvYO2VZVe6AyLjsvigIpHYN6/NskqqDLxpR8XK062UYb0AFtQxNbDlKKaKsmfUY
E9IHMAOWkjLmS1SI8uKBTCA7D3igrmW6o+ykJWk3GtBR3X6DpEyfkcP8MWNg9NNu21fHctynFkWS
ZCIh+Mk1jZ90RdGQvk30GKRRSIIP6G29hooaHJMuuoZCyXPWJ0e9jvP9GLXuYcrDS1kMdJBGsX0p
HT+xOnEPIsZCmuy6d87Dv9zE0r9qkeyHvH2OZ1Xvg5K6jFjTIWxijJMWeQyaDe1zNTHtM+rM2fxR
poc03XP5oY0W0gRBDAFJG6j79CKXYGEg3xyRXqLRxJc8Ictj5SWpW5lP5jD9JFyin+McQnlBgHAT
Dr13dEtSoXXUrSAvNQ8tUwic9MnTLBGqA7ss/DEBahxEGAtkRFWRqmkKYMJ/blL6SwjfHubog7Bc
t+Z4y15svrmyeXdncNjms2J4VUNp440kzaVMk/SeVT3VkCiiqngDRv6UjYs9CEDkykqdgyJ7DbNM
3Mq88u1KteupZkXKRrRPDzi8TdzSGk+6KXEjC+9oTtwSQxabJS+59+R3DWJ2PY01GY2ClBdKFfBT
PEklLInUjG/6PO1D0aCup4G2C6Psd2ZEv0siW/48vSvCyZumcq1Tog2XBNrAqZOM2wesxs+00qiz
1Y6+0WJ8pE12NxeYgTfsyhHxAWugBxniBNYzTfw0fPSKyfrKJ1ATkHUYPoBRU1p20oFTQw02CPwM
jXlL0vJdhF1Nf6RZZ8APJndVp0u4LpzmTUhV/d2Mg3RjRdjUPFl/xF5XX8dCMPtuMJKn9metQONX
mb3TZBK99eZP8vbZZ09iBdIbklCf/3DMLD2XM/GNiHD0zpRglxcWmGCb+tgHYEJL4qwrJkbgQ0sc
rSzv00EfbGhOXbtLAIoiG0GOH8uB/E+I09bIoa1QIbdy9FRsa9EGFwl4FFttEuwCm/aBygFXr1NG
uymThfoFgPaS5Fxq86xeeq8c7yV3L0oW3R+WFhfPnWW30PWKN3Jw5TuAy9R2nfcirQ6E55nGZpp1
b/ifsELkxtdIESVzRueX6ikcwsc21wxBmLo7vmG4uGFnCPZy7gc8Ihkdd25anrx5bZFKesj1PoXy
XpiQ2mdupi9Jats/TEuRenHSajfxnz9RhVKfimLCi9M2T10yRntB3JuIlo16p8bEn1HT93lPk3If
JzSdIkOcLCvBxNEIn5chZe3WnA88X0NNoL0drHKt2PUfG4MWJl0tglSZ0Pk3Zxc2BOqBuDBlinL+
Q1jAQGuL53aeI5IF3N8wYn2iq9ynJjsmkWdcRdDjQ6DrgYRy8QPsSrqVppb4UBQuo7JpD5ra/lJL
yqSQSR4Rrm4udbo/ypwNn95DOEhvmju0P8w3LRL1D4l0cAgtEtOWPeYHL+djWhInUrgE2Cq6dxQM
91RM/P1UQxklGXzKPDxpgK1rHzP7G7ckxxdFEZ1Gw2247iEWRt1Q+GFMGJshGvHeplgJzbLuFm7l
vmZilrXjM44P88Jbc4y7Eem/aKNrZ+2JFJqwX4nFBeNgMpmko64fDsRLX51ycrdT1xynjcr6+mVk
cmpwEEXry6CdVOlxwuBD4NtM2OZZ4WGYcAuWXmtyUsPujFobToTuoa4XY5uvG2rKIEta7Lbh8FEs
cHYLgt5J8akneUA+oaFWAneBSvX5Rr/Kc1Kne+w//WPpGP4QqOiiL2JSyFFv5S5sPCn4vMRmI3Yt
81GMHV6+IZFLfqTFN4krpT/igXWOvQPOU2j9Sms0AUU5jY+i8m4AF0p/oOsRMnGI2tB7gNAnHABK
acHWgurrOyWMz8nz8l07J++qZ7CK6VDsQjlyfMkn1q/2pwlsCe3TERz8ovhqRd4TrGrxCEuUHY3s
XnhC+VM1WKv5txGOzesggpOC6HPGfWAoB0Kj4GDY4EVSrTZC/ZlmH5xf/dPL3vVKFz9izba3nTsh
CQ/ug1VU6tkearmZNTO7IXfm+4jY5rGL1HTOtExtqTwJ7xBopnVZuN17YCYfWWEbC/QZ+CDFLaqQ
xTppMCBBjCqp9she+ammz6Yy38CuNx4sL6KCyq7fWLDRWxuqXBrTLpAZcoiP3NMwG8vX0Cmh+QXt
62yn9SoLihWDBfNxzl3QVDoZZ6bC8CPHqGE+Ofc3+st4G5Y3LwzEyPFVAhFWznNC9ceagbmKO+PL
67dzAMnbDQ3K9yaCOaQEh50yScS6GJqg+MfVtaxBtCsz5/zAdhkIKUnjxJo21kBPOJa4X3Gtj4es
dvsH9HPyJWqm4mW6Z7hgXr27rU/2Aku2VvAG5EoUZrdxVSthi6c47FMFWqJa3C1skCEnfXq1rE5R
TndlLkO22kn+WmrCOkhWk4jYzk02L+W8cMYDIPFc2mI92qYDC8F4aDkdr3ErNxBRjeLy5yHHJnTp
Qd6WQXWmbzM5x9kPZEx18kQ1kDgoNiKWZLq1CW4Kk4OCHO46U2a4Ddd2NBVoJt5HLZPxgmKC5zIY
c27S/bDJR4YvBDr5vfS0PdtpDPEFt/7BUt0ttbj/NcQk/IJ//OwEA5OliINkWSVbxHHzNpLII4ek
hTvbmU9Bh+oV1XnyZspHUiQP7Jrqo8eAnRea7gT8m0fIOJs+e6PtmP7jQiek4H0Dp892XWF+Y3nE
AD1G72atc9yIp4k7mvVkUkaO7QywR6CdO6b7jUqDsz1E5BaQxQS6wHI/DvzcbcstBYxPeSDLwzwS
BuIeZLgAXwXVZ0QuDW0d2c3OjLHwlXqqvVAiujMXLPA4B90WpQ7nMx14KxfFflOb9ETGJXDdqP/W
klywGZTfbdyupRTOhUFesxqthJznrO2GXGvPcoi0lewqws4tHSuy7h9VR30bPUdgwGpF3WepXzMF
AtvysiW+2UDVnw9Jkz1PHnWoVUjg2BmXDSgFvx6o1y0+wsyHacINh004K4x5ir0USI2NmA31d232
1BNok3Zg3LbLQOhe9SaTWwBJWpT110pjd5km4K6x7W4mmMNbC91nRzHH96xivIwsG8uZToeDu0Sn
5bhLmhq4dSxB2+STzUXFJphTkL2FC5QA3wnvySzKa6HzDmBiXfWl8vyYzPlmKBhKcXFHlO1ypIKL
St1HCZsyUqb2VIq0OORNdGB/C5vcazCUNiEEi5QLO+m/SOLVewXFZd2B1lzrNu8X4amwyfQb4wrK
WKhR4UN1c0Wh9hwLwn1N0TdxvFh4fmVX7yqOuZjr+ZwMdnGe+uGowejiwxx9Bam6qrzCMqWPnybY
7J0e2n5qtBg+c9gaNnePQKPEiswcu8znCvHtmjsR9x3ZfigHCTMZSM309OIalLwsBxUWc8Z21RIJ
lU9COkhPMdUDAcvWQMw/IaMOcNi+qvYjz1PHVx5sEXwaPfipJdXGNHWlaLRxxYvFzXpVc/aGVKf+
fx3frz+lfv9FHZ9FrgtN4T+XUJ5iwmjlXzSUf3zPPzQUcHl/szDuuhhv0fdRUf4DuGno3t9sNDMy
5675j2zM/4nNyL/xZTCdOoEb4aKy/IeGYpp/48tEXUjVCMeFdv7f0VDMBaf59/bFw/f/+h/CWNQd
Q3cJ4biObfJ7/BW3aQwa88g2Lk/WtDiHM3tPpRWHlVVDw8xqBFW4D2NMt/EUemylmJd5QfEkGvE5
ZtzIxmHapxPktgRqOZuemDRCaL9GkfPSh3LrmMXe7JJPbepBrlmHdsAY1Xjer1CNH8x/y90/vfj/
D0nIBkT6fz0dS1q2iYHPIz679A5+/bzHsHeQn/4nxsop8ryuOM2q/U2sAnF8dl6HYaYJyHKeIXTW
2FXucMCcB2/sD4RNZr/U6dxkw9E+ZMlj5jDIT0vZnDC2fo9lae/bwD4gVYYnszZ3y8npQOZeHuRQ
0mnDu7uLJu+XogJ6y52NEp+A1O0AkXCNRGL4LZyftZlCTTQChyQ6PtxH2VnDgaUIn3DxEWBjfsdt
66ztFpwPT61kG9trq3//2hj/KpYtbzUJLtfhcls0vSU/9U+vTVFmMp7dpjjRRwityJ3vxeh+oIRg
16Dcez0VWBfwQAzbsMVfbGRnmuu/OQWCnW+63ocwcf33v5L5rzWQOnslPmGeIZEQ0RH5cPzzryQC
fK9asPhLCiXWeFDk1mW8ixmamAdT5b3nsjrM2jhSlB5W+7DnrF5U2b2s4zM0RzoJwvI39RSQo4Nk
3urUap9GEQVwUxYvx1j6Ro4ZahAyXPfyXGZFdCiQJ+9tnW/+/ZMBRfevF5+9PBVBPBubp0Qf/euz
gVRnEqUso5No+8a3vK+YJoBj01MF3XY61qUyiw+c1Fzf6ldMwaMaV3kvG2hHHmv6eoCQCoRN628S
NwAdvRHG9gDaT8aKZHY/5mr8bdoPbsJF7PWUolAY+4D0p/XY/5Fh7APlT77l8MwNB2yANtJxE8/1
I/WKm1LS0cEdim0+h5qcwZI/La4zltrkUNvjWXbiI6FS6YlmP/AuATXkOYkBzCyduxrF9By7gWS4
o9nkSiEB4aM16LTQH4N2JDvRkXylXe/Vw+1t2YxG2lo6K+Eipzqeq/BMTphEsfaNg8ofBm/QTzUK
ka4HYl1UsnjXo/IiscO+5xaJvICKZKExIl52NUPvfrZhpj3rI2RxekCjNHoNTYZ9DtVw7PnH+1xM
dCIYtJBXj6YXmNtC4XDLYek6Hd3oGT2NfmXOOimERv+h17t6ZLc5YQ96auWwo1QKHYMSKDfxy5YD
Ywurfm3EbXcuaxrY0ybFnDt+cD/N3iMlyx0LPsJivYXpMv8wapBCyFjIwfp4Qk5Lt0m4NnT+nde7
7lOXruEv0Ig81/L1v7js3EVQ/8tNT9g215wn7OVT5Bj/Gny0AaDMk5TVsQ8YoDOnbDYE0jGXDmgQ
HZUH3KWqgL4mAnzGmKq9t1SZd8tcDLBf3VJyHgXUnRP/5WAkx5WMShvLV/K70KlOXQC87Ps6cxd7
kXmUS4l6PdM1x2YO39BSsZ6BKj4VDiAf2jqNmRp2QUj3HGZ0HdP0XB/7zu/CqPwwQnnyQo/WlkB7
A/+Y/Ha5AbcsBF5rm7/RBwO3hLlSGe49XZRCG+RYnXrheWwZrdIc30W0G3RUyQ9LqXzmUS8fWVqF
ILn4aKu75anp7pFXM3Tn1AuLFKYsGrU17GzcDJ0wMmowYW94y4PGrX/dYRTb8hqPR2t5+PMnPILj
kdHxdGQ82m2CeEmZjwUQCntMrlqawl9oGUX//WthkfpdKRmw2FmxpuJwBYcZAAbUfKDBfbXF2fUZ
B+1XmI9M1l1tF9nQKRxFeL9oyNLAckoEwwlibBX3AOIoU5r6mV1uFrFDxenNo7ei9U5GC3Q6D/dj
az62aZjR4hM/QWP85VbFd2rUqPxT9kI4kYxJc8orMW5Isp9srWo5fG4HF/wAwZL3cGaIoTyLlBGc
0xnY2inA/MyY5XfdMyON5xn8VeFsrK7+nGdOSlMwpigJ04seRN80NfwKI3db5vUeI9WWioMbxFxC
3u0bI+ATkXNz55kgkpZnOIurJ5B3RqZY2vjL9jgWgUHcGg0lPHP2w6T8C90LHyGfKZVedSZdiOfz
a4HrnQ6o+gOAI5H2MaAHm7OhGVrMLElWtJrfjT0Wrrq4Mf+Dmya9HwQRd3rG85UIu9Kl1hui00pM
trm4uL9mEslkJJttKfvpSnUJwiYI+7H7ABECpGvQfmeN6BEqIueWWBapdt4qPSy1rZXpnBym6h8P
ni1/gaFmnB4zH8+oJvViFJ1Bpxq9rhO3RwCwEBHHRjsPZGJP0vpsJk5WUgN1leeuA2xYw53mORFX
8lSD4x88zXctGtrIPx9RsowHVbg1Y530NQg4rg3meMjd5smZDFYRUz14zaj5daue2fCAaSFncw3w
MN7AIghel4AWDW63Bb0ykRe6D/SfncJAHy52ggRBgQX3Dj8ZM2ObYQKFrjashxIfZ9h5rxIzVx/S
wwLYxd1BUJG7yuqgqM6bdGSJwI0i1onFMcWZLPCWDiXGrB3embzvXbl8d0wc+KVlrkHTiUTVZrZ3
1phom7j1vByOo5Zyo8E+BsDZSd1Xe+bOr8cmWSDYBkPcY9Cn0cQOoLphDz7/eQjKS+myuqdUoG7o
uWYEZbRq2znDL6OCNxF6b6Lm8jOm8I2+I/2JNhb0kg9tbkCKaJ3xgELc7oq8RrT0yvlYR+w4mlFq
Pj6EmQ9kkhyoykBRjEW379mhaUwlzvoCMsmMFxUAzWldQtht/qD18FH1nJgsjjcs7sXg4OSZPiDF
xDiOG9+m+nHFxqoAjss50mMb9FxW6cbDKgLZ0JqIGD1lboDTg00YVkjoSJHhXb1J864jtn1WGRKz
bUfEN9Yq+cQUKvcbs+RvuwzunFZcQvTFC1GMY/6Bz9izX4kR4FC1hNzST/w9ccI4zKEbXhreYyJr
XDCuljws2U18qC0JE6u6Swo9KKwBidoX3qUpaYpw8D6lbTPc0zKNN709U7Fla+UWwoa1HrFfVpjD
tiHZ0m1bbQ0TVzrBUZzBZeSum6p9MhS9yLTfsXT2COozwBWlQXQb0gEIyOw+0zbVbhtyBCYgiouB
NcjmiPDi1sp5zGpm/zqRRiLy4OQKBrV5iOvi1XFitS2i9Nbgf+alu1CpJkh7xnDtcdSM/TLyA53x
mgXavSVF+5Tp+pe0eacylKbZYoorVNNiXK6C+hZ6DsCYIjwqbTP2cfbAscFEn1DBhk1eAEKvAMQJ
kbPCh7LJqSRjrOmGCKS5d2uTeDXNSMUQZd5oxRv2KWQBtyPLR8k6OCx0qKYt2p2k4fEo/vpQpoqr
z+WQ0hY01nBaCU+aVkGRCeLHjurYpof14shmfoj4JJ86O35KImnfCLX/MZr/eZibgZtJQ50xXU5X
w0u2sIAY4ydUhJPdXlEtzGv9ZE8BUz7qQ90QbIxBqQwntCzFz0uOxwJP7CTaTnYL8cUFSO12OIkj
szT40BUJvcI5KpuB0RP6gvEDszH2AA3InAV3PbCLbgMRKQN9bXWXPKJLW5Ljbsx0egZ5uU1wKfE+
us4pM33u0eirRRjsyxgqp8ZMX1gq/JlNSzE0HyIjYgWRAIXG9HGYRLSzPWyrGqV6p9QhEh8DPxkS
Jln6lwdkd1Oz7uNcwrtXsPd2l4cAH9U02BNG3ngTZRqEsB5QXgW5EWcihqJS3UgUbNJS2bfRGs9K
/2qEM5w43DkYMqbHP7FQq6x80+P0O9h0iGtmSQDaoRdUb4xrnf/MJVnBVfnnUVJujn6KizzJmfwR
8aBmKPzZVxWrUYsqQF2QurR1py6DvsCyQsTzhOi6GsqDrS4pWW0iI4Xatl7B6wTHFEo9BkbSOSuY
QJhraxq5Gted9hCCpJ4/h4EHhivNYEv1hulb0Au5WNgU6XRXbWpOFSFGdhK6AfpV10ks6eNsH3pK
hyo9c84ajgUDB5hJ0WYkhl8ze34+gzz8+VMN6H5D5gh/31xyDDCjZ63pKJQmLr6phG6vyw4kp1XY
yBt3y5nHS+6QvOwgPfz9T2GQ9dvSRQgb7hQ85gQ4BKecHEwt4R9ymu0LicH8yw60vZtNWNC8+mfZ
UPfoYIjQwVOx7SY35VEuDOWNZxemvN5O4fpB7spdGsYnUjrrcena/vNAP2l+E1Fd7eVMsuHP1+aA
piQGb9d8AgiZUMK8xmiyTcsOD4d8aPvUvril+zWC69ureSwubQcWO4sQBisXYCNPzb7KFLh4kqeY
6VHcOxPbwiybw+DN5UvvtsZGx620E/nMlkNCwA7VTivqNQC74YMurnbVWjPqWNSb66pN9HzFVWMc
+Y3qdejlNcnMgqKRiGtBWPPB7HZ5gm4GBQeqfu2OX9CsvnrRtD47aGtn5kYE/Gsezo5Jc10/dG9j
PILjpcj7Qa9H16+FL0VhXKdUv2kifWFCtfLiEgxUbfb0GPSkcEWafhaVaA4T0Rt68XACTbOztXhx
T5OOPV4l0wukxuKNWboPApaQriPD/VDDPvDiikbzNPvN4dzCcNNwk54makXbDGCqNXzzitHzGXXJ
1SNqEw0qIWBG2xDvGv8XlQtVaGQvteectCkDgMtkmVgVpSLMvOLn0nPo24vtD0itKfgitMpReeGT
1svXNJitj9r1zLWQg3VmOQrvXm1//fl60XU1DeMBexFQdo92RyTpz19UHrN1CDXdtYpV9OC4DGn/
/GSaFnX4xVF7a4QJQWwxFAxTNh2cTJxt5JI1ox1Y6hZxBYckiSu9acNqwtm9wWXU6ObaHmPrDGe3
W2micVb4dGYscmdHMs/hEOlip1BwTCg93NW4AQzTINW1IMWbDsuyygN3F+jXjpN1QkMjEAd/yMFK
ezVtAbNj+VmXfqY5tmNbotwV6tSBxVuNsWxW7Lo4XgQ3PU1Wlt6pfaR4s2RJQUEUefhOS25fjBdW
SFzGJi2cGxQ0SsdR7mXRxv7y/WWYy1XBB3QYfhC1AWlpBR5KJ1QzqA/JNeghpKsaPl8CVoDzU9Fc
qhbfX0EWQDY/m65Ba5cBd+lG3rWce2FaJC9TBZk5E+m2jvVpjV/I2uFrvvNiHia723eJcS6tuL/A
YAbfGcImI83Yw8hcoUQuFAAyAnZPY3OpFz4F9JA1SMvQJtohsU3c8cTMjVRA8pLK2apJfoWW0K6L
4TMps+yYEeBR/Rroc3PjpI8NrRlSn1zdO9jAd09L+huDhOIoh5m9aph3T3HZDoukKzF5u+zpmiz4
RIJ4yLlijlrY0fBoVbNvTrZ2xoTkHauywnFHYm0FURn5WAzyQWZH/PAXhMT5nilBOQXTs9U0kL+P
bfcieqkOgZvcUo6CfTK9G8p+rAReNi0USMCJY66KDAbAEkqurSnfA1Z+yzvbu5Q20ERgjmqjm0H4
UBbG2Zi5JVZTTE0NB+w9jkkuV4Dcp7i1canrFbEq845B/bEaUn3LciQptfzUsti+6oG7Bq0QH7nq
7JMrOi7W7sneDXXfPrtzQwM9uCUmhYT5tEQLt5M9V+TXjHstKfAZK7xfwNo3VhlhMPg2y4g2m3j+
MT9ktPzVJGzP5PwIbsU2WZdgOMQqXROJttZTm6CpWBRCZJDWefXrwaou7pk+Cpw7trWPGaNI5JlT
1HRbwYdnzW98wdhjrh2W3zUH+f3U14c8nGs4GuMI96BlE0CToI1Hx82KhVrn7sfYSU6xrpxrT4nD
QIZqHsfPRjWa73RosahTAcSFMT5leoxhySJX1RNF8xosfimlfzg448dAzznLsyVndr0IOE77yS4k
3zYRVJaAhdYr5twnicosQhOfntLoLmiVpAwGt7wqxQgNGmW0RG2H7YQeaGrvdFYj2YZLN3hf7guG
UElv6Od8qBJ4St47rZBvgAcG30TjgTLl7EdjzrZxgVlWV9eMtQazJKAIN0fvidINPRW3JAiskygi
LBGht3T4BBWHtsDa6guhRrbZOyMBYmlJiIc66TCSAtBDEZtLfHcKwLyG9zt3Qv1x6Qc0Lavaq3Go
t4sYFTlDvqdf/ly3TUscGbOzTlB6A/xjgNiapmvmz0jZOViL1oM/GPfTSopJIO8NX5R3T75XQUXv
pugi9eo9BIm8q5GacYsahLMxqMRGy94GGwG3GftghW+paQcbL+x+4Q0iVRZewl5z/HCI3a1VQiiX
UHj93tTPQwk4y0uxxXY0Tbg6Jnhdc9VqlvquYZ61GsOGYHDRPFY0OPt9xP/CZn9RYlPQRs3JzmvP
x6bA2+Fk6VpzEvBMYCKTzSgkU3y8Nqu01197twJF48pV16l+A4fwdwEBfZMN4qfXczNI++zcDZjG
8injI41FYx3NJI6zct4rIYsnRkt+BOZuKYZY3KcGd01ZZ5/0cGxEZYdPBpDvVZq6yNa6biNGUxPM
EZUYPYzQONcvtSW2MjO+uqnEg5BxRigFO3DlNhrxO+a2C8yXrR6oc8tofKcdmGIFCLhhVROOExZv
eK1vQdyTc5CMHjDV7YAm/+oLGFhQuTatYLc1DVArKSmRa8RvaKYlftA+1+lINyCJlJwitJJpWhti
C4wNnibmqprlghUPJRT3UMze0lHb2LiJblz6ghEwQ7s9M+prtklsOg9tBCFycJaPpgaqIwTJbnCy
MBQnYdLf3Im6ZAv1Y09YLz+qIDoOiyLFKOTO/omS4qXQrKAj6O9vthmD+HZEv+us+CPmWhhAKTzn
Bo1gbBewcUJmRabqQ11cI+sJy6h9ERFlAVZpVruwc1+roN1x6AmY4Ua7oMRBBDmgWIck3N100J9B
w69ybqG61+bHNLV0MuEgv3FY4f2peCtFjNV3Si/0r1GIK+Va1pZ6zAl7EzPEeH2b9MLDQAuHJRGj
fG6zftlODqukNRhiNL11aYg64Ojip1BdQLBI60K/EoBNoL62fkPM5RT0Nld1w0DGYYkb3RnwXEu4
TnNwvueAgC3ejw6C+p1Ew3YE936TqvQOqDF0ivXd+PAdinR6KKHxDKT5Hgomn1fNgf86kKSnlS04
VXSAw50kd+xWg0ZFupNfpVPebSfN30YjnP0pCtxTmmmKkgvy9oUu9lT3PUQ98nQoArVQTWdq43SW
au5muybxPqp0aVwxRo5Cxm7uYJ+XnfatLF0dko6Zcpx34MqI0Vjs/6Fub2q4cgSTR4LuQfM+FNpS
zsWClBtMKRMr2LBm0FPBub6P0RVydWrhx04tLk3DTfAWVdjMEvPQaa082Py7qeDgAxcEzFuzN+00
I24dM3ihonwKdZP8x/QT6OxdKfVTm6Z3D28KJbPs+QalpzuzJp0V5QwPKMZ+F6n+OMUUCnXOPB91
XnWvI2VtzWDhvRzeabFg6PhF3F2ucXRsk5pTgMVEx4pKDbiq161qsAmblAkhHvEGPBTN4BFihbAS
2hJcCrtqxukZI6YK9I6P/X3D6Dqn43hVWNG4I1Wm8QzLgCPy8KE3MViyomeTDl50Wa/JeU8rL534
E3AiPyvKh16E17qe5LMtNax7hE6iFmeqCYulhdm0mgsQGyGIqs2Q4GOJvOSWde7LPJJhEoPyI/pX
8Jia3zqNSitgjHJLmdXI/v/sBnB//rxa0JFZ/piAeewraDLvDsGIJpt2lIK3YwxqMX/sS2Zqhiq+
Kad5numVgOPcfMaO1e4tr8ZxY/GCAp17SbRXxmpHPsYczzi7ELUasq2Llc/CrmsXDeao9hWwdb9x
68W8MoendJD6Jp9kvh1qO1kpukeIpjLHGWaNiQgUf16Lj4nXk/wdjjLhNZcx184CcYrYbv1TN/ro
sLQ/77UvbrPgArpo542CvKBoq2tqFsNKmHXMZN2KH7XR+oZwE13iokfuYdOx6VwaokUgcr+iuHtt
jHuzGPXfpHb82cyTb1qlFob1TmXS+kjC4ouxLntG3WEpbZmqwXp4HyVlYUk/Bhv2M7RRzemPhlnz
Rz1Qj+BlLz01k9TuWB+FFjwlNUi7BAO3L5ZFKwiKX4q6m7ky72Eefzr69DMqwvi+bMhyL31WJ2f5
OVVQODu8CPMus35CuXPPsefheMPEwxl5ip8Tu53WOLF08CY9bL3OBDfQagdk/HPbihBWY92/OTMe
oHaBmDGPuHqq32WCjhgMt+IaY9Rn1NQfuvRRx8u+H0JQtZopVlVAvQ4Au241OBS4hWD4t27rXr20
k2wUo/EFEBvB+rLf6yXfKBqGWpZBYCbwMo98GlqpC7FkP7GxzCAiXRgH+JL1Z1/qXXCgKOqt5WjJ
MODUDFbH4WZ+bA1uAhYhr2OIO+I+JvLHnO6qdPaeTSD82P5UuZvYVzkdE1k9UEfchOCgy+7TabTb
hPBVWjJ+IYSoZ1N1+d/sndeO3FqWbX+lcd9ZoNl0QKMfwgfDZKRP5QuRklL0ntw0X9+D1KnSOeq6
VejHC1xAICIYjDRKxjZrzTlmI9r8EX+Y5jkWGCU33Bi+7e8jFblQW/MBVGeunNFOL5qgY5WZanMM
lb5kCoVSogeW6wFT3PtDzkJMD9xjUznjjr/kiVxekgIMpFS6OjoXONe30LmnGRrf8phlqVL3NFCF
DREkZrGombpxxJYntgFzBpaU9JMYwOgDvr6nlwntD3xykG3KV0LQnbiXbxRxHa9qpLNenuZzuJiV
xsapMyX73waUQh58RrIU76ZG9VejXHxw69J4nfjoLOfbHH9FgosCeoxoX8a821daVt5NKGPwV4FL
iJMkvNA/m65qS4+BHEvtGPSIk5u8eolDvX7Ti0Pl2u1qtCb3NW4zumCWC3W8Dv1XdM1fwBRVtwS+
6lM/abvlqm5KOm/KOhKpjb7eUuFqSLyX18nM3Nfaxd/AZnbT2G1wThTHuSg14UxBSfxOXbJiYPn7
nfZLsypdaT9MjpodjM4ihSaq+wfqBCc9lXf6EPffRY+/U4t/6LHyVVjd8JILI9xOuU0XqcqcNboA
oiaVaXjPi/xb6SBmU8EC7V3BotGxrbcYdjVLpnJErSmCPSlR0R4V4gGigg0pypbnaBgJUYzzh8pU
y10mGchK4HCYRPPg3moN9L1GILwJtP4W1k9OsJCFx8dRJJh2vCZKlaTvUjbPLuLHlWDLeFUGYkEk
iPl9oaPJqU0Vxgni0UyiclE1ihmdfczDrmZP4VrHeBLZQxowWPuT8qEja/M6uCLPWpQfMgyNJ4vy
zkbOLc1QLWv2ylW+LVsnuZOZou4LE2UxXudDXLPkqPXRep/M1zaxdBxwmUbdhzJyVcg7NPIKiIKM
/6K4Jx2bYrvjwN/Jh7VUe/fgq27lURbs1lGd3bS0qjchqJOTGsUW9TTGRs2oDc8qCSQcYrJhs8k/
WJl18Q27ose27Vc/KnQ7n2FLAbjVjeBR72AbJt3kHxk1szsStk9wdSSqikh5STKFjvI0pt8HFK2a
EMaDSqdqHRNy0/kSCYImfK8MdfPb2OdvTKfGe2MgQdbb6EbsqPEcTnKf1AzsaU53Ls+jj4zlDqjL
PHkYwL05LUR0BVLsWWsUmpRtkh9Ey6hpR0F8Cc1Huy7v3Gyo7+KyLy69wVLEqqZ9jHv62bfU/KSX
2wnlCaO/tJ+zkDJ2r/IbGv2T2iqAN4LCugHOtsIpJXKHiaYkhKEx6r2iUM1ObrpQ6ldRuUzWhVrf
Y8GMwOAk+j4zkTBkgd7vK6WjA1E6D1VitDu7RFITpwxvQ5sOV1Gl8Rpwuna2eojkIaB86ef6k2go
YvT2MO4GFrNHqxzdFYOgM3ODHiWNfG6LmDgwdUR7g+GcnlJxHmkrmZGcvmci+KijcHpOO9pAZOcV
e7jz28l3sUj2qGYWpcQc0/0LGNAsQIFvfJTqKAjb357+11OR8e8//xLt/dd3/Ncl+lZj5fzR/sur
/h/iQBgoQpD9/QsRY4Hs8K8axp9v+YeG0fmb0OE5YBK1ZxAEyrK/o7/J/1ZNjRhtG0EiokQUXn9o
GI1ZqEhaODI8B4D+zPf+OwdCt/5GTiWLN9MRhkn78X8XGv4b+FvFDGnAEJ+1jK7NmvI33VUCZdJw
IqU6v7EBDO/SkIJFB4YA5XzvXI3ePLLENk5IfO75SZMr5YAM8nGaPxsadaYKDffP6Pm/3Gl/QVOo
8/f8k65SdV0T8LmrQcbQHFQ5v4ntcEY1Y9CE1bloI/b7Ske9ix7uk6uE2doqihdNRd4V0VjdQs66
YTdZh+H0bmOLeuWznR+UrK62mT7wlKoCjGbd8ylsIsVwLlM+066CSNAyYL4zM1yPRZscoUlgQc4g
z7SBo4ELsoaniIzzPenC9dryTYaURLwNo8pi1DGsM8327tyhLlhZLOkvXdlDo4gAG9ui2PVOFj3i
9rRCclFqM2RF4D7QwYguctDIYoYtg68tKh5pe+7wv0PZ003t3DVxcg7tJjkoDbtpX61tsmzoIFEU
EicdRaDnlAUtNbfSySDTW6LtTKxiDgzxISCrh7KxBRxRJ/iO5QbBouZl6uiiF4lLch/t/xjf7lfS
y5+TqTtkmtAeZQUojFDj/KI0WuiZqBfJzqQ0RuF8HbBOfx8Hk/SooTVuLcuD62iiz1peaGAy4X/P
6xsdUiQVfUMG49hcfZUVPrEvngX6glnIP7YEsNxj4LI3FcKgbewo/0ZB+JsWd75nkK7O2BRd2JZl
/yZejfF3lFoZFWeztuMjAWCz5amlv9VQ7sOaus4G/RhOTrb906f9n6hmtd8+QJqqo1hcbliNgq4A
y/IXGaZjxJ1RdVF4ttvoAwYQTjJUd36A/4vBPH8cTChaOdbOoXcrjA+0McysBJVAFTE3ou6HjU1I
nbTjv/65FkXqnz5E/Fx8HpnXdHo5NiPG7x+iUqH0lwzmKRiyx6luZ8oVKheWW9D7U6ltWQMMnm/H
NhjTSgOJGWrnPjY/o3hwd3FIYNiIQX3FviEH2M3BkfsmKOX3KOEjYCODWwuz1k5N48ZriVzzAIOM
SZJ591//Ksb/0IZCb4aJ45CewCBl/z4e2AYCmJy6Co579qGSUCbK291TZHcEtZksFlBW0HjUCSzr
hh/ScQ2km0Tk0Ys7N/EA6crJvRFvggyhg5rTmKx9I2VsoHdcEkW9khishJ4ChlDM8kgPBuHoCH55
UOctmNu3oLyRNKpSvUSt8u1f/3qa8z+lvIYQrjAdhjxGPsv8DcWDby/POrPpyLOuEQLmPjtuE3wr
NpFu1QZUNIz+qjUCa4qeXkU6PY1ZAfMqeRosUqob22/3PZUlzaf5Oqc6olyU7yxflZvofvRpdgt1
KnE1lOutougEStn0H3y/e66LjrRFNz2MBPPsersdj2YvIVq3aESitmnuKiK5V/HcNYxKq121oQhv
NtTla+ukyqqZ24yCtvgKD35wT/on8Y+CCInlBTOwv416TYdxsIzzSKPv53ksgC9uW4aPcyGSjNQG
V6/ai/fAdW4NGoCnIBrh2/n+uPn5nUeHv3RIuqlR1l5lpwz8jMxI2OPXMOgY9UQMmQNjTt9N3ycg
bm9sYYt1qfGrxIVtgALNfyCe7dbUJ3IqpXF4qLCGb3gPIQVB8Ro26nNlOqgEyp5v1lgWZRlWZKNZ
fItl2BwJY/kqZaQ0K2lacj2kRCa6XEDIyzN8gDtZjHSMUaAxn27LYITO1atIlZ3+FYlNfcGl0599
B+KAidKfLvTkbEM3/dHQaT2h8Ffpqbt6ph/9qELoi04xCzTXs0FkspVAcwvXhcQcc6R3nX1pXSIU
uiqiudSoDYzAPZZ+9cgH5WXy4+oy6fKrLtX8QFrjoZ25Jk5v9Tuty9iaJ362ViTBk6bB3gGlQbLL
EDOgM7P3EM6MjQ/7kfnT2ThF515AFIUHvcIfVgxMPlnetRS44A8z+albFMKvRpQ/B5pRHiP7mvZV
vS+L5F2VZz2znt0BvppCqjY3chnfuSH1Mzf+MsX+CJE7+BpSoluxogcESA8fKp7p0vCmChwkBrpF
Fv37RBpPFrScUTEmevvpQ0I6mK9BhW5n+mxGFgOJhNMOt9szBJ/stWuUwLMoYgo0S74fUXtuBBMu
8OGV1EHcOEUWoxRFn6ClbC9YiG3IiXzXBp+4hiwnkTLISs/Uqq/0FVEo022Oid1ddVg+1ho/2X1Z
1Yiyhm8u2aUrWxYKObmZ4fm96ewTZ5R3fYOEuzftU4mC7VkNyAsJ7Sq5dT4h0pnTs4MJY3c9+XW9
bbFUWpPRHlkujlsZgDxU03g/sITZAoO1vIaxypMaWWsuzeuLQ3l0p06thYu/IoelQ74+USBY4bvW
MWcWwTFGeILnuECiustaEZ+l0sVnqLjbvLTC48KkHOSpVrrQG7V+N1W4MlQ6FpCUtsnU6mf83+Y5
HdvwoBXDEzmgxBR2SmidiaFosXjbhG22k/pomg/pmH36QV3/ACQ2pHyanMyhHG3U6l0wH9rSv8W0
ZT2nRwmmq3d63q1BgoTnCdqzAS5CA113CgoAVVpFAImBwgyDfvol0fi0rdxutDaBNrLFHMhwd0mZ
utr+1zG07as2ps51sOuvFHPIcq9QYiDWpLqqOSRP2eZVaTNceXB1TlpLuQ4hQ1sWBL2ZQgXiUJfn
5RBo2TowZHyq7NKhP82h+cejoq0amoJBuqP555xNs1EwGOOTdJuGfr0lomSddEW/AUDzQ4/icdcn
+XQueyIESnx5gZYfTNFPZzNM1LOcxq5DVm5Gx0ItThQjCD6fD06Lk9/i3E7tmh4Gk7Tw31kT7EMU
A1etpQaS2p0PV6lP72Jb2ZRQhqg6ZOfURSYFUCUjzkJRQMQaCr0hvVhVWZNscY5i+V1OLgdNKBK8
9B7+D+cn1JYkVZxQw/annqLmKqBwxUJt5mrOB+DhqKq5hZucVMD5MUgajm0z/HGFY08XzMTW3unL
l6COiSoNa2ywJs0q3A3NIzPUNlElJSc+YxAMyIc9g/QnjpUCCHD7KF+DEEDkr1jkh/mUYqaJHe+M
pV8Obdxqh1JpHqsYqkCTjycWZcpdCSXxrjSLgAkurckrGNJt3cf1SXHFtQL548BL0fkzG/LiGFNw
Q0QV3GA3YIyx7fdBGpD1EX03KCkKo0jONGXTFUFG/YoKm39XjFgfyGgjx7zFBatkWXrJABuvOr8R
9NYNZI6hi3fAJMMg6tNLOgljlpQgQmciuDzh1DSIdKRZGTcRfGnfmVa0hdixqxY8NwQ919hkEIbq
I7a5y+gcDVEO3oYXyn8cgjEqD6SkftX7kkqF7m67Cfcs4YkxhYeBbyntfLzYJ/jS+uXnIUci5XRR
dafmHVVdBc5W2GHpCnXr0viSKM5eDTxb66c7S9oTvyqKeNw9YJrawDqXIGic8H2cc0OiUfAdNfGO
ukPb5SflUwTtG7E6yDO0xzGhhZsV1T5DAl4Z2ndVReA+Gcp23sICsgzfCXJsPAvRzn6oshOm1YpO
qKLWSJQtCZoIBqo7pqxu5nM/X05kR0ax6RLHU7UDtAo0U16NG/+PhwTfgU2osh7gibS+LS/3cur/
eLlbHi5Yq+XQZ+z/LJiHKzsAr4S6muLbqlGq3JMNmzZTn2xC15JXvWmgZSiFzL0ym6Eey8NfBz/J
/F1j06xxc7+CRevTW5WagoU/7J+0IabnCneUuEsCGucv72Q9kn05Trk3zIfl5HJYzi2Pcrh3Xg04
3yKMHBio9JZHRTAHbdQRRf14Sl8VtAPez4Pq/vFo+R9D68Fup8YFFVaoYlPTHr1xQDO7HBJTgdcz
EECYGwkf3bZpj7KqontESdG9cKnqO6QM7wRedoJfxJhAjDEdusJ+eA9xiz+uXsU7P2nsfQQ+iIbt
ZAPPnUVmCVXuPho9Ss7gEt2wRSRT2IjP5kNarRnuxPXX9VrJRlJv4+a4vH15ASfStEEMVW2Xdy0v
oMlpDzGoSNrhGpoMw735C6bO1sOL0o0UCjmlxA72Dxt2IpBhebdcEfq1exNG9444aeK/8u/vzLph
WAdlcjFGPd2U4OPvTXIG762qV7e6w4S2nOu1IYDjlKOBrGg1LE+XQ+UHw8mIi8flXcu1fpo1d2MI
Em1+058uRViQl1l3DbPo5qiFdYqrTpDiolY4U6R7EFEsECVzbsyR8SDDaWjDpUxMMuaHHs36y3LJ
r+us6OS7iXK3fCECApDN01BCX+7cGdZwi0oTJsj8BZdDg66DuOoJ5clgitvyZVSzdPZKGtB6yR2+
00T5b60WPuTKiLgU5MgKTbzEvAmKrNXkz6t13hvPp5QG4V420pVdzi2HEsfCzp0IIPp1jmIJtkfN
QFPOjn+ohh8dzZT7EvHKrSy3QxDGxA/RuM3KCLg0/FrLGh+JQZ1h5aFxW051Y12iZQUkNOuDl1PL
i/FY5EcmtOznueUF1xgb/th/PqNU+q0NKA8L3dePy1XLIe+bYpuRwrtx50uWc0RIQP20xOuv776c
H7qGxqId3f06747cizHEpsNyxTj/8Fnb1jgnFDZSpV3dZLzOSSllSuJQO8glRaTv5eSgAQh686YV
tnlTO3TIhTVW++WcMZ9LRsyvpcDoupxbDgShFSfkdKQy3P+6vWLFJChbsCmJTr1sEbpUdClArLGh
kUgjkZk9D1Ycn4Ypkas0JwOus2t9NWhQOVLR39rqUYTTY434pptgo9Dz/WjaRLlV8yEH/4BsncaU
Fpv+bXlBLfqMXQViLupC9NGaISXHE/PvcsnPczVZZCxDbz+fxYp237jJqdcFeoBWC5m2iVwgq2e6
ToBZpgKECGotEC2uFW2aIMLxXLHkI7VchOEhYl5foQ8+CEX7YiBvq6MnMQRXGOlIr6Ir0tk3u+kr
uOHZI5ZNt4zudVvZJ+B/Wj++k9alijpPQS60AStFvESCW0Fv8BXlzpywMmPGV64W3+lm7q7NVNmh
5X0R4wADyTFTUgIlQh7Qc0VnvTpx+6OJg2sUu8bKNXpatPAFrCZ60n1cZlNuXFBJER+Igj5UHu29
U46PwThWq8rWxTqYyi0pDdhM0X+t0rJ80VVprQGSETw6PbUaTdIwXJe2/TEoGC39PUgssHMnYork
bpQp1Uuybn2Iz5QLkcjWvXvvwzAkE+WLMbD9yln5YVVoHwT5O4qeA3toUCqNqYrMw3THVQNlFecY
hsLeKTxXjWt0dmq0qzLzxSQlFhktWxPXn9A4s/4KlWPqyjfMCghFvkoluFC66y8yLA2WaYr9Nrbu
Cfmn/sWIk/v6GWbQWglo0DO0FexIzWSNzpekoVa7jJnjrBHBeqBXDwXhCtg9+s9ywCFRWluj6ZCt
tLekYlKS5reykN/YIK2LzDnE2aOtFt+hfD6V2eS5sj4a6d4nCWvv1oIqVlJ/NPT0d1VXk0chCTbV
VTBIVnhmFbpS3PIDzTTIS+Hf+Zr2KNC/IHh2kH800LoCO8JEZmRs4CN2u661GzEe5FOHaNB/rtmN
B4n/6NCnYmt4tNGYrKJee9Ss7lX3h0dtkm+UUF9GghNwq0XPPmFiNluVXRGCTnE/y0bc61V1c2T3
xUFzdAdpv5EDupfAhXaWIzJGFHilkGs6DVBxcpsUDAFro1ILUihVQkIEE60lFUJuCGvqRM/qQAWa
5fR5+90p0JrFquxPFJNI0EyV2uvGEXyKYsi9SeV120ml3qo9HaapYUfZY8kPEtRJIAq/k+Bs7gej
FlsX4S1fyOhhd92C1hgea1Wu/bD/xP+h7oOqm06Zql8sw8bEJqZkJ7P2CSL+a9VX2Td0999Ku443
iS7RZfmDs5/msMBaBqScgGpjGcFWKMTAohTudJLyiIyBPURI40zCeyaEKCFHL26fELVcgbbrN8UX
yUvvBtuBHK7HSknTF4NOLLXKZ8ftsidtlnvFt6Sc3O8YD7+0/di/ZikgdxVbh1/p5lbkjnPPhx7w
QDBd9Vi/t8s+/RLrIt/BhZNrKeobirHuhFyYmluaPPTC1OsdBn+bZCXnaIeJ/EALhzEMIynotXF0
Xvuu/eyM7s0RavEc+NGxduRrVCpQTjNzWE/1xJiU9hOZ5zPQK83HoxHWzp1F3gvDxr4McD8h+nAv
ikWxNBIC1z6Oy6Q/KW2DmrQE6uWwQXjJI3JMafjFZUAHNQzWtkvNoCY04qFiUdVlCGOLCI2KmKdN
7PtWoT1hhkHGVeevrTbVFzEzXoAxkneCeA2HoA6vIaF4YRiT+hw+SxNjoRar7d2QG1CCW6qkswtl
OdSWOGFGPiX+kHouaUCPMJzwAjlV+aEUtX6l3MZOdIIemhFGyFZ3OoGeKS/1WB6cBHd8bkvlMIVO
iiBDBijbUvfi2tOxbJrO623pXsapgwu1vBAnZMmSpQpCf74uJJHTKzvz4g/0sKu8EGdo5AffSfu9
kJnxzXQqurnAr5DFuyOwfmTFTRsQzukyUsUYlg+tZJzPCugy4xCLhykcSq+PKV/CnRjxyA7vZY4J
3XGH6i4ZLFK5xoYOulLf09sv13av7gyrzE6ydp1zWEzikCvOnTBhIeZjlB370P75LAkoMHSopgmS
ny6EZSEqdahQSILNWlOGn7bxoXW9/aMaq8dEtx3kYnZ+1BXTumOqfo6jvPaWZzNiYk3QE8nZel1e
gs70jyUCcyxJoZNsBFr21hrqcwJMdAylPDcR7CqDKj4WMUp7xggSvIxYMqtO/GDMhwb5HCLO8a7w
+/hB6JU49zmKbPwJvqFhAbZLf42TRLuwOWXaZOTF7RM5X+FoNcB/P2ITZLuKVdtXZXYNkYdvOj8I
34YofYuEdH/4xUYFdftj6o3vWdqgao3SAmXq0K7x9lueK9zxUaItYsB1twbb0BWpVMILxLBHz0DC
AXc4MIquY/GE8MdvzczTGvOQsSu46i1Op7LTx72OO505vK4+2t58sOq6ukodwzcRWeOVIhRL+0Hc
4MF6LhNPR5PQll6tsFkuZTmta13021iSEznGIdNDUbgdqaDmtiYD/Gwh2+hDgixsirsDhQuGfTW4
2HMbIFMtnNoopV/bnnSYvmGLrGCnidgfO5R2GF2txxAVUYuEDNP7JFZtqw53tFC/K6EvT900N11y
Rzk1I1WBCAU+MIjea5jgN1ILu1dJxgy5sxhhxtK5JIEFjN8pS89Ei/cGtyMJztLO+m/TLIgZqqa6
6JP8Dh4WeOlgjC9IB43D2LzGMLs2pRaUH22qUxWV+PWiXjxE+D7QftRX9lPGueDPdh1xdkA1cNe5
DDS2xfjC0yyuDwM4O2a0xLmCckRXX7CuRakC3mTSAXPjGwFO2pjgLqex3FuZpC6CJWqFxzDzjAF+
VGcT6NUEQYZBDyZnIY1bZkTqY1XaIwaXlHgvbeQHU4r8bHTKiWTK6qxpAvZwM7xNNeR3y1bsI1Do
5DiVjviSRyI9DLYRXnPJ7t0eL0ZAHUkqinWzzccB5fDJANS/k5LEWwVgIfsifdiwajP2eT2qSDTw
N+ZDZT8WmL1WPVCePgtWNbVZ5MrYklEwGdS2PJE1u8QgkjZgh/bmSGqpgG1ZopGqMg3o3QQAwmtK
1CvguVTdVoNMP4G/tictKYptnakJuriQjYBU1LteVGc7RoWYpr27YUPpJNeqNPHvFMaPup7IYtEC
9YGcbwOxKfmoLUvtSe2DIzJfAj2c7IWAJG+QbXWBkr/XnaJ5LgcU5uhZ5ZZEzbM+TPpFtDip9En0
D5Rp1mmqYbMnqiekPEMNvXlbRIiyUqInGOsbJCPZPTRgH+dNynKT9f2dFp1ai+1lEGPbc9MBQDNx
yyepMI9peB8eRs09wXOjUdaK4R5pzQMin/xaj8LLxiZ4BB6ZUkYcv4cYET4FWnbWTi/QevqHKHYQ
tEG/QUwabGvKIveMrA50rmKl2MzdQ+J+GNFnUZbyofB5Rzr67+z/vmWiV25Q7F5M39G/5nibV4mi
3TQqak9FbHlI6dx3I2o8UU4AJfTq0++sDwyW0QuwywY+uEqdI6sf6qwq11aWhu8RYRaIzLdOkI0P
dsDKVM0jEsRiPpm+YjIpsyG/2GkDp9NOkTDZFkDUsfzQVBujF3lTiW69YdruwUSXuGj6ZHhGWhuh
ZuJWK9+VFqt5ZpcmAFmTJlVtZXvwgOo2BGi1LzWQCEIxOx+Ffr5v1CHfNIRye66mvqgi+SKzxtqw
iMdN1x8UBri1CzLj4rvcNIodPge68lCYVbyNRiyJBCql12Y5zCEShzyk340gw1z3djdgLshGf+1D
qAjRgzmNX12jGgnvpPjZDhhcjb43HgDKTYHnE3gcUiwkXFQYpzRik6DmYOzddmrouo4rv0lREvTS
vCjEJ+wNY16P1sXsrp9qfCmVjyW6mjwjCbja+KiZPq5qWjcYpbI9sT2EQNkOsjlimzABEjKomxWG
Le7S97bVHsyIWD27jHBL567cKCL6TAsLSzuFu0fqkUDCDSjT3XhP+YrPgloVh8QyJNFHg+VlkbgE
TuZfojInhEjtHwlSe+N/hpA+wZhP+Soqw+9NbFQn1U1mpdvsbUPgsIFjR/a2giCadXd4bUr/YNdp
/VBV+KJk6tu4EdCNCcKKzXpd4yCP2CYyeIzEH8WEM6GvZW4x8P0PoXucQKXsYoxPp6JTv0ajP91B
Qpk2UysocM3OZvxi9taktYkxhafLYUSBakDBuIqmbO6z6SsM8ug2NC7bhGSpQqcbioF3eJyf1Yzt
5GQnj7h+8eKY04/WoC5PSm57JibbfyHyMT9TRw+oLBXxUdA6FFWLyYE9VzULaOkydtwXmXaEqINR
r7TifR+l32EJazs0Coi0z0LJonOaBqThGsYeiRz4ehYhNp2lwA6RBgz81d2itFlMUxziB8AGnD3l
JZ0Rq0ecSbT3Wk3G5lwkgMCcbK+Ciyc9BlzmgGiksZyRpfb3iWjTSm3eSCNBsDyBtWBGx8IGiIut
OfYqtWZSDB1oVVXHrkePHf8uGnoIq/l3g57+Kc7cfq8Jq16nUSlINstC/DF2fp6a5os/FoSKhEXh
9V3q3yg9qmena7dG129zWkSv7Wj25Cal2jFWQ+sygkcsLWSSCUQsFBt26+mRUHcoEfNNa1rdA+0o
DvrwNYUfSPm73DCEvo0i0tjeN8mJy6Hlo/Op1GeZtvapQGFxElK3T1FlTvvR8b/K2SrXtVdzYM2e
QhA5dC57+yj47AjxYC9Gqg6OMtrFufMD1Yi7d+iOn5qSanBntPGpdfC7x12+bcXk7kmhqrflGHxX
Z3lEFegd2g7/Ia6VfVmqyt4ojQLrDMM3g5bmkXeRbtKm39YqgOAwfmlD01n5GswRxQU6USbVsPaJ
itsvJjBYZqu0ZS6t/fTVkYmkMJPPdlk2Iaaqxxufdm+Djz0CF2BWVrN2g2SXTCFSnBZPvxSsvd26
+ebPnqehvDUDrdjR1r3BIVhnmIOdzaza2l01PXSBw0+h+E9+1osfYXLNAweKhCriIwJK8k/Q4rFO
jFasFNR9Z/YfadNsG8IADj1IfU+VbOyHOFBPOPXUE2Qm4qdNsffryji1mag3StYTZ6CP4b/BsWn2
X0VrCOiEqXKfaQziuqHOoU5/xrEV9AhrRVFwE9pTdaadgGU2QZagTlQdfJfaikLRwuhbefPncA2X
0p4cWfyG0y332eQViij2VmQRzSOom6jgmf6NVkn/pz+jpduacC1L1Sy0iH/+Gal4YNtLk+6Up8bb
VI5vTawn29CKi52stJYamtattDDy7Ebt9iIhAbI1zro9Hsp2KBnBiWBuHXsTdd17U0FDb9rocRuO
6ZMBcI2eAJU2l6lglefd10ymI5FHvgVo3/35m/x/Oeq/Y2oi8UPZ9n+Xoz59fP1ovhX/5z9+Ijpn
TqXx8z1/zyVT/+Y6tuNQ0NDgPBo2urC/55KJv83iORgLAlUoUitujz/0qJrzN+K5HReVKPc5ygru
rF+5ZDpNItWlC4NEco4s+9/kkmnOLJj7s3DNgsVGnxGtuKMC+NR+U/LZItestnb0vQJjHk9gSTLN
nDdc6AP1S7MDxLacXJ4vryxPlwPA6cL79bQj6wOxG5VyMmWX15brlwMV8z++8PI0cWGS+/JgQ6ta
9XoIrQaAENz8MWOB2LNapZqQe8sBQxJEMKLHN/Hc4VvOLY/ypde3PI8SAZ4/Cpw1IqRoWlPlzz34
BXQdOy3P91A0PV0vK6+Nwsqjd1N6alOjGy/jt5KPj4f/KkQA7HVTYJE1xiPywDE9QxjzOtu4p+u/
E9Sj1imJGF7Tzj1mpe2IALDSzvJyoX6oGqFkIprSe7NFKern5VMHmLmX/cFHwvuAMplsq0y630LF
3zB7Yamp0PhTcyG5N4aBr2VF/iTr6UVG3W2CmvvQdhOQohSVS5yq7n3qAMTuaACXlMxRcsQ661Kk
YCuDzcg1ZLtlwXau1SwBQhk+g+V4kJn/3cI5utP7+jD5eU3GJxG97DX8THk0EpjwxANg/65+cAdQ
/qru3GB015GFSs937zHSvANWHK/G7CbLpUGok71XYyUkrUwMeJidz9yM96ViHBMlaDwjy7YZ+HOU
W6xdsLqY+iaUVFucUVe2MX/sJ5KXlGycTj24j32ofoTIlGaiU9x5Zqd23vKoJ+TWwzAbaOtfr/AL
iAM37AF1an4LlJkAOEzDx6RpnyRRtA8j3rFMy0YvuITRRmePmvW1uIQdHf0owZ3ph+ikMFvr2ZOp
tyz//QC2lpRbp6EmRVd+RTIIEilkR8ch1Q9T72M1LXA2fSLMuTpmcnUohzDXkiBVXCm+X+OqUXYZ
TfZGAyRnKSTyDVn6KXRIfGrre1rkfKnS4E3pRLBRnfKOGRNk14B/MkFHudbS+jUr4xfLz75WbvjN
krC5x/jTdDNtPcRGvC276KnTwwotTYdLeb65lzt8efTzs5AiulweLef+2SXLOREbwAD6FnGEIucQ
DCJpTz8P8yI9iCk1Wn79x7luuSb+xzWJL9rDJCWUcbhkjTp6VpiNu6T5b/bOYzd2Zcu2v3JRfR6Q
waBrVCe9VaaU8h1C0tam90H79W9Q+5p3CygUql+nkciUto6kFBmxYq05xyyewEIphj+wBRoj2fJT
G29B5K8MDB4rJhPRkZ5UjwCQTpDVS0hI00eXofJsfQFnBkQ8RWo9LOyaKLI8CamsnMhEfOcXQDP9
ZiOwrGNP95CZjUl1J1BiWIU4/SSpu6I9IQ/Pd2kZfxdNF67q3nlILEyIWpm9BoZ1S9vwV+Lg/qt0
uJqgAAgAhCtQFt+Z4gevLfdWNQFJX7G/0RzrM+PPZE0lnWXDPlWuv8tUvCrq4NxJj9ESojswnvXO
LjXY3fN9MAX9YfRiQiTGMtq1AEkW3TBEa33q83tG+R150nbnhQcd+c3Orjqs/052z/zNODC7jKnq
Y+MeGlnO+C624vw+7m21bt02xeaPyRAwTWkH9CFHDeyBi+tVr5x1pTxQmLMRZo1S5iGvoMeSp01y
bB6ZG1sZd5M/LPOYTAnNA3s/+P2BGjDdgQPb8uOeHzTyVhciQYIeVq6Brj18iZ3HLI8u4SRPXYoH
TlbdksntjEqpH20ngSWkP1Lc8COF+XuMwZs+3kLX5I1cjZWVoPjX206scm/IVmEQu/hR8+GgyBRZ
JQnunZKI74OpYRS2ihh7FXkqnHsBbVDKKJtqtxLHYmBxM12/Xkcmg0i66fSGyy8B+ODO5v3idk/X
+WBzffRqov/DXYcxK5QQVfJw0Rjyww3tB61LHiL9U2PCayrr0OTdpoXR4pi4l7KRBIzuQ9YFnT9U
Aaa2tQpjnTbaO53mhxT1H3m401EjwkqLvWfB/6BrEQ0RtFjAIDnqrs1xpr6WiKzGCL4Hbiq+hfNr
Bhst5419jaE921I09EuMBaTUYDLaImgY1jjpzVXXDMV938X5Mmn8Foe+9e0rroi+srz7zkG0/vMy
SEPvbHQjLZDMvuS/8YkAs1oRGjaNazOOUXsO4xc5Yb9SbXj2asLMegxxh5Ge2bXvb+w8tCjpxZMl
5/hIIROTfj18JKYErs9cIOw3FYqtZYii8eoGuXmFpAruB1A4HdZ6S5bDVkwTnX9hPjghmqk+cZ9S
42gxhkiDL6P35N53ZsqiRTcGlR8hiiFDZjJ3PMbcJogaK3glNfLVcEu5IF3gMKUB7fltOHBYIdhk
suG+WiXmKyhA6UhvOGS9ENaBYn6V986LFUE0YO75Zuoo7awBlMJU1h15TDn4Ky6wTcXQZjHhMMZ2
7j5xUnU3TtDtHe02dsWpHwAm6OqQtaI4ufSJOdUw3QqiEp8A6HvdA21ocdkt3SjHkMPbUYzc/H7e
IiiKVykaDtNWH5AeSDhw842X5TQ+sZOsNLSKcArvVT9MizgDfGrMs/b6PnQsMCr+xo6RlpNzcJUO
HbC8gkPg9t++8OItsRP2ebChZhKJtw9BH9RhLFf0zN+iCexFX8z7Z7NspY5Dh6iWrmnypTKfDXLr
mtB4p817FAapO1OYAMxpogf4IU/TjCllcbj3UggfTl+/Kay5S78FbT5WJO2N5U257VUbvDkBJbgS
p/RlknEVQYUiWnaf9fbLRCWFsx5HjEjqF0z9h1QHAhHlrZw5o6BiqlXS4gGsY+sCTzPYWKK/8zT+
jT4LZPsI9EGCcodNdcm7lezc2cOiXBeLKYKKMc+XApnSps4gF4gwBFxCeA+TqWSvZOejLaXzRSuf
jYoZ4MJkmRUlX1f/4khrL/PQlItR7otBv3PLa9KKB+HTbO5szVpFBn5lM5pRY3JaOYPx1McpFy66
Cl+RrxdMZM94PkyvPFzNPOJF3zfVBmBntSzzD/I+d5redxunDF4jxEy03ZAL+860NpWNamMk4Tqv
7R0bGw4HwwQP4jVoXSwFvS69i5V70ZjWrNPB3IUJvAeSTibUBqTDEnSuUpQB1Ll2E5xy0u7UhRy9
baz5T8wCjAO2/VXhjpI/zejQDmfzEyqjW+Cd7RyBmUq/nQy5hdkXHyYrIa36Nt3MowX/JwmonFCU
LOlOMMqbmse6OvbpoBGIZf22BSRIVu8tObhXyOT6Sma4moi8n8PTiXf1rSpZGMrQd+m6Z6r9NFC3
NEPSXGsTmawcNvC0aVLqoJWG8mTQ9/SYvS+JbAWbFbB6aW259gYrW8Ake7QrUvaGWGTrplPNmaLN
PaRFPGvws+DGvITrNA76r4DyU2la8Dsx/Ne0zq8lDIWVTbRZSF/6ZAYwN9ix4qU55B/Yf56rFNIB
PaEcSw0p7mPukkkBH4LC3OkWJubmZakX7iK3xU0M9js57GwtjrU0Oi/fF2ENEIYqdq4Ggrgmodad
WzHgOnE4WDDf9EtTBohMS+PcpMM1ZHz9Iple1p7IT6NTk8BeaFB32/xMAKp/MnWQDGTP0qAcg9n7
KzP0MZjdvIYJF918KLquTQrmoPP2ZanQt4NWl/vBnp4Do2T2J63v0W9OadjOKpN9KeWwzrsQQJrl
YRpG9aea4YuO97OKmJu7XBG2KhFCiD7fEEUVLmojfm1judRKrhP/EjKNtomYPpCquemz1oHAHlQr
o01sdgF7VYMkWdV+E+DM63a28lGfxzrDBf23U3vPEE3izQT5ZgFS+TPC4Y7mJNA2ekDkbKFIyms8
0CkegEgbtQECClIuo/cKCtUqsnSdGAYjgbw1IyHKpx4/PVIgZ9OZrbvyJTVcVBx037/jt2fuN2Qz
iHbtm8Ow9lFOc1f0Xx12TYiO4mz5NccbRv+A/xZkJVmHQYwT5nJuDQNrNiIS8T1xX11hFCEeqrx9
KOUtaHYydM1VWPhfuh+nq6YR12CynrF7e0g2vRUzMNOuF0mQQWAIMyC/ID9wz1RPyntFqUISlhrV
os5ymBa8i6GGFQVL/AoboYGN60EhsTJZFzcCI/gAZqQ25SfNYH5xAIZOWjXLEn5bLR7DafwGmv8y
dTHCqHLcAnVeKS/bMecnpoz1GnlRHtcR8DZjC/sxO0HNzE+5MWscKvb7TJEGoGGIBhgU0hGN4Dnm
Go0gIpTd09SC2tTCjfkTQgRk/uzrD84AUIh7MEbnDKkaXX21KCZlLIUGejFSpB76touuT1+QoDr+
lnb5JS1kWWM5RBdLLyiqigrHix5C6A7pYCGEYOD80daTu1OUfUuM6QmWm9JfUeSUr2XX3jVN5f+y
ou6qgUB/ibELzRHL1imsA3Xy2abgK4FrbIb69vNPSaw7QmJwX3XfECvHhYooYM0eRQtMusj17Dlp
4zcaLP6vGqQMGRbaG2eLcjXVLRZIrfcPbefXm0THPhb67a4a8uQ5TbO3c6elwwsDGSSptjhHpgDM
FwfOsRH91Zskerqi8484PR6tyGSoYnFYJqt7mZL5sLL8Nrkqm0CAvr1GOH8GopWApCS0LCLwy0Zk
P46+6Bl9OyZj9ZS8Ylk6K4DI2YIs9fVkRI9knV8ojFhoHbXrUZ6cm3LYo9Tjom32NqadELEW4zW3
/N1XwUuAqeScOUhYEw9BOKAqrlYkN+HVTtJnE+w1opWbRdpCjycpIMth2QcE32p+TiQPkltNFx9G
J3Zd1+yQ8V2Awa2zyPigwPqSlNVBRBqlZV/hH5IA1VbDuhLEHyQoy4qgee/70/RleLMCHrFF0NLu
B0M0b+X9rgnlXT/A/e50hKa5eRu8CH1U6/xiIrDMwC1YSXNqrPIuMgiaLrRHe9KPTCqZBVcKiExa
/QYnFm0IEkOamJA/YMZM0iqK7EqdAqMINnVs9FBBvm3L5siOiy7YhSFxhJmP9cDKP3MIioj88nur
7K11pWm/BIqzZvpdK1oOGWi0pdMUz0XIsDhMrwON6nWvZXIRh6rbs6mvsw4vf/St1x6rGYHsSRre
gIGgZMXFssIr3u9CfOSLuOtQ3g4ZKV8cWRxHnoidv3DQz6G71tmCY90ihldt9WojvWaPn+6DfnW5
Ypj8meZMZfAoLPDxvjsieRSVDZ1szN4rVUO3qsiNrE33YPuLsihQZI0CFrD2KixLrhAxHPhNSGY2
f0+peowi8zjY2Uj2BsgpuMdaEPzWNUesEldu7LYmlgrG+2J8TSXSm3oA/OYq3V7T+yKDKUMTGFPB
/liDdXRNQ6Ibl75ido1iMrwo11vFWPNiEGq2POCN+SaTq1xMlEFJyB/I5XdeJgaLMEgSZwmLC89R
LU/m9GoSv3rG3UGmnWZp2wp4Wj+PN8M02r53oEGXdl18hob7i6i4a2M673WRJYfB4sAtIhv7Immn
C2D3AU35dVS14Tk0q1vsiBPCnC34wVPYPxTulC2gDvnbQu8Ranrh1k5rZ2XAPVsjaurWaVg9dIBv
1oBM6j+ZNP/XA/+feuCO1HEI//c98PePrw/1/fXR/FsX/M9X/ZPKoP/lePxnSSFM+4fx8A8qgy7/
MoXu4MQV2Ll/gA1/74IL6y/81CSu0JSmgU6X+p9dcGH8NQ+A5twkkBESB/r/qgtOt/2/dMH57hbf
3mFKg4cZDMK/j2o8OCUJy7nc5ygVt3BfXpyGYkjmiljlpDt6UomDSIVNCTo//Xmgofn3Z3//NIC/
3BtfOmKKGMPdWbUkBLYr32vnuSmQe+oOgtFEG6ANxr52dOaHzA3EHnUwsrQESELEhMhrypIJuh4T
3SgXaRPP+5FtbpsmEztoNSaKdCbwhbnKSNi+B9LZ11N2gdDzVqGEWxK5OwxIwQFncfNUjbvrnLLZ
WmY7I62J9SAVnr2C8M43DatlBbTBSNsKpSAHvRa946MEZNwl0T50fO/Umrl/36Rxc0yE8f7zSotc
775MlLfJe7Hn/P0pXc+ickoeCGQ8F1oD60/13r7PvZPUxXRKmgvY7HQZsnM+eIVrA53c6gA3VopN
fxcVTBswjTwwLfG28WjWeMOKYTPUeOIRrU17LU7eZdGPl6wyYHjixMT2Oj2NBOA99L6/TRNNXYeg
XPd9+Mspjf45TqzVMBjiqe2GvRaYwymxmnij+3hJmbyG59JWwZ+HWN9gWy0OfkWWraqr6lll0XNg
418fVVwcU3yjy5xvesr0Qj5WY0xebTk8AFp9jA0kglGnk/RHbMOi1o0WL3xFQ9lQ/p3hdNNWMgg6
jlVlz2c4CD4yMLi+dq4DHC5sa1JjTHPnB3OOg9VXO1chvjGVY4E0HoN7A/1VU4TmM2FRh752nrrO
qem0US07bldCHODYH1ryoOsgNDtEPwuGpgVL96y9CLAzlUnTUEPSkocvMa3JPu9P2jicEYyAekaN
cTXddvZMRxtyZp/MNnGv5FK8udhV7/Ngyykq35i1kjsioYttKixvQ0zsrwGC5UHkGbkWMoCGXbCR
dW6H/UDq5tH/nDTHWJp8O2CC2VNDPXsmiiK99lZ+IVsbwq2laxsi6olOwWhxivKkhoDXR/xkHOOq
ftwbAsk1JjCyQHpSfGG6EUjR2+0RaR6BzsQcH+REHSSNJWd08xXKOSlAY3WpoT4s7agdj4EmHkp3
EhuZueFaN6Zjip14ZajJPQtJMEWK5XDuD+R3APLzu8a3aU2Yw8SBKeHshbSNpJTyDct//TZ16ptm
B/21Qo53EYrrnd5H3tLIP3pPubcClQRHH9qhtUdpo8yIlC8C2RZGBwWPdv+440SaBLl20Mg7J3qh
SPfkZPxmMpN+sz7Sve29j1jRvSHbRdtoXR1sNREiMwyKCwcBc8tfM6L6Uv0VpeOd9OvkWaVDe9eF
0JLbbluKzLgxOrQ5oxWrHE8ybeJw2A8ihoCcwijVrGbjwKuHM1BvW8G8Hx5B8GAXNJYG3nmpNLSc
U0hthd2bWGkVXnwtQ6CHnu3LDLaY6onWqaZsGUV6fo3p7x1EjySfyjJ/pnp7hBx/p2PReSPQdJE1
nf0rE3ALZBGkJ+nIT5UkwyzNPvh6Lk5ZwF7fwQg4/byUJFLVs1e490akinEN8k8+qsIAZdflV0Sm
xaXVntOccxWVNG7KIXxKyzSg2sbgmpmaBn4uqbir82GNSEx1ubqffCPE+K23K9a1ZjOjDIbO896t
tlpZqXF2qqbc4x/57VnhAbdVtw3cTj5HFU2mfOiDtYrycTH8iSKLSQLhGL0tFGcUpEV7Q0vceyPN
zT1m8ncMQwxB87lo/PO0AHFOnHTg0AZ0c7RhziUL+QmDBl5CEUJIs+qRk04/ZFvfobnb1Vq98bxA
bPUoiba91UaoGEhI8lMk6rQu6ZaCPulCx100vZ/vHI8o0kI19Zun9dcRugfUE1pgeeLF5FvBYLYC
kqI7C2NCwEwHOO/ASuqJNVEu7V74fQJ24SMy/fKzDlq1GiGMnGbc3mVOGCfHuCs/vaBCjz5oTz5v
1K5LnGkbmQMg3IF52WjZE1RRrg+TrviCPU+cJI76RdkUI4AHUtCsVOAzqprXum6j75w8laxU/ac5
VIe6YoCkSvsjkDjqKtNtLkXZMYSOHWvTd0jy61zsJ7bIlzylcJwc5MF5oy3B4/s3RjIfFsHSIHtD
/wbW118XRjKs8eiplTJlCWKxiLac/LU170C5CfsUJETk+AfVMmCG5WDdclMF27Dq46WnqRjBVnKq
utK+An21rz5ZNcem0iDr+vjItITxB87GQ1jOZ2mZ29dKsxsARsuf/WsY6w/dbscL+8Zauizuoxyb
XWhi3OkDdLvpUM1opxtJf9lNm1oEfMijybqtVl4ko7VJqgrZ2TcTusSt8bEv6C3OR874OWfQ5c8c
/Wf4Hroo0Kr8vsRWiB97bJexTkcwmpVfdDDNvRhQABY1DvLOP6FyZ+LCBJuWCLe638bxnWo9SIcd
GEwwaQQ+TMX4qzFpDDIu/2DRIj590vo7yBbJMdbbaJPp89+j492avaT3+WQ9hq5XvBY4RWAGKpoH
Wlkso6xTh94wyiud7gR6c2N/zZJO1eSfGKdi/NFjcLfqytI//zzgTNJXDIzZHYzHYKfBqXy0kxpN
QFHom2AIr2Hu2xfVcaYQSfY6Jqq/oLgWzyGg0Krpp8ecWMwb7pp1YWriue3j5k7q9IR/XkZaWByM
RNLanz9bjXS466A7dTXNIAH65YhIQNu4da1d+1QLVqYhyk1c9caqctN6iwbX2WqZ6b9ko4v8O28/
8tQx6MiYIVMwDTRPOaQcslT+qPmDdx15s3gXtbUfRbBkHHRA1sjyPnu24vSFSMPhEHfEZAWderPJ
pn/JMhaArIIy6BFIYfdhem/yk9EJKA9oBvKnKZjJ/8C1Fo4En+rppUV+gVo5sLFfB5dyj6j2co42
2voAWh8LC+1k3pDhBKv/6kaCMGZzSLaTVhsPQYqhpU/veuYMr0VOJnOdkpsVOwoZRjntKngpy4o6
9OhjNiOMUXq3Yn6QkIBqzJeMOejlqL7xbkzoRnAY7QqLR3mRZfyroVAiN6B6a3H3gTEY7LNjZsPN
qmAhJv2rLtmu7dTplqJlajunYDJZLrK9FGhdY8gEzL9DnD1ycs7uUMJwoqF4c139kbSGZ8NJ7Ydp
qKblBH7jAFcpesIvgCSww/j787Khs76eiuiqA0HF7JbBARX4ZYvWA25Got2pEr5/7FtkPiU6v8gy
snNncueQi4fNcYIgEFfjfRPEwzMdmXHdhoiJlUuByQpkcB31xAaQ4LUZ0zK7b1u+IEyy5oP+FzJg
fTjMg1LWB4Ge1U6MbZvox24J2yo6m43+2kA6no8YtGEa2e+7kHAVcqWx9exbH78euo/wMUW+bBhf
E+N4GrRqVrmkztpBsnBJHZzmoSLMBd7AEvf6C0Hi2Sac6Cx2YRIt2w6vhdl7W5kDVnWiQZyrIBfn
aSRm23Y2vZ9dPSIQlx2b/qKevStpp0AXRzlFt/4ba5oBlfE84mtdNaVun1w00wvItT2Z5ObwONTD
uxOr9mwCg1kzUC2YcOgLNvpu786IgUFHWUBierhJyaTENheW3M9jRvPrSw+sfl9jJ3ztBJBgFdzp
JgurR0l8RNFOAE6dGK/F7Pi3QiyGg2yTV2CjdEK2kKWco+t7Gzpv5rXVGxOfGc0aLcGbkvbrth2Y
81tWco+gCF26ic/cIFI873p20JytsRY+40GLxmZcJfEmCx3tioVkXGaiM2d/o68tqg7nipJ5sRoC
ZuHuwMw3Lp3yBB/6UHOVnGw0rKfyn8+6lhRNJ492Q2AzFVeWuVFzeixN/JT4ma4zT51p6suy7/OV
4UTyhNrbPOEu18PMP/7rI1kxpduuUF9DIeTJlYa3dkJaHyO8wNRMbCBbcc/kV6tPKMbqM5uBR/Q6
cFan6G8Vkpoe1sOhtQgVdMJvkyPtG2ptCuvC2XZlHJ9iNGiPeAUPOqEFb1E6zXujGHaTO9hvGFmF
V37FcsKkrwIqnJhK0sCo/iaFuuuMgu56QssMVnK6ZZDBCbkGvU4QhQE41qsumN9Rv5STf9Di3uEG
8R5sTRXHnwd3fobmNWSTgjCyhOPJkLMmx3Ka5PDnwaAicl26SDnQjrGIqk3ZUVpPwsyxzgfBzvUA
oyDddKCYQOhIuWcXDtd6PlrGjjsVSQ/t7lXstMlZkoV5ruZwBBkhl7DjpDr960ENfkLa6Dpt+zP3
enn610M52f//y354DXEMHYOaNQoXPmJa14HI3rDSZAwp9bHtDgxbu4NdvKfKQ/jAljpLksmiRSoW
v6ZiUAfTS1zmIx6tNGMWmU2azhRPC65NQEj1xEYFomEEywPywkV6xkijY0Uhn+9Q+/XZwQSzT2Zl
RJRY1lpz/LukUbcwSsM7HSfzkpNTuEEXxfGp9OIVqUp4usZhy81GTSrjaxqrJQWK3HOGDhZj7Ban
QGs2USadBVc60p2J0Eks4U4fPxkislZuKvwFeYfLHEUQX9F8BCVDkK4tBwZvjPZQ+IhObFvDI5QF
JwIIfaZxnmYtdYdhpcb2fO1dc7wkobZWBnwio+YySZyrZTV3oyC0NDHdLXX9XV57csPUFbaCF3xV
RfrWDlmHtTr2aUHnbKHaeCyt6tLBz98bYfLZNXFyHIBZb8fMgxvVVbvM9LoDtttg29jyTJhh9xG6
gq23aPunrHzLi8pbArApr5oefxaT8EhmVfq97U3IoOo4eCszYFhm6l7rqAc3PDJDVUaUbhov8lZj
qVfH2PJ2QdvUFyWaeyzAAct6QtiCO36oMKqfiA2+2FatfTCYDaAkjsUlKKpPxgViW1tBvwEAzNqA
kemlNa7ZEFsPge1tK8IbtyJu7DMcDKQ6DtC9nimGN22GyLD3Zd/t2hmE40/hvjL9dE9AIcuNY6O5
L7KScr18iH1VHwTU5pmCI1+FC+ObmmBECym1Bx0H367VOCDZQIysNJNHaVJbGJN6M1LNWkhhhdeu
q2/gJxzWRCneBDKSRd+RzQSIpGN+QGhOZevmG1cCCOjUyI6VnUTPLoYtl9ncg2Nymac0UBiQYD3H
PwIAY35p965//HkmMMehQRt3CosWKpK4iFfCUfpxbPYIS+6tuUDOxrLfENL+CAJ02EO51DYAvdqj
buvHzJsGRv1hDK8zGvU5insVJgP1PRpTiZ99Ikjk52kf55CpYTYADRq2//pQ2nZBPvPdJcZV/kld
0HnLjb4nSAgGu51Gao/3uqGG5+XPQzdqzRb+drOUomNcq7vpxivj4OoR63fX5OUywV9dusYFM2bv
LzgRCeadHotW0+tXjT3yKlsEkIYnPzMUPZ7MjAt0CuNSVSbQ74wgsRLhC3syUp6Jwwjzg0Ztka1U
K7EN44jPCWKWiOuMNrmPnAiMhv8kOWFsE/vYwqBdxF4N67qRK3sOcZsyS//zUOVILyrmzJxigTOg
cUguZuQH5wZXE3Do79SL85NIquLu50HL23RfN8Zj3er//BBMvinGE9zOFoWWDsZ9ofrgrHUDWkgv
tlm8dLaenyU/hGkv4g6xzc/rP0/t+aM/rwfXJXjOeUxlpEE/94uTgrxR+I12/vlQYVaEI1gBHNa+
SLDden631ss6WKIk7c8jAU6lRvVa0F2ErnDWlRjuipZei4o6/MuNpx8szQAVpAUXFZt4vWKvf09t
67sQ+XiPIS5Ga1A9IT9imUkqz0MbKcM1cz5oz3iXm+bbqIu3AkvJmhN+s5GksQLJowzKuA/3rOJy
YTTpK7TUdsXcziWDuNYeiU812AST38gE4yPtCFcLkpM/P+ACzfddre+rtLGwiYr6TpFOSrLj7Mpw
71JsHxvH5Hxhm+6EnkrXlzk6x8tYV54kadXQt67PsKfAuRzAEbKb/TRtytj94KvSW9crDg9Aq0Kf
A8w4aThRwNjeTb0GKv/P09xfBu4wnIa0rndsOvgh/D7aSaBkKz+WNqGjEwy3TmVg3QkX+HnIWVKW
HaFfGCz7cyO8aJ+EMtgozXvnjxSdsxjeSUc86cFpGXCOY/xoGeWHTRATLA22YE3nhFNiQN0SDcAa
yuEot6zxISZU/sCEjFbonI4tojFZYSYbNvHgTfeeO2tgiZ/dg0vZNqUXHRhO2rvJrC7+FFVX6QNG
RzZJSBRnGLHWOIWjqB6oOVqXEL35JfvOBGYZwYF1CBP8tL2IfmU0NhcyrD+km22S1n8w62FHyavj
xMy3eR4/t2mCQNtlmjy6y1YnU5Z7AoYxmAYnU/2ZJkKwLgSwTM1y35XjFjui46qlbhjZ5ucBHi5E
G7rtZZ1496JPUZykRNbR7jgWajongCm4EeMX3zUOTWlycKVdSF6jbTPG1OL2WGBbIyCoiDdUP+ZK
uiEviTrn6Aq+qyHKjH7WsIujBOrmRHdHGq+VzOqDDNiDwXs5q34c67MbNevQER8pkYtmo9znIKys
YycynPW67T4rNY3bCBnPuopt54SyLFtHOOl3ZYIvV4A2O/VIRzZC6c4272uNY5o7B13nzbvhcpwL
nNo/1bIgqmjKtGXCblPoqnzzcaKt0Q43u4FrYeULkwPKWE5qkc27V16OGpb/+DVGVUeyMbpOGjz9
wcutdNuaxY1d0NjXvk6UIx/2NbzjmsT8K8pH1RLjU1rSPNBoeuFk4h+JgxCj/jyAMV6ieElZBGuL
VrNTvEw5AdrUal2afAqKNk1Z8kjvEI5A7P42fNmckrqr1wiiIXI18P3YSn9XMsGkTpQr2qTsaEqZ
Xgq7h3LZJrwZWWXfTOPQ5r57ccksWQsDU70JwScB0Vc4vYbjXtAMjxr3mTp06yFcrHCgb+oq+I2C
KAK51J2sYJI3PWy9UxVknzE31pNuk5Jq+d7Cp0H1GgTuxyzLNUUS3OCioU925M6rUNJizURsMuqv
MZTxY1eGDwXnp3uO7hdBale4cBetBNaFAkC/A6kdfoQ9WlBljLugMdxXqnDd/6y4kuiZEU6EbZ5f
2uDQ3KCcbOy2YSklK9q3e8VgCEUxdEVEsUpbWJWlk3NkByAxXWEtFGXX0eTEvXRD3bkfHePOaANC
coxMXDvddVexTZ6jJYpnlpmH2Cnbs+G3aztIjftWT5LFVAJBBVJrbup0CNeGCLddhQmVyaD3nJXh
iP/caTalZ4+nygq5YqfUvfw8MBFOjam+5NO2dvC8D2i6T4wjrBNkB3YLPTkUMbiSzBLovb3+Ck+E
ItEc03VRwmRH7OzicCSCHNUpmjd0RWsdwiHtQO0GxJcgYM9/mXQ7f04NJU8hl++CyiS5Bomxc3Ll
HOhdEShOwI9nAWnARtBcfuWEJFUBzgVQ7MMONUVGNjEhwOUU02zTUxtDgKNOqT2ok2F+tdi5biqa
XX8JyEQvT1EKVugzwZw75E1ypjTAqq11K0GB5ZeMxyMD54pNLkk+tqtU1vYq9EW7acJee5zoz2fA
MO8Zg2mPkVd+lnk3nn9eMYRB20XM76HQhvsR2d9dq0EtHDV5daKvKEmdoxYVrA+krj0DeEQIM4TM
3QOvu/yMj/9v0v4/TdqxCTLi/u8n7c/f9cdX3U5/+/X9t32Qf3xFxfw0/fjbKf3ovv9t/v7n//UP
F5r5l8Vt4hq6FNLV5UxN/4cLDasZMmzHxaQoDanbGCn/MX8nFcGhqQCO19IlkQoMzZsCZ+F//ofh
/GWYLo0RjhPC+/nU/8aFZv3X8bttOGgDXGG6ruMZlDH/Pn4HSlpWQAxJ+ihd+NKQQwGjLOn1PBV2
8tpM+bOZZHfJ2a+Y+oKElV0+6+137kQjynXXie1+jSgDe4QrNGoQjh5RU78bGLHNCTZMBDidKMCN
hgMYet+hFNNjQoyfZxXkBir9qxvDlypyMCF7CuUY6AhStpR2qp3hPUumW+Qa5xxF7EJacEka6iHt
JsREqFZK8xewY4XVt1EZ5vlh2z+5dYAuOrlGlbxnqLkpbWy1vfda+uSQeoIRTnko7lOPHpbhw+tN
9jW/VdClRxgHpMRsQS4vCpRHo3uKxVNp4bpJ1dnzyzeidc4dyd1k40UHVNUmQ4n2/xF2Hs2VKukW
/UVE4M30eK9j5CeEpFIlkNjE8+t7UZMX/SY9UdzqvnUlHSD5zN5rN+ENG/FlDL17YBj4evNjbZlb
P3aWYa8fSVo/RHwE1G47p/Zptt3nPDNX2nW0+oNbRy+kZbxqExpTPdkYvdjpItnmxOHKsrqlo31U
gbood2lH4dVRal+yYVrogyTcXWnf5I4eFRyNsl/rXbepZH52/OHN9WO5qOJNYQiW+elvqXVXirjr
wK/Y0rNHXvWEJ+9M8fsZI2VkbON6zmEq5bMyy8/5h5StuzYI17aBzfs5K76Ry1+cwWKB/G+3CR+x
HgUb5TK34vIayr7ZWvrFsbtJC9xegbWREBJ1N31JrPR/MP/xHP8/1YhLZoZjWEiQuWk9sFD/fdsy
gWjtSdkCo1h77GwHnV/4VQ/eeoq5GVm80hQxNBimc40DAkt9hw28bw86DkdcdwbR3aZizQuAoq7I
/x0ePtP3hS6J3GTCyFBGDCvGytEibSdcCpozI1I6xL3Rg0jys1R/TKF/Ebe+yOwBnkxK+VZuizzw
1500EG0r8RMke7ITg0OkM/hIIcbvSs040ni1S87yYSVHh1dqJV6yWt0bCct6TN/nu2W0zXPteq9U
KL+EnaJBZBhzBrez6FF2F076NWLEsjL9UeXe27wJpk0y+qWn2U+TeaTUJtlTbNuJHOiC36ok88x2
t3qSrye8REm5gUO8Bl2ysnmfGr21YRtpOs+hNZ5I9jj6cbqOQQM74lB7xNlzoT0j/TsBvi+YF2Jl
uVV2vpNOwzqKrGvcY/NtFQOsyOpiN9vrgpl0r/7HdbeMf+7y/zbN6iZKJtIRfNf1Obn++8IHfTk2
6RjRypOf8C1YUwRtGy/dBky7IVyxT3Uiu6lDZ2GfJtZjN9ygo8lTEMunwhf1S+4yYfKmKmStMY2X
gWjeJQvr+LsHD+MTYv6qYXvbmq4zbv0BoexYGzs4fjC1ajd+NL36RscPVcNSEOLMbDHMmvtKGPhx
UeGHsx7fRJg/lidt1uk3s2LfD8aNVXWLWu/qazPLeatAvmRrk5Nt16JUXwTj0GKWzSZYikFNsYE7
oG3Tq2km20qnK+sD72/hmtqqm46t2z4rgcOgaZayNK6AJ9UitoObxXqCRDhGgzb2BH/2KbDx+qUs
WlcyOGeAFbpClct69jaUs8sBZc5Km30PEgNEEAHsxBBRIOIUpxiThJrdElmi3bh58BzMTopYMiuz
diLCYSGxWlRWcmG80SzssLpqsxvDn30ZBQYNegAEWbNnQ8O8Yc8ujmT2c/gYO8CtdRuRursq/wpm
58cwe0D62Q0iJnwhmIKOVcl2Bq75cWC6PMweEh8zydDgZlNdu0hmn0k/O07CRIqFX+l3qBkllpQJ
Z0qEeGCavSp+0f7RcgdZDppidJrN7GoB4y6oyHG6TMBDdHzJS2t2weQk++HCiZ0N6yFcHphlWkwz
rEWwOMw+mmyAPYSvhlkgcaOz1yacXTfGMBKBnkQAcxyCMGdnDuNvY7bqaPgsWNuSaoDUypLqbUDt
lWorGiHT9980LD+QzRY2FiAPK1CNJQgfMJkAQX0lnvwhdbpDk/arLdmk+RiKSDJI1i0WI332GkWY
jtrZfWRN1O4AzwhBjo91P35GHUq26lWlyEuwmuBgwsoUY2kqZm9TgsmpxOyEkwVeEvYn1OzRPpX5
axeORKWZUm49zFLk0m+d2T1V1DB4B9AJVL3blLBgGTW3FsMV2+Z1PTuwPKxYKs02fpR5K7LNBmB6
+CNm3xbS2K8MGWyPoQteM6YsJL3B7PXSkfUbgWEiRpXuCmyqh0yHcZU+u8QQFSxB2BV4PJqDcJst
zqdTXj93Xb8PbcvnDe+/6LPzTM0etGp2o4WzL40RFQ41PQI46DoFatruw519bAWGtpAua8DgZmB8
JKuvhoRO5kFSnHSscDCwnznjf7AbWnA24dke6K/Ycdvde9O+N6QkUijhrQt0+kKtMddxicCN/O3Z
hcer2d6z9PsOtBOJvgNmPRinMOSx71kTPr40rbaOUW+tHEgs9KXvuu6bvTIy3MaZNi1Ncmg7WKY7
uN/63OThLS9I1cJzqPMSqvzuCqtn0kqCeXtGsZFhLtpZXtCkToitrzD2hWj3hZdjiZm/aDHBPLUz
kS/RE8FRGwNjq8TLDqNr4jB1Ix3kVpXsUJMZS4PaAHGj7B4BYueK9UVp1w2ZD16/Id8rZ1LT2OjY
mC80cfZmEpMg6rh7pAaJnrr1QEsgmXqqirxU+lHwdO2ywuO7BavdLDujWQ1gD14Mlh+c/vt06rml
VPxAQjPCgZxD6yq5CUtqSs/S21OSp99IFW29cW9dxseH2t7YwlPYwuTJLjOuf/R4IpWvXeKq44XE
U0yMgPeIMQ0dAc+2R0U9x9YRTn9OWgqxM/OXFu6kO7AZ4oV7wfxkXIoe1T8LMe4u3zv0cR1tR8P+
jaxx3EvPfKt43y2C0kMrquak7UiSoZGTA8o+gagCs7W2neW/slr+yasCu3GaIzKqiquMCAdtowfP
ELYoBza9yOxlkznaMs65VEHphAv63h4mVMRGPAVPTnfOJkIfLQL2Gr4ZW9HjP2aVzU1//PfHf/80
VCTnGVIwahfT8d8X3Syn4zh/aUZqDCJlKGsKZhZmu4LGVp5CxS+KqD3dVkzzn8wi1FYD851VGNk3
v4Sq6ZuZdtdc0EpmHZ/CMeSSoA54dZv6lY7mbwlIe6/pL24Sqpvo+fthmfvrMVSHpLFcEubd+mQR
SMIkoS2uge1hIpuVTozRNrnVG+8Wmrx6DiQfC7u4eJ72Z6gf1EDdPvf8lK0vuZFZpHSwDVWH8d11
ltyZhzYbimUtxv7y78uUVnt+XnvXtfOTzNQQQzuE2yKSbCKZRq+IGW9WtkO5zp7VX4dB3N5IkVo0
x3YAbwrlHs0m6wK9ImqBgGNrAVAYPX4LjRdF2XuC601E2VOvDcxePO3D6nycCFFODCiiN+5BNMEu
Ss20GusnEf2SWZhDnoyR/5kzaQgVlWWoo0rtczCOE/FrU8QcpSJ6eGYUtQz04pQJntPOKVVDimZU
J2LTQTiBwO9Tb8FJqXEYD5EVd89FzzmUUuUW4pBUAfvUiuVfZqoz4XaKygzlGmIT5lpGn7G0safz
mBNxoWHW6PBSrcMs/G21ILwERqGjZamsn3jNkY8uyYXMaDJcTTrM96iXQIhnPUXPeEv7sjv1AdWk
L4ZHlBhcg9aUGx+xz2qUI5GbzoQVvgOJWCL0nVheblhpRMsQ6OaOx/I5hkK19fH5gp0meCItqiut
I3K4oNd2/li0+H+JlAQYtKKGCV896bzxPi9/HMOG+ZCp38yJdkM3zD6WkuYLAseKZo/tfIiYE2RU
cG5SOVEJNvlGeMHE3cxumFgHlLGOr717nv7Hc4P6xxTJwXcrkNOVeTSDSsFqhEdRk5G9pyrTN5NF
cm+U1sQ1V73PIiwzNnFQxZcmG97dgrU5DNOQf2KC3YLlfo/N2MJY7aeriuXo3kRZgXXHLz8C1rUw
JK3sq3IA6sZ++gMZ6ims3OzXStVOH3qSbRMMYgM/QdGTuUsoOv7Twh9emXFRZbDpTn2zeCf1QOxV
3s9tWVp+7lPeWjU+9af8TXOG+pXcIIuez0Xa0wFX7lulPvOk+0mIuHtM0n7Ne4J9qzJ9TwQfE4bE
5O5ndb6BY6CdTIhqe3bvzs4rRw5GLfY4jHoykyM4qnLKn7JW5k+xxGA+9dULXSntRBTvx3+gxCH0
z75hIbCteeEDcDbfaHxQwc7nuCSJaisMFioQu1ZZMMrn3OO/nZJneMoHLDWceg8bNiJuU/0MB/up
wDWf27xDs/VQbYNaHihRDiCDcTV5N9w+S4NGeGG45cNw/FdNQ5aLNqpdDlpdIF1vb8xO/li5ugQi
PjVtebdbmlnqYjKIWmfWs+0GyGcbwemzwtlG4HfQljBikWYT+Z0hYA50HlHBkT/KwUKIVv9FATW+
FI23thUDzgoEbROCeXDdfhHZuUNdbz8bmlOgdB5f/ciLkPjVMJZhIOBjJD0RPGNbMkDohPimzwoI
I2qPngwUTk6GGyEOPxx2bIpcyhNJj+9j8cZnisbDGaPtDOdpZIrSxALujFzw7kzZtS3FLStM3iUo
TSEjc3FTx8RYQIuI+JOlMEuBSB5q8Gpt7L8BRj32E+oA3MPbiBG6KXOBMRynuDEc/v2B8fSro6PM
RLHLcTM97Dz/KNmYzZMUH9IomQvbwY3Pjma/pRn876nedGO8IaZCb/Rl5SS7oNV+3RZi7ZSu0G//
+s53+S+ICnLAoi3yu7R+7J5A+Gw4haWO6kucjARvlkjiR6Sac05KHtyhfhMBRFNj+5GU7Y22Fq9k
hMjB1L+E4b62U/pkusZHzSaNk8OloyqugyVREdfPBrOPXIinCp3ZJD5YBsBrS0/IMfwE0A6ChWwr
hj3LWAzzTfrZhuMRtdgDPcE7DNZMdu/UBI/aA4xQhs6lRAOoDRD7gQlwRuoJNX2Ntkn67SOf5E+c
igN7H1GdMNVg5zeOVZaxJws/Na31Fh3m5WEcVvznBUGCdM3wgq5MkIZyItzHuieFcUqMYBPxm3Kz
beoe77ngJdL0EJqNZT7Fr2B2f8c6ujmx9cRr3Gnda2yHOGKj3YgAZf55XbRlllkdYMUCstoAeLwP
LTpmJFrzJ5O17HMZ9MUZWZoaYLwczEm+16P0LR/Ad5jaNYrb6zyYK0r3pJOX1RB/UtJ6YvRd9vMK
iTAth5aNAKG1XXdzzIDiMuBWnidxXQwNEUTsPB8A6wgZrjjOf0616uZUaCrlo70oe44gLh5Jo16i
3NnZjbjH0tq0YrjyCj6QNr1wRu2R4WJdaE6OS3SkPa/WmknzFTco0ZpRPZFy/S06ByK/CSrl33Sv
Ks5R0uyTyMEz0D9pnk3YGmOhT6DhF9+MgOta6Q776SmMo3OWJwfPhIhkpPv5V8WhcINSzAcombNh
/TGIZ+qLh5mOb/LmevWpKvpbKmYiB7sEkupixATWWWtgXNQaAyPGga2t4MBuqT4Pkd/tk8xZoRHN
kcmGn53mP+uCsLoc52vsblr0UqT6XMhJeAFg9DUPPh1Rn5K02BR5/s5L8AOm06fLD1nDrYC68SCb
ABSu25DpxJvTbKa7Hlf86KjEfKt9AVrxQ/LaWT7mKWIfAK4EShj30d6rUJS16THB0C5L+UiYGAz7
TsRknEAuV2SD8bsq7umJOaQsslve9KvOi46uDBYuDaNAwRbFiD5CGS5l9zpCOW7r9GyO+caJrJ9p
rBh34HZZDO4SIeLddeLniLCawsi+maDsAew8xZb3Q6zBFk33wWb/Cf+0cyDQs5mBl7GYvzeYK86w
zvrOJEh7nsbcRD+H7K17RXJ6nIqCi4EHhjGm45IC4x56+IelPzwHlbYwKwUtsXu2JFdEa5/gDo5Q
geZs9FmvjmInfOr05KXJtVeEz5sAFdNUlvdan+6q1m+yCPC+AIVmgiqFcanwNlAknDSnfo3S7uCT
yBBpq5gGP7yj1n1yFLJXhr3zAFj3+YYMSee/3FvlOSVijaf83/cyy4XRF9dRubd5ItuHzCri6Vdn
LWhtBh5gGfqvtdnsZg+xJSfY9QVa+WLNGuvFCJnvMgRmFXmPODJNI48XuQ6nbHJiNEPddxcyN0gA
OfjNTnCKzB+TyVEQW9ZLwFyeSPL1lMkN9Jnrqo8GAMY6PWcWjndDT25I1kyG5Ejj1JITa13FjHh1
PDdQqB9a36F4616Z794E82fm5rgQlrogC6JIoRxhBV+QrCcWBL7f2AwqITGYck6NoK20KOXosD/m
n72ozFvvypWAljNP0N1a/kli8W4Up6RlkVDPnE4eBU3014yPuS/LLcb9r0HFH2O2j/DlKE6p+ZcK
6+A4f84B/yqmkJ0AHBY/tYrGWLA8MyfWytb45Wn9B8aPX6vRVyyhl5CWt4ZbIxYKj507LNn+fscz
Q7WXTzH2XbAOxMv7/MTFI+MZynzvPAhjWxr1cZog1nB1Gkfsi1Gj2bd3Dm+NdW6UbxZe7sJMNl3Y
PfKc8GaV3GpXblljXPxCnOlHTt5BNrCiuuSzde8UyG8K2UdWmY9uSO8AbY92SZwY1jmDlwzRbm/z
bFh1EO1CFvcQWhZhx2FTih0+/s08xgVFbDbRJrQR52f8f0Oun2AF7QxU4FkpfjRGvMHwEnd9vkOz
ZC1dqC0YGP2Sj8HRnwh3iBd1wJ0gOmZjQvrVRibuQxm2QQgfA0AvXnReMqNHGHi1scb8jRWHH7Mb
sqfLCvki2QrmSWUpJ10FxS2EWu+CRc0DJjDKLvWF9FHSiEoLVp3m6qvKk9pu0OyznrV/yBHt3mSL
z32c0FvGQ7WJYyRHuUbckIxD3n1Rjl5kcKmjaoMZe7pvFY66ALvIncAO5EI+to1gmPbx+DIycdqq
akyJgkWQP0pSV1q5J0Fom0+Qe2Pbyhaspx7wjNdZnYEha+RJswMAIu2c+Rsc3BzMAkWk1mCMRlSB
EcNYB5knv0lBMFHG1DhMSwKYaqN0L2FVTPAm6C5C48i/yFLQ+GOFNKZNsavHXPyULjEWDmgqJx0/
eprapV6LZk253aznRfnaipoMDDgZpWH3oQ3Cv04Vs68m981nR7jf+ohyOB4/OSG5/Qvf3ubS9z5G
Fg7z/9yls4ZcZ0rpeGa0I74reucDWIGlRr0CIGhlanDrBy2I1kljp6fSYdrpeHkA1gj1sWVE7rOd
UdrEqt05ZDvBv25ueTXNauJ4GVE3P/UMQ0eDtC8DfVZmQdCrKt04yWo8mn6ErMJLrvkovHUaqFMu
W4WhhUk8dhhq4cy6WcYzCRXVRsfWvtCYnm9b3ckXrSrha/Ue0tPf3o64wvpLYPRXfTCwqgJSsSb3
vXRN4wO2JbkPLAhHSDpa9IGPQCHVk8Uyc/xjm1qYc4Ng1RNxXBYxapLBXDljrEMiIiSKIDpghx4g
PPrnRWlVjIH55f9NsTMkklkGKi7MrXChfY29hnQPKPARsz/r3YsEP7+KsQpQ1Z+9mpN39Hq+n0fO
NY/B4JrVxuotykL9L3znjNyQRl/ERkG7WznPSc340gvuypriRWn7LyId1nHQ0TqA8rVkYqwL8NWL
KH7rI3RwcTTM3sbWXGEt5NVfoPZ4aeCQYONC/h/uAkPr945DMBmcS+iT2iMs8GWZWn0PKc8tRxmY
WtEUEp4g2XCkNMNRSByA8Odk0PBdSn3B7ekttTE7CcyfXJFZm2cskXLpXMLxwMe9d1lQrydiktk4
Toxcux9nDDel52DI4zmGCzD8unG6bQbCISLtpeH88uyXbGqOTOL3TSDf5t/dmWiqY8L5nKh7K5xo
FUVvZVtjYhVP4Bz6NcXLN0voxdRSzaFp/cnK4O7XH46SiL2H6Tl2FeGZfYnJ0FKb0tDP+cwVFHOP
ZhnapcRWugj7lFQS7pao/9STYdlZw62RwYHtybUgymrRE36yYeq4q/XmtxnNpyzz966Hpye2+2ey
+C6jzL7LisWOQQLpZGPkZIi81K1qUWYOzm8cjCuztt8B4c/t6IuaMUSd0/CEgrrsA5ZL2IAbJE6B
ZlD0q4U7cnThTkOZTFFpChx9o/E+ER8QeCnqZB+SfRgd2GTR+otq3QfBJciSPwRMfzBs+Za4lwIW
U26KArKMrOe2QTeejpWBptjtVvTCr5RVyyjE7oG6bFiFhXMvPOclNGsoxnEdshwhwSbIlP82BHm0
FAroFtPni+7U6RFoZsb2WG9f/IsIqueIJJDXVKj4nFB+Lv79UUb1gG8lZyfkNxCwdTW9E6pJbTmJ
YFs2jEViU9Ebtl72ETPslUQUXPKg/FWmjZfUTPplW7GlJnz2TxSE5sly3GjpGM6As839hH1K04Ec
89S4/V81ciiLgplo7XVswHyQUm2k/hS6OjV5ec31vQWbfWnq9W8QUmpmhjw0g/EydqXYhrX5DrPp
xBD02vnguTK2BUxXkFJbfrCL9FmWa7yidMfZ2eVPLsW6YG6KxN5Ho64X+1kIC16EjAyzw0lRgP2M
yRPxdGK8R9aoo82KdypXpLF5S3b6TLtXbT+pPbm1HC+8ycyq/2PArVwFHRN6xE+vpB5gDs7PQqAX
qgiQGv8ZD5xarHqvOervpEAtrLZ61r1ubwy8QKfUyVdd26/80iDEK1RXnBTXOlDEcSd5slRZcoNB
tEF2BPHL686NiyVdVHD+GIb+tVzmzR0wHNcMGXSX52KczV2ptzXCelo6emIgW0elamu3yJjmmBT/
IzKrraETlzW2n10UP9nFdIf4j/ai4wkOkgReUU8prz9FPg41t4Il2VlOtTSS4DgSkYAhclbqER2C
kHVCpAykpFi1yUdTi9fICPpNoOaRL5zG0fswY3F0Y7Yn5s7JaY5bS8vWSYR7jXgkHIL2qm3yJ08m
d1FAbxF1vWgnpj0B7WjbNlvSXKRdB5QowevcDBmS2k+4kult+TdPwm6TLNup3eg1i8zCZn8JWvAr
EBlIq8B8SpBqJpNFL6pFRz/P5JID6571841pfQQx1c4UfJClymMNZJclDLcypKEpHJ/9RNnLjryD
qZzeGNV4LD6RwAoa+DElxMP67QZj17faqbQuYKWu0xCUq1pad37TjUV2W0j/Tvh340LgKduMgcu0
QsgdrYTpkQU03bKckq8s4z+jnD4b9i0xq92h13/0X/YPLLl0QDElr7YRK+0CtcUD6FG9NIkDWbBI
tXxlrRrN+oK5fqyCbptEgDbl0Q2Gv4ztCUybio+sj+n0nL0PzoLqDyfDSFXkYhpjqQVfawh22kSy
jIKBWqCYWZIvDH8rsPaKxTH3oIXksC7+WB14KfxcZnGFJxwtpVtvVB0C6SV3D4X4Ic7Ic/ff/Xxf
xvQUraNAuOUSvo6bLgKNslxLDWeNUQMRRqhfCx6HYqQsKUcWiTGOMBZ7NrujEnWcYZ38nuyvttPT
u1+2HzorxGPU2TFnwuDQGVu4rOYv/wTf//fH0u0uCTxkB/P9h23wPQZvYv4iLRqRKX3BSbHKPeIm
jbz8druASUCu/VW9u23JYKrAjO3ToWC1xOZt0yQXZtIx85SgRc3YultoFrP70KUf7aJDDbjYVe30
5YKd55c1y9cOssRKFBQgYUnilFln3WEo8it5etkqx661Uy2SxmmS5kY2wIlah2WDV/YcTnbypBls
ZLCQUQPkuC7MoXr2IDJubWp4VgL+Y6y9CiEVm4a6SzZNFFTrfBrTq9HI57o32+vY8yYwQt8FiFvH
T7GgOMsxfihTXM1jn6WvAmzjokgpKxwn+tPnxc5F356T4x1Z72lRbLs0ecRRsJbxsOkSpFnlq+m3
5M1o2qXrsKDVrdo4V55P8nvgigcMurnBa9B33PlCFRvp0YWQlfTRIfQhlcoEpx1C5s0s9YOy4mcq
k5McvK0XVAubkeHOrRpjIWz0AHppJi+ZKfsV6TDt1U4BGuZyIGsxJAQzLoCsobEZ2K/gjQDnT3AE
r64tLHPUDnV70wdzV1m6PDUzJAylM08ziwa/ldMND1d0qQItRORFYEanY4tNi2k4gZofTuwKeJnb
dbImfj0HkQ2CpSDu/QJZa8Obq995duisIf3apG7JnBjhwWXO7TkwyHiw/Mk19vRm1qasFcwlgwI0
wyLouGn/PJQageS85k/s+1nz21q4b3o/W8huIsRDNX94VkAIU/gP1R+ue3j3Srs/eJqqUR+ram37
hbvy9CY/ByVXJVKl/tzLbpuNBm1KkXTMg/kiIrsjkqOPTmwaL/FznWsOUYuTwxpkMPDAAqzwo6be
F2T1bmJWGl/6m81Kd+HFiXdwg2S8CamKfeVwTyN0guFV2Z+iXCHbXZtjOwLS68HvjRNSjsxGtp75
5sPFop14jGVEo+4jKui9WfrJUk9wdxVTG+wlHe0G5JC+zW0UWJnQpyU2HXMlqF1ujafQTvdZ9up4
MuaVQe2A6+0vmzb9nuEoD1PVfSS2lSwrHugHIJYDxh21tIe59YbvvsN3OoHDrLWdoZtbCtIa4kBc
P5k68GxLEHrcc0csI9Oa3kQ8EsIS+c132ZKBLWpAIhMZm4oQb/ZGhvwb2wxqbCDx1gicHolRzKTI
ZshMOIvZdcZp0hXrTd0GZlEF1S20sntX6Qx4p3ORguCIkizba25ZLjrlJhf69hWth/uK7IJwb3yA
W691vHM/AQxAFMVBDqVsk9lcWqr1cGtNSl/GYNTPY6ucTT2HeOuaQexnnwCbGIr+hb8Qg47W99hG
MW1E+gGL5LgfcdktG68eFkWUuwQu8qowvHlUVCeLsMowonFmbQsrL/au7OTJDoqPab7JPTXHXw/p
d2t+YReL3jQymCn+kDTY7rdfhSwvEnUZc6e6DHXzaYKXB9RHRKaGXvneiHFalVKwuulm6GJtkkJv
i5YBlSzesTOYT0zb4uU0Eg8Lcjc9luwyewdm0ay1cOLE+vH1a0IwFOjrxnCOxNrAIyDgeAXRFqTk
EAxbvc7tIzFra6dxGhy/UfLceFibY99KjkB3CFabILrlI1av8b1UdP2RH/7aefw30E1tK+KCUyZn
GOmKp95ueWPyisvK2t1Wkb6pChmuqzZj61n/ac1wa0PpW7dNmYLB9g+GyfCMCSXuGBKUGvJQEEXi
qq3enBL5S5mV67yE/Ngq/WZLd69sGrVs4L3aeNnDoF2KwaM4Y/5wrJFzyO3CtVvgInI0Uq7KZzjQ
T8zn3r2El1bVf5Gdyd7L/ShsvDWEtC1cD7lbNQ9hAi9CzJE70FJD68BSOl+PXjPHtjnJQ7G28ker
umYhxZ1u00lNWYBryBQr3NDIijzuVqMfvwSMz4cTyiOZ1fPqzCSp3JEAhbw3nw/ujP8tWXR1GK6z
WVqRWewiOikhRZrRUSe1YVWMQFtonNicW1lypJyes3nTdYC9ehFNTbUTTfuM1B3ef2b8NLb/qzjb
38MC4ZKmu869F5saM91ZONhi4zA6NxgZ9nVQZow05MHuLe+EF+4Cg4B4wkqrlpUOWjsfYaVaOaqD
9nvwTeOrKUq2SXrP/sJy/YdV16+SlvFrcNlbcs40yyT1SY1OBuNB2HG9KplTbUeLNzV3j1gL2Pdn
1FclZhlBs2WkW/oL6za2sOwnz3Y25M6Um4ILsWLxrzEplvvSHOfhueifRRbYK12VPvFscbHNBVML
s47UIYySYedXaXxRKvNXPVQlkkK1gwSL/tKa5tbSQ/GJhBCkN+XmrsCjGlSjOPdsfNaKN/DMWY1J
hmaMqzLMSuFAxGYGlFcspy/LEGzk68FaJkNWs0GNs2ViWGAW7G6ErRrT/vX5l+Un3hXnPwlh6yCx
jbUkWmslYqM6unaDs9Dl8YVCWeGniw1340JOBqdekP6D7rMKakDqZtbuYbfuKsKKlp1SzF6KDL6g
GA+ViwhQJhnqaV766RBGO45ddoZR/S0n4P12VhENS2qI1vpzvrLGtht/xF5HfTQ0yn5KWn2jhZRr
faeBisoGPq4h2zB0/u1LbTo4pdrruZWeEhfdRAqXfe0lpgmhN9kairxptyhGEK92ty4LhilRyCIl
ZH19ss/mzL7XCgIigtYJ9k7KkJu/DNc1is/SakLkoMyPAEBTybXTsJ9GZzVaKO0Kg/2VJ+qV71fi
bkykRUJEuusVqbYGnRvyHxuySkeWCB5HImBp3Uauz4KcBLm3kpKeEzbegzjtVceEKoI9stDGdT2U
/o9qWIMO+FWiwSSczAU2GkKLPSG/7JeayQxgdKfdlI14DaPu1BQEjUyWR4c4G9/rGAU7qRL30LX9
e+z0wT1Idl0eUksP9gd38l7Y/rDJkf4t8Euqi64XD1YS3ck1KIg7yBZU+YQHUFz1HHYc7dmhtIvs
HJFZvJQUWOtB2O658mtxjNNhQ/L0F5FK1q4y5ZIsvHZV4c49ZjX8BNVZaxg1IajhmjKx0ikLPetN
D4zhMtgF7VSpFVu7Y/LeQPusmnKB+w8GqHcvJkmAXYnz09fS17Lvq50WnOqpp01uMrGTZnXG30hZ
0vvVkunXrN0OsJxGiKMUfGRpIuQvIh/lQSjFJp3DqWy/Odkysk569MZDUR76iio2t+p9Rg278cfw
20BdcCzN9FCE0XRMvPavzlqLUxYZW1ob1aruiVCYCpO73qs5SNGIeh2ZB95kMs2hFZGTEi+w5qND
FTGK80p32Gdh6azZZHZs71KN8OpsYwKrY9lvj89dhre7L815hTQ96Epnmyo/QCeR9E7dtu0VzBww
8Nj7Jm2XDBFe4rb+ND9lPk8rNNjljvnKdDFdt71dr0LBTtIckR5PeX3V7TNqp6sKhPNG++9v7UKb
OLt1YxOaXrVHvq1VTXOzp1jtyiD9iVvG7t40DDfVqFdfT/yXwKU9IcwahXjr6lehKtJfo/Y+OBSG
/2HuzHbb1tIs/CpB3dPgsDkBXQV0ZMkabceZcyMojg/neebb1GVd9FU/wnmx/kjJieXkpE5aBygJ
gWJJ1Ka4uYd/WP9aIEf9NRTK9Atp+216iYCNMpUFGSUncxOgMr08L4NoQ4hja1s5UmKpfAWgakbp
lEIY8zJyQuoJdAn/D4aLwDc3UAJnK6XslLldw8pLPbpYd403Ioh0OBC8deyYH6Punm2rRGikBexL
Cmii6WX/EgSIMTVt5Htywj1XuVfPi7aA4TVDGRFh80lv5wK3LiDrBYHDFjlHC34iiIvliUv9wVvq
s+DTk6kQKUrkdVp7J20pCegpnEk17Qs0iO4sJ5RxRdQC1vFWRfK7+qQU5HBkWMJj6rWjKPxcS9p2
kiTGfSQ5+ctJFslv9ELUcxBAOxsGsFwdLDX0jXqqlcO0WcL738vRQiVmPJB0z5mzSztIo7cR6CGK
IOdtKddfnC58BxN6KKerSKgwFRJGCpvPdhULMPxQQvXefdVIX/ItYRkENt9C5UJUr4lQBqhIqKh5
tNYKymJSu5jbonpTrZ08cid1Zl5T9+tSzFuDGc07gidKhreaBFMihFjE0BRgQ0bvKFyuYFgwxIK+
WStsAaLKs6XSWuw4VLInXn6HeG41r532I/GDDYTkymXqCWJTSbvsygai3Jdw09+6iv5WlymJC8oO
XgC93152+WWup3eUqVBBynTvkjweGGvgrsSdAFRZU0B0kylIYGzFwkK/fALi48GSGB34zzV8DlOj
dAcFXH+u5p/lVipnbunr1HUImJXqQZUvJlLbpwRJmg9NYqlLLBnYtCkgaQCKOYUkU/Mu6E4/qZZS
2m1itOmXplvPY9O9jNvcuQ7A/FH3rs2jkKC6hr9z5eSVNklSJIQkq1goCD76UJbN3FiGmdS1575U
3Od+6yzMcJvPHaetwBxIOYkPnno5K24Rr7uSywrBpXzubpmPPYTlb/ttGU7dIPGhkuJlLXkxhc4N
xGtZpUO8ppsDE81ETjLw394kQtRs0xBheemx1igAy+YUx3oLSalhfyjvS71BcJHQBlMG+kSDJGcp
h5e1nNmvxqcyl7K522O3t1/fA22kk8RL1Om394QJZK0r+m6RVr6zgg9gdPCqpWuIagk/aE3MgTKc
3MDZkaVOXno5fPzgRLbNdgYDqPNaw5O9NGSzGvavuQgURKl8+I0Ltbh2AuMToI/rKu1rfkkzrVX7
E5usOatyaxlT1bWoTK+e+AJhngIWiYKUsQNjZBg+eLrH5goCS6RRiPaR9zq1zTsXUszLhsUmVN8V
W7i5YQYl/aHHlM5Gn5xAQ7zXrm4xKcTLtvxQydGa1B24MOWTCc4O4WdrDjPkq8xTP8SOd0NHA1Sh
2lPNpBW639AlcH+8a0O22kmxfV35BQjQjDiqK99UoJopxkErFxsGBhzCXkWF928QQAqK4LLzQSp5
InkrWfldrSsIwtf3QWl+wmiB1cIQ70WjuxM71h0w7mC59TJbXWpNvoxM/1Jrf7MGcJg3cRywQ1BW
/OZH8DirlUQiMUG4xkP7sIIag9t/0yHwNEsynGoqyVd2QZKZsYLEgFuwOms3WR9sGn+IUGzxQX1z
HQ5lBAZFrqguTKpWm3r493DJUNYk8bPb1FjCC4CAALUtIVxc2LDZxM/z66bXoOwxZYLp1UQy451X
w8obaN608g2C62I8CrqNj7pXTVV6a6Fi3MODn5uOsRGdml8JZQsfkn+rIFBMiBWiqOCSH+VcQjta
TQk8p1eWBKBxgM4Tw4crI7sx3DSeFTAUNJm1aX3uEdKdMMR2eEZWfDfMl6auEJeqWjBoJeo7Ukj5
gZ1sPBtPru+1j1EvZdDJYTJKnZl9QY1iRmBr+7G0rZ49zsk3olaqdWeXwKKUVvkwIE7GQztV/lwm
avBWbqBULJPWhQAhIWsJ7GPqVc1AGmcVs1IHVFjrKK/KOotXZECSZfRRfSfqxLyVhkxojYCfMUDC
nazNP8P8JATlhmpv3Llx9kYhLIKDKm96E1iGaNvfOp1UBanym57gh9uY5QL6UQpXzJyKbJ1oilvk
8zgUEVqZPNlqYDLmx2coXgHz7t/5dkQ4HFaq6lSvt9a8kTsDtKmu8q2j744tfPvW/rOmpWB+osD3
PNQ+Hk4zNvjtyP3PeHLqwykiN97/REjQ6/m2DueNU+jID7/79SLojXefJ0XyW/lfQ+30fZICEHPc
cqy0/fbqTRLx76eH/GFDR+0W/xgbcR6Sy125O3oxjUuv7F5V+Lt3D0UV7n/D4cg/++FBJPPfVUHD
1fZTzc2PFXzjv/8zPip33n/pUO5smRdQhguV5Yxnndrmb+XO8gU1zppC2R4SFtCO89FjubNyYSDB
qFIGzX8UJD8R3bQvVF2G1Viz+ZQGfkl0UxeD8OuT8kGd4mxFCFNTx+ppyJ+Pywdr36nkbSKUK5Av
kDq2lTnz8Wyu4T/aznwb+XaopL2rOvds2G+aCFOxoIrVS1l9/LzbhJFcXuUB8FTohdorDRTjxoHq
+ipAr2FjpnDm90Fmr21BAUJfVvATQCQ6h8StJ3eSh3PJiKp1AoJ7bmkBkluaBBt1BPgksLN2HnfU
HzW5psxjyDRXel7q89hqlFWDBuVcJm6xKgI2blJ9+Qp+uoGucRutiijOyJdR9BXaXr3IFRLeMP/1
C6a7WMYU4y6arUPwTzLMReMq9dJJEEMPTGKzJvi6ZV+DU7WVMgUfB6eJZTjVEqESe5FQuLi0QlUs
oGnQlpbcyIsEmrKl5RfNotdrZ+XEIl80nRGu5C6MF+gVoz0OW8kCYkpIohxQPoXmySvK44157Tr6
qrUq9DECxV7VqBfPhSx76wJJz7kstvG6kf1sHvdOOWDncJ2zpl03BgipOJXVNXWz2yvT9611QrEY
hKC9u6GYliXQjqJNEhgouxR1vnFTibUcJrmNXW6zK88oVYq4i/iqr0Jzg/GJtntnOddpKEmzXJKj
65BGZ/lWxwNWkHVAnqK5DvHeZ7Vhqtet37aozFTWdVE61Uz0mntTFFo286siviktaLrjoCxvdF/x
Z9skABGY1M4sNiJxw7Zss2042xsF1qOphCLLrRvlcOR4bga92Z0k8mxOrD8AymNXHwoHnI0cZ9JG
WFX1toatdnzfk0KxSPWg27/0FcoCA8e110kXmu9i4wsbff3BrUoFgYcGEsqhMUfLEU/LG2uVNHn6
AXN4eDdtC3lVWIS8fOt9U4SMgyEKO/61f/LRHzJxNMZX+tcPnx/2o6/+4L3xa2lbbdFAFe8KFGKp
d11J5NirljpPyHu0gWHRpnQgya/Rkc2vCf2hPZa3JbwgkMRnVbdxC9FtPA9KWyO4lvPGv4ll510b
BsrCTOqpYdjGdRTQob43CJ/ZGilKpHKuhBNF9IavXjVbZPvKgLyF1OTFopMbcNCVYU86S0Z2u23R
uc8se1aE9kBHbEKrWmdbkB+wKFzHXiZPK8YosozQ7VEUQzgpgkv7bYM27TVURO9FFN+GLrcJAp6X
Ya9XUDd6gIQ71aJg2IACrI+BSECb+zLIXYpGPNTXFEfWXomWwBOrDWPLEfpyq/WoTlNXJmqquOGP
iaauawQrKU7f16KS16RkrZmRQnCoJ2p5g38RTkwvLGeKyKsbaGurGwKm4Du7GqSYZO+2SU7NRgaL
TPgFSZd45gHeWGppPpHt2LoxY1m+dCJPntYZIVZMp4mc6j7ZCGjn2CwDgIWee5vE8tS3I2NjBCgV
5AZUw5luFSuHa5oT0jRB4GiESURx60H6N1UCau3tACBMD2oEztB+voWPe6PlVCDoshJMYbjTF91W
eY3+H/UgfVesCsUYJNSpDjOT1JnofU1yq1XjTeAVAsRBQDBZDpF5gDxuBX/o1HZKbE6sYn9K6etV
GJXv5Ebk61qqcqIE/GXlUrqmSjcy3Y2DOsoGusN6JYMME5VvL0KjmVqQkK99U0nX8Aqna2a9PzGq
rXEJFZuWX1JZnS3iplvVQ52lTXZi0vbwiNaVam28Ou57wIswjla1OtSMEMCNMgKEYacbm0S20wVU
kq9GDU1ZJUbdldi1g6Jm55XyNCArPKmAVd82ZUVtml/cZE6dLSNZ+yTBOHqnCBuhLF/Yl5UgEYbK
orvMLZidi4hln7S8O8VHhcO37L0FBORoi6VQAKSGjI+owO8ZBSrMs15XwkgDyyXqVffR1tTnXV+/
Y4uK1wTrQbIkhjaLJHdhZb3+Xi+0GUIH5Hu3hnlpSYr3UZSDZyAMEjXCs1+Bo3xrCrW/MnIvmYEs
ZQmthDrD04g/kOl8wDKGpq9S2oU2aOWxyr9xZF97b1mfIUdZYNSZH1E6Wqq1Cv2o0r8shKkQyiaT
FNnQERnCUyd5qw+CowjCWXlP7tGfSj1wIxxW0Cy9ra2kDK0CRfMKAHpSvfT7pFkWYuuJ6fg6sSJA
rOOf7vDR+JfCeEOqvk0XNVyA6/FJwHywLkkwX7kdRA8dPx7ucwjVtkOxTModvFYCDVq/DLoeREhu
LCUkUSVqkgetQ3F257Viahu6Y5En9MIVkTAK2GWt2OggMm/QbgFxk/bxdAuD/5QwGZWTwKeWDdmQ
11QpfnSpu9kpFayFPQVfN1LVVdcMrnAy5mENs3or+R0FXeChlg25iOn4vq6TJTcRSfAzJ7jaSr4/
hwuhfd93SBMNCVw4ZUBSiVhexZAo33V99FtqtiUU2h2IvF43b3RAlxtHpM3+TGArbqn+MN6gaEpk
TJNwU4aG+mahoDj3KRKQkOWWp2GFu/U7OQkW4+cJSKjLIkyLtWfV6SuobOj44YuuCxCu9kJxK0e5
uW7SyNqfqaga6Fl9E8Sg8BZbnQIuagzCXfB6/F5oCGrqswLMfm2Wbzsj3Yx9pEmwWhiIchGal4tb
W8ajHS+J2lT/JXgk5RXQV4q/Ygq/xpYqWVyppmO/C2sCUVaPI6ZVmvNJF/szkXNop2nhuIS3/fIN
VBt345mM3MonhjC2G91Nmxun6tHhHC7J74p7t0eG+tcdkP+Qa3Fgihq8kO98C5wUfKGD5wEaJS7f
JP+/g37e0J9zVqAqGgiTjiibxh81uko/ayPc4VFVXx5GLiU4RIbFcFBIGh5/ewETgnP4WLLtC1vF
nTEUVR4fkCdxwied9Efd8PMr/N6R+76dn13Bw+gTLr78/W8GfOundoJxIXDWqNq29hdJrx51AlxU
hoXlpFv7PtoTZZ1RJ1iaolPSdmo/WBdsVLBqWeaP+8G+kFFA0h+7Sf5PDYb7pIrLIRoADOHIFVfQ
4vpTE+JZC98mhKpdYBNDqWThbg8P2HWejgVgMRdMFgbDQLh0ZlPBFn/y8ndQisbQJpa5d19ygV/X
A9W6GFcD9dkUUGTmCPW+ijnwUJ3XZZv2qaugql7IMiB+6DR+OPCHmw7RFt2rKOMBBG7Oqw9Uokd/
buT/4a3X5AvWN3jGjP3Af74VKIp+oSgKSd2Bi++8Lp/1z4AF/MQeUOwLTddtW1Mfu+B47rMZErjT
WB8OnxM6O69+QI741BWATlCEMvDK/bgTGCAXEBHZA1XiuV0+swD7hVvyzEr7BYNI1Vn/MYfogOOb
Dw/bhYwZpDJJzu26KWc7dQlUWPjxvCydFX58PNsAbHlYAWXK84hFDo+zu/kKE/PUFUAlQk8Yi1vM
1H667dt0D1aRocrfZsWZTX0xRPpPG/vmBWyrmqUJcdgCjjth2AZlIWTdNs9uB1B0Td8PyRPm/rAD
ytx/1d6Pcbb5p4NgWPoMNF9VEjjntgSwGp96+az85IQs6ABp6el1s+8xuYRGemI/LvbT7Iz8H00V
J5u+0AqzgBAgH5iFh8ezu29j+NtCZveHlXh8nN0YoKT61CVA4O8PC/3A0vx0DLD0s+1rmg2b+2Pv
nNcCONgkf8H6b8vA9GU8wMd7fNwLaD8rqi5Uc7/hntEcEIPBduLtH5YAGRkyYwgsPb9w6ntw/42z
W/o1ZdT0Pm3rw7S3BzZd8/m4V0b1cCwj6+zWfFW1Tl70ETO3ZAAHlnqIdzy/fuY9Jp+N87sfXGc0
4lVc0VNtHka8oapMaVyHH814y2Lvw/DBwh6XPfns9j56QT7V+sfutXSdNf4PLD8sAAvTn+3/MErO
bhFg+IqTe0G/wJPSbf2Z6zcEwQ3LZl082MXntxII2TzZ/DO4SnqRSPIPZ4JNBBC1J1zEQ5Ts/HrB
oD779B2QUCAorcGefLoD2piHrABoWR6SBOc3BWyiVydePpFQ3cIAQtLr+PKJe15gYehEAc8u6qXJ
f8Hcx7wlAUTpsLFf578zgExCA4SaH4fYGe2DxCvFqbNfFTh/Aq3QZ/s/gY+hjEcZ4qLj4+xmPdka
5dRhjxUg1MH40w5r27O7Ty8oGIcYCfv4v3x+vfAD/Z5fTgYT/2aAW2x0+znw3ANmB2D5Z204xADP
byX4AX73V3sBWwgvB4iNONzrZ2MBi5CUuG6rEN3sH+Oae07rweCin7oRaBeMBKKB5ncbgXphGLLO
HvkLWbA/0TtfwRUTZIK/jLAK76F4Avv+twc8xv2/b+AAJRjwAkOK+OjAARK+b3oPKhhe/+MoSzbC
HZ58+Ah/GM9z+PrhAr8/9dG5Hq/q8c25h6pWfu924wfd4Wde7yKgGf/tVLvifhd6nPmheAo4HxOe
337P3/929Guf3PifNf9y5+9eTGj+N0rFvN3T9vfJxL/4BC9eV/mzk7DVnHqSyS5KH+7dh8eWhju8
z4ac3LLr7dLdUb/voSZ/QcNutePf099sjKn7k5tOaNcLj1o2x7zA6S1DXHLc7phqPLXdzUPr3Scv
JhR4PO2OfTT71Map6dnFTnLU8BgiPbXhq2qHxncFU8LTtg8ByNMbf8jzh/y46T3U69Sm594XtDmf
tTxmzU5teclCUtwft7zPyJza8vWu2+Ve+bSjD3Gvk1uuHurkxfrh9/89whAdIgmntn6za3f3RzNG
3TvppzZ8Wz18Pp7i6t7vPbXhYav9/V/l7njoHcJLpzcOWpJZ8+IuORolhxjeqc2/3sUv1pVXvIAS
Jyl+/5+j4bL3i08+hRfvwuTojh4cz5NbpowjP254H9I+teE3u8+YEEf9fciUnd5ytKtC79kGeXBE
T2483LUYPsc9svfyTm36UcX06fjQDnKlI6T0hwWCX1MLPzOoflYaeGLTn1hJyof7Y2tE21v5p/YI
5Zlusrt/VtN4SCad3HiSP4TJkRH1Fap6ctu//2uwHZ7eya8wsJ+3/SNb/Sum+XsL/hGr/KOvHbsn
wxH34cMu/8f/AQAA//8=</cx:binary>
              </cx:geoCache>
            </cx:geography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468794</xdr:colOff>
      <xdr:row>5</xdr:row>
      <xdr:rowOff>167702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BA1C86-D9EB-6490-913F-1715F103C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889924" cy="7163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308428</xdr:colOff>
      <xdr:row>19</xdr:row>
      <xdr:rowOff>79828</xdr:rowOff>
    </xdr:from>
    <xdr:to>
      <xdr:col>21</xdr:col>
      <xdr:colOff>90714</xdr:colOff>
      <xdr:row>39</xdr:row>
      <xdr:rowOff>84667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42BB4E76-16A2-8FD9-F5CA-D8EE775F91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5628" y="3554548"/>
              <a:ext cx="4537166" cy="36624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438B57-8529-4D51-B887-0425A439BD5E}" name="Table5" displayName="Table5" ref="B81:R113" totalsRowShown="0" headerRowDxfId="197" dataDxfId="196">
  <autoFilter ref="B81:R113" xr:uid="{36438B57-8529-4D51-B887-0425A439BD5E}"/>
  <sortState xmlns:xlrd2="http://schemas.microsoft.com/office/spreadsheetml/2017/richdata2" ref="B82:R113">
    <sortCondition ref="B81:B113"/>
  </sortState>
  <tableColumns count="17">
    <tableColumn id="1" xr3:uid="{6883ABB0-4CC3-417D-B9F0-E0914F2918EB}" name="State ID" dataDxfId="195"/>
    <tableColumn id="2" xr3:uid="{869C4F7E-432D-4A1B-A252-A67EA667EC17}" name="State" dataDxfId="194"/>
    <tableColumn id="3" xr3:uid="{66B17718-F0DE-4E84-BFB5-766CF25206B2}" name="Column1" dataDxfId="193"/>
    <tableColumn id="4" xr3:uid="{81B1B904-9AD6-49C9-A3B0-A09DBCDA4DC0}" name="1" dataDxfId="192"/>
    <tableColumn id="5" xr3:uid="{3D238309-44C0-4C55-B85A-C8DBA8E784BE}" name="2" dataDxfId="191"/>
    <tableColumn id="6" xr3:uid="{BB9E4BFB-FA8E-4001-85F2-FE80DB79BFD9}" name="3" dataDxfId="190"/>
    <tableColumn id="7" xr3:uid="{38A93848-6FBD-414C-BE20-FBE9C0774501}" name="4" dataDxfId="189"/>
    <tableColumn id="8" xr3:uid="{38873F9C-C06B-41FB-8A64-4DE821CC57FA}" name="5" dataDxfId="188"/>
    <tableColumn id="9" xr3:uid="{DDD08422-1863-4401-BAC0-F6DB1F5DB699}" name="6" dataDxfId="187"/>
    <tableColumn id="10" xr3:uid="{0448B183-D3F6-4A4A-B7FE-6C73496B5FA6}" name="7" dataDxfId="186"/>
    <tableColumn id="11" xr3:uid="{0AB08949-97AA-4A95-A40F-D307350463E2}" name="8" dataDxfId="185"/>
    <tableColumn id="12" xr3:uid="{C7F8E5F8-8E20-4129-BA3F-C09092A3F4F9}" name="9" dataDxfId="184"/>
    <tableColumn id="13" xr3:uid="{3B3AB986-BF9E-4791-BDDB-53A509631823}" name="10" dataDxfId="183"/>
    <tableColumn id="14" xr3:uid="{63CFD0F3-A5F9-4DDE-B9E8-BFE46AEB2E1B}" name="11" dataDxfId="182"/>
    <tableColumn id="15" xr3:uid="{02551F07-C446-4542-9C0D-A626613821D1}" name="12" dataDxfId="181"/>
    <tableColumn id="16" xr3:uid="{65911B3B-8DB3-495B-A2F2-98F5A2D909FE}" name="13" dataDxfId="180"/>
    <tableColumn id="17" xr3:uid="{E7FF8502-72A2-425B-A852-EFC3888323C0}" name="14" dataDxfId="17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36982-381C-4FF0-AAF8-07C7A79BB5BE}" name="Table1" displayName="Table1" ref="B74:R106" totalsRowShown="0" headerRowDxfId="178" dataDxfId="177">
  <autoFilter ref="B74:R106" xr:uid="{C2436982-381C-4FF0-AAF8-07C7A79BB5BE}"/>
  <sortState xmlns:xlrd2="http://schemas.microsoft.com/office/spreadsheetml/2017/richdata2" ref="B75:R106">
    <sortCondition descending="1" ref="Q74:Q106"/>
  </sortState>
  <tableColumns count="17">
    <tableColumn id="1" xr3:uid="{9321324D-A010-46E9-90D3-CB3C3ED19200}" name="State ID" dataDxfId="176"/>
    <tableColumn id="2" xr3:uid="{DB7538D9-22C5-4C70-8223-C351E48BDB7A}" name="State" dataDxfId="175"/>
    <tableColumn id="3" xr3:uid="{90E91A6D-4EB5-451A-92AE-71672DAF289C}" name="Column1" dataDxfId="174"/>
    <tableColumn id="4" xr3:uid="{72FABCFE-9ECE-4DFD-B550-9B2E4308052B}" name="1" dataDxfId="173"/>
    <tableColumn id="5" xr3:uid="{BA1B2D25-CEB7-444B-8D87-43E8B19B0A1F}" name="2" dataDxfId="172"/>
    <tableColumn id="6" xr3:uid="{18BDA9ED-395C-446D-845C-E8DD3A2E8259}" name="3" dataDxfId="171"/>
    <tableColumn id="7" xr3:uid="{0FC6F356-27F0-4559-822D-D9A4C2493814}" name="4" dataDxfId="170"/>
    <tableColumn id="8" xr3:uid="{0677707D-07C6-466C-B234-F0B333AA6199}" name="5" dataDxfId="169"/>
    <tableColumn id="9" xr3:uid="{4502C31A-C9E6-4519-BA3C-E62CD03D5960}" name="6" dataDxfId="168"/>
    <tableColumn id="10" xr3:uid="{BC080874-19C9-4166-99A8-FB3C9DD3EE7C}" name="7" dataDxfId="167"/>
    <tableColumn id="11" xr3:uid="{FB7FD3D2-EAFF-4524-9C28-B6747E9B0273}" name="8" dataDxfId="166"/>
    <tableColumn id="12" xr3:uid="{39AC8A05-3DB5-4884-9AD5-D0D6F77396ED}" name="9" dataDxfId="165"/>
    <tableColumn id="13" xr3:uid="{83A2E220-8E1D-46FE-88E2-B65B56A5A8D9}" name="10" dataDxfId="164"/>
    <tableColumn id="14" xr3:uid="{DB4B40C6-1880-40D0-9AAC-2530A7415E4C}" name="11" dataDxfId="163"/>
    <tableColumn id="15" xr3:uid="{805B307A-E26D-4205-BA16-426E4687E7DF}" name="12" dataDxfId="162"/>
    <tableColumn id="16" xr3:uid="{8BB95D60-F6FD-4C35-A50B-DE9648226F81}" name="13" dataDxfId="161"/>
    <tableColumn id="17" xr3:uid="{784950A4-5FBB-4FF2-8D60-64F7DC2E8A69}" name="14" dataDxfId="16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4C1E67-C53F-443E-8852-00E4FA67B1EF}" name="Table2" displayName="Table2" ref="B16:Q48" totalsRowShown="0" headerRowDxfId="159" dataDxfId="158">
  <autoFilter ref="B16:Q48" xr:uid="{614C1E67-C53F-443E-8852-00E4FA67B1EF}"/>
  <tableColumns count="16">
    <tableColumn id="1" xr3:uid="{03798966-224A-4E22-A5DB-7B3594C063D1}" name="State ID" dataDxfId="157"/>
    <tableColumn id="2" xr3:uid="{A230772A-39C6-4B1C-80E9-DD96B6CA0BF1}" name="State" dataDxfId="156"/>
    <tableColumn id="3" xr3:uid="{873F097F-8167-4B20-BE1B-6507D355D683}" name="Column1" dataDxfId="155"/>
    <tableColumn id="4" xr3:uid="{14F427C6-AB00-4A1A-8C0B-BE20D6989A7E}" name="1" dataDxfId="154">
      <calculatedColumnFormula>(Crimes!E17/Population!K17)*100000</calculatedColumnFormula>
    </tableColumn>
    <tableColumn id="5" xr3:uid="{5DA4468D-0A18-48B8-88DF-9C1C0548AB10}" name="2" dataDxfId="153">
      <calculatedColumnFormula>(Crimes!F17/Population!L17)*100000</calculatedColumnFormula>
    </tableColumn>
    <tableColumn id="6" xr3:uid="{4B4E5A3E-1E2A-4422-8AE4-810104409D4A}" name="3" dataDxfId="152">
      <calculatedColumnFormula>(Crimes!G17/Population!M17)*100000</calculatedColumnFormula>
    </tableColumn>
    <tableColumn id="7" xr3:uid="{7F10B798-D5A4-41A3-A1EA-D6E45C135442}" name="4" dataDxfId="151">
      <calculatedColumnFormula>(Crimes!H17/Population!N17)*100000</calculatedColumnFormula>
    </tableColumn>
    <tableColumn id="8" xr3:uid="{77477729-F695-41EC-847B-F6BE4EBC4FBD}" name="5" dataDxfId="150">
      <calculatedColumnFormula>(Crimes!I17/Population!O17)*100000</calculatedColumnFormula>
    </tableColumn>
    <tableColumn id="9" xr3:uid="{1EACB241-7967-484A-8DA1-A4CD42289227}" name="6" dataDxfId="149">
      <calculatedColumnFormula>(Crimes!J17/Population!P17)*100000</calculatedColumnFormula>
    </tableColumn>
    <tableColumn id="10" xr3:uid="{3324F949-28A3-44B1-8B66-EA2D74AB283D}" name="7" dataDxfId="148">
      <calculatedColumnFormula>(Crimes!K17/Population!Q17)*100000</calculatedColumnFormula>
    </tableColumn>
    <tableColumn id="11" xr3:uid="{AB49A4E4-C9A6-42F0-AE14-FA6209F4D234}" name="8" dataDxfId="147">
      <calculatedColumnFormula>(Crimes!L17/Population!R17)*100000</calculatedColumnFormula>
    </tableColumn>
    <tableColumn id="12" xr3:uid="{D078BC11-43D8-455E-86E4-6A7428F4534B}" name="9" dataDxfId="146">
      <calculatedColumnFormula>(Crimes!M17/Population!S17)*100000</calculatedColumnFormula>
    </tableColumn>
    <tableColumn id="13" xr3:uid="{F7AC4673-5640-45D7-9D8C-998DEEFA6780}" name="10" dataDxfId="145">
      <calculatedColumnFormula>(Crimes!N17/Population!T17)*100000</calculatedColumnFormula>
    </tableColumn>
    <tableColumn id="14" xr3:uid="{E39D224F-871B-4212-B93C-DAF5354127B4}" name="11" dataDxfId="144">
      <calculatedColumnFormula>(Crimes!O17/Population!U17)*100000</calculatedColumnFormula>
    </tableColumn>
    <tableColumn id="15" xr3:uid="{867F2E02-7344-401B-A12C-EE1192A71975}" name="12" dataDxfId="143">
      <calculatedColumnFormula>(Crimes!P17/Population!V17)*100000</calculatedColumnFormula>
    </tableColumn>
    <tableColumn id="16" xr3:uid="{90B6D1B6-4B6E-4F65-81CD-F9EF4483C012}" name="13" dataDxfId="142">
      <calculatedColumnFormula>(Crimes!Q17/Population!W17)*100000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9F3A4C-DFB0-4E00-9E8B-FA31D3D9A36E}" name="Table3" displayName="Table3" ref="B76:R108" totalsRowShown="0" headerRowDxfId="141" dataDxfId="140">
  <autoFilter ref="B76:R108" xr:uid="{F99F3A4C-DFB0-4E00-9E8B-FA31D3D9A36E}"/>
  <sortState xmlns:xlrd2="http://schemas.microsoft.com/office/spreadsheetml/2017/richdata2" ref="B77:Q108">
    <sortCondition descending="1" ref="Q76:Q108"/>
  </sortState>
  <tableColumns count="17">
    <tableColumn id="1" xr3:uid="{7A528CF2-4A73-4B14-B1D5-4EF9D2A8F0D5}" name="State ID" dataDxfId="139"/>
    <tableColumn id="2" xr3:uid="{0AAE9149-07F0-4005-A5B4-9B117B5F4DCD}" name="State" dataDxfId="138"/>
    <tableColumn id="3" xr3:uid="{298DFF85-6CBC-4E38-894A-05B54E2916A2}" name="Column1" dataDxfId="137"/>
    <tableColumn id="4" xr3:uid="{DDF6499D-95A4-46E3-AA8E-B0E4537C1475}" name="1" dataDxfId="136"/>
    <tableColumn id="5" xr3:uid="{D382D935-B738-4963-9A26-B3B899D19EBA}" name="2" dataDxfId="135"/>
    <tableColumn id="6" xr3:uid="{A56BDE9E-DC27-4E0F-8778-65484343C861}" name="3" dataDxfId="134"/>
    <tableColumn id="7" xr3:uid="{7342C787-F2A1-4404-96FA-24E3D8E86F69}" name="4" dataDxfId="133"/>
    <tableColumn id="8" xr3:uid="{061C45AF-0271-44ED-BB50-92D790E4BF22}" name="5" dataDxfId="132"/>
    <tableColumn id="9" xr3:uid="{C2E9DDDC-6959-4809-9331-D20594440FC9}" name="6" dataDxfId="131"/>
    <tableColumn id="10" xr3:uid="{873631F1-3CA2-46EE-AA50-16894F229CA8}" name="7" dataDxfId="130"/>
    <tableColumn id="11" xr3:uid="{91048F86-1EFD-4324-B5CB-8F6DF8FBAE25}" name="8" dataDxfId="129"/>
    <tableColumn id="12" xr3:uid="{05E51FF5-C6C1-43EE-A626-94DC9E67764C}" name="9" dataDxfId="128"/>
    <tableColumn id="13" xr3:uid="{82576565-EF90-429C-8A89-D9751E87E820}" name="10" dataDxfId="127"/>
    <tableColumn id="14" xr3:uid="{21728B4F-8A0B-4818-A94F-11C2F49938A1}" name="11" dataDxfId="126"/>
    <tableColumn id="15" xr3:uid="{7CC69962-0852-46E2-851E-04130E38CDD2}" name="12" dataDxfId="125"/>
    <tableColumn id="16" xr3:uid="{9797367F-7C84-4209-9D2F-3FB2E324130C}" name="13" dataDxfId="124"/>
    <tableColumn id="17" xr3:uid="{0A7F5722-119F-4E62-8A77-D7E9933061B5}" name="14" dataDxfId="12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9CD4EA-7D53-4DF2-80E1-633D9CE6FCD3}" name="Table4" displayName="Table4" ref="B16:Q48" totalsRowShown="0" headerRowDxfId="122" dataDxfId="121">
  <autoFilter ref="B16:Q48" xr:uid="{929CD4EA-7D53-4DF2-80E1-633D9CE6FCD3}">
    <filterColumn colId="1">
      <filters>
        <filter val="Coahuila"/>
        <filter val="Nuevo León"/>
        <filter val="Tamaulipas"/>
      </filters>
    </filterColumn>
  </autoFilter>
  <tableColumns count="16">
    <tableColumn id="1" xr3:uid="{F1B13343-3E66-44DC-B4B6-A876BCEF051E}" name="State ID" dataDxfId="120"/>
    <tableColumn id="2" xr3:uid="{1718D2B4-C96A-4168-9ABD-FFF63BDD8244}" name="State" dataDxfId="119"/>
    <tableColumn id="3" xr3:uid="{E5EDE5F0-CEBB-4B9A-8EC7-ECDE4DCBCAAA}" name="Column1" dataDxfId="118"/>
    <tableColumn id="4" xr3:uid="{2A50CE91-FE77-4165-AD21-919030D3B53D}" name="1" dataDxfId="117">
      <calculatedColumnFormula>(Homicides!E17/Population!K17)*100000</calculatedColumnFormula>
    </tableColumn>
    <tableColumn id="5" xr3:uid="{C48D3C17-2D9B-4750-8320-C73E8157E721}" name="2" dataDxfId="116">
      <calculatedColumnFormula>(Homicides!F17/Population!L17)*100000</calculatedColumnFormula>
    </tableColumn>
    <tableColumn id="6" xr3:uid="{E10BABD1-01BA-4716-9437-750DEDB92FD7}" name="3" dataDxfId="115">
      <calculatedColumnFormula>(Homicides!G17/Population!M17)*100000</calculatedColumnFormula>
    </tableColumn>
    <tableColumn id="7" xr3:uid="{EDED7913-C923-41C7-973E-15646E2D7B5D}" name="4" dataDxfId="114">
      <calculatedColumnFormula>(Homicides!H17/Population!N17)*100000</calculatedColumnFormula>
    </tableColumn>
    <tableColumn id="8" xr3:uid="{F01F7465-9FB3-4B31-B5DF-A0797CCEB752}" name="5" dataDxfId="113">
      <calculatedColumnFormula>(Homicides!I17/Population!O17)*100000</calculatedColumnFormula>
    </tableColumn>
    <tableColumn id="9" xr3:uid="{C1D14A83-167E-4C7C-BCC0-946F7A958887}" name="6" dataDxfId="112">
      <calculatedColumnFormula>(Homicides!J17/Population!P17)*100000</calculatedColumnFormula>
    </tableColumn>
    <tableColumn id="10" xr3:uid="{402ABCF4-D958-4D81-8B60-1F37860A6983}" name="7" dataDxfId="111">
      <calculatedColumnFormula>(Homicides!K17/Population!Q17)*100000</calculatedColumnFormula>
    </tableColumn>
    <tableColumn id="11" xr3:uid="{F6B9B0CA-1A21-4B0D-B1B7-EE97A12271B5}" name="8" dataDxfId="110">
      <calculatedColumnFormula>(Homicides!L17/Population!R17)*100000</calculatedColumnFormula>
    </tableColumn>
    <tableColumn id="12" xr3:uid="{BB0EBAD8-BB6A-4AA4-9C36-52972A6198D4}" name="9" dataDxfId="109">
      <calculatedColumnFormula>(Homicides!M17/Population!S17)*100000</calculatedColumnFormula>
    </tableColumn>
    <tableColumn id="13" xr3:uid="{7F797D1F-B736-4DBA-BF7B-E03082388EB2}" name="10" dataDxfId="108">
      <calculatedColumnFormula>(Homicides!N17/Population!T17)*100000</calculatedColumnFormula>
    </tableColumn>
    <tableColumn id="14" xr3:uid="{C08C1762-AABE-455C-88EE-61A3B9135630}" name="11" dataDxfId="107">
      <calculatedColumnFormula>(Homicides!O17/Population!U17)*100000</calculatedColumnFormula>
    </tableColumn>
    <tableColumn id="15" xr3:uid="{A5803551-A8BC-4A78-8850-E53F4853E51C}" name="12" dataDxfId="106">
      <calculatedColumnFormula>(Homicides!P17/Population!V17)*100000</calculatedColumnFormula>
    </tableColumn>
    <tableColumn id="16" xr3:uid="{647B643B-4344-4157-9D32-F556AE84578F}" name="13" dataDxfId="105">
      <calculatedColumnFormula>(Homicides!Q17/Population!W17)*100000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3B4A0F-819B-4539-89EB-32AABB44B58C}" name="Table7" displayName="Table7" ref="B16:Q48" totalsRowShown="0" headerRowDxfId="104" dataDxfId="103" tableBorderDxfId="102">
  <autoFilter ref="B16:Q48" xr:uid="{153B4A0F-819B-4539-89EB-32AABB44B58C}">
    <filterColumn colId="1">
      <filters>
        <filter val="Coahuila"/>
        <filter val="Nuevo León"/>
        <filter val="Tamaulipas"/>
      </filters>
    </filterColumn>
  </autoFilter>
  <tableColumns count="16">
    <tableColumn id="1" xr3:uid="{27BBF9DC-4835-4017-AB36-6B44722BB922}" name="State ID" dataDxfId="101"/>
    <tableColumn id="2" xr3:uid="{BE5BB05A-4D23-4468-8B46-172232D81228}" name="State" dataDxfId="100"/>
    <tableColumn id="3" xr3:uid="{1E76BC39-3DD6-4557-A7E1-048257DDDAFC}" name="Column1" dataDxfId="99"/>
    <tableColumn id="4" xr3:uid="{2FAA509F-733E-43EF-B78C-70DDA66DCE94}" name="1" dataDxfId="98">
      <calculatedColumnFormula>('1st Degree'!E17/Population!K17)*100000</calculatedColumnFormula>
    </tableColumn>
    <tableColumn id="5" xr3:uid="{236630E3-E627-4A31-8323-CF48864D5317}" name="2" dataDxfId="97">
      <calculatedColumnFormula>('1st Degree'!F17/Population!L17)*100000</calculatedColumnFormula>
    </tableColumn>
    <tableColumn id="6" xr3:uid="{A78DCD74-A015-4F5E-A239-7C1440FB40C1}" name="3" dataDxfId="96">
      <calculatedColumnFormula>('1st Degree'!G17/Population!M17)*100000</calculatedColumnFormula>
    </tableColumn>
    <tableColumn id="7" xr3:uid="{383F28B6-3404-4D86-BCF9-A526C0A45F9B}" name="4" dataDxfId="95">
      <calculatedColumnFormula>('1st Degree'!H17/Population!N17)*100000</calculatedColumnFormula>
    </tableColumn>
    <tableColumn id="8" xr3:uid="{D2380088-C669-4945-BF44-EC3EF1B18B22}" name="5" dataDxfId="94">
      <calculatedColumnFormula>('1st Degree'!I17/Population!O17)*100000</calculatedColumnFormula>
    </tableColumn>
    <tableColumn id="9" xr3:uid="{48855C39-3517-4249-8B0F-0B5A37ED6614}" name="6" dataDxfId="93">
      <calculatedColumnFormula>('1st Degree'!J17/Population!P17)*100000</calculatedColumnFormula>
    </tableColumn>
    <tableColumn id="10" xr3:uid="{66D14119-BE17-4105-96AF-1FE63E818E73}" name="7" dataDxfId="92">
      <calculatedColumnFormula>('1st Degree'!K17/Population!Q17)*100000</calculatedColumnFormula>
    </tableColumn>
    <tableColumn id="11" xr3:uid="{D874E2D7-2B41-4084-966C-79C23B3E1D84}" name="8" dataDxfId="91">
      <calculatedColumnFormula>('1st Degree'!L17/Population!R17)*100000</calculatedColumnFormula>
    </tableColumn>
    <tableColumn id="12" xr3:uid="{5F36B756-368E-421B-97ED-03A58805A876}" name="9" dataDxfId="90">
      <calculatedColumnFormula>('1st Degree'!M17/Population!S17)*100000</calculatedColumnFormula>
    </tableColumn>
    <tableColumn id="13" xr3:uid="{029398E0-8E65-4D41-85BE-6527CB2BC2D4}" name="10" dataDxfId="89">
      <calculatedColumnFormula>('1st Degree'!N17/Population!T17)*100000</calculatedColumnFormula>
    </tableColumn>
    <tableColumn id="14" xr3:uid="{8437487A-3DA6-4B04-9A7D-6577F2C5B583}" name="11" dataDxfId="88">
      <calculatedColumnFormula>('1st Degree'!O17/Population!U17)*100000</calculatedColumnFormula>
    </tableColumn>
    <tableColumn id="15" xr3:uid="{D7258528-2558-4100-BAB7-5404F91D6A2D}" name="12" dataDxfId="87">
      <calculatedColumnFormula>('1st Degree'!P17/Population!V17)*100000</calculatedColumnFormula>
    </tableColumn>
    <tableColumn id="16" xr3:uid="{1DB6E9D8-316D-4819-A33B-E631B91140C3}" name="13" dataDxfId="86">
      <calculatedColumnFormula>('1st Degree'!Q17/Population!W17)*100000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8D88B2-0BF0-49E1-A939-7090AA225180}" name="Table8" displayName="Table8" ref="B76:R108" totalsRowShown="0" headerRowDxfId="85" dataDxfId="84" tableBorderDxfId="83">
  <autoFilter ref="B76:R108" xr:uid="{9A8D88B2-0BF0-49E1-A939-7090AA225180}"/>
  <sortState xmlns:xlrd2="http://schemas.microsoft.com/office/spreadsheetml/2017/richdata2" ref="B77:Q108">
    <sortCondition descending="1" ref="Q76:Q108"/>
  </sortState>
  <tableColumns count="17">
    <tableColumn id="1" xr3:uid="{CD9ADBA8-B42A-4F62-87C2-4DEEFE91AA83}" name="State ID" dataDxfId="82"/>
    <tableColumn id="2" xr3:uid="{3805ECE6-DD1E-4932-8D75-C5DAE49DC17E}" name="State" dataDxfId="81"/>
    <tableColumn id="3" xr3:uid="{6BBB3BAE-6CBE-4C42-833A-56C61373049F}" name="Column1" dataDxfId="80"/>
    <tableColumn id="4" xr3:uid="{57F8CB63-2F8B-4ED0-B327-8142A3846D8C}" name="1" dataDxfId="79"/>
    <tableColumn id="5" xr3:uid="{C875DF59-31E6-4C07-979B-CB2CEA25672B}" name="2" dataDxfId="78"/>
    <tableColumn id="6" xr3:uid="{C5FAFA38-751D-4227-955E-A756ADA6A1F3}" name="3" dataDxfId="77"/>
    <tableColumn id="7" xr3:uid="{2DD6C745-0B0F-4318-A5B7-7475B43FB539}" name="4" dataDxfId="76"/>
    <tableColumn id="8" xr3:uid="{24D07D62-5781-44D9-8F8D-25E9DD4997D4}" name="5" dataDxfId="75"/>
    <tableColumn id="9" xr3:uid="{714C369E-D438-47E9-822A-5FAFEFD1E438}" name="6" dataDxfId="74"/>
    <tableColumn id="10" xr3:uid="{C91242AD-7F59-4DA7-829D-14E78DA2638A}" name="7" dataDxfId="73"/>
    <tableColumn id="11" xr3:uid="{342B3E99-CC18-4CCE-9C00-95C2F636534E}" name="8" dataDxfId="72"/>
    <tableColumn id="12" xr3:uid="{D29B757C-63EE-44DA-9374-49D6C07C0D86}" name="9" dataDxfId="71"/>
    <tableColumn id="13" xr3:uid="{FFBB1949-0480-43E9-8092-500F171A4FE6}" name="10" dataDxfId="70"/>
    <tableColumn id="14" xr3:uid="{D455AE7B-40C3-4344-8E56-BAE9CE37CEA2}" name="11" dataDxfId="69"/>
    <tableColumn id="15" xr3:uid="{831D1261-12C8-47AF-A157-E7773E3B979D}" name="12" dataDxfId="68"/>
    <tableColumn id="16" xr3:uid="{02187483-21CB-4AA5-93FC-B2456EF24A1E}" name="13" dataDxfId="67"/>
    <tableColumn id="17" xr3:uid="{CDCEBF49-B820-4CF1-8AE6-8D1EA2451B62}" name="14" dataDxfId="66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DD807B-82C0-4F95-BB20-D213E34D2D63}" name="Table6" displayName="Table6" ref="B78:N110" totalsRowShown="0" headerRowDxfId="65" dataDxfId="64">
  <autoFilter ref="B78:N110" xr:uid="{32DD807B-82C0-4F95-BB20-D213E34D2D63}"/>
  <sortState xmlns:xlrd2="http://schemas.microsoft.com/office/spreadsheetml/2017/richdata2" ref="B79:N110">
    <sortCondition descending="1" ref="M78:M110"/>
  </sortState>
  <tableColumns count="13">
    <tableColumn id="1" xr3:uid="{D8AA8985-5150-4BA1-97A2-A48248B69F6D}" name="State ID" dataDxfId="63"/>
    <tableColumn id="2" xr3:uid="{2A760914-2C56-4693-839E-960A031B9B25}" name="State" dataDxfId="62"/>
    <tableColumn id="3" xr3:uid="{D9EA5D4B-7127-4BD5-BAA1-F0A373EF56C4}" name="Column1" dataDxfId="61"/>
    <tableColumn id="4" xr3:uid="{934C1680-5081-4066-AD49-E41B83FFA7A4}" name="5" dataDxfId="60"/>
    <tableColumn id="5" xr3:uid="{F33A3DD4-25B9-4368-A200-00813A39F06E}" name="6" dataDxfId="59"/>
    <tableColumn id="6" xr3:uid="{6A1FB4EC-6841-4B2D-9E09-676791924482}" name="7" dataDxfId="58"/>
    <tableColumn id="7" xr3:uid="{73E58BFF-EE49-4A30-B911-9B00D6EA49D6}" name="8" dataDxfId="57"/>
    <tableColumn id="8" xr3:uid="{502D3F07-09FE-4B7A-AC11-C8FAEA0ABB62}" name="9" dataDxfId="56"/>
    <tableColumn id="9" xr3:uid="{98D4D2A8-C9EF-4C35-B321-205A61778671}" name="10" dataDxfId="55"/>
    <tableColumn id="10" xr3:uid="{AACFF430-8F85-41BE-B918-525CFED20765}" name="11" dataDxfId="54"/>
    <tableColumn id="11" xr3:uid="{D2279AE1-E737-46E8-BB82-B0A7F9CA0C1A}" name="12" dataDxfId="53"/>
    <tableColumn id="12" xr3:uid="{D6D71128-63B3-4826-BE86-751AD873DA0B}" name="13" dataDxfId="52"/>
    <tableColumn id="13" xr3:uid="{B1C72543-032B-4A7B-A86A-D94922147246}" name="14" dataDxfId="5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999F96-54B7-471C-ABF0-C255CDBDBCD6}" name="Table9" displayName="Table9" ref="B16:M48" totalsRowShown="0" headerRowDxfId="50" dataDxfId="49">
  <autoFilter ref="B16:M48" xr:uid="{7D999F96-54B7-471C-ABF0-C255CDBDBCD6}">
    <filterColumn colId="1">
      <filters>
        <filter val="Coahuila"/>
        <filter val="Nuevo León"/>
        <filter val="Tamaulipas"/>
      </filters>
    </filterColumn>
  </autoFilter>
  <sortState xmlns:xlrd2="http://schemas.microsoft.com/office/spreadsheetml/2017/richdata2" ref="B17:M48">
    <sortCondition ref="B16:B48"/>
  </sortState>
  <tableColumns count="12">
    <tableColumn id="1" xr3:uid="{807322F4-20F7-43F0-AFC8-388565E5B1F1}" name="State ID" dataDxfId="48"/>
    <tableColumn id="2" xr3:uid="{1DB391AB-7BE7-45DB-8C93-A4A2E94F415A}" name="State" dataDxfId="47"/>
    <tableColumn id="3" xr3:uid="{482A03FF-CDED-4B85-AE79-D215BAC1459B}" name="Column1" dataDxfId="46"/>
    <tableColumn id="4" xr3:uid="{1F978973-CE0E-4FF5-AC4C-CEBCBEC3DA18}" name="5" dataDxfId="45"/>
    <tableColumn id="5" xr3:uid="{698DAC98-52B0-4B3B-A0DC-304271EC94FC}" name="6" dataDxfId="44"/>
    <tableColumn id="6" xr3:uid="{DD735D76-C85C-4C48-ACD3-1DB8562EC8C7}" name="7" dataDxfId="43"/>
    <tableColumn id="7" xr3:uid="{94DAFA68-E726-4BE8-84CE-726ED7878685}" name="8" dataDxfId="42"/>
    <tableColumn id="8" xr3:uid="{B009ADD3-9339-46DF-9476-385E0848EE72}" name="9" dataDxfId="41"/>
    <tableColumn id="9" xr3:uid="{796DE4EC-D657-487B-96E5-017778F28BF5}" name="10" dataDxfId="40"/>
    <tableColumn id="10" xr3:uid="{F694AE45-52A4-44C9-A8EA-615A6F64A6CE}" name="11" dataDxfId="39"/>
    <tableColumn id="11" xr3:uid="{9B2C5A11-3808-40EF-8DBD-5E2476F832BF}" name="12" dataDxfId="38"/>
    <tableColumn id="12" xr3:uid="{94FC6EB4-61C8-46A9-BBAD-E2B504683D4F}" name="13" dataDxfId="37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A66EE10-8084-496D-9832-F8A766FBE02F}" name="Table10" displayName="Table10" ref="B78:Q110" totalsRowShown="0" headerRowDxfId="36" dataDxfId="35">
  <autoFilter ref="B78:Q110" xr:uid="{7A66EE10-8084-496D-9832-F8A766FBE02F}"/>
  <sortState xmlns:xlrd2="http://schemas.microsoft.com/office/spreadsheetml/2017/richdata2" ref="B79:P110">
    <sortCondition descending="1" ref="P78:P110"/>
  </sortState>
  <tableColumns count="16">
    <tableColumn id="1" xr3:uid="{85A358C6-624D-4281-897F-45990C25FB3D}" name="State ID" dataDxfId="34"/>
    <tableColumn id="2" xr3:uid="{68FC0D6C-78B5-489F-9068-70D325A1AFA6}" name="State" dataDxfId="33"/>
    <tableColumn id="3" xr3:uid="{4BFD1218-3CC1-43BC-ADAF-5E4931D2FEB1}" name="Column1" dataDxfId="32"/>
    <tableColumn id="4" xr3:uid="{1AEE0109-0CC2-416C-89A3-C518D3B01748}" name="1" dataDxfId="31"/>
    <tableColumn id="5" xr3:uid="{615A6208-0902-40DB-B25A-EB9B51E194C9}" name="2" dataDxfId="30"/>
    <tableColumn id="6" xr3:uid="{B071844E-57D3-4F6C-88B1-EC67D2AAA1A5}" name="3" dataDxfId="29"/>
    <tableColumn id="7" xr3:uid="{7FB71A61-4D47-4CBF-B142-108F95F07301}" name="4" dataDxfId="28"/>
    <tableColumn id="8" xr3:uid="{59A52222-4867-4B6D-85FD-DE5C0CF84E29}" name="5" dataDxfId="27"/>
    <tableColumn id="9" xr3:uid="{BF635564-2957-4423-AFED-CF9EF4AB69B6}" name="6" dataDxfId="26"/>
    <tableColumn id="10" xr3:uid="{5C69CC07-CD86-4199-9B0B-D70774AFB1B5}" name="7" dataDxfId="25"/>
    <tableColumn id="11" xr3:uid="{B5E832E5-7D45-48FE-913C-FE7E368E8095}" name="8" dataDxfId="24"/>
    <tableColumn id="12" xr3:uid="{92B14F35-7A17-479B-92B9-8AC202477E73}" name="9" dataDxfId="23"/>
    <tableColumn id="13" xr3:uid="{5BBE1083-7B53-4EB2-A8EB-CBDDED87D981}" name="10" dataDxfId="22"/>
    <tableColumn id="14" xr3:uid="{6AC9A4F4-537A-41DA-AE36-7992C16CF1FD}" name="11" dataDxfId="21"/>
    <tableColumn id="15" xr3:uid="{97966BFC-0F8C-4D50-94CE-4CF15796BCC3}" name="12" dataDxfId="20"/>
    <tableColumn id="16" xr3:uid="{FE3887F6-8622-49BD-8756-7F18C15FB2E5}" name="13" dataDxfId="19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BA7A469-1479-45E8-BD68-436E2F9AAD24}" name="Table12" displayName="Table12" ref="B16:P48" totalsRowShown="0" headerRowDxfId="18" dataDxfId="17">
  <autoFilter ref="B16:P48" xr:uid="{4BA7A469-1479-45E8-BD68-436E2F9AAD24}">
    <filterColumn colId="1">
      <filters>
        <filter val="Coahuila"/>
        <filter val="Nuevo León"/>
        <filter val="Tamaulipas"/>
      </filters>
    </filterColumn>
  </autoFilter>
  <tableColumns count="15">
    <tableColumn id="1" xr3:uid="{1027BC8C-0002-41E4-991A-FBAE6F159E27}" name="State ID" dataDxfId="16"/>
    <tableColumn id="2" xr3:uid="{2144CFA7-40EA-4027-90C7-B7042EB92557}" name="State" dataDxfId="15"/>
    <tableColumn id="3" xr3:uid="{AA954416-C000-4A7A-B534-40D28414CCDD}" name="Column1" dataDxfId="14"/>
    <tableColumn id="4" xr3:uid="{90A7270D-A21C-496F-946D-AF24DAB684CD}" name="1" dataDxfId="13"/>
    <tableColumn id="5" xr3:uid="{F57E9AB5-650D-4BC9-BE03-FBAF62B7E509}" name="2" dataDxfId="12"/>
    <tableColumn id="6" xr3:uid="{6AB90C24-BDB4-46CF-9672-032FF43488AB}" name="3" dataDxfId="11"/>
    <tableColumn id="7" xr3:uid="{DF1CAA6F-5DF3-4440-BA83-FD5BF77961BB}" name="4" dataDxfId="10"/>
    <tableColumn id="8" xr3:uid="{20B63525-A212-497D-ACF8-454209F2C2F2}" name="5" dataDxfId="9"/>
    <tableColumn id="9" xr3:uid="{CB80E27D-E7F3-4D0B-956D-8E37A5437949}" name="6" dataDxfId="8"/>
    <tableColumn id="10" xr3:uid="{9E016F4F-D7EA-41AB-A657-E93BC3B70578}" name="7" dataDxfId="7"/>
    <tableColumn id="11" xr3:uid="{8E8B0C15-92C4-4E96-A27C-32EC2C7EFC48}" name="8" dataDxfId="6"/>
    <tableColumn id="12" xr3:uid="{40E6CCFB-0E4B-4B61-BA27-23B636F24347}" name="9" dataDxfId="5"/>
    <tableColumn id="13" xr3:uid="{07BF1FFA-C208-4BF3-88DB-535BBEBC7329}" name="10" dataDxfId="4"/>
    <tableColumn id="14" xr3:uid="{77A1E533-C9AF-472D-AB26-9E76A05DA029}" name="11" dataDxfId="3"/>
    <tableColumn id="15" xr3:uid="{F7800FD4-51C8-471E-9F76-FE3EA2001CC5}" name="12" dataDxfId="2"/>
  </tableColumns>
  <tableStyleInfo name="TableStyleLight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Personalizado 4">
      <a:dk1>
        <a:sysClr val="windowText" lastClr="000000"/>
      </a:dk1>
      <a:lt1>
        <a:sysClr val="window" lastClr="FFFFFF"/>
      </a:lt1>
      <a:dk2>
        <a:srgbClr val="BDD7EE"/>
      </a:dk2>
      <a:lt2>
        <a:srgbClr val="00B0F0"/>
      </a:lt2>
      <a:accent1>
        <a:srgbClr val="6F3B55"/>
      </a:accent1>
      <a:accent2>
        <a:srgbClr val="BDE295"/>
      </a:accent2>
      <a:accent3>
        <a:srgbClr val="EF853C"/>
      </a:accent3>
      <a:accent4>
        <a:srgbClr val="FFDB6C"/>
      </a:accent4>
      <a:accent5>
        <a:srgbClr val="85BD5F"/>
      </a:accent5>
      <a:accent6>
        <a:srgbClr val="38CAFF"/>
      </a:accent6>
      <a:hlink>
        <a:srgbClr val="C00000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extura grung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67000"/>
                <a:shade val="65000"/>
              </a:schemeClr>
              <a:schemeClr val="phClr">
                <a:tint val="10000"/>
                <a:satMod val="130000"/>
              </a:schemeClr>
            </a:duotone>
          </a:blip>
          <a:tile tx="0" ty="0" sx="60000" sy="59000" flip="none" algn="b"/>
        </a:blipFill>
        <a:blipFill rotWithShape="1">
          <a:blip xmlns:r="http://schemas.openxmlformats.org/officeDocument/2006/relationships" r:embed="rId1">
            <a:duotone>
              <a:schemeClr val="phClr">
                <a:shade val="30000"/>
                <a:satMod val="115000"/>
              </a:schemeClr>
              <a:schemeClr val="phClr">
                <a:tint val="34000"/>
              </a:schemeClr>
            </a:duotone>
          </a:blip>
          <a:tile tx="0" ty="0" sx="60000" sy="59000" flip="none" algn="b"/>
        </a:blipFill>
      </a:fillStyleLst>
      <a:lnStyleLst>
        <a:ln w="6350" cap="flat" cmpd="sng" algn="ctr">
          <a:solidFill>
            <a:schemeClr val="phClr">
              <a:tint val="7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gi.org.mx/programas/envipe/2015/" TargetMode="External"/><Relationship Id="rId13" Type="http://schemas.openxmlformats.org/officeDocument/2006/relationships/hyperlink" Target="https://geoenlace.net/seguridadjusticiaypaz/webpage/index.php" TargetMode="External"/><Relationship Id="rId3" Type="http://schemas.openxmlformats.org/officeDocument/2006/relationships/hyperlink" Target="https://www.inegi.org.mx/" TargetMode="External"/><Relationship Id="rId7" Type="http://schemas.openxmlformats.org/officeDocument/2006/relationships/hyperlink" Target="https://www.inegi.org.mx/programas/envipe/2023/" TargetMode="External"/><Relationship Id="rId12" Type="http://schemas.openxmlformats.org/officeDocument/2006/relationships/hyperlink" Target="https://www.gob.mx/sesnsp/acciones-y-programas/incidencia-delictiva-del-fuero-comun-nueva-metodologia?state=published" TargetMode="External"/><Relationship Id="rId17" Type="http://schemas.openxmlformats.org/officeDocument/2006/relationships/hyperlink" Target="https://www.sensitech.com/en/" TargetMode="External"/><Relationship Id="rId2" Type="http://schemas.openxmlformats.org/officeDocument/2006/relationships/hyperlink" Target="https://www.gob.mx/sesnsp/acciones-y-programas/incidencia-delictiva-del-fuero-comun-nueva-metodologia?state=published" TargetMode="External"/><Relationship Id="rId16" Type="http://schemas.openxmlformats.org/officeDocument/2006/relationships/hyperlink" Target="https://www.sensitech.com/en/intelligence/cargo-theft-reports/reports/q3-2022-mexico-cargo-theft-report.html" TargetMode="External"/><Relationship Id="rId1" Type="http://schemas.openxmlformats.org/officeDocument/2006/relationships/hyperlink" Target="https://www.gob.mx/sesnsp" TargetMode="External"/><Relationship Id="rId6" Type="http://schemas.openxmlformats.org/officeDocument/2006/relationships/hyperlink" Target="https://www.gob.mx/sesnsp/acciones-y-programas/incidencia-delictiva-del-fuero-comun-nueva-metodologia?state=published" TargetMode="External"/><Relationship Id="rId11" Type="http://schemas.openxmlformats.org/officeDocument/2006/relationships/hyperlink" Target="https://www.gob.mx/sesnsp" TargetMode="External"/><Relationship Id="rId5" Type="http://schemas.openxmlformats.org/officeDocument/2006/relationships/hyperlink" Target="https://www.gob.mx/sesnsp" TargetMode="External"/><Relationship Id="rId15" Type="http://schemas.openxmlformats.org/officeDocument/2006/relationships/hyperlink" Target="https://over-haul.com/es/" TargetMode="External"/><Relationship Id="rId10" Type="http://schemas.openxmlformats.org/officeDocument/2006/relationships/hyperlink" Target="https://www.gob.mx/sesnsp/acciones-y-programas/incidencia-delictiva-del-fuero-comun-nueva-metodologia?state=published" TargetMode="External"/><Relationship Id="rId4" Type="http://schemas.openxmlformats.org/officeDocument/2006/relationships/hyperlink" Target="https://www.inegi.org.mx/programas/enoe/15ymas/" TargetMode="External"/><Relationship Id="rId9" Type="http://schemas.openxmlformats.org/officeDocument/2006/relationships/hyperlink" Target="https://www.gob.mx/sesnsp" TargetMode="External"/><Relationship Id="rId14" Type="http://schemas.openxmlformats.org/officeDocument/2006/relationships/hyperlink" Target="https://over-haul.com/wp-content/uploads/2023/05/Mexico-Q1-2023-Cargo-Theft-Report.pdf?_hsmi=260718622&amp;_hsenc=p2ANqtz-93RV3leT6QTScYCSgUg2RzARbAhc_Bw0__QRbOSBzrIQe0WBt-mEeslFCkeWW52waZDH-lfCBby03ElwR2X5AytPvTp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59E-978D-463A-AFBE-2A6CA88199C8}">
  <sheetPr>
    <tabColor rgb="FF00B050"/>
  </sheetPr>
  <dimension ref="A1:R42"/>
  <sheetViews>
    <sheetView workbookViewId="0">
      <selection activeCell="A11" sqref="A11"/>
    </sheetView>
  </sheetViews>
  <sheetFormatPr baseColWidth="10" defaultColWidth="8.88671875" defaultRowHeight="14.4"/>
  <cols>
    <col min="1" max="2" width="8.88671875" style="8"/>
    <col min="3" max="3" width="13.5546875" style="8" bestFit="1" customWidth="1"/>
    <col min="4" max="4" width="8.88671875" style="8"/>
    <col min="5" max="5" width="15.5546875" style="8" bestFit="1" customWidth="1"/>
    <col min="6" max="8" width="8.88671875" style="8"/>
    <col min="9" max="9" width="39.88671875" style="8" bestFit="1" customWidth="1"/>
    <col min="10" max="10" width="39.88671875" style="8" customWidth="1"/>
    <col min="11" max="11" width="108" style="8" bestFit="1" customWidth="1"/>
    <col min="12" max="13" width="8.88671875" style="8"/>
    <col min="14" max="14" width="24.5546875" style="8" bestFit="1" customWidth="1"/>
    <col min="15" max="16" width="8.88671875" style="8"/>
    <col min="17" max="17" width="15.6640625" style="54" bestFit="1" customWidth="1"/>
    <col min="18" max="18" width="106.77734375" style="8" customWidth="1"/>
  </cols>
  <sheetData>
    <row r="1" spans="1:18" ht="24">
      <c r="A1" s="1" t="s">
        <v>9</v>
      </c>
      <c r="B1" s="1" t="s">
        <v>18</v>
      </c>
      <c r="C1" s="1" t="s">
        <v>1</v>
      </c>
      <c r="D1" s="1" t="s">
        <v>0</v>
      </c>
      <c r="E1" s="1" t="s">
        <v>12</v>
      </c>
      <c r="F1" s="1" t="s">
        <v>13</v>
      </c>
      <c r="G1" s="1" t="s">
        <v>10</v>
      </c>
      <c r="H1" s="1" t="s">
        <v>11</v>
      </c>
      <c r="I1" s="1" t="s">
        <v>4</v>
      </c>
      <c r="J1" s="1" t="s">
        <v>14</v>
      </c>
      <c r="K1" s="1" t="s">
        <v>5</v>
      </c>
      <c r="L1" s="1" t="s">
        <v>2</v>
      </c>
      <c r="M1" s="1" t="s">
        <v>21</v>
      </c>
      <c r="N1" s="1" t="s">
        <v>15</v>
      </c>
      <c r="O1" s="1" t="s">
        <v>3</v>
      </c>
      <c r="P1" s="1" t="s">
        <v>16</v>
      </c>
      <c r="Q1" s="1" t="s">
        <v>17</v>
      </c>
      <c r="R1" s="1" t="s">
        <v>19</v>
      </c>
    </row>
    <row r="2" spans="1:18">
      <c r="A2" s="2">
        <v>1</v>
      </c>
      <c r="B2" s="7">
        <v>45299</v>
      </c>
      <c r="C2" s="2" t="s">
        <v>76</v>
      </c>
      <c r="D2" s="2" t="s">
        <v>77</v>
      </c>
      <c r="E2" s="2" t="s">
        <v>78</v>
      </c>
      <c r="F2" s="2" t="s">
        <v>71</v>
      </c>
      <c r="G2" s="3">
        <v>1</v>
      </c>
      <c r="H2" s="4" t="s">
        <v>79</v>
      </c>
      <c r="I2" s="5" t="s">
        <v>80</v>
      </c>
      <c r="J2" s="5" t="str">
        <f>I2</f>
        <v>Population over 12-years old</v>
      </c>
      <c r="K2" s="5" t="s">
        <v>93</v>
      </c>
      <c r="L2" s="6" t="s">
        <v>84</v>
      </c>
      <c r="M2" s="6" t="s">
        <v>85</v>
      </c>
      <c r="N2" s="10" t="s">
        <v>83</v>
      </c>
      <c r="O2" s="6" t="s">
        <v>82</v>
      </c>
      <c r="P2" s="9" t="s">
        <v>81</v>
      </c>
      <c r="Q2" s="55" t="s">
        <v>143</v>
      </c>
      <c r="R2" s="6" t="s">
        <v>123</v>
      </c>
    </row>
    <row r="3" spans="1:18">
      <c r="A3" s="2">
        <v>2</v>
      </c>
      <c r="B3" s="7">
        <v>45299</v>
      </c>
      <c r="C3" s="2" t="s">
        <v>68</v>
      </c>
      <c r="D3" s="2" t="s">
        <v>70</v>
      </c>
      <c r="E3" s="2" t="s">
        <v>69</v>
      </c>
      <c r="F3" s="2" t="s">
        <v>71</v>
      </c>
      <c r="G3" s="3">
        <v>1</v>
      </c>
      <c r="H3" s="4" t="s">
        <v>6</v>
      </c>
      <c r="I3" s="5" t="s">
        <v>72</v>
      </c>
      <c r="J3" s="5" t="s">
        <v>73</v>
      </c>
      <c r="K3" s="5" t="s">
        <v>94</v>
      </c>
      <c r="L3" s="6" t="s">
        <v>7</v>
      </c>
      <c r="M3" s="6" t="s">
        <v>22</v>
      </c>
      <c r="N3" s="10" t="s">
        <v>20</v>
      </c>
      <c r="O3" s="6" t="s">
        <v>74</v>
      </c>
      <c r="P3" s="9" t="s">
        <v>23</v>
      </c>
      <c r="Q3" s="55" t="s">
        <v>142</v>
      </c>
      <c r="R3" s="6" t="s">
        <v>75</v>
      </c>
    </row>
    <row r="4" spans="1:18">
      <c r="A4" s="2">
        <v>3</v>
      </c>
      <c r="B4" s="7">
        <v>45299</v>
      </c>
      <c r="C4" s="2" t="s">
        <v>68</v>
      </c>
      <c r="D4" s="2" t="s">
        <v>87</v>
      </c>
      <c r="E4" s="2" t="s">
        <v>87</v>
      </c>
      <c r="F4" s="2" t="s">
        <v>71</v>
      </c>
      <c r="G4" s="3">
        <v>1</v>
      </c>
      <c r="H4" s="4" t="s">
        <v>6</v>
      </c>
      <c r="I4" s="5" t="s">
        <v>95</v>
      </c>
      <c r="J4" s="5" t="s">
        <v>87</v>
      </c>
      <c r="K4" s="5" t="s">
        <v>94</v>
      </c>
      <c r="L4" s="6" t="s">
        <v>7</v>
      </c>
      <c r="M4" s="6" t="s">
        <v>22</v>
      </c>
      <c r="N4" s="10" t="s">
        <v>20</v>
      </c>
      <c r="O4" s="6" t="s">
        <v>74</v>
      </c>
      <c r="P4" s="9" t="s">
        <v>23</v>
      </c>
      <c r="Q4" s="55" t="s">
        <v>142</v>
      </c>
      <c r="R4" s="6" t="s">
        <v>88</v>
      </c>
    </row>
    <row r="5" spans="1:18">
      <c r="A5" s="2">
        <v>4</v>
      </c>
      <c r="B5" s="7">
        <v>45299</v>
      </c>
      <c r="C5" s="2" t="s">
        <v>68</v>
      </c>
      <c r="D5" s="2" t="s">
        <v>87</v>
      </c>
      <c r="E5" s="2" t="s">
        <v>97</v>
      </c>
      <c r="F5" s="2" t="s">
        <v>71</v>
      </c>
      <c r="G5" s="3">
        <v>1</v>
      </c>
      <c r="H5" s="4" t="s">
        <v>79</v>
      </c>
      <c r="I5" s="5" t="s">
        <v>97</v>
      </c>
      <c r="J5" s="5" t="s">
        <v>97</v>
      </c>
      <c r="K5" s="5" t="s">
        <v>89</v>
      </c>
      <c r="L5" s="6" t="s">
        <v>84</v>
      </c>
      <c r="M5" s="6" t="s">
        <v>85</v>
      </c>
      <c r="N5" s="10" t="s">
        <v>83</v>
      </c>
      <c r="O5" s="6" t="s">
        <v>8</v>
      </c>
      <c r="P5" s="9" t="s">
        <v>96</v>
      </c>
      <c r="Q5" s="55" t="s">
        <v>144</v>
      </c>
      <c r="R5" s="6"/>
    </row>
    <row r="6" spans="1:18">
      <c r="A6" s="2">
        <v>5</v>
      </c>
      <c r="B6" s="7">
        <v>45299</v>
      </c>
      <c r="C6" s="2" t="s">
        <v>68</v>
      </c>
      <c r="D6" s="2" t="s">
        <v>87</v>
      </c>
      <c r="E6" s="2" t="s">
        <v>91</v>
      </c>
      <c r="F6" s="2" t="s">
        <v>71</v>
      </c>
      <c r="G6" s="3">
        <v>1</v>
      </c>
      <c r="H6" s="4" t="s">
        <v>79</v>
      </c>
      <c r="I6" s="5" t="s">
        <v>90</v>
      </c>
      <c r="J6" s="5" t="s">
        <v>92</v>
      </c>
      <c r="K6" s="5" t="s">
        <v>89</v>
      </c>
      <c r="L6" s="6" t="s">
        <v>84</v>
      </c>
      <c r="M6" s="6" t="s">
        <v>85</v>
      </c>
      <c r="N6" s="10" t="s">
        <v>83</v>
      </c>
      <c r="O6" s="6" t="s">
        <v>8</v>
      </c>
      <c r="P6" s="9" t="s">
        <v>100</v>
      </c>
      <c r="Q6" s="55" t="s">
        <v>144</v>
      </c>
      <c r="R6" s="6"/>
    </row>
    <row r="7" spans="1:18">
      <c r="A7" s="2">
        <v>6</v>
      </c>
      <c r="B7" s="7">
        <v>45299</v>
      </c>
      <c r="C7" s="2" t="s">
        <v>68</v>
      </c>
      <c r="D7" s="2" t="s">
        <v>70</v>
      </c>
      <c r="E7" s="2" t="s">
        <v>70</v>
      </c>
      <c r="F7" s="2" t="s">
        <v>71</v>
      </c>
      <c r="G7" s="3">
        <v>1</v>
      </c>
      <c r="H7" s="4" t="s">
        <v>6</v>
      </c>
      <c r="I7" s="5" t="s">
        <v>70</v>
      </c>
      <c r="J7" s="5" t="s">
        <v>70</v>
      </c>
      <c r="K7" s="5" t="s">
        <v>94</v>
      </c>
      <c r="L7" s="6" t="s">
        <v>7</v>
      </c>
      <c r="M7" s="6" t="s">
        <v>22</v>
      </c>
      <c r="N7" s="10" t="s">
        <v>20</v>
      </c>
      <c r="O7" s="6" t="s">
        <v>74</v>
      </c>
      <c r="P7" s="9" t="s">
        <v>23</v>
      </c>
      <c r="Q7" s="55" t="s">
        <v>142</v>
      </c>
      <c r="R7" s="6" t="s">
        <v>128</v>
      </c>
    </row>
    <row r="8" spans="1:18">
      <c r="A8" s="2">
        <v>7</v>
      </c>
      <c r="B8" s="7">
        <v>45299</v>
      </c>
      <c r="C8" s="2" t="s">
        <v>68</v>
      </c>
      <c r="D8" s="2" t="s">
        <v>86</v>
      </c>
      <c r="E8" s="2" t="s">
        <v>86</v>
      </c>
      <c r="F8" s="2" t="s">
        <v>71</v>
      </c>
      <c r="G8" s="3">
        <v>1</v>
      </c>
      <c r="H8" s="4" t="s">
        <v>6</v>
      </c>
      <c r="I8" s="5" t="s">
        <v>86</v>
      </c>
      <c r="J8" s="5" t="s">
        <v>141</v>
      </c>
      <c r="K8" s="5" t="s">
        <v>94</v>
      </c>
      <c r="L8" s="6" t="s">
        <v>7</v>
      </c>
      <c r="M8" s="6" t="s">
        <v>22</v>
      </c>
      <c r="N8" s="10" t="s">
        <v>20</v>
      </c>
      <c r="O8" s="6" t="s">
        <v>74</v>
      </c>
      <c r="P8" s="9" t="s">
        <v>23</v>
      </c>
      <c r="Q8" s="55" t="s">
        <v>142</v>
      </c>
      <c r="R8" s="6"/>
    </row>
    <row r="9" spans="1:18">
      <c r="A9" s="2">
        <v>8</v>
      </c>
      <c r="B9" s="7">
        <v>45306</v>
      </c>
      <c r="C9" s="2" t="s">
        <v>68</v>
      </c>
      <c r="D9" s="2" t="s">
        <v>87</v>
      </c>
      <c r="E9" s="2" t="s">
        <v>70</v>
      </c>
      <c r="F9" s="2" t="s">
        <v>145</v>
      </c>
      <c r="G9" s="3">
        <v>1</v>
      </c>
      <c r="H9" s="4" t="s">
        <v>6</v>
      </c>
      <c r="I9" s="5" t="s">
        <v>146</v>
      </c>
      <c r="J9" s="5" t="s">
        <v>147</v>
      </c>
      <c r="K9" s="5" t="s">
        <v>148</v>
      </c>
      <c r="L9" s="6" t="s">
        <v>149</v>
      </c>
      <c r="M9" s="6" t="s">
        <v>152</v>
      </c>
      <c r="N9" s="10" t="s">
        <v>153</v>
      </c>
      <c r="O9" s="6" t="s">
        <v>152</v>
      </c>
      <c r="P9" s="9" t="s">
        <v>150</v>
      </c>
      <c r="Q9" s="55" t="s">
        <v>151</v>
      </c>
      <c r="R9" s="6"/>
    </row>
    <row r="10" spans="1:18">
      <c r="A10" s="2">
        <v>9</v>
      </c>
      <c r="B10" s="7">
        <v>45306</v>
      </c>
      <c r="C10" s="2" t="s">
        <v>68</v>
      </c>
      <c r="D10" s="2" t="s">
        <v>86</v>
      </c>
      <c r="E10" s="2" t="s">
        <v>86</v>
      </c>
      <c r="F10" s="2" t="s">
        <v>71</v>
      </c>
      <c r="G10" s="3">
        <v>1</v>
      </c>
      <c r="H10" s="4" t="s">
        <v>6</v>
      </c>
      <c r="I10" s="5" t="s">
        <v>86</v>
      </c>
      <c r="J10" s="5" t="s">
        <v>141</v>
      </c>
      <c r="K10" s="5" t="s">
        <v>94</v>
      </c>
      <c r="L10" s="6" t="s">
        <v>156</v>
      </c>
      <c r="M10" s="6" t="s">
        <v>156</v>
      </c>
      <c r="N10" s="10" t="s">
        <v>157</v>
      </c>
      <c r="O10" s="6" t="s">
        <v>156</v>
      </c>
      <c r="P10" s="9" t="s">
        <v>154</v>
      </c>
      <c r="Q10" s="55" t="s">
        <v>155</v>
      </c>
      <c r="R10" s="6"/>
    </row>
    <row r="11" spans="1:18">
      <c r="A11" s="2">
        <v>10</v>
      </c>
      <c r="B11" s="7">
        <v>45306</v>
      </c>
      <c r="C11" s="2" t="s">
        <v>68</v>
      </c>
      <c r="D11" s="2" t="s">
        <v>86</v>
      </c>
      <c r="E11" s="2" t="s">
        <v>86</v>
      </c>
      <c r="F11" s="2" t="s">
        <v>71</v>
      </c>
      <c r="G11" s="3">
        <v>1</v>
      </c>
      <c r="H11" s="4" t="s">
        <v>6</v>
      </c>
      <c r="I11" s="5" t="s">
        <v>86</v>
      </c>
      <c r="J11" s="5" t="s">
        <v>141</v>
      </c>
      <c r="K11" s="5" t="s">
        <v>94</v>
      </c>
      <c r="L11" s="6" t="s">
        <v>160</v>
      </c>
      <c r="M11" s="6" t="s">
        <v>160</v>
      </c>
      <c r="N11" s="10" t="s">
        <v>161</v>
      </c>
      <c r="O11" s="6" t="s">
        <v>160</v>
      </c>
      <c r="P11" s="9" t="s">
        <v>158</v>
      </c>
      <c r="Q11" s="55" t="s">
        <v>159</v>
      </c>
      <c r="R11" s="6"/>
    </row>
    <row r="12" spans="1:18">
      <c r="A12" s="2"/>
      <c r="B12" s="7"/>
      <c r="C12" s="2"/>
      <c r="D12" s="2"/>
      <c r="E12" s="2"/>
      <c r="F12" s="2"/>
      <c r="G12" s="3"/>
      <c r="H12" s="4"/>
      <c r="I12" s="5"/>
      <c r="J12" s="5"/>
      <c r="K12" s="5"/>
      <c r="L12" s="6"/>
      <c r="M12" s="6"/>
      <c r="N12" s="10"/>
      <c r="O12" s="6"/>
      <c r="P12" s="9"/>
      <c r="Q12" s="55"/>
      <c r="R12" s="6"/>
    </row>
    <row r="13" spans="1:18">
      <c r="A13" s="2"/>
      <c r="B13" s="7"/>
      <c r="C13" s="2"/>
      <c r="D13" s="2"/>
      <c r="E13" s="2"/>
      <c r="F13" s="2"/>
      <c r="G13" s="3"/>
      <c r="H13" s="4"/>
      <c r="I13" s="5"/>
      <c r="J13" s="5"/>
      <c r="K13" s="5"/>
      <c r="L13" s="6"/>
      <c r="M13" s="6"/>
      <c r="N13" s="10"/>
      <c r="O13" s="6"/>
      <c r="P13" s="9"/>
      <c r="Q13" s="55"/>
      <c r="R13" s="6"/>
    </row>
    <row r="14" spans="1:18">
      <c r="A14" s="2"/>
      <c r="B14" s="7"/>
      <c r="C14" s="2"/>
      <c r="D14" s="2"/>
      <c r="E14" s="2"/>
      <c r="F14" s="2"/>
      <c r="G14" s="3"/>
      <c r="H14" s="4"/>
      <c r="I14" s="5"/>
      <c r="J14" s="5"/>
      <c r="K14" s="5"/>
      <c r="L14" s="6"/>
      <c r="M14" s="6"/>
      <c r="N14" s="10"/>
      <c r="O14" s="6"/>
      <c r="P14" s="9"/>
      <c r="Q14" s="55"/>
      <c r="R14" s="6"/>
    </row>
    <row r="15" spans="1:18">
      <c r="A15" s="2"/>
      <c r="B15" s="7"/>
      <c r="C15" s="2"/>
      <c r="D15" s="2"/>
      <c r="E15" s="2"/>
      <c r="F15" s="2"/>
      <c r="G15" s="3"/>
      <c r="H15" s="4"/>
      <c r="I15" s="5"/>
      <c r="J15" s="5"/>
      <c r="K15" s="5"/>
      <c r="L15" s="6"/>
      <c r="M15" s="6"/>
      <c r="N15" s="10"/>
      <c r="O15" s="6"/>
      <c r="P15" s="9"/>
      <c r="Q15" s="55"/>
      <c r="R15" s="6"/>
    </row>
    <row r="16" spans="1:18">
      <c r="A16" s="2"/>
      <c r="B16" s="7"/>
      <c r="C16" s="2"/>
      <c r="D16" s="2"/>
      <c r="E16" s="2"/>
      <c r="F16" s="2"/>
      <c r="G16" s="3"/>
      <c r="H16" s="4"/>
      <c r="I16" s="5"/>
      <c r="J16" s="5"/>
      <c r="K16" s="5"/>
      <c r="L16" s="6"/>
      <c r="M16" s="6"/>
      <c r="N16" s="10"/>
      <c r="O16" s="6"/>
      <c r="P16" s="9"/>
      <c r="Q16" s="55"/>
      <c r="R16" s="6"/>
    </row>
    <row r="17" spans="1:18">
      <c r="A17" s="2"/>
      <c r="B17" s="7"/>
      <c r="C17" s="2"/>
      <c r="D17" s="2"/>
      <c r="E17" s="2"/>
      <c r="F17" s="2"/>
      <c r="G17" s="3"/>
      <c r="H17" s="4"/>
      <c r="I17" s="5"/>
      <c r="J17" s="5"/>
      <c r="K17" s="5"/>
      <c r="L17" s="6"/>
      <c r="M17" s="6"/>
      <c r="N17" s="10"/>
      <c r="O17" s="6"/>
      <c r="P17" s="9"/>
      <c r="Q17" s="55"/>
      <c r="R17" s="6"/>
    </row>
    <row r="18" spans="1:18">
      <c r="A18" s="2"/>
      <c r="B18" s="7"/>
      <c r="C18" s="2"/>
      <c r="D18" s="2"/>
      <c r="E18" s="2"/>
      <c r="F18" s="2"/>
      <c r="G18" s="3"/>
      <c r="H18" s="4"/>
      <c r="I18" s="5"/>
      <c r="J18" s="5"/>
      <c r="K18" s="5"/>
      <c r="L18" s="6"/>
      <c r="M18" s="6"/>
      <c r="N18" s="10"/>
      <c r="O18" s="6"/>
      <c r="P18" s="9"/>
      <c r="Q18" s="55"/>
      <c r="R18" s="6"/>
    </row>
    <row r="19" spans="1:18">
      <c r="A19" s="2"/>
      <c r="B19" s="7"/>
      <c r="C19" s="2"/>
      <c r="D19" s="2"/>
      <c r="E19" s="2"/>
      <c r="F19" s="2"/>
      <c r="G19" s="3"/>
      <c r="H19" s="4"/>
      <c r="I19" s="5"/>
      <c r="J19" s="5"/>
      <c r="K19" s="5"/>
      <c r="L19" s="6"/>
      <c r="M19" s="6"/>
      <c r="N19" s="10"/>
      <c r="O19" s="6"/>
      <c r="P19" s="9"/>
      <c r="Q19" s="55"/>
      <c r="R19" s="6"/>
    </row>
    <row r="20" spans="1:18">
      <c r="A20" s="2"/>
      <c r="B20" s="7"/>
      <c r="C20" s="2"/>
      <c r="D20" s="2"/>
      <c r="E20" s="2"/>
      <c r="F20" s="2"/>
      <c r="G20" s="3"/>
      <c r="H20" s="4"/>
      <c r="I20" s="5"/>
      <c r="J20" s="5"/>
      <c r="K20" s="5"/>
      <c r="L20" s="6"/>
      <c r="M20" s="6"/>
      <c r="N20" s="10"/>
      <c r="O20" s="6"/>
      <c r="P20" s="9"/>
      <c r="Q20" s="55"/>
      <c r="R20" s="6"/>
    </row>
    <row r="21" spans="1:18">
      <c r="A21" s="2"/>
      <c r="B21" s="7"/>
      <c r="C21" s="2"/>
      <c r="D21" s="2"/>
      <c r="E21" s="2"/>
      <c r="F21" s="2"/>
      <c r="G21" s="3"/>
      <c r="H21" s="4"/>
      <c r="I21" s="5"/>
      <c r="J21" s="5"/>
      <c r="K21" s="5"/>
      <c r="L21" s="6"/>
      <c r="M21" s="6"/>
      <c r="N21" s="10"/>
      <c r="O21" s="6"/>
      <c r="P21" s="9"/>
      <c r="Q21" s="55"/>
      <c r="R21" s="6"/>
    </row>
    <row r="22" spans="1:18">
      <c r="A22" s="2"/>
      <c r="B22" s="7"/>
      <c r="C22" s="2"/>
      <c r="D22" s="2"/>
      <c r="E22" s="2"/>
      <c r="F22" s="2"/>
      <c r="G22" s="3"/>
      <c r="H22" s="4"/>
      <c r="I22" s="5"/>
      <c r="J22" s="5"/>
      <c r="K22" s="5"/>
      <c r="L22" s="6"/>
      <c r="M22" s="6"/>
      <c r="N22" s="10"/>
      <c r="O22" s="6"/>
      <c r="P22" s="9"/>
      <c r="Q22" s="55"/>
      <c r="R22" s="6"/>
    </row>
    <row r="23" spans="1:18">
      <c r="A23" s="2"/>
      <c r="B23" s="7"/>
      <c r="C23" s="2"/>
      <c r="D23" s="2"/>
      <c r="E23" s="2"/>
      <c r="F23" s="2"/>
      <c r="G23" s="3"/>
      <c r="H23" s="4"/>
      <c r="I23" s="5"/>
      <c r="J23" s="5"/>
      <c r="K23" s="5"/>
      <c r="L23" s="6"/>
      <c r="M23" s="6"/>
      <c r="N23" s="10"/>
      <c r="O23" s="6"/>
      <c r="P23" s="9"/>
      <c r="Q23" s="55"/>
      <c r="R23" s="6"/>
    </row>
    <row r="24" spans="1:18">
      <c r="A24" s="2"/>
      <c r="B24" s="7"/>
      <c r="C24" s="2"/>
      <c r="D24" s="2"/>
      <c r="E24" s="2"/>
      <c r="F24" s="2"/>
      <c r="G24" s="3"/>
      <c r="H24" s="4"/>
      <c r="I24" s="5"/>
      <c r="J24" s="5"/>
      <c r="K24" s="5"/>
      <c r="L24" s="6"/>
      <c r="M24" s="6"/>
      <c r="N24" s="10"/>
      <c r="O24" s="6"/>
      <c r="P24" s="9"/>
      <c r="Q24" s="55"/>
      <c r="R24" s="6"/>
    </row>
    <row r="25" spans="1:18">
      <c r="A25" s="2"/>
      <c r="B25" s="7"/>
      <c r="C25" s="2"/>
      <c r="D25" s="2"/>
      <c r="E25" s="2"/>
      <c r="F25" s="2"/>
      <c r="G25" s="3"/>
      <c r="H25" s="4"/>
      <c r="I25" s="5"/>
      <c r="J25" s="5"/>
      <c r="K25" s="5"/>
      <c r="L25" s="6"/>
      <c r="M25" s="6"/>
      <c r="N25" s="10"/>
      <c r="O25" s="6"/>
      <c r="P25" s="9"/>
      <c r="Q25" s="55"/>
      <c r="R25" s="6"/>
    </row>
    <row r="26" spans="1:18">
      <c r="A26" s="2"/>
      <c r="B26" s="7"/>
      <c r="C26" s="2"/>
      <c r="D26" s="2"/>
      <c r="E26" s="2"/>
      <c r="F26" s="2"/>
      <c r="G26" s="3"/>
      <c r="H26" s="4"/>
      <c r="I26" s="5"/>
      <c r="J26" s="5"/>
      <c r="K26" s="5"/>
      <c r="L26" s="6"/>
      <c r="M26" s="6"/>
      <c r="N26" s="10"/>
      <c r="O26" s="6"/>
      <c r="P26" s="9"/>
      <c r="Q26" s="55"/>
      <c r="R26" s="6"/>
    </row>
    <row r="27" spans="1:18">
      <c r="A27" s="2"/>
      <c r="B27" s="7"/>
      <c r="C27" s="2"/>
      <c r="D27" s="2"/>
      <c r="E27" s="2"/>
      <c r="F27" s="2"/>
      <c r="G27" s="3"/>
      <c r="H27" s="4"/>
      <c r="I27" s="5"/>
      <c r="J27" s="5"/>
      <c r="K27" s="5"/>
      <c r="L27" s="6"/>
      <c r="M27" s="6"/>
      <c r="N27" s="10"/>
      <c r="O27" s="6"/>
      <c r="P27" s="9"/>
      <c r="Q27" s="55"/>
      <c r="R27" s="6"/>
    </row>
    <row r="28" spans="1:18">
      <c r="A28" s="2"/>
      <c r="B28" s="7"/>
      <c r="C28" s="2"/>
      <c r="D28" s="2"/>
      <c r="E28" s="2"/>
      <c r="F28" s="2"/>
      <c r="G28" s="3"/>
      <c r="H28" s="4"/>
      <c r="I28" s="5"/>
      <c r="J28" s="5"/>
      <c r="K28" s="5"/>
      <c r="L28" s="6"/>
      <c r="M28" s="6"/>
      <c r="N28" s="10"/>
      <c r="O28" s="6"/>
      <c r="P28" s="9"/>
      <c r="Q28" s="55"/>
      <c r="R28" s="6"/>
    </row>
    <row r="29" spans="1:18">
      <c r="A29" s="2"/>
      <c r="B29" s="7"/>
      <c r="C29" s="2"/>
      <c r="D29" s="2"/>
      <c r="E29" s="2"/>
      <c r="F29" s="2"/>
      <c r="G29" s="3"/>
      <c r="H29" s="4"/>
      <c r="I29" s="5"/>
      <c r="J29" s="5"/>
      <c r="K29" s="5"/>
      <c r="L29" s="6"/>
      <c r="M29" s="6"/>
      <c r="N29" s="10"/>
      <c r="O29" s="6"/>
      <c r="P29" s="9"/>
      <c r="Q29" s="55"/>
      <c r="R29" s="6"/>
    </row>
    <row r="30" spans="1:18">
      <c r="A30" s="2"/>
      <c r="B30" s="7"/>
      <c r="C30" s="2"/>
      <c r="D30" s="2"/>
      <c r="E30" s="2"/>
      <c r="F30" s="2"/>
      <c r="G30" s="3"/>
      <c r="H30" s="4"/>
      <c r="I30" s="5"/>
      <c r="J30" s="5"/>
      <c r="K30" s="5"/>
      <c r="L30" s="6"/>
      <c r="M30" s="6"/>
      <c r="N30" s="10"/>
      <c r="O30" s="6"/>
      <c r="P30" s="9"/>
      <c r="Q30" s="55"/>
      <c r="R30" s="6"/>
    </row>
    <row r="31" spans="1:18">
      <c r="A31" s="2"/>
      <c r="B31" s="7"/>
      <c r="C31" s="2"/>
      <c r="D31" s="2"/>
      <c r="E31" s="2"/>
      <c r="F31" s="2"/>
      <c r="G31" s="3"/>
      <c r="H31" s="4"/>
      <c r="I31" s="5"/>
      <c r="J31" s="5"/>
      <c r="K31" s="5"/>
      <c r="L31" s="6"/>
      <c r="M31" s="6"/>
      <c r="N31" s="10"/>
      <c r="O31" s="6"/>
      <c r="P31" s="9"/>
      <c r="Q31" s="55"/>
      <c r="R31" s="6"/>
    </row>
    <row r="32" spans="1:18">
      <c r="A32" s="2"/>
      <c r="B32" s="7"/>
      <c r="C32" s="2"/>
      <c r="D32" s="2"/>
      <c r="E32" s="2"/>
      <c r="F32" s="2"/>
      <c r="G32" s="3"/>
      <c r="H32" s="4"/>
      <c r="I32" s="5"/>
      <c r="J32" s="5"/>
      <c r="K32" s="5"/>
      <c r="L32" s="6"/>
      <c r="M32" s="6"/>
      <c r="N32" s="10"/>
      <c r="O32" s="6"/>
      <c r="P32" s="9"/>
      <c r="Q32" s="55"/>
      <c r="R32" s="6"/>
    </row>
    <row r="33" spans="1:18">
      <c r="A33" s="2"/>
      <c r="B33" s="7"/>
      <c r="C33" s="2"/>
      <c r="D33" s="2"/>
      <c r="E33" s="2"/>
      <c r="F33" s="2"/>
      <c r="G33" s="3"/>
      <c r="H33" s="4"/>
      <c r="I33" s="5"/>
      <c r="J33" s="5"/>
      <c r="K33" s="5"/>
      <c r="L33" s="6"/>
      <c r="M33" s="6"/>
      <c r="N33" s="10"/>
      <c r="O33" s="6"/>
      <c r="P33" s="9"/>
      <c r="Q33" s="55"/>
      <c r="R33" s="6"/>
    </row>
    <row r="34" spans="1:18">
      <c r="A34" s="2"/>
      <c r="B34" s="7"/>
      <c r="C34" s="2"/>
      <c r="D34" s="2"/>
      <c r="E34" s="2"/>
      <c r="F34" s="2"/>
      <c r="G34" s="3"/>
      <c r="H34" s="4"/>
      <c r="I34" s="5"/>
      <c r="J34" s="5"/>
      <c r="K34" s="5"/>
      <c r="L34" s="6"/>
      <c r="M34" s="6"/>
      <c r="N34" s="10"/>
      <c r="O34" s="6"/>
      <c r="P34" s="9"/>
      <c r="Q34" s="55"/>
      <c r="R34" s="6"/>
    </row>
    <row r="35" spans="1:18">
      <c r="A35" s="2"/>
      <c r="B35" s="7"/>
      <c r="C35" s="2"/>
      <c r="D35" s="2"/>
      <c r="E35" s="2"/>
      <c r="F35" s="2"/>
      <c r="G35" s="3"/>
      <c r="H35" s="4"/>
      <c r="I35" s="5"/>
      <c r="J35" s="5"/>
      <c r="K35" s="5"/>
      <c r="L35" s="6"/>
      <c r="M35" s="6"/>
      <c r="N35" s="10"/>
      <c r="O35" s="6"/>
      <c r="P35" s="9"/>
      <c r="Q35" s="55"/>
      <c r="R35" s="6"/>
    </row>
    <row r="36" spans="1:18">
      <c r="A36" s="2"/>
      <c r="B36" s="7"/>
      <c r="C36" s="2"/>
      <c r="D36" s="2"/>
      <c r="E36" s="2"/>
      <c r="F36" s="2"/>
      <c r="G36" s="3"/>
      <c r="H36" s="4"/>
      <c r="I36" s="5"/>
      <c r="J36" s="5"/>
      <c r="K36" s="5"/>
      <c r="L36" s="6"/>
      <c r="M36" s="6"/>
      <c r="N36" s="10"/>
      <c r="O36" s="6"/>
      <c r="P36" s="9"/>
      <c r="Q36" s="55"/>
      <c r="R36" s="6"/>
    </row>
    <row r="37" spans="1:18">
      <c r="A37" s="2"/>
      <c r="B37" s="7"/>
      <c r="C37" s="2"/>
      <c r="D37" s="2"/>
      <c r="E37" s="2"/>
      <c r="F37" s="2"/>
      <c r="G37" s="3"/>
      <c r="H37" s="4"/>
      <c r="I37" s="5"/>
      <c r="J37" s="5"/>
      <c r="K37" s="5"/>
      <c r="L37" s="6"/>
      <c r="M37" s="6"/>
      <c r="N37" s="10"/>
      <c r="O37" s="6"/>
      <c r="P37" s="9"/>
      <c r="Q37" s="55"/>
      <c r="R37" s="6"/>
    </row>
    <row r="38" spans="1:18">
      <c r="A38" s="2"/>
      <c r="B38" s="7"/>
      <c r="C38" s="2"/>
      <c r="D38" s="2"/>
      <c r="E38" s="2"/>
      <c r="F38" s="2"/>
      <c r="G38" s="3"/>
      <c r="H38" s="4"/>
      <c r="I38" s="5"/>
      <c r="J38" s="5"/>
      <c r="K38" s="5"/>
      <c r="L38" s="6"/>
      <c r="M38" s="6"/>
      <c r="N38" s="10"/>
      <c r="O38" s="6"/>
      <c r="P38" s="9"/>
      <c r="Q38" s="55"/>
      <c r="R38" s="6"/>
    </row>
    <row r="39" spans="1:18">
      <c r="A39" s="2"/>
      <c r="B39" s="7"/>
      <c r="C39" s="2"/>
      <c r="D39" s="2"/>
      <c r="E39" s="2"/>
      <c r="F39" s="2"/>
      <c r="G39" s="3"/>
      <c r="H39" s="4"/>
      <c r="I39" s="5"/>
      <c r="J39" s="5"/>
      <c r="K39" s="5"/>
      <c r="L39" s="6"/>
      <c r="M39" s="6"/>
      <c r="N39" s="10"/>
      <c r="O39" s="6"/>
      <c r="P39" s="9"/>
      <c r="Q39" s="55"/>
      <c r="R39" s="6"/>
    </row>
    <row r="40" spans="1:18">
      <c r="A40" s="2"/>
      <c r="B40" s="7"/>
      <c r="C40" s="2"/>
      <c r="D40" s="2"/>
      <c r="E40" s="2"/>
      <c r="F40" s="2"/>
      <c r="G40" s="3"/>
      <c r="H40" s="4"/>
      <c r="I40" s="5"/>
      <c r="J40" s="5"/>
      <c r="K40" s="5"/>
      <c r="L40" s="6"/>
      <c r="M40" s="6"/>
      <c r="N40" s="10"/>
      <c r="O40" s="6"/>
      <c r="P40" s="9"/>
      <c r="Q40" s="55"/>
      <c r="R40" s="6"/>
    </row>
    <row r="41" spans="1:18">
      <c r="A41" s="2"/>
      <c r="B41" s="7"/>
      <c r="C41" s="2"/>
      <c r="D41" s="2"/>
      <c r="E41" s="2"/>
      <c r="F41" s="2"/>
      <c r="G41" s="3"/>
      <c r="H41" s="4"/>
      <c r="I41" s="5"/>
      <c r="J41" s="5"/>
      <c r="K41" s="5"/>
      <c r="L41" s="6"/>
      <c r="M41" s="6"/>
      <c r="N41" s="10"/>
      <c r="O41" s="6"/>
      <c r="P41" s="9"/>
      <c r="Q41" s="55"/>
      <c r="R41" s="6"/>
    </row>
    <row r="42" spans="1:18">
      <c r="A42" s="2"/>
      <c r="B42" s="7"/>
      <c r="C42" s="2"/>
      <c r="D42" s="2"/>
      <c r="E42" s="2"/>
      <c r="F42" s="2"/>
      <c r="G42" s="3"/>
      <c r="H42" s="4"/>
      <c r="I42" s="5"/>
      <c r="J42" s="5"/>
      <c r="K42" s="5"/>
      <c r="L42" s="6"/>
      <c r="M42" s="6"/>
      <c r="N42" s="10"/>
      <c r="O42" s="6"/>
      <c r="P42" s="9"/>
      <c r="Q42" s="55"/>
      <c r="R42" s="6"/>
    </row>
  </sheetData>
  <conditionalFormatting sqref="H2:H42">
    <cfRule type="containsText" dxfId="1" priority="1" operator="containsText" text="Sí"/>
    <cfRule type="containsText" dxfId="0" priority="2" operator="containsText" text="No"/>
  </conditionalFormatting>
  <hyperlinks>
    <hyperlink ref="N3" r:id="rId1" xr:uid="{ABC012EB-DEFE-4BDE-9EB4-E60616362B06}"/>
    <hyperlink ref="P3" r:id="rId2" xr:uid="{2DB90D55-67E5-4816-A6C2-0202FA31C019}"/>
    <hyperlink ref="N2" r:id="rId3" xr:uid="{EBF6EFAF-D534-44B2-A2CC-9F16F25A9B31}"/>
    <hyperlink ref="P2" r:id="rId4" location="tabulados" xr:uid="{32EC153B-3168-4B1F-BBF6-C0CE47866E0D}"/>
    <hyperlink ref="N4" r:id="rId5" xr:uid="{634CA60A-06FC-4AED-A8BE-376B944A36BF}"/>
    <hyperlink ref="P4" r:id="rId6" xr:uid="{E60FF404-8660-44D0-AB66-3FC499FE07C5}"/>
    <hyperlink ref="P5" r:id="rId7" location="documentacion" xr:uid="{4BD7512C-66DB-4B61-9CE7-F58B3DCC0893}"/>
    <hyperlink ref="P6" r:id="rId8" location="tabulados" xr:uid="{2B0C0BC7-E215-43C2-BAA1-FEFB529BD92D}"/>
    <hyperlink ref="N7" r:id="rId9" xr:uid="{852A7379-23F9-49CA-9907-CCE1B69AAE3E}"/>
    <hyperlink ref="P7" r:id="rId10" xr:uid="{D41DBA1C-5121-47FF-82D2-C78690D2B649}"/>
    <hyperlink ref="N8" r:id="rId11" xr:uid="{4F4E8BFD-8BC2-453E-8024-8C7CDB18CBF9}"/>
    <hyperlink ref="P8" r:id="rId12" xr:uid="{1E1EB3A4-96F0-423D-B776-5B4334B08EA9}"/>
    <hyperlink ref="N9" r:id="rId13" xr:uid="{F56C48A0-17D4-4911-A3F0-C89A9ACEAC1F}"/>
    <hyperlink ref="P10" r:id="rId14" xr:uid="{D27888D6-0C7C-4032-BAEC-0EFC676BA003}"/>
    <hyperlink ref="N10" r:id="rId15" xr:uid="{E6BA41AC-CB76-4BE5-AFDB-881332963CC3}"/>
    <hyperlink ref="P11" r:id="rId16" xr:uid="{217CC2F3-C0BC-4DAF-90CF-593764E38318}"/>
    <hyperlink ref="N11" r:id="rId17" xr:uid="{B51CFC0E-C207-4AC4-91A2-A4360480F8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6E80-7199-45B0-BF53-B4705EC7157A}">
  <sheetPr>
    <tabColor rgb="FF7030A0"/>
  </sheetPr>
  <dimension ref="B5:W63"/>
  <sheetViews>
    <sheetView topLeftCell="K9" zoomScale="82" workbookViewId="0">
      <selection activeCell="W17" sqref="W17"/>
    </sheetView>
  </sheetViews>
  <sheetFormatPr baseColWidth="10" defaultColWidth="8.88671875" defaultRowHeight="13.8"/>
  <cols>
    <col min="1" max="2" width="8.88671875" style="63"/>
    <col min="3" max="3" width="26.109375" style="63" bestFit="1" customWidth="1"/>
    <col min="4" max="4" width="1.77734375" style="63" customWidth="1"/>
    <col min="5" max="22" width="20.77734375" style="63" customWidth="1"/>
    <col min="23" max="23" width="21.6640625" style="63" customWidth="1"/>
    <col min="24" max="32" width="20.77734375" style="63" customWidth="1"/>
    <col min="33" max="33" width="27.77734375" style="63" customWidth="1"/>
    <col min="34" max="62" width="20.77734375" style="63" customWidth="1"/>
    <col min="63" max="16384" width="8.88671875" style="63"/>
  </cols>
  <sheetData>
    <row r="5" spans="2:23">
      <c r="B5" s="57"/>
      <c r="C5" s="56" t="s">
        <v>1</v>
      </c>
      <c r="D5" s="58"/>
      <c r="E5" s="59" t="str">
        <f>Index!C2</f>
        <v>Sociodemographic</v>
      </c>
      <c r="F5" s="60" t="str">
        <f t="shared" ref="F5:M5" si="0">E5</f>
        <v>Sociodemographic</v>
      </c>
      <c r="G5" s="61" t="str">
        <f t="shared" si="0"/>
        <v>Sociodemographic</v>
      </c>
      <c r="H5" s="62" t="str">
        <f t="shared" si="0"/>
        <v>Sociodemographic</v>
      </c>
      <c r="I5" s="59" t="str">
        <f t="shared" si="0"/>
        <v>Sociodemographic</v>
      </c>
      <c r="J5" s="60" t="str">
        <f t="shared" si="0"/>
        <v>Sociodemographic</v>
      </c>
      <c r="K5" s="61" t="str">
        <f t="shared" si="0"/>
        <v>Sociodemographic</v>
      </c>
      <c r="L5" s="62" t="str">
        <f t="shared" si="0"/>
        <v>Sociodemographic</v>
      </c>
      <c r="M5" s="59" t="str">
        <f t="shared" si="0"/>
        <v>Sociodemographic</v>
      </c>
      <c r="N5" s="60" t="str">
        <f t="shared" ref="N5" si="1">M5</f>
        <v>Sociodemographic</v>
      </c>
      <c r="O5" s="61" t="str">
        <f t="shared" ref="O5" si="2">N5</f>
        <v>Sociodemographic</v>
      </c>
      <c r="P5" s="62" t="str">
        <f t="shared" ref="P5" si="3">O5</f>
        <v>Sociodemographic</v>
      </c>
      <c r="Q5" s="59" t="str">
        <f t="shared" ref="Q5" si="4">P5</f>
        <v>Sociodemographic</v>
      </c>
      <c r="R5" s="60" t="str">
        <f t="shared" ref="R5" si="5">Q5</f>
        <v>Sociodemographic</v>
      </c>
      <c r="S5" s="61" t="str">
        <f t="shared" ref="S5" si="6">R5</f>
        <v>Sociodemographic</v>
      </c>
      <c r="T5" s="62" t="str">
        <f t="shared" ref="T5" si="7">S5</f>
        <v>Sociodemographic</v>
      </c>
      <c r="U5" s="59" t="str">
        <f t="shared" ref="U5" si="8">T5</f>
        <v>Sociodemographic</v>
      </c>
      <c r="V5" s="60" t="str">
        <f t="shared" ref="V5" si="9">U5</f>
        <v>Sociodemographic</v>
      </c>
      <c r="W5" s="61" t="str">
        <f t="shared" ref="W5" si="10">V5</f>
        <v>Sociodemographic</v>
      </c>
    </row>
    <row r="6" spans="2:23">
      <c r="B6" s="57"/>
      <c r="C6" s="56" t="s">
        <v>24</v>
      </c>
      <c r="D6" s="58"/>
      <c r="E6" s="59">
        <v>1</v>
      </c>
      <c r="F6" s="60">
        <v>1</v>
      </c>
      <c r="G6" s="61">
        <v>1</v>
      </c>
      <c r="H6" s="62">
        <v>1</v>
      </c>
      <c r="I6" s="59">
        <v>1</v>
      </c>
      <c r="J6" s="60">
        <v>1</v>
      </c>
      <c r="K6" s="61">
        <v>1</v>
      </c>
      <c r="L6" s="62">
        <v>1</v>
      </c>
      <c r="M6" s="59">
        <v>1</v>
      </c>
      <c r="N6" s="60">
        <v>1</v>
      </c>
      <c r="O6" s="61">
        <v>1</v>
      </c>
      <c r="P6" s="62">
        <v>1</v>
      </c>
      <c r="Q6" s="59">
        <v>1</v>
      </c>
      <c r="R6" s="60">
        <v>1</v>
      </c>
      <c r="S6" s="61">
        <v>1</v>
      </c>
      <c r="T6" s="62">
        <v>1</v>
      </c>
      <c r="U6" s="59">
        <v>1</v>
      </c>
      <c r="V6" s="60">
        <v>1</v>
      </c>
      <c r="W6" s="61">
        <v>1</v>
      </c>
    </row>
    <row r="7" spans="2:23">
      <c r="B7" s="57"/>
      <c r="C7" s="56" t="s">
        <v>25</v>
      </c>
      <c r="D7" s="58"/>
      <c r="E7" s="64">
        <v>0.1</v>
      </c>
      <c r="F7" s="65">
        <v>0.1</v>
      </c>
      <c r="G7" s="66">
        <v>0.1</v>
      </c>
      <c r="H7" s="67">
        <v>0.1</v>
      </c>
      <c r="I7" s="64">
        <v>0.1</v>
      </c>
      <c r="J7" s="65">
        <v>0.1</v>
      </c>
      <c r="K7" s="66">
        <v>0.1</v>
      </c>
      <c r="L7" s="67">
        <v>0.1</v>
      </c>
      <c r="M7" s="64">
        <v>0.1</v>
      </c>
      <c r="N7" s="65">
        <v>0.1</v>
      </c>
      <c r="O7" s="66">
        <v>0.1</v>
      </c>
      <c r="P7" s="67">
        <v>0.1</v>
      </c>
      <c r="Q7" s="64">
        <v>0.1</v>
      </c>
      <c r="R7" s="65">
        <v>0.1</v>
      </c>
      <c r="S7" s="66">
        <v>0.1</v>
      </c>
      <c r="T7" s="67">
        <v>0.1</v>
      </c>
      <c r="U7" s="64">
        <v>0.1</v>
      </c>
      <c r="V7" s="65">
        <v>0.1</v>
      </c>
      <c r="W7" s="66">
        <v>0.1</v>
      </c>
    </row>
    <row r="8" spans="2:23">
      <c r="B8" s="57"/>
      <c r="C8" s="56" t="s">
        <v>0</v>
      </c>
      <c r="D8" s="58"/>
      <c r="E8" s="59" t="str">
        <f>Index!$D$2</f>
        <v>Population</v>
      </c>
      <c r="F8" s="60" t="str">
        <f>Index!$D$2</f>
        <v>Population</v>
      </c>
      <c r="G8" s="61" t="str">
        <f>Index!$D$2</f>
        <v>Population</v>
      </c>
      <c r="H8" s="62" t="str">
        <f>Index!$D$2</f>
        <v>Population</v>
      </c>
      <c r="I8" s="59" t="str">
        <f>Index!$D$2</f>
        <v>Population</v>
      </c>
      <c r="J8" s="60" t="str">
        <f>Index!$D$2</f>
        <v>Population</v>
      </c>
      <c r="K8" s="61" t="str">
        <f>Index!$D$2</f>
        <v>Population</v>
      </c>
      <c r="L8" s="62" t="str">
        <f>Index!$D$2</f>
        <v>Population</v>
      </c>
      <c r="M8" s="59" t="str">
        <f>Index!$D$2</f>
        <v>Population</v>
      </c>
      <c r="N8" s="60" t="str">
        <f>Index!$D$2</f>
        <v>Population</v>
      </c>
      <c r="O8" s="61" t="str">
        <f>Index!$D$2</f>
        <v>Population</v>
      </c>
      <c r="P8" s="62" t="str">
        <f>Index!$D$2</f>
        <v>Population</v>
      </c>
      <c r="Q8" s="59" t="str">
        <f>Index!$D$2</f>
        <v>Population</v>
      </c>
      <c r="R8" s="60" t="str">
        <f>Index!$D$2</f>
        <v>Population</v>
      </c>
      <c r="S8" s="61" t="str">
        <f>Index!$D$2</f>
        <v>Population</v>
      </c>
      <c r="T8" s="62" t="str">
        <f>Index!$D$2</f>
        <v>Population</v>
      </c>
      <c r="U8" s="59" t="str">
        <f>Index!$D$2</f>
        <v>Population</v>
      </c>
      <c r="V8" s="60" t="str">
        <f>Index!$D$2</f>
        <v>Population</v>
      </c>
      <c r="W8" s="61" t="str">
        <f>Index!$D$2</f>
        <v>Population</v>
      </c>
    </row>
    <row r="9" spans="2:23" ht="27.6">
      <c r="B9" s="57"/>
      <c r="C9" s="56" t="s">
        <v>26</v>
      </c>
      <c r="D9" s="58"/>
      <c r="E9" s="64" t="str">
        <f>Index!$I$2</f>
        <v>Population over 12-years old</v>
      </c>
      <c r="F9" s="65" t="str">
        <f>Index!$I$2</f>
        <v>Population over 12-years old</v>
      </c>
      <c r="G9" s="66" t="str">
        <f>Index!$I$2</f>
        <v>Population over 12-years old</v>
      </c>
      <c r="H9" s="67" t="str">
        <f>Index!$I$2</f>
        <v>Population over 12-years old</v>
      </c>
      <c r="I9" s="64" t="str">
        <f>Index!$I$2</f>
        <v>Population over 12-years old</v>
      </c>
      <c r="J9" s="65" t="str">
        <f>Index!$I$2</f>
        <v>Population over 12-years old</v>
      </c>
      <c r="K9" s="66" t="str">
        <f>Index!$I$2</f>
        <v>Population over 12-years old</v>
      </c>
      <c r="L9" s="67" t="str">
        <f>Index!$I$2</f>
        <v>Population over 12-years old</v>
      </c>
      <c r="M9" s="64" t="str">
        <f>Index!$I$2</f>
        <v>Population over 12-years old</v>
      </c>
      <c r="N9" s="65" t="str">
        <f>Index!$I$2</f>
        <v>Population over 12-years old</v>
      </c>
      <c r="O9" s="66" t="str">
        <f>Index!$I$2</f>
        <v>Population over 12-years old</v>
      </c>
      <c r="P9" s="67" t="str">
        <f>Index!$I$2</f>
        <v>Population over 12-years old</v>
      </c>
      <c r="Q9" s="64" t="str">
        <f>Index!$I$2</f>
        <v>Population over 12-years old</v>
      </c>
      <c r="R9" s="65" t="str">
        <f>Index!$I$2</f>
        <v>Population over 12-years old</v>
      </c>
      <c r="S9" s="66" t="str">
        <f>Index!$I$2</f>
        <v>Population over 12-years old</v>
      </c>
      <c r="T9" s="67" t="str">
        <f>Index!$I$2</f>
        <v>Population over 12-years old</v>
      </c>
      <c r="U9" s="64" t="str">
        <f>Index!$I$2</f>
        <v>Population over 12-years old</v>
      </c>
      <c r="V9" s="65" t="str">
        <f>Index!$I$2</f>
        <v>Population over 12-years old</v>
      </c>
      <c r="W9" s="66" t="str">
        <f>Index!$I$2</f>
        <v>Population over 12-years old</v>
      </c>
    </row>
    <row r="10" spans="2:23">
      <c r="B10" s="57"/>
      <c r="C10" s="56" t="s">
        <v>27</v>
      </c>
      <c r="D10" s="58"/>
      <c r="E10" s="68" t="str">
        <f>Index!$K$2</f>
        <v>Number Inhabitants</v>
      </c>
      <c r="F10" s="69" t="str">
        <f>Index!$K$2</f>
        <v>Number Inhabitants</v>
      </c>
      <c r="G10" s="70" t="str">
        <f>Index!$K$2</f>
        <v>Number Inhabitants</v>
      </c>
      <c r="H10" s="71" t="str">
        <f>Index!$K$2</f>
        <v>Number Inhabitants</v>
      </c>
      <c r="I10" s="68" t="str">
        <f>Index!$K$2</f>
        <v>Number Inhabitants</v>
      </c>
      <c r="J10" s="69" t="str">
        <f>Index!$K$2</f>
        <v>Number Inhabitants</v>
      </c>
      <c r="K10" s="70" t="str">
        <f>Index!$K$2</f>
        <v>Number Inhabitants</v>
      </c>
      <c r="L10" s="71" t="str">
        <f>Index!$K$2</f>
        <v>Number Inhabitants</v>
      </c>
      <c r="M10" s="68" t="str">
        <f>Index!$K$2</f>
        <v>Number Inhabitants</v>
      </c>
      <c r="N10" s="69" t="str">
        <f>Index!$K$2</f>
        <v>Number Inhabitants</v>
      </c>
      <c r="O10" s="70" t="str">
        <f>Index!$K$2</f>
        <v>Number Inhabitants</v>
      </c>
      <c r="P10" s="71" t="str">
        <f>Index!$K$2</f>
        <v>Number Inhabitants</v>
      </c>
      <c r="Q10" s="68" t="str">
        <f>Index!$K$2</f>
        <v>Number Inhabitants</v>
      </c>
      <c r="R10" s="69" t="str">
        <f>Index!$K$2</f>
        <v>Number Inhabitants</v>
      </c>
      <c r="S10" s="70" t="str">
        <f>Index!$K$2</f>
        <v>Number Inhabitants</v>
      </c>
      <c r="T10" s="71" t="str">
        <f>Index!$K$2</f>
        <v>Number Inhabitants</v>
      </c>
      <c r="U10" s="68" t="str">
        <f>Index!$K$2</f>
        <v>Number Inhabitants</v>
      </c>
      <c r="V10" s="69" t="str">
        <f>Index!$K$2</f>
        <v>Number Inhabitants</v>
      </c>
      <c r="W10" s="70" t="str">
        <f>Index!$K$2</f>
        <v>Number Inhabitants</v>
      </c>
    </row>
    <row r="11" spans="2:23">
      <c r="B11" s="57"/>
      <c r="C11" s="56" t="s">
        <v>2</v>
      </c>
      <c r="D11" s="58"/>
      <c r="E11" s="72" t="str">
        <f>Index!$L$2</f>
        <v>INEGI</v>
      </c>
      <c r="F11" s="73" t="str">
        <f>Index!$L$2</f>
        <v>INEGI</v>
      </c>
      <c r="G11" s="74" t="str">
        <f>Index!$L$2</f>
        <v>INEGI</v>
      </c>
      <c r="H11" s="75" t="str">
        <f>Index!$L$2</f>
        <v>INEGI</v>
      </c>
      <c r="I11" s="72" t="str">
        <f>Index!$L$2</f>
        <v>INEGI</v>
      </c>
      <c r="J11" s="73" t="str">
        <f>Index!$L$2</f>
        <v>INEGI</v>
      </c>
      <c r="K11" s="74" t="str">
        <f>Index!$L$2</f>
        <v>INEGI</v>
      </c>
      <c r="L11" s="75" t="str">
        <f>Index!$L$2</f>
        <v>INEGI</v>
      </c>
      <c r="M11" s="72" t="str">
        <f>Index!$L$2</f>
        <v>INEGI</v>
      </c>
      <c r="N11" s="73" t="str">
        <f>Index!$L$2</f>
        <v>INEGI</v>
      </c>
      <c r="O11" s="74" t="str">
        <f>Index!$L$2</f>
        <v>INEGI</v>
      </c>
      <c r="P11" s="75" t="str">
        <f>Index!$L$2</f>
        <v>INEGI</v>
      </c>
      <c r="Q11" s="72" t="str">
        <f>Index!$L$2</f>
        <v>INEGI</v>
      </c>
      <c r="R11" s="73" t="str">
        <f>Index!$L$2</f>
        <v>INEGI</v>
      </c>
      <c r="S11" s="74" t="str">
        <f>Index!$L$2</f>
        <v>INEGI</v>
      </c>
      <c r="T11" s="75" t="str">
        <f>Index!$L$2</f>
        <v>INEGI</v>
      </c>
      <c r="U11" s="72" t="str">
        <f>Index!$L$2</f>
        <v>INEGI</v>
      </c>
      <c r="V11" s="73" t="str">
        <f>Index!$L$2</f>
        <v>INEGI</v>
      </c>
      <c r="W11" s="74" t="str">
        <f>Index!$L$2</f>
        <v>INEGI</v>
      </c>
    </row>
    <row r="12" spans="2:23">
      <c r="B12" s="57"/>
      <c r="C12" s="56" t="s">
        <v>3</v>
      </c>
      <c r="D12" s="58"/>
      <c r="E12" s="76" t="str">
        <f>Index!$O$2</f>
        <v>ENOE</v>
      </c>
      <c r="F12" s="77" t="str">
        <f>Index!$O$2</f>
        <v>ENOE</v>
      </c>
      <c r="G12" s="78" t="str">
        <f>Index!$O$2</f>
        <v>ENOE</v>
      </c>
      <c r="H12" s="79" t="str">
        <f>Index!$O$2</f>
        <v>ENOE</v>
      </c>
      <c r="I12" s="76" t="str">
        <f>Index!$O$2</f>
        <v>ENOE</v>
      </c>
      <c r="J12" s="77" t="str">
        <f>Index!$O$2</f>
        <v>ENOE</v>
      </c>
      <c r="K12" s="78" t="str">
        <f>Index!$O$2</f>
        <v>ENOE</v>
      </c>
      <c r="L12" s="79" t="str">
        <f>Index!$O$2</f>
        <v>ENOE</v>
      </c>
      <c r="M12" s="76" t="str">
        <f>Index!$O$2</f>
        <v>ENOE</v>
      </c>
      <c r="N12" s="77" t="str">
        <f>Index!$O$2</f>
        <v>ENOE</v>
      </c>
      <c r="O12" s="78" t="str">
        <f>Index!$O$2</f>
        <v>ENOE</v>
      </c>
      <c r="P12" s="79" t="str">
        <f>Index!$O$2</f>
        <v>ENOE</v>
      </c>
      <c r="Q12" s="76" t="str">
        <f>Index!$O$2</f>
        <v>ENOE</v>
      </c>
      <c r="R12" s="77" t="str">
        <f>Index!$O$2</f>
        <v>ENOE</v>
      </c>
      <c r="S12" s="78" t="str">
        <f>Index!$O$2</f>
        <v>ENOE</v>
      </c>
      <c r="T12" s="79" t="str">
        <f>Index!$O$2</f>
        <v>ENOE</v>
      </c>
      <c r="U12" s="76" t="str">
        <f>Index!$O$2</f>
        <v>ENOE</v>
      </c>
      <c r="V12" s="77" t="str">
        <f>Index!$O$2</f>
        <v>ENOE</v>
      </c>
      <c r="W12" s="78" t="str">
        <f>Index!$O$2</f>
        <v>ENOE</v>
      </c>
    </row>
    <row r="13" spans="2:23">
      <c r="B13" s="57"/>
      <c r="C13" s="56" t="s">
        <v>28</v>
      </c>
      <c r="D13" s="58"/>
      <c r="E13" s="80">
        <v>2005</v>
      </c>
      <c r="F13" s="81">
        <v>2006</v>
      </c>
      <c r="G13" s="82">
        <v>2007</v>
      </c>
      <c r="H13" s="83">
        <v>2008</v>
      </c>
      <c r="I13" s="80">
        <v>2009</v>
      </c>
      <c r="J13" s="81">
        <v>2010</v>
      </c>
      <c r="K13" s="82">
        <v>2011</v>
      </c>
      <c r="L13" s="83">
        <v>2012</v>
      </c>
      <c r="M13" s="80">
        <v>2013</v>
      </c>
      <c r="N13" s="81">
        <v>2014</v>
      </c>
      <c r="O13" s="82">
        <v>2015</v>
      </c>
      <c r="P13" s="83">
        <v>2016</v>
      </c>
      <c r="Q13" s="80">
        <v>2017</v>
      </c>
      <c r="R13" s="81">
        <v>2018</v>
      </c>
      <c r="S13" s="82">
        <v>2019</v>
      </c>
      <c r="T13" s="83">
        <v>2020</v>
      </c>
      <c r="U13" s="80">
        <v>2021</v>
      </c>
      <c r="V13" s="81">
        <v>2022</v>
      </c>
      <c r="W13" s="82">
        <v>2023</v>
      </c>
    </row>
    <row r="14" spans="2:23">
      <c r="B14" s="57"/>
      <c r="C14" s="57"/>
      <c r="D14" s="58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</row>
    <row r="15" spans="2:23">
      <c r="B15" s="57"/>
      <c r="C15" s="57"/>
      <c r="D15" s="58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</row>
    <row r="16" spans="2:23">
      <c r="B16" s="85" t="s">
        <v>29</v>
      </c>
      <c r="C16" s="85" t="s">
        <v>30</v>
      </c>
      <c r="D16" s="86"/>
      <c r="E16" s="87">
        <v>1</v>
      </c>
      <c r="F16" s="87">
        <v>2</v>
      </c>
      <c r="G16" s="87">
        <v>3</v>
      </c>
      <c r="H16" s="87">
        <v>4</v>
      </c>
      <c r="I16" s="87">
        <v>5</v>
      </c>
      <c r="J16" s="87">
        <v>6</v>
      </c>
      <c r="K16" s="87">
        <v>7</v>
      </c>
      <c r="L16" s="87">
        <v>8</v>
      </c>
      <c r="M16" s="87">
        <v>9</v>
      </c>
      <c r="N16" s="87">
        <v>10</v>
      </c>
      <c r="O16" s="87">
        <v>11</v>
      </c>
      <c r="P16" s="87">
        <v>12</v>
      </c>
      <c r="Q16" s="87">
        <v>13</v>
      </c>
      <c r="R16" s="87">
        <v>14</v>
      </c>
      <c r="S16" s="87">
        <v>15</v>
      </c>
      <c r="T16" s="87">
        <v>16</v>
      </c>
      <c r="U16" s="87">
        <v>17</v>
      </c>
      <c r="V16" s="87">
        <v>18</v>
      </c>
      <c r="W16" s="87">
        <v>19</v>
      </c>
    </row>
    <row r="17" spans="2:23">
      <c r="B17" s="88">
        <v>1</v>
      </c>
      <c r="C17" s="89" t="s">
        <v>31</v>
      </c>
      <c r="D17" s="58"/>
      <c r="E17" s="90">
        <v>797579</v>
      </c>
      <c r="F17" s="90">
        <v>824289</v>
      </c>
      <c r="G17" s="90">
        <v>838543</v>
      </c>
      <c r="H17" s="90">
        <v>857155</v>
      </c>
      <c r="I17" s="90">
        <v>889068</v>
      </c>
      <c r="J17" s="90">
        <v>911330</v>
      </c>
      <c r="K17" s="91">
        <v>912887</v>
      </c>
      <c r="L17" s="91">
        <v>934903</v>
      </c>
      <c r="M17" s="91">
        <v>967282</v>
      </c>
      <c r="N17" s="90">
        <v>976058</v>
      </c>
      <c r="O17" s="90">
        <v>986288</v>
      </c>
      <c r="P17" s="91">
        <v>1008977</v>
      </c>
      <c r="Q17" s="91">
        <v>1045234</v>
      </c>
      <c r="R17" s="91">
        <v>1061124</v>
      </c>
      <c r="S17" s="91">
        <v>1099716</v>
      </c>
      <c r="T17" s="91">
        <v>1139293</v>
      </c>
      <c r="U17" s="91">
        <v>1145042</v>
      </c>
      <c r="V17" s="91">
        <v>1186914</v>
      </c>
      <c r="W17" s="91">
        <v>1186205</v>
      </c>
    </row>
    <row r="18" spans="2:23">
      <c r="B18" s="88">
        <v>2</v>
      </c>
      <c r="C18" s="89" t="s">
        <v>32</v>
      </c>
      <c r="D18" s="58"/>
      <c r="E18" s="90">
        <v>2205732</v>
      </c>
      <c r="F18" s="90">
        <v>2307732</v>
      </c>
      <c r="G18" s="90">
        <v>2355056</v>
      </c>
      <c r="H18" s="90">
        <v>2403853</v>
      </c>
      <c r="I18" s="90">
        <v>2459525</v>
      </c>
      <c r="J18" s="90">
        <v>2521383</v>
      </c>
      <c r="K18" s="91">
        <v>2534310</v>
      </c>
      <c r="L18" s="91">
        <v>2606241</v>
      </c>
      <c r="M18" s="91">
        <v>2675922</v>
      </c>
      <c r="N18" s="90">
        <v>2709825</v>
      </c>
      <c r="O18" s="90">
        <v>2802607</v>
      </c>
      <c r="P18" s="91">
        <v>2848644</v>
      </c>
      <c r="Q18" s="91">
        <v>2911604</v>
      </c>
      <c r="R18" s="91">
        <v>3004080</v>
      </c>
      <c r="S18" s="91">
        <v>3058179</v>
      </c>
      <c r="T18" s="91">
        <v>3075068</v>
      </c>
      <c r="U18" s="91">
        <v>3157064</v>
      </c>
      <c r="V18" s="91">
        <v>3188533</v>
      </c>
      <c r="W18" s="91">
        <v>3190675</v>
      </c>
    </row>
    <row r="19" spans="2:23">
      <c r="B19" s="88">
        <v>3</v>
      </c>
      <c r="C19" s="89" t="s">
        <v>33</v>
      </c>
      <c r="D19" s="58"/>
      <c r="E19" s="90">
        <v>411403</v>
      </c>
      <c r="F19" s="90">
        <v>428134</v>
      </c>
      <c r="G19" s="90">
        <v>440522</v>
      </c>
      <c r="H19" s="90">
        <v>467364</v>
      </c>
      <c r="I19" s="90">
        <v>479513</v>
      </c>
      <c r="J19" s="90">
        <v>507084</v>
      </c>
      <c r="K19" s="91">
        <v>512944</v>
      </c>
      <c r="L19" s="91">
        <v>522404</v>
      </c>
      <c r="M19" s="91">
        <v>532666</v>
      </c>
      <c r="N19" s="90">
        <v>538910</v>
      </c>
      <c r="O19" s="90">
        <v>550009</v>
      </c>
      <c r="P19" s="91">
        <v>558178</v>
      </c>
      <c r="Q19" s="91">
        <v>584933</v>
      </c>
      <c r="R19" s="91">
        <v>589479</v>
      </c>
      <c r="S19" s="91">
        <v>614106</v>
      </c>
      <c r="T19" s="91">
        <v>641541</v>
      </c>
      <c r="U19" s="91">
        <v>667877</v>
      </c>
      <c r="V19" s="91">
        <v>685648</v>
      </c>
      <c r="W19" s="91">
        <v>698634</v>
      </c>
    </row>
    <row r="20" spans="2:23">
      <c r="B20" s="88">
        <v>4</v>
      </c>
      <c r="C20" s="89" t="s">
        <v>34</v>
      </c>
      <c r="D20" s="58"/>
      <c r="E20" s="90">
        <v>572768</v>
      </c>
      <c r="F20" s="90">
        <v>590058</v>
      </c>
      <c r="G20" s="90">
        <v>602585</v>
      </c>
      <c r="H20" s="90">
        <v>617150</v>
      </c>
      <c r="I20" s="90">
        <v>634346</v>
      </c>
      <c r="J20" s="90">
        <v>648277</v>
      </c>
      <c r="K20" s="91">
        <v>638191</v>
      </c>
      <c r="L20" s="91">
        <v>649153</v>
      </c>
      <c r="M20" s="91">
        <v>664068</v>
      </c>
      <c r="N20" s="90">
        <v>661196</v>
      </c>
      <c r="O20" s="90">
        <v>661510</v>
      </c>
      <c r="P20" s="91">
        <v>672273</v>
      </c>
      <c r="Q20" s="91">
        <v>676897</v>
      </c>
      <c r="R20" s="91">
        <v>680206</v>
      </c>
      <c r="S20" s="91">
        <v>711643</v>
      </c>
      <c r="T20" s="91">
        <v>739583</v>
      </c>
      <c r="U20" s="91">
        <v>756606</v>
      </c>
      <c r="V20" s="91">
        <v>768660</v>
      </c>
      <c r="W20" s="91">
        <v>767074</v>
      </c>
    </row>
    <row r="21" spans="2:23">
      <c r="B21" s="88">
        <v>5</v>
      </c>
      <c r="C21" s="89" t="s">
        <v>35</v>
      </c>
      <c r="D21" s="58"/>
      <c r="E21" s="90">
        <v>1956325</v>
      </c>
      <c r="F21" s="90">
        <v>1975981</v>
      </c>
      <c r="G21" s="90">
        <v>2045395</v>
      </c>
      <c r="H21" s="90">
        <v>2089409</v>
      </c>
      <c r="I21" s="90">
        <v>2099014</v>
      </c>
      <c r="J21" s="90">
        <v>2136548</v>
      </c>
      <c r="K21" s="91">
        <v>2170118</v>
      </c>
      <c r="L21" s="91">
        <v>2215362</v>
      </c>
      <c r="M21" s="91">
        <v>2277146</v>
      </c>
      <c r="N21" s="90">
        <v>2256990</v>
      </c>
      <c r="O21" s="90">
        <v>2270053</v>
      </c>
      <c r="P21" s="91">
        <v>2309515</v>
      </c>
      <c r="Q21" s="91">
        <v>2335829</v>
      </c>
      <c r="R21" s="91">
        <v>2372630</v>
      </c>
      <c r="S21" s="91">
        <v>2455271</v>
      </c>
      <c r="T21" s="91">
        <v>2517735</v>
      </c>
      <c r="U21" s="91">
        <v>2554976</v>
      </c>
      <c r="V21" s="91">
        <v>2634981</v>
      </c>
      <c r="W21" s="91">
        <v>2652048</v>
      </c>
    </row>
    <row r="22" spans="2:23">
      <c r="B22" s="88">
        <v>6</v>
      </c>
      <c r="C22" s="89" t="s">
        <v>36</v>
      </c>
      <c r="D22" s="58"/>
      <c r="E22" s="90">
        <v>462491</v>
      </c>
      <c r="F22" s="90">
        <v>466329</v>
      </c>
      <c r="G22" s="90">
        <v>478098</v>
      </c>
      <c r="H22" s="90">
        <v>493453</v>
      </c>
      <c r="I22" s="90">
        <v>504667</v>
      </c>
      <c r="J22" s="90">
        <v>518403</v>
      </c>
      <c r="K22" s="91">
        <v>525317</v>
      </c>
      <c r="L22" s="91">
        <v>525980</v>
      </c>
      <c r="M22" s="91">
        <v>539231</v>
      </c>
      <c r="N22" s="90">
        <v>533601</v>
      </c>
      <c r="O22" s="90">
        <v>545415</v>
      </c>
      <c r="P22" s="91">
        <v>552651</v>
      </c>
      <c r="Q22" s="91">
        <v>560993</v>
      </c>
      <c r="R22" s="91">
        <v>575622</v>
      </c>
      <c r="S22" s="91">
        <v>592075</v>
      </c>
      <c r="T22" s="91">
        <v>598226</v>
      </c>
      <c r="U22" s="91">
        <v>615562</v>
      </c>
      <c r="V22" s="91">
        <v>633060</v>
      </c>
      <c r="W22" s="91">
        <v>629212</v>
      </c>
    </row>
    <row r="23" spans="2:23">
      <c r="B23" s="88">
        <v>7</v>
      </c>
      <c r="C23" s="89" t="s">
        <v>37</v>
      </c>
      <c r="D23" s="58"/>
      <c r="E23" s="90">
        <v>3187500</v>
      </c>
      <c r="F23" s="90">
        <v>3236591</v>
      </c>
      <c r="G23" s="90">
        <v>3275760</v>
      </c>
      <c r="H23" s="90">
        <v>3393491</v>
      </c>
      <c r="I23" s="90">
        <v>3486894</v>
      </c>
      <c r="J23" s="90">
        <v>3553660</v>
      </c>
      <c r="K23" s="91">
        <v>3517019</v>
      </c>
      <c r="L23" s="91">
        <v>3587773</v>
      </c>
      <c r="M23" s="91">
        <v>3651141</v>
      </c>
      <c r="N23" s="90">
        <v>3643270</v>
      </c>
      <c r="O23" s="90">
        <v>3697465</v>
      </c>
      <c r="P23" s="91">
        <v>3756070</v>
      </c>
      <c r="Q23" s="91">
        <v>3842225</v>
      </c>
      <c r="R23" s="91">
        <v>3879789</v>
      </c>
      <c r="S23" s="91">
        <v>3969180</v>
      </c>
      <c r="T23" s="91">
        <v>4087952</v>
      </c>
      <c r="U23" s="91">
        <v>4260120</v>
      </c>
      <c r="V23" s="91">
        <v>4301482</v>
      </c>
      <c r="W23" s="91">
        <v>4286002</v>
      </c>
    </row>
    <row r="24" spans="2:23">
      <c r="B24" s="88">
        <v>8</v>
      </c>
      <c r="C24" s="89" t="s">
        <v>38</v>
      </c>
      <c r="D24" s="58"/>
      <c r="E24" s="90">
        <v>2517475</v>
      </c>
      <c r="F24" s="90">
        <v>2559964</v>
      </c>
      <c r="G24" s="90">
        <v>2619730</v>
      </c>
      <c r="H24" s="90">
        <v>2638729</v>
      </c>
      <c r="I24" s="90">
        <v>2714260</v>
      </c>
      <c r="J24" s="90">
        <v>2741009</v>
      </c>
      <c r="K24" s="91">
        <v>2611197</v>
      </c>
      <c r="L24" s="91">
        <v>2723841</v>
      </c>
      <c r="M24" s="91">
        <v>2758374</v>
      </c>
      <c r="N24" s="90">
        <v>2742161</v>
      </c>
      <c r="O24" s="90">
        <v>2809711</v>
      </c>
      <c r="P24" s="91">
        <v>2796005</v>
      </c>
      <c r="Q24" s="91">
        <v>2850518</v>
      </c>
      <c r="R24" s="91">
        <v>2860650</v>
      </c>
      <c r="S24" s="91">
        <v>2940851</v>
      </c>
      <c r="T24" s="91">
        <v>3018169</v>
      </c>
      <c r="U24" s="91">
        <v>3061929</v>
      </c>
      <c r="V24" s="91">
        <v>3116926</v>
      </c>
      <c r="W24" s="91">
        <v>3158825</v>
      </c>
    </row>
    <row r="25" spans="2:23">
      <c r="B25" s="88">
        <v>9</v>
      </c>
      <c r="C25" s="89" t="s">
        <v>39</v>
      </c>
      <c r="D25" s="58"/>
      <c r="E25" s="90">
        <v>7349614</v>
      </c>
      <c r="F25" s="90">
        <v>7252292</v>
      </c>
      <c r="G25" s="90">
        <v>7278426</v>
      </c>
      <c r="H25" s="90">
        <v>7323790</v>
      </c>
      <c r="I25" s="90">
        <v>7410390</v>
      </c>
      <c r="J25" s="90">
        <v>7450680</v>
      </c>
      <c r="K25" s="91">
        <v>7339517</v>
      </c>
      <c r="L25" s="91">
        <v>7296127</v>
      </c>
      <c r="M25" s="91">
        <v>7466183</v>
      </c>
      <c r="N25" s="90">
        <v>7563061</v>
      </c>
      <c r="O25" s="90">
        <v>7630307</v>
      </c>
      <c r="P25" s="91">
        <v>7717715</v>
      </c>
      <c r="Q25" s="91">
        <v>7730335</v>
      </c>
      <c r="R25" s="91">
        <v>7898661</v>
      </c>
      <c r="S25" s="91">
        <v>7917523</v>
      </c>
      <c r="T25" s="91">
        <v>7989145</v>
      </c>
      <c r="U25" s="91">
        <v>8105956</v>
      </c>
      <c r="V25" s="91">
        <v>8113407</v>
      </c>
      <c r="W25" s="91">
        <v>8260828</v>
      </c>
    </row>
    <row r="26" spans="2:23">
      <c r="B26" s="88">
        <v>10</v>
      </c>
      <c r="C26" s="89" t="s">
        <v>40</v>
      </c>
      <c r="D26" s="58"/>
      <c r="E26" s="90">
        <v>1159599</v>
      </c>
      <c r="F26" s="90">
        <v>1179859</v>
      </c>
      <c r="G26" s="90">
        <v>1204976</v>
      </c>
      <c r="H26" s="90">
        <v>1238393</v>
      </c>
      <c r="I26" s="90">
        <v>1241400</v>
      </c>
      <c r="J26" s="90">
        <v>1236434</v>
      </c>
      <c r="K26" s="91">
        <v>1262293</v>
      </c>
      <c r="L26" s="91">
        <v>1283662</v>
      </c>
      <c r="M26" s="91">
        <v>1287395</v>
      </c>
      <c r="N26" s="90">
        <v>1314636</v>
      </c>
      <c r="O26" s="90">
        <v>1332072</v>
      </c>
      <c r="P26" s="91">
        <v>1341867</v>
      </c>
      <c r="Q26" s="91">
        <v>1360514</v>
      </c>
      <c r="R26" s="91">
        <v>1388440</v>
      </c>
      <c r="S26" s="91">
        <v>1414153</v>
      </c>
      <c r="T26" s="91">
        <v>1448101</v>
      </c>
      <c r="U26" s="91">
        <v>1468899</v>
      </c>
      <c r="V26" s="91">
        <v>1474225</v>
      </c>
      <c r="W26" s="91">
        <v>1500697</v>
      </c>
    </row>
    <row r="27" spans="2:23">
      <c r="B27" s="88">
        <v>11</v>
      </c>
      <c r="C27" s="89" t="s">
        <v>41</v>
      </c>
      <c r="D27" s="58"/>
      <c r="E27" s="90">
        <v>3854701</v>
      </c>
      <c r="F27" s="90">
        <v>3880780</v>
      </c>
      <c r="G27" s="90">
        <v>3981003</v>
      </c>
      <c r="H27" s="90">
        <v>4059704</v>
      </c>
      <c r="I27" s="90">
        <v>4109320</v>
      </c>
      <c r="J27" s="90">
        <v>4212204</v>
      </c>
      <c r="K27" s="91">
        <v>4243271</v>
      </c>
      <c r="L27" s="91">
        <v>4308744</v>
      </c>
      <c r="M27" s="91">
        <v>4435264</v>
      </c>
      <c r="N27" s="90">
        <v>4426861</v>
      </c>
      <c r="O27" s="90">
        <v>4506424</v>
      </c>
      <c r="P27" s="91">
        <v>4625782</v>
      </c>
      <c r="Q27" s="91">
        <v>4688341</v>
      </c>
      <c r="R27" s="91">
        <v>4737463</v>
      </c>
      <c r="S27" s="91">
        <v>4832068</v>
      </c>
      <c r="T27" s="91">
        <v>4859831</v>
      </c>
      <c r="U27" s="91">
        <v>4977048</v>
      </c>
      <c r="V27" s="91">
        <v>5100135</v>
      </c>
      <c r="W27" s="91">
        <v>5150736</v>
      </c>
    </row>
    <row r="28" spans="2:23">
      <c r="B28" s="88">
        <v>12</v>
      </c>
      <c r="C28" s="89" t="s">
        <v>42</v>
      </c>
      <c r="D28" s="58"/>
      <c r="E28" s="90">
        <v>2332119</v>
      </c>
      <c r="F28" s="90">
        <v>2357067</v>
      </c>
      <c r="G28" s="90">
        <v>2386475</v>
      </c>
      <c r="H28" s="90">
        <v>2430593</v>
      </c>
      <c r="I28" s="90">
        <v>2506557</v>
      </c>
      <c r="J28" s="90">
        <v>2528827</v>
      </c>
      <c r="K28" s="91">
        <v>2537068</v>
      </c>
      <c r="L28" s="91">
        <v>2567290</v>
      </c>
      <c r="M28" s="91">
        <v>2588606</v>
      </c>
      <c r="N28" s="90">
        <v>2586908</v>
      </c>
      <c r="O28" s="90">
        <v>2611597</v>
      </c>
      <c r="P28" s="91">
        <v>2615315</v>
      </c>
      <c r="Q28" s="91">
        <v>2672392</v>
      </c>
      <c r="R28" s="91">
        <v>2698166</v>
      </c>
      <c r="S28" s="91">
        <v>2739084</v>
      </c>
      <c r="T28" s="91">
        <v>2772100</v>
      </c>
      <c r="U28" s="91">
        <v>2789295</v>
      </c>
      <c r="V28" s="91">
        <v>2771402</v>
      </c>
      <c r="W28" s="91">
        <v>2809011</v>
      </c>
    </row>
    <row r="29" spans="2:23">
      <c r="B29" s="88">
        <v>13</v>
      </c>
      <c r="C29" s="89" t="s">
        <v>43</v>
      </c>
      <c r="D29" s="58"/>
      <c r="E29" s="90">
        <v>1846339</v>
      </c>
      <c r="F29" s="90">
        <v>1888095</v>
      </c>
      <c r="G29" s="90">
        <v>1936921</v>
      </c>
      <c r="H29" s="90">
        <v>1946156</v>
      </c>
      <c r="I29" s="90">
        <v>2013802</v>
      </c>
      <c r="J29" s="90">
        <v>2001265</v>
      </c>
      <c r="K29" s="91">
        <v>2041765</v>
      </c>
      <c r="L29" s="91">
        <v>2109802</v>
      </c>
      <c r="M29" s="91">
        <v>2167993</v>
      </c>
      <c r="N29" s="90">
        <v>2172780</v>
      </c>
      <c r="O29" s="90">
        <v>2218810</v>
      </c>
      <c r="P29" s="91">
        <v>2289600</v>
      </c>
      <c r="Q29" s="91">
        <v>2298038</v>
      </c>
      <c r="R29" s="91">
        <v>2376675</v>
      </c>
      <c r="S29" s="91">
        <v>2434512</v>
      </c>
      <c r="T29" s="91">
        <v>2463793</v>
      </c>
      <c r="U29" s="91">
        <v>2535804</v>
      </c>
      <c r="V29" s="91">
        <v>2590027</v>
      </c>
      <c r="W29" s="91">
        <v>2690576</v>
      </c>
    </row>
    <row r="30" spans="2:23">
      <c r="B30" s="88">
        <v>14</v>
      </c>
      <c r="C30" s="89" t="s">
        <v>44</v>
      </c>
      <c r="D30" s="58"/>
      <c r="E30" s="90">
        <v>5129768</v>
      </c>
      <c r="F30" s="90">
        <v>5231592</v>
      </c>
      <c r="G30" s="90">
        <v>5303210</v>
      </c>
      <c r="H30" s="90">
        <v>5420287</v>
      </c>
      <c r="I30" s="90">
        <v>5538084</v>
      </c>
      <c r="J30" s="90">
        <v>5661751</v>
      </c>
      <c r="K30" s="91">
        <v>5720364</v>
      </c>
      <c r="L30" s="91">
        <v>5833835</v>
      </c>
      <c r="M30" s="91">
        <v>5923643</v>
      </c>
      <c r="N30" s="90">
        <v>6009497</v>
      </c>
      <c r="O30" s="90">
        <v>6128116</v>
      </c>
      <c r="P30" s="91">
        <v>6228494</v>
      </c>
      <c r="Q30" s="91">
        <v>6364138</v>
      </c>
      <c r="R30" s="91">
        <v>6479109</v>
      </c>
      <c r="S30" s="91">
        <v>6621601</v>
      </c>
      <c r="T30" s="91">
        <v>6752978</v>
      </c>
      <c r="U30" s="91">
        <v>6860308</v>
      </c>
      <c r="V30" s="91">
        <v>6969471</v>
      </c>
      <c r="W30" s="91">
        <v>7128969</v>
      </c>
    </row>
    <row r="31" spans="2:23">
      <c r="B31" s="88">
        <v>15</v>
      </c>
      <c r="C31" s="89" t="s">
        <v>45</v>
      </c>
      <c r="D31" s="58"/>
      <c r="E31" s="90">
        <v>10718369</v>
      </c>
      <c r="F31" s="90">
        <v>10949674</v>
      </c>
      <c r="G31" s="90">
        <v>11176782</v>
      </c>
      <c r="H31" s="90">
        <v>11472583</v>
      </c>
      <c r="I31" s="90">
        <v>11825209</v>
      </c>
      <c r="J31" s="90">
        <v>12034179</v>
      </c>
      <c r="K31" s="91">
        <v>11943756</v>
      </c>
      <c r="L31" s="91">
        <v>12209287</v>
      </c>
      <c r="M31" s="91">
        <v>12434012</v>
      </c>
      <c r="N31" s="90">
        <v>12677521</v>
      </c>
      <c r="O31" s="90">
        <v>12850312</v>
      </c>
      <c r="P31" s="91">
        <v>12933570</v>
      </c>
      <c r="Q31" s="91">
        <v>13202317</v>
      </c>
      <c r="R31" s="91">
        <v>13596897</v>
      </c>
      <c r="S31" s="91">
        <v>13771908</v>
      </c>
      <c r="T31" s="91">
        <v>13912398</v>
      </c>
      <c r="U31" s="91">
        <v>14281308</v>
      </c>
      <c r="V31" s="91">
        <v>14479455</v>
      </c>
      <c r="W31" s="91">
        <v>14684252</v>
      </c>
    </row>
    <row r="32" spans="2:23">
      <c r="B32" s="88">
        <v>16</v>
      </c>
      <c r="C32" s="89" t="s">
        <v>46</v>
      </c>
      <c r="D32" s="58"/>
      <c r="E32" s="90">
        <v>3122691</v>
      </c>
      <c r="F32" s="90">
        <v>3179299</v>
      </c>
      <c r="G32" s="90">
        <v>3203462</v>
      </c>
      <c r="H32" s="90">
        <v>3226494</v>
      </c>
      <c r="I32" s="90">
        <v>3257613</v>
      </c>
      <c r="J32" s="90">
        <v>3352479</v>
      </c>
      <c r="K32" s="91">
        <v>3368890</v>
      </c>
      <c r="L32" s="91">
        <v>3371305</v>
      </c>
      <c r="M32" s="91">
        <v>3356725</v>
      </c>
      <c r="N32" s="90">
        <v>3401473</v>
      </c>
      <c r="O32" s="90">
        <v>3464493</v>
      </c>
      <c r="P32" s="91">
        <v>3490912</v>
      </c>
      <c r="Q32" s="91">
        <v>3498033</v>
      </c>
      <c r="R32" s="91">
        <v>3538410</v>
      </c>
      <c r="S32" s="91">
        <v>3690013</v>
      </c>
      <c r="T32" s="91">
        <v>3734489</v>
      </c>
      <c r="U32" s="91">
        <v>3799653</v>
      </c>
      <c r="V32" s="91">
        <v>3963922</v>
      </c>
      <c r="W32" s="91">
        <v>3943669</v>
      </c>
    </row>
    <row r="33" spans="2:23">
      <c r="B33" s="88">
        <v>17</v>
      </c>
      <c r="C33" s="89" t="s">
        <v>47</v>
      </c>
      <c r="D33" s="58"/>
      <c r="E33" s="90">
        <v>1275729</v>
      </c>
      <c r="F33" s="90">
        <v>1308191</v>
      </c>
      <c r="G33" s="90">
        <v>1321741</v>
      </c>
      <c r="H33" s="90">
        <v>1349781</v>
      </c>
      <c r="I33" s="90">
        <v>1398872</v>
      </c>
      <c r="J33" s="90">
        <v>1430209</v>
      </c>
      <c r="K33" s="91">
        <v>1426324</v>
      </c>
      <c r="L33" s="91">
        <v>1438090</v>
      </c>
      <c r="M33" s="91">
        <v>1448052</v>
      </c>
      <c r="N33" s="90">
        <v>1478819</v>
      </c>
      <c r="O33" s="90">
        <v>1510849</v>
      </c>
      <c r="P33" s="91">
        <v>1521639</v>
      </c>
      <c r="Q33" s="91">
        <v>1550653</v>
      </c>
      <c r="R33" s="91">
        <v>1576363</v>
      </c>
      <c r="S33" s="91">
        <v>1614871</v>
      </c>
      <c r="T33" s="91">
        <v>1632833</v>
      </c>
      <c r="U33" s="91">
        <v>1662962</v>
      </c>
      <c r="V33" s="91">
        <v>1656156</v>
      </c>
      <c r="W33" s="91">
        <v>1652855</v>
      </c>
    </row>
    <row r="34" spans="2:23">
      <c r="B34" s="88">
        <v>18</v>
      </c>
      <c r="C34" s="89" t="s">
        <v>48</v>
      </c>
      <c r="D34" s="58"/>
      <c r="E34" s="90">
        <v>748864</v>
      </c>
      <c r="F34" s="90">
        <v>762842</v>
      </c>
      <c r="G34" s="90">
        <v>785920</v>
      </c>
      <c r="H34" s="90">
        <v>803460</v>
      </c>
      <c r="I34" s="90">
        <v>839695</v>
      </c>
      <c r="J34" s="90">
        <v>849342</v>
      </c>
      <c r="K34" s="91">
        <v>847380</v>
      </c>
      <c r="L34" s="91">
        <v>863756</v>
      </c>
      <c r="M34" s="91">
        <v>878199</v>
      </c>
      <c r="N34" s="90">
        <v>882519</v>
      </c>
      <c r="O34" s="90">
        <v>898294</v>
      </c>
      <c r="P34" s="91">
        <v>915312</v>
      </c>
      <c r="Q34" s="91">
        <v>936564</v>
      </c>
      <c r="R34" s="91">
        <v>947254</v>
      </c>
      <c r="S34" s="91">
        <v>969523</v>
      </c>
      <c r="T34" s="91">
        <v>976174</v>
      </c>
      <c r="U34" s="91">
        <v>1021931</v>
      </c>
      <c r="V34" s="91">
        <v>1013563</v>
      </c>
      <c r="W34" s="91">
        <v>1018762</v>
      </c>
    </row>
    <row r="35" spans="2:23">
      <c r="B35" s="88">
        <v>19</v>
      </c>
      <c r="C35" s="89" t="s">
        <v>49</v>
      </c>
      <c r="D35" s="58"/>
      <c r="E35" s="90">
        <v>3301780</v>
      </c>
      <c r="F35" s="90">
        <v>3376512</v>
      </c>
      <c r="G35" s="90">
        <v>3480062</v>
      </c>
      <c r="H35" s="90">
        <v>3570181</v>
      </c>
      <c r="I35" s="90">
        <v>3661040</v>
      </c>
      <c r="J35" s="90">
        <v>3750091</v>
      </c>
      <c r="K35" s="91">
        <v>3783042</v>
      </c>
      <c r="L35" s="91">
        <v>3850531</v>
      </c>
      <c r="M35" s="91">
        <v>3965547</v>
      </c>
      <c r="N35" s="90">
        <v>4012065</v>
      </c>
      <c r="O35" s="90">
        <v>4106520</v>
      </c>
      <c r="P35" s="91">
        <v>4197407</v>
      </c>
      <c r="Q35" s="91">
        <v>4303344</v>
      </c>
      <c r="R35" s="91">
        <v>4456055</v>
      </c>
      <c r="S35" s="91">
        <v>4576161</v>
      </c>
      <c r="T35" s="91">
        <v>4799905</v>
      </c>
      <c r="U35" s="91">
        <v>5021992</v>
      </c>
      <c r="V35" s="91">
        <v>5037203</v>
      </c>
      <c r="W35" s="91">
        <v>5040235</v>
      </c>
    </row>
    <row r="36" spans="2:23">
      <c r="B36" s="88">
        <v>20</v>
      </c>
      <c r="C36" s="89" t="s">
        <v>50</v>
      </c>
      <c r="D36" s="58"/>
      <c r="E36" s="90">
        <v>2752317</v>
      </c>
      <c r="F36" s="90">
        <v>2782685</v>
      </c>
      <c r="G36" s="90">
        <v>2805390</v>
      </c>
      <c r="H36" s="90">
        <v>2800998</v>
      </c>
      <c r="I36" s="90">
        <v>2858015</v>
      </c>
      <c r="J36" s="90">
        <v>2913579</v>
      </c>
      <c r="K36" s="91">
        <v>2888448</v>
      </c>
      <c r="L36" s="91">
        <v>2913051</v>
      </c>
      <c r="M36" s="91">
        <v>2927324</v>
      </c>
      <c r="N36" s="90">
        <v>2973976</v>
      </c>
      <c r="O36" s="90">
        <v>2990184</v>
      </c>
      <c r="P36" s="91">
        <v>3039550</v>
      </c>
      <c r="Q36" s="91">
        <v>3083326</v>
      </c>
      <c r="R36" s="91">
        <v>3132475</v>
      </c>
      <c r="S36" s="91">
        <v>3180029</v>
      </c>
      <c r="T36" s="91">
        <v>3222061</v>
      </c>
      <c r="U36" s="91">
        <v>3291086</v>
      </c>
      <c r="V36" s="91">
        <v>3371193</v>
      </c>
      <c r="W36" s="91">
        <v>3366098</v>
      </c>
    </row>
    <row r="37" spans="2:23">
      <c r="B37" s="88">
        <v>21</v>
      </c>
      <c r="C37" s="89" t="s">
        <v>51</v>
      </c>
      <c r="D37" s="58"/>
      <c r="E37" s="90">
        <v>4072122</v>
      </c>
      <c r="F37" s="90">
        <v>4102834</v>
      </c>
      <c r="G37" s="90">
        <v>4187041</v>
      </c>
      <c r="H37" s="90">
        <v>4306049</v>
      </c>
      <c r="I37" s="90">
        <v>4357579</v>
      </c>
      <c r="J37" s="90">
        <v>4386308</v>
      </c>
      <c r="K37" s="91">
        <v>4361044</v>
      </c>
      <c r="L37" s="91">
        <v>4464777</v>
      </c>
      <c r="M37" s="91">
        <v>4604967</v>
      </c>
      <c r="N37" s="90">
        <v>4699932</v>
      </c>
      <c r="O37" s="90">
        <v>4743018</v>
      </c>
      <c r="P37" s="91">
        <v>4906754</v>
      </c>
      <c r="Q37" s="91">
        <v>5014605</v>
      </c>
      <c r="R37" s="91">
        <v>5128046</v>
      </c>
      <c r="S37" s="91">
        <v>5136969</v>
      </c>
      <c r="T37" s="91">
        <v>5263298</v>
      </c>
      <c r="U37" s="91">
        <v>5408719</v>
      </c>
      <c r="V37" s="91">
        <v>5454569</v>
      </c>
      <c r="W37" s="91">
        <v>5414411</v>
      </c>
    </row>
    <row r="38" spans="2:23">
      <c r="B38" s="88">
        <v>22</v>
      </c>
      <c r="C38" s="89" t="s">
        <v>52</v>
      </c>
      <c r="D38" s="58"/>
      <c r="E38" s="90">
        <v>1238955</v>
      </c>
      <c r="F38" s="90">
        <v>1274369</v>
      </c>
      <c r="G38" s="90">
        <v>1314335</v>
      </c>
      <c r="H38" s="90">
        <v>1339576</v>
      </c>
      <c r="I38" s="90">
        <v>1362956</v>
      </c>
      <c r="J38" s="90">
        <v>1407601</v>
      </c>
      <c r="K38" s="91">
        <v>1453915</v>
      </c>
      <c r="L38" s="91">
        <v>1504725</v>
      </c>
      <c r="M38" s="91">
        <v>1543154</v>
      </c>
      <c r="N38" s="90">
        <v>1568729</v>
      </c>
      <c r="O38" s="90">
        <v>1629885</v>
      </c>
      <c r="P38" s="91">
        <v>1667624</v>
      </c>
      <c r="Q38" s="91">
        <v>1750958</v>
      </c>
      <c r="R38" s="91">
        <v>1801672</v>
      </c>
      <c r="S38" s="91">
        <v>1880991</v>
      </c>
      <c r="T38" s="91">
        <v>1956852</v>
      </c>
      <c r="U38" s="91">
        <v>1978790</v>
      </c>
      <c r="V38" s="91">
        <v>2045113</v>
      </c>
      <c r="W38" s="91">
        <v>2077373</v>
      </c>
    </row>
    <row r="39" spans="2:23">
      <c r="B39" s="88">
        <v>23</v>
      </c>
      <c r="C39" s="89" t="s">
        <v>53</v>
      </c>
      <c r="D39" s="58"/>
      <c r="E39" s="90">
        <v>841384</v>
      </c>
      <c r="F39" s="90">
        <v>882285</v>
      </c>
      <c r="G39" s="90">
        <v>917053</v>
      </c>
      <c r="H39" s="90">
        <v>967938</v>
      </c>
      <c r="I39" s="90">
        <v>1016540</v>
      </c>
      <c r="J39" s="90">
        <v>1046632</v>
      </c>
      <c r="K39" s="91">
        <v>1076508</v>
      </c>
      <c r="L39" s="91">
        <v>1122175</v>
      </c>
      <c r="M39" s="91">
        <v>1169805</v>
      </c>
      <c r="N39" s="90">
        <v>1187611</v>
      </c>
      <c r="O39" s="90">
        <v>1249205</v>
      </c>
      <c r="P39" s="91">
        <v>1305208</v>
      </c>
      <c r="Q39" s="91">
        <v>1360344</v>
      </c>
      <c r="R39" s="91">
        <v>1415404</v>
      </c>
      <c r="S39" s="91">
        <v>1475130</v>
      </c>
      <c r="T39" s="91">
        <v>1510421</v>
      </c>
      <c r="U39" s="91">
        <v>1553603</v>
      </c>
      <c r="V39" s="91">
        <v>1578194</v>
      </c>
      <c r="W39" s="91">
        <v>1625211</v>
      </c>
    </row>
    <row r="40" spans="2:23">
      <c r="B40" s="88">
        <v>24</v>
      </c>
      <c r="C40" s="89" t="s">
        <v>54</v>
      </c>
      <c r="D40" s="58"/>
      <c r="E40" s="90">
        <v>1815662</v>
      </c>
      <c r="F40" s="90">
        <v>1849755</v>
      </c>
      <c r="G40" s="90">
        <v>1883523</v>
      </c>
      <c r="H40" s="90">
        <v>1899511</v>
      </c>
      <c r="I40" s="90">
        <v>1953057</v>
      </c>
      <c r="J40" s="90">
        <v>2012013</v>
      </c>
      <c r="K40" s="91">
        <v>2000744</v>
      </c>
      <c r="L40" s="91">
        <v>2009374</v>
      </c>
      <c r="M40" s="91">
        <v>2077867</v>
      </c>
      <c r="N40" s="90">
        <v>2090949</v>
      </c>
      <c r="O40" s="90">
        <v>2126645</v>
      </c>
      <c r="P40" s="91">
        <v>2157155</v>
      </c>
      <c r="Q40" s="91">
        <v>2206277</v>
      </c>
      <c r="R40" s="91">
        <v>2213665</v>
      </c>
      <c r="S40" s="91">
        <v>2243030</v>
      </c>
      <c r="T40" s="91">
        <v>2293618</v>
      </c>
      <c r="U40" s="91">
        <v>2327256</v>
      </c>
      <c r="V40" s="91">
        <v>2339700</v>
      </c>
      <c r="W40" s="91">
        <v>2328815</v>
      </c>
    </row>
    <row r="41" spans="2:23">
      <c r="B41" s="88">
        <v>25</v>
      </c>
      <c r="C41" s="89" t="s">
        <v>55</v>
      </c>
      <c r="D41" s="58"/>
      <c r="E41" s="90">
        <v>2033361</v>
      </c>
      <c r="F41" s="90">
        <v>2081519</v>
      </c>
      <c r="G41" s="90">
        <v>2130843</v>
      </c>
      <c r="H41" s="90">
        <v>2179771</v>
      </c>
      <c r="I41" s="90">
        <v>2235917</v>
      </c>
      <c r="J41" s="90">
        <v>2245479</v>
      </c>
      <c r="K41" s="91">
        <v>2208799</v>
      </c>
      <c r="L41" s="91">
        <v>2220898</v>
      </c>
      <c r="M41" s="91">
        <v>2256625</v>
      </c>
      <c r="N41" s="90">
        <v>2268687</v>
      </c>
      <c r="O41" s="90">
        <v>2330975</v>
      </c>
      <c r="P41" s="91">
        <v>2331160</v>
      </c>
      <c r="Q41" s="91">
        <v>2345854</v>
      </c>
      <c r="R41" s="91">
        <v>2390884</v>
      </c>
      <c r="S41" s="91">
        <v>2450536</v>
      </c>
      <c r="T41" s="91">
        <v>2475696</v>
      </c>
      <c r="U41" s="91">
        <v>2497787</v>
      </c>
      <c r="V41" s="91">
        <v>2587249</v>
      </c>
      <c r="W41" s="91">
        <v>2568605</v>
      </c>
    </row>
    <row r="42" spans="2:23">
      <c r="B42" s="88">
        <v>26</v>
      </c>
      <c r="C42" s="89" t="s">
        <v>56</v>
      </c>
      <c r="D42" s="58"/>
      <c r="E42" s="90">
        <v>1903435</v>
      </c>
      <c r="F42" s="90">
        <v>1925449</v>
      </c>
      <c r="G42" s="90">
        <v>1957483</v>
      </c>
      <c r="H42" s="90">
        <v>2011620</v>
      </c>
      <c r="I42" s="90">
        <v>2081413</v>
      </c>
      <c r="J42" s="90">
        <v>2103505</v>
      </c>
      <c r="K42" s="91">
        <v>2106048</v>
      </c>
      <c r="L42" s="91">
        <v>2151408</v>
      </c>
      <c r="M42" s="91">
        <v>2136694</v>
      </c>
      <c r="N42" s="90">
        <v>2173580</v>
      </c>
      <c r="O42" s="90">
        <v>2233344</v>
      </c>
      <c r="P42" s="91">
        <v>2243036</v>
      </c>
      <c r="Q42" s="91">
        <v>2273763</v>
      </c>
      <c r="R42" s="91">
        <v>2301925</v>
      </c>
      <c r="S42" s="91">
        <v>2338830</v>
      </c>
      <c r="T42" s="91">
        <v>2415311</v>
      </c>
      <c r="U42" s="91">
        <v>2421240</v>
      </c>
      <c r="V42" s="91">
        <v>2461852</v>
      </c>
      <c r="W42" s="91">
        <v>2505854</v>
      </c>
    </row>
    <row r="43" spans="2:23">
      <c r="B43" s="88">
        <v>27</v>
      </c>
      <c r="C43" s="89" t="s">
        <v>57</v>
      </c>
      <c r="D43" s="58"/>
      <c r="E43" s="90">
        <v>1588824</v>
      </c>
      <c r="F43" s="90">
        <v>1601214</v>
      </c>
      <c r="G43" s="90">
        <v>1640377</v>
      </c>
      <c r="H43" s="90">
        <v>1657988</v>
      </c>
      <c r="I43" s="90">
        <v>1674825</v>
      </c>
      <c r="J43" s="90">
        <v>1692199</v>
      </c>
      <c r="K43" s="91">
        <v>1702117</v>
      </c>
      <c r="L43" s="91">
        <v>1713239</v>
      </c>
      <c r="M43" s="91">
        <v>1737470</v>
      </c>
      <c r="N43" s="90">
        <v>1752107</v>
      </c>
      <c r="O43" s="90">
        <v>1785395</v>
      </c>
      <c r="P43" s="91">
        <v>1786698</v>
      </c>
      <c r="Q43" s="91">
        <v>1798972</v>
      </c>
      <c r="R43" s="91">
        <v>1828464</v>
      </c>
      <c r="S43" s="91">
        <v>1835163</v>
      </c>
      <c r="T43" s="91">
        <v>1886982</v>
      </c>
      <c r="U43" s="91">
        <v>1890059</v>
      </c>
      <c r="V43" s="91">
        <v>1943254</v>
      </c>
      <c r="W43" s="91">
        <v>1986959</v>
      </c>
    </row>
    <row r="44" spans="2:23">
      <c r="B44" s="88">
        <v>28</v>
      </c>
      <c r="C44" s="89" t="s">
        <v>58</v>
      </c>
      <c r="D44" s="58"/>
      <c r="E44" s="90">
        <v>2333157</v>
      </c>
      <c r="F44" s="90">
        <v>2354286</v>
      </c>
      <c r="G44" s="90">
        <v>2442025</v>
      </c>
      <c r="H44" s="90">
        <v>2482847</v>
      </c>
      <c r="I44" s="90">
        <v>2563631</v>
      </c>
      <c r="J44" s="90">
        <v>2583306</v>
      </c>
      <c r="K44" s="91">
        <v>2571398</v>
      </c>
      <c r="L44" s="91">
        <v>2596616</v>
      </c>
      <c r="M44" s="91">
        <v>2624456</v>
      </c>
      <c r="N44" s="90">
        <v>2629112</v>
      </c>
      <c r="O44" s="90">
        <v>2645039</v>
      </c>
      <c r="P44" s="91">
        <v>2699359</v>
      </c>
      <c r="Q44" s="91">
        <v>2721716</v>
      </c>
      <c r="R44" s="91">
        <v>2767590</v>
      </c>
      <c r="S44" s="91">
        <v>2809259</v>
      </c>
      <c r="T44" s="91">
        <v>2866091</v>
      </c>
      <c r="U44" s="91">
        <v>2920331</v>
      </c>
      <c r="V44" s="91">
        <v>2947928</v>
      </c>
      <c r="W44" s="91">
        <v>2984020</v>
      </c>
    </row>
    <row r="45" spans="2:23">
      <c r="B45" s="88">
        <v>29</v>
      </c>
      <c r="C45" s="89" t="s">
        <v>59</v>
      </c>
      <c r="D45" s="58"/>
      <c r="E45" s="90">
        <v>814369</v>
      </c>
      <c r="F45" s="90">
        <v>827558</v>
      </c>
      <c r="G45" s="90">
        <v>837828</v>
      </c>
      <c r="H45" s="90">
        <v>861177</v>
      </c>
      <c r="I45" s="90">
        <v>876884</v>
      </c>
      <c r="J45" s="90">
        <v>890492</v>
      </c>
      <c r="K45" s="91">
        <v>886969</v>
      </c>
      <c r="L45" s="91">
        <v>906209</v>
      </c>
      <c r="M45" s="91">
        <v>938526</v>
      </c>
      <c r="N45" s="90">
        <v>941009</v>
      </c>
      <c r="O45" s="90">
        <v>959908</v>
      </c>
      <c r="P45" s="91">
        <v>975988</v>
      </c>
      <c r="Q45" s="91">
        <v>996933</v>
      </c>
      <c r="R45" s="91">
        <v>1017975</v>
      </c>
      <c r="S45" s="91">
        <v>1039101</v>
      </c>
      <c r="T45" s="91">
        <v>1062979</v>
      </c>
      <c r="U45" s="91">
        <v>1085549</v>
      </c>
      <c r="V45" s="91">
        <v>1102113</v>
      </c>
      <c r="W45" s="91">
        <v>1146491</v>
      </c>
    </row>
    <row r="46" spans="2:23">
      <c r="B46" s="88">
        <v>30</v>
      </c>
      <c r="C46" s="89" t="s">
        <v>60</v>
      </c>
      <c r="D46" s="58"/>
      <c r="E46" s="90">
        <v>5600196</v>
      </c>
      <c r="F46" s="90">
        <v>5663030</v>
      </c>
      <c r="G46" s="90">
        <v>5776629</v>
      </c>
      <c r="H46" s="90">
        <v>5852556</v>
      </c>
      <c r="I46" s="90">
        <v>5850978</v>
      </c>
      <c r="J46" s="90">
        <v>5969814</v>
      </c>
      <c r="K46" s="91">
        <v>5915623</v>
      </c>
      <c r="L46" s="91">
        <v>6013536</v>
      </c>
      <c r="M46" s="91">
        <v>6123553</v>
      </c>
      <c r="N46" s="90">
        <v>6116313</v>
      </c>
      <c r="O46" s="90">
        <v>6189814</v>
      </c>
      <c r="P46" s="91">
        <v>6233650</v>
      </c>
      <c r="Q46" s="91">
        <v>6242749</v>
      </c>
      <c r="R46" s="91">
        <v>6400898</v>
      </c>
      <c r="S46" s="91">
        <v>6460771</v>
      </c>
      <c r="T46" s="91">
        <v>6551498</v>
      </c>
      <c r="U46" s="91">
        <v>6670824</v>
      </c>
      <c r="V46" s="91">
        <v>6767825</v>
      </c>
      <c r="W46" s="91">
        <v>6778189</v>
      </c>
    </row>
    <row r="47" spans="2:23">
      <c r="B47" s="88">
        <v>31</v>
      </c>
      <c r="C47" s="89" t="s">
        <v>61</v>
      </c>
      <c r="D47" s="58"/>
      <c r="E47" s="90">
        <v>1402809</v>
      </c>
      <c r="F47" s="90">
        <v>1425462</v>
      </c>
      <c r="G47" s="90">
        <v>1451103</v>
      </c>
      <c r="H47" s="90">
        <v>1471009</v>
      </c>
      <c r="I47" s="90">
        <v>1524388</v>
      </c>
      <c r="J47" s="90">
        <v>1560810</v>
      </c>
      <c r="K47" s="91">
        <v>1557497</v>
      </c>
      <c r="L47" s="91">
        <v>1596337</v>
      </c>
      <c r="M47" s="91">
        <v>1627188</v>
      </c>
      <c r="N47" s="90">
        <v>1644087</v>
      </c>
      <c r="O47" s="90">
        <v>1690991</v>
      </c>
      <c r="P47" s="91">
        <v>1721264</v>
      </c>
      <c r="Q47" s="91">
        <v>1758231</v>
      </c>
      <c r="R47" s="91">
        <v>1796913</v>
      </c>
      <c r="S47" s="91">
        <v>1850401</v>
      </c>
      <c r="T47" s="91">
        <v>1887181</v>
      </c>
      <c r="U47" s="91">
        <v>1924434</v>
      </c>
      <c r="V47" s="91">
        <v>1963358</v>
      </c>
      <c r="W47" s="91">
        <v>1975382</v>
      </c>
    </row>
    <row r="48" spans="2:23">
      <c r="B48" s="88">
        <v>32</v>
      </c>
      <c r="C48" s="89" t="s">
        <v>62</v>
      </c>
      <c r="D48" s="58"/>
      <c r="E48" s="90">
        <v>1053041</v>
      </c>
      <c r="F48" s="90">
        <v>1075487</v>
      </c>
      <c r="G48" s="90">
        <v>1079500</v>
      </c>
      <c r="H48" s="90">
        <v>1096299</v>
      </c>
      <c r="I48" s="90">
        <v>1117012</v>
      </c>
      <c r="J48" s="90">
        <v>1140944</v>
      </c>
      <c r="K48" s="91">
        <v>1131990</v>
      </c>
      <c r="L48" s="91">
        <v>1157883</v>
      </c>
      <c r="M48" s="91">
        <v>1172123</v>
      </c>
      <c r="N48" s="90">
        <v>1181102</v>
      </c>
      <c r="O48" s="90">
        <v>1197551</v>
      </c>
      <c r="P48" s="91">
        <v>1217099</v>
      </c>
      <c r="Q48" s="91">
        <v>1229793</v>
      </c>
      <c r="R48" s="91">
        <v>1242174</v>
      </c>
      <c r="S48" s="91">
        <v>1250108</v>
      </c>
      <c r="T48" s="91">
        <v>1279616</v>
      </c>
      <c r="U48" s="91">
        <v>1287596</v>
      </c>
      <c r="V48" s="91">
        <v>1286434</v>
      </c>
      <c r="W48" s="91">
        <v>1303500</v>
      </c>
    </row>
    <row r="49" spans="2:23">
      <c r="B49" s="57"/>
      <c r="C49" s="57"/>
      <c r="D49" s="58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92"/>
      <c r="R49" s="92"/>
      <c r="S49" s="92"/>
      <c r="T49" s="92"/>
      <c r="U49" s="92"/>
      <c r="V49" s="92"/>
      <c r="W49" s="84"/>
    </row>
    <row r="50" spans="2:23">
      <c r="B50" s="57"/>
      <c r="C50" s="57"/>
      <c r="D50" s="58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</row>
    <row r="51" spans="2:23">
      <c r="B51" s="57"/>
      <c r="C51" s="57"/>
      <c r="D51" s="58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92"/>
      <c r="R51" s="92"/>
      <c r="S51" s="92"/>
      <c r="T51" s="92"/>
      <c r="U51" s="92"/>
      <c r="V51" s="92"/>
      <c r="W51" s="84"/>
    </row>
    <row r="52" spans="2:23">
      <c r="B52" s="57"/>
      <c r="C52" s="57"/>
      <c r="D52" s="58"/>
      <c r="E52" s="87" t="str">
        <f t="shared" ref="E52:W52" si="11">E8</f>
        <v>Population</v>
      </c>
      <c r="F52" s="87" t="str">
        <f t="shared" si="11"/>
        <v>Population</v>
      </c>
      <c r="G52" s="87" t="str">
        <f t="shared" si="11"/>
        <v>Population</v>
      </c>
      <c r="H52" s="87" t="str">
        <f t="shared" si="11"/>
        <v>Population</v>
      </c>
      <c r="I52" s="87" t="str">
        <f t="shared" si="11"/>
        <v>Population</v>
      </c>
      <c r="J52" s="87" t="str">
        <f t="shared" si="11"/>
        <v>Population</v>
      </c>
      <c r="K52" s="87" t="str">
        <f t="shared" si="11"/>
        <v>Population</v>
      </c>
      <c r="L52" s="87" t="str">
        <f t="shared" si="11"/>
        <v>Population</v>
      </c>
      <c r="M52" s="87" t="str">
        <f t="shared" si="11"/>
        <v>Population</v>
      </c>
      <c r="N52" s="87" t="str">
        <f t="shared" si="11"/>
        <v>Population</v>
      </c>
      <c r="O52" s="87" t="str">
        <f t="shared" si="11"/>
        <v>Population</v>
      </c>
      <c r="P52" s="87" t="str">
        <f t="shared" si="11"/>
        <v>Population</v>
      </c>
      <c r="Q52" s="87" t="str">
        <f t="shared" si="11"/>
        <v>Population</v>
      </c>
      <c r="R52" s="87" t="str">
        <f t="shared" si="11"/>
        <v>Population</v>
      </c>
      <c r="S52" s="87" t="str">
        <f t="shared" si="11"/>
        <v>Population</v>
      </c>
      <c r="T52" s="87" t="str">
        <f t="shared" si="11"/>
        <v>Population</v>
      </c>
      <c r="U52" s="87" t="str">
        <f t="shared" si="11"/>
        <v>Population</v>
      </c>
      <c r="V52" s="87" t="str">
        <f t="shared" si="11"/>
        <v>Population</v>
      </c>
      <c r="W52" s="87" t="str">
        <f t="shared" si="11"/>
        <v>Population</v>
      </c>
    </row>
    <row r="53" spans="2:23">
      <c r="B53" s="57"/>
      <c r="C53" s="57"/>
      <c r="D53" s="58"/>
      <c r="E53" s="87" t="str">
        <f t="shared" ref="E53:W53" si="12">E10</f>
        <v>Number Inhabitants</v>
      </c>
      <c r="F53" s="87" t="str">
        <f t="shared" si="12"/>
        <v>Number Inhabitants</v>
      </c>
      <c r="G53" s="87" t="str">
        <f t="shared" si="12"/>
        <v>Number Inhabitants</v>
      </c>
      <c r="H53" s="87" t="str">
        <f t="shared" si="12"/>
        <v>Number Inhabitants</v>
      </c>
      <c r="I53" s="87" t="str">
        <f t="shared" si="12"/>
        <v>Number Inhabitants</v>
      </c>
      <c r="J53" s="87" t="str">
        <f t="shared" si="12"/>
        <v>Number Inhabitants</v>
      </c>
      <c r="K53" s="87" t="str">
        <f t="shared" si="12"/>
        <v>Number Inhabitants</v>
      </c>
      <c r="L53" s="87" t="str">
        <f t="shared" si="12"/>
        <v>Number Inhabitants</v>
      </c>
      <c r="M53" s="87" t="str">
        <f t="shared" si="12"/>
        <v>Number Inhabitants</v>
      </c>
      <c r="N53" s="87" t="str">
        <f t="shared" si="12"/>
        <v>Number Inhabitants</v>
      </c>
      <c r="O53" s="87" t="str">
        <f t="shared" si="12"/>
        <v>Number Inhabitants</v>
      </c>
      <c r="P53" s="87" t="str">
        <f t="shared" si="12"/>
        <v>Number Inhabitants</v>
      </c>
      <c r="Q53" s="87" t="str">
        <f t="shared" si="12"/>
        <v>Number Inhabitants</v>
      </c>
      <c r="R53" s="87" t="str">
        <f t="shared" si="12"/>
        <v>Number Inhabitants</v>
      </c>
      <c r="S53" s="87" t="str">
        <f t="shared" si="12"/>
        <v>Number Inhabitants</v>
      </c>
      <c r="T53" s="87" t="str">
        <f t="shared" si="12"/>
        <v>Number Inhabitants</v>
      </c>
      <c r="U53" s="87" t="str">
        <f t="shared" si="12"/>
        <v>Number Inhabitants</v>
      </c>
      <c r="V53" s="87" t="str">
        <f t="shared" si="12"/>
        <v>Number Inhabitants</v>
      </c>
      <c r="W53" s="87" t="str">
        <f t="shared" si="12"/>
        <v>Number Inhabitants</v>
      </c>
    </row>
    <row r="54" spans="2:23">
      <c r="B54" s="88" t="s">
        <v>63</v>
      </c>
      <c r="C54" s="88" t="s">
        <v>64</v>
      </c>
      <c r="D54" s="58"/>
      <c r="E54" s="93">
        <f>SUM(E17:E48)</f>
        <v>80400478</v>
      </c>
      <c r="F54" s="93">
        <f t="shared" ref="F54:W54" si="13">SUM(F17:F48)</f>
        <v>81601214</v>
      </c>
      <c r="G54" s="93">
        <f t="shared" si="13"/>
        <v>83137797</v>
      </c>
      <c r="H54" s="93">
        <f t="shared" si="13"/>
        <v>84729365</v>
      </c>
      <c r="I54" s="93">
        <f t="shared" si="13"/>
        <v>86542464</v>
      </c>
      <c r="J54" s="93">
        <f t="shared" si="13"/>
        <v>87997837</v>
      </c>
      <c r="K54" s="93">
        <f t="shared" si="13"/>
        <v>87796753</v>
      </c>
      <c r="L54" s="93">
        <f t="shared" si="13"/>
        <v>89268314</v>
      </c>
      <c r="M54" s="93">
        <f t="shared" si="13"/>
        <v>90957201</v>
      </c>
      <c r="N54" s="93">
        <f t="shared" si="13"/>
        <v>91815345</v>
      </c>
      <c r="O54" s="93">
        <f t="shared" si="13"/>
        <v>93352806</v>
      </c>
      <c r="P54" s="93">
        <f t="shared" si="13"/>
        <v>94664471</v>
      </c>
      <c r="Q54" s="93">
        <f t="shared" si="13"/>
        <v>96196423</v>
      </c>
      <c r="R54" s="93">
        <f t="shared" si="13"/>
        <v>98155158</v>
      </c>
      <c r="S54" s="93">
        <f t="shared" si="13"/>
        <v>99972756</v>
      </c>
      <c r="T54" s="93">
        <f t="shared" si="13"/>
        <v>101830918</v>
      </c>
      <c r="U54" s="93">
        <f t="shared" si="13"/>
        <v>104001606</v>
      </c>
      <c r="V54" s="93">
        <f t="shared" si="13"/>
        <v>105533952</v>
      </c>
      <c r="W54" s="93">
        <f t="shared" si="13"/>
        <v>106510173</v>
      </c>
    </row>
    <row r="55" spans="2:23">
      <c r="B55" s="88"/>
      <c r="C55" s="88"/>
      <c r="D55" s="58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2:23">
      <c r="B56" s="57"/>
      <c r="C56" s="88" t="s">
        <v>65</v>
      </c>
      <c r="D56" s="58"/>
      <c r="E56" s="93">
        <f>MEDIAN(E17:W48)</f>
        <v>2262838.5</v>
      </c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2:23">
      <c r="B57" s="57"/>
      <c r="C57" s="88" t="s">
        <v>126</v>
      </c>
      <c r="D57" s="58"/>
      <c r="E57" s="93">
        <f>AVERAGE(E17:W48)</f>
        <v>2902080.6430921052</v>
      </c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2:23">
      <c r="B58" s="57"/>
      <c r="C58" s="88" t="s">
        <v>127</v>
      </c>
      <c r="D58" s="58"/>
      <c r="E58" s="93">
        <f>STDEV(E17:W48)</f>
        <v>2474140.277351799</v>
      </c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</row>
    <row r="60" spans="2:23">
      <c r="C60" s="88" t="s">
        <v>124</v>
      </c>
      <c r="E60" s="93">
        <f>MAX(E17:W48)</f>
        <v>14684252</v>
      </c>
    </row>
    <row r="61" spans="2:23">
      <c r="C61" s="95" t="s">
        <v>125</v>
      </c>
      <c r="E61" s="93">
        <f>MIN(E17:W48)</f>
        <v>411403</v>
      </c>
    </row>
    <row r="63" spans="2:23">
      <c r="C63" s="88"/>
    </row>
  </sheetData>
  <pageMargins left="0.7" right="0.7" top="0.75" bottom="0.75" header="0.3" footer="0.3"/>
  <ignoredErrors>
    <ignoredError sqref="E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D644-030B-4258-9F72-B7BFD87A48E1}">
  <sheetPr>
    <tabColor rgb="FF0070C0"/>
  </sheetPr>
  <dimension ref="B5:Q61"/>
  <sheetViews>
    <sheetView topLeftCell="A34" zoomScale="69" workbookViewId="0">
      <selection activeCell="Q54" sqref="Q54"/>
    </sheetView>
  </sheetViews>
  <sheetFormatPr baseColWidth="10" defaultColWidth="8.88671875" defaultRowHeight="14.4"/>
  <cols>
    <col min="1" max="2" width="8.88671875" style="103"/>
    <col min="3" max="3" width="26.109375" style="103" bestFit="1" customWidth="1"/>
    <col min="4" max="4" width="1.77734375" style="103" customWidth="1"/>
    <col min="5" max="28" width="20.77734375" style="103" customWidth="1"/>
    <col min="29" max="16384" width="8.88671875" style="103"/>
  </cols>
  <sheetData>
    <row r="5" spans="2:17">
      <c r="B5" s="96"/>
      <c r="C5" s="97" t="s">
        <v>1</v>
      </c>
      <c r="D5" s="98"/>
      <c r="E5" s="99" t="s">
        <v>68</v>
      </c>
      <c r="F5" s="100" t="s">
        <v>68</v>
      </c>
      <c r="G5" s="101" t="s">
        <v>68</v>
      </c>
      <c r="H5" s="102" t="s">
        <v>68</v>
      </c>
      <c r="I5" s="136" t="s">
        <v>68</v>
      </c>
      <c r="J5" s="99" t="s">
        <v>68</v>
      </c>
      <c r="K5" s="100" t="s">
        <v>68</v>
      </c>
      <c r="L5" s="101" t="s">
        <v>68</v>
      </c>
      <c r="M5" s="102" t="s">
        <v>68</v>
      </c>
      <c r="N5" s="136" t="s">
        <v>68</v>
      </c>
      <c r="O5" s="99" t="s">
        <v>68</v>
      </c>
      <c r="P5" s="100" t="s">
        <v>68</v>
      </c>
      <c r="Q5" s="101" t="s">
        <v>68</v>
      </c>
    </row>
    <row r="6" spans="2:17">
      <c r="B6" s="96"/>
      <c r="C6" s="97" t="s">
        <v>24</v>
      </c>
      <c r="D6" s="98"/>
      <c r="E6" s="99">
        <v>0</v>
      </c>
      <c r="F6" s="100">
        <v>0</v>
      </c>
      <c r="G6" s="101">
        <v>0</v>
      </c>
      <c r="H6" s="102">
        <v>0</v>
      </c>
      <c r="I6" s="136">
        <v>0</v>
      </c>
      <c r="J6" s="99">
        <v>0</v>
      </c>
      <c r="K6" s="100">
        <v>0</v>
      </c>
      <c r="L6" s="101">
        <v>0</v>
      </c>
      <c r="M6" s="102">
        <v>0</v>
      </c>
      <c r="N6" s="136">
        <v>0</v>
      </c>
      <c r="O6" s="99">
        <v>0</v>
      </c>
      <c r="P6" s="100">
        <v>0</v>
      </c>
      <c r="Q6" s="101">
        <v>0</v>
      </c>
    </row>
    <row r="7" spans="2:17">
      <c r="B7" s="96"/>
      <c r="C7" s="97" t="s">
        <v>25</v>
      </c>
      <c r="D7" s="98"/>
      <c r="E7" s="104">
        <v>0.1</v>
      </c>
      <c r="F7" s="105">
        <v>0.1</v>
      </c>
      <c r="G7" s="106">
        <v>0.1</v>
      </c>
      <c r="H7" s="107">
        <v>0.1</v>
      </c>
      <c r="I7" s="137">
        <v>0.1</v>
      </c>
      <c r="J7" s="104">
        <v>0.1</v>
      </c>
      <c r="K7" s="105">
        <v>0.1</v>
      </c>
      <c r="L7" s="106">
        <v>0.1</v>
      </c>
      <c r="M7" s="107">
        <v>0.1</v>
      </c>
      <c r="N7" s="137">
        <v>0.1</v>
      </c>
      <c r="O7" s="104">
        <v>0.1</v>
      </c>
      <c r="P7" s="105">
        <v>0.1</v>
      </c>
      <c r="Q7" s="106">
        <v>0.1</v>
      </c>
    </row>
    <row r="8" spans="2:17" ht="28.8">
      <c r="B8" s="96"/>
      <c r="C8" s="97" t="s">
        <v>0</v>
      </c>
      <c r="D8" s="98"/>
      <c r="E8" s="99" t="s">
        <v>130</v>
      </c>
      <c r="F8" s="100" t="s">
        <v>130</v>
      </c>
      <c r="G8" s="101" t="s">
        <v>130</v>
      </c>
      <c r="H8" s="102" t="s">
        <v>130</v>
      </c>
      <c r="I8" s="136" t="s">
        <v>130</v>
      </c>
      <c r="J8" s="99" t="s">
        <v>130</v>
      </c>
      <c r="K8" s="100" t="s">
        <v>130</v>
      </c>
      <c r="L8" s="101" t="s">
        <v>130</v>
      </c>
      <c r="M8" s="102" t="s">
        <v>130</v>
      </c>
      <c r="N8" s="136" t="s">
        <v>130</v>
      </c>
      <c r="O8" s="99" t="s">
        <v>130</v>
      </c>
      <c r="P8" s="100" t="s">
        <v>130</v>
      </c>
      <c r="Q8" s="101" t="s">
        <v>130</v>
      </c>
    </row>
    <row r="9" spans="2:17">
      <c r="B9" s="96"/>
      <c r="C9" s="97" t="s">
        <v>26</v>
      </c>
      <c r="D9" s="98"/>
      <c r="E9" s="104" t="s">
        <v>130</v>
      </c>
      <c r="F9" s="105" t="s">
        <v>130</v>
      </c>
      <c r="G9" s="106" t="s">
        <v>130</v>
      </c>
      <c r="H9" s="107" t="s">
        <v>130</v>
      </c>
      <c r="I9" s="137" t="s">
        <v>130</v>
      </c>
      <c r="J9" s="104" t="s">
        <v>130</v>
      </c>
      <c r="K9" s="105" t="s">
        <v>130</v>
      </c>
      <c r="L9" s="106" t="s">
        <v>130</v>
      </c>
      <c r="M9" s="107" t="s">
        <v>130</v>
      </c>
      <c r="N9" s="137" t="s">
        <v>130</v>
      </c>
      <c r="O9" s="104" t="s">
        <v>130</v>
      </c>
      <c r="P9" s="105" t="s">
        <v>130</v>
      </c>
      <c r="Q9" s="106" t="s">
        <v>130</v>
      </c>
    </row>
    <row r="10" spans="2:17">
      <c r="B10" s="96"/>
      <c r="C10" s="97" t="s">
        <v>27</v>
      </c>
      <c r="D10" s="98"/>
      <c r="E10" s="108" t="s">
        <v>131</v>
      </c>
      <c r="F10" s="109" t="s">
        <v>131</v>
      </c>
      <c r="G10" s="110" t="s">
        <v>131</v>
      </c>
      <c r="H10" s="111" t="s">
        <v>131</v>
      </c>
      <c r="I10" s="138" t="s">
        <v>131</v>
      </c>
      <c r="J10" s="108" t="s">
        <v>131</v>
      </c>
      <c r="K10" s="109" t="s">
        <v>131</v>
      </c>
      <c r="L10" s="110" t="s">
        <v>131</v>
      </c>
      <c r="M10" s="111" t="s">
        <v>131</v>
      </c>
      <c r="N10" s="138" t="s">
        <v>131</v>
      </c>
      <c r="O10" s="108" t="s">
        <v>131</v>
      </c>
      <c r="P10" s="109" t="s">
        <v>131</v>
      </c>
      <c r="Q10" s="110" t="s">
        <v>131</v>
      </c>
    </row>
    <row r="11" spans="2:17">
      <c r="B11" s="96"/>
      <c r="C11" s="97" t="s">
        <v>2</v>
      </c>
      <c r="D11" s="98"/>
      <c r="E11" s="112" t="s">
        <v>84</v>
      </c>
      <c r="F11" s="113" t="s">
        <v>84</v>
      </c>
      <c r="G11" s="114" t="s">
        <v>84</v>
      </c>
      <c r="H11" s="115" t="s">
        <v>84</v>
      </c>
      <c r="I11" s="139" t="s">
        <v>84</v>
      </c>
      <c r="J11" s="112" t="s">
        <v>84</v>
      </c>
      <c r="K11" s="113" t="s">
        <v>84</v>
      </c>
      <c r="L11" s="114" t="s">
        <v>84</v>
      </c>
      <c r="M11" s="115" t="s">
        <v>84</v>
      </c>
      <c r="N11" s="139" t="s">
        <v>84</v>
      </c>
      <c r="O11" s="112" t="s">
        <v>84</v>
      </c>
      <c r="P11" s="113" t="s">
        <v>84</v>
      </c>
      <c r="Q11" s="114" t="s">
        <v>84</v>
      </c>
    </row>
    <row r="12" spans="2:17">
      <c r="B12" s="96"/>
      <c r="C12" s="97" t="s">
        <v>3</v>
      </c>
      <c r="D12" s="98"/>
      <c r="E12" s="116" t="s">
        <v>8</v>
      </c>
      <c r="F12" s="117" t="s">
        <v>8</v>
      </c>
      <c r="G12" s="118" t="s">
        <v>8</v>
      </c>
      <c r="H12" s="119" t="s">
        <v>8</v>
      </c>
      <c r="I12" s="140" t="s">
        <v>8</v>
      </c>
      <c r="J12" s="116" t="s">
        <v>8</v>
      </c>
      <c r="K12" s="117" t="s">
        <v>8</v>
      </c>
      <c r="L12" s="118" t="s">
        <v>8</v>
      </c>
      <c r="M12" s="119" t="s">
        <v>8</v>
      </c>
      <c r="N12" s="140" t="s">
        <v>8</v>
      </c>
      <c r="O12" s="116" t="s">
        <v>8</v>
      </c>
      <c r="P12" s="117" t="s">
        <v>8</v>
      </c>
      <c r="Q12" s="118" t="s">
        <v>8</v>
      </c>
    </row>
    <row r="13" spans="2:17">
      <c r="B13" s="96"/>
      <c r="C13" s="97" t="s">
        <v>28</v>
      </c>
      <c r="D13" s="98"/>
      <c r="E13" s="120">
        <v>2011</v>
      </c>
      <c r="F13" s="121">
        <f>E13+1</f>
        <v>2012</v>
      </c>
      <c r="G13" s="122">
        <f t="shared" ref="G13:Q13" si="0">F13+1</f>
        <v>2013</v>
      </c>
      <c r="H13" s="123">
        <f t="shared" si="0"/>
        <v>2014</v>
      </c>
      <c r="I13" s="141">
        <f t="shared" si="0"/>
        <v>2015</v>
      </c>
      <c r="J13" s="120">
        <f t="shared" si="0"/>
        <v>2016</v>
      </c>
      <c r="K13" s="121">
        <f t="shared" si="0"/>
        <v>2017</v>
      </c>
      <c r="L13" s="122">
        <f t="shared" si="0"/>
        <v>2018</v>
      </c>
      <c r="M13" s="123">
        <f t="shared" si="0"/>
        <v>2019</v>
      </c>
      <c r="N13" s="141">
        <f t="shared" si="0"/>
        <v>2020</v>
      </c>
      <c r="O13" s="120">
        <f t="shared" si="0"/>
        <v>2021</v>
      </c>
      <c r="P13" s="121">
        <f t="shared" si="0"/>
        <v>2022</v>
      </c>
      <c r="Q13" s="122">
        <f t="shared" si="0"/>
        <v>2023</v>
      </c>
    </row>
    <row r="14" spans="2:17">
      <c r="B14" s="96"/>
      <c r="C14" s="96"/>
      <c r="D14" s="98"/>
      <c r="E14" s="124"/>
      <c r="F14" s="124"/>
      <c r="G14" s="124"/>
      <c r="H14" s="124"/>
      <c r="I14" s="124"/>
      <c r="J14" s="124"/>
      <c r="K14" s="124"/>
      <c r="L14" s="124"/>
      <c r="O14" s="124"/>
      <c r="P14" s="124"/>
      <c r="Q14" s="124"/>
    </row>
    <row r="15" spans="2:17">
      <c r="B15" s="96"/>
      <c r="C15" s="96"/>
      <c r="D15" s="98"/>
      <c r="E15" s="124"/>
      <c r="F15" s="124"/>
      <c r="G15" s="124"/>
      <c r="H15" s="124"/>
      <c r="I15" s="124"/>
      <c r="J15" s="124"/>
      <c r="K15" s="124"/>
      <c r="L15" s="124"/>
      <c r="M15" s="124"/>
      <c r="O15" s="124"/>
      <c r="P15" s="124"/>
      <c r="Q15" s="124"/>
    </row>
    <row r="16" spans="2:17">
      <c r="B16" s="125" t="s">
        <v>29</v>
      </c>
      <c r="C16" s="125" t="s">
        <v>30</v>
      </c>
      <c r="D16" s="126"/>
      <c r="E16" s="127">
        <v>1</v>
      </c>
      <c r="F16" s="127">
        <v>2</v>
      </c>
      <c r="G16" s="127">
        <v>3</v>
      </c>
      <c r="H16" s="127">
        <v>4</v>
      </c>
      <c r="I16" s="127">
        <v>5</v>
      </c>
      <c r="J16" s="127">
        <v>6</v>
      </c>
      <c r="K16" s="127">
        <v>7</v>
      </c>
      <c r="L16" s="127">
        <v>8</v>
      </c>
      <c r="M16" s="127">
        <v>9</v>
      </c>
      <c r="N16" s="127">
        <v>10</v>
      </c>
      <c r="O16" s="127">
        <v>11</v>
      </c>
      <c r="P16" s="127">
        <v>12</v>
      </c>
      <c r="Q16" s="127">
        <v>13</v>
      </c>
    </row>
    <row r="17" spans="2:17">
      <c r="B17" s="128">
        <v>1</v>
      </c>
      <c r="C17" s="129" t="s">
        <v>31</v>
      </c>
      <c r="D17" s="98"/>
      <c r="E17" s="143">
        <v>36.700000000000003</v>
      </c>
      <c r="F17" s="143">
        <v>52.2</v>
      </c>
      <c r="G17" s="143">
        <v>45.4</v>
      </c>
      <c r="H17" s="143">
        <v>48.2</v>
      </c>
      <c r="I17" s="143">
        <v>54.6</v>
      </c>
      <c r="J17" s="143">
        <v>56.1</v>
      </c>
      <c r="K17" s="145">
        <v>54.2</v>
      </c>
      <c r="L17" s="145">
        <v>37.299999999999997</v>
      </c>
      <c r="M17" s="145">
        <v>42.6</v>
      </c>
      <c r="N17" s="144">
        <v>44.3</v>
      </c>
      <c r="O17" s="143">
        <v>46.8</v>
      </c>
      <c r="P17" s="143">
        <v>44.1</v>
      </c>
      <c r="Q17" s="143">
        <v>49.7</v>
      </c>
    </row>
    <row r="18" spans="2:17">
      <c r="B18" s="128">
        <v>2</v>
      </c>
      <c r="C18" s="129" t="s">
        <v>32</v>
      </c>
      <c r="D18" s="98"/>
      <c r="E18" s="143">
        <v>39.5</v>
      </c>
      <c r="F18" s="143">
        <v>47.5</v>
      </c>
      <c r="G18" s="143">
        <v>46.4</v>
      </c>
      <c r="H18" s="143">
        <v>41.5</v>
      </c>
      <c r="I18" s="143">
        <v>43.1</v>
      </c>
      <c r="J18" s="143">
        <v>39.200000000000003</v>
      </c>
      <c r="K18" s="145">
        <v>39.799999999999997</v>
      </c>
      <c r="L18" s="145">
        <v>25</v>
      </c>
      <c r="M18" s="145">
        <v>30.3</v>
      </c>
      <c r="N18" s="144">
        <v>34</v>
      </c>
      <c r="O18" s="143">
        <v>29.5</v>
      </c>
      <c r="P18" s="143">
        <v>22.2</v>
      </c>
      <c r="Q18" s="143">
        <v>28.2</v>
      </c>
    </row>
    <row r="19" spans="2:17">
      <c r="B19" s="128">
        <v>3</v>
      </c>
      <c r="C19" s="129" t="s">
        <v>33</v>
      </c>
      <c r="D19" s="98"/>
      <c r="E19" s="143">
        <v>60.4</v>
      </c>
      <c r="F19" s="143">
        <v>75.099999999999994</v>
      </c>
      <c r="G19" s="143">
        <v>69.2</v>
      </c>
      <c r="H19" s="143">
        <v>59</v>
      </c>
      <c r="I19" s="143">
        <v>36.799999999999997</v>
      </c>
      <c r="J19" s="143">
        <v>52.5</v>
      </c>
      <c r="K19" s="145">
        <v>36.799999999999997</v>
      </c>
      <c r="L19" s="145">
        <v>33.799999999999997</v>
      </c>
      <c r="M19" s="145">
        <v>50.4</v>
      </c>
      <c r="N19" s="144">
        <v>63.2</v>
      </c>
      <c r="O19" s="143">
        <v>64.400000000000006</v>
      </c>
      <c r="P19" s="143">
        <v>63.9</v>
      </c>
      <c r="Q19" s="143">
        <v>64.8</v>
      </c>
    </row>
    <row r="20" spans="2:17">
      <c r="B20" s="128">
        <v>4</v>
      </c>
      <c r="C20" s="129" t="s">
        <v>34</v>
      </c>
      <c r="D20" s="98"/>
      <c r="E20" s="143">
        <v>43.3</v>
      </c>
      <c r="F20" s="143">
        <v>53.1</v>
      </c>
      <c r="G20" s="143">
        <v>40.200000000000003</v>
      </c>
      <c r="H20" s="143">
        <v>38.700000000000003</v>
      </c>
      <c r="I20" s="143">
        <v>42.2</v>
      </c>
      <c r="J20" s="143">
        <v>40.799999999999997</v>
      </c>
      <c r="K20" s="145">
        <v>37.4</v>
      </c>
      <c r="L20" s="145">
        <v>39.5</v>
      </c>
      <c r="M20" s="145">
        <v>35.200000000000003</v>
      </c>
      <c r="N20" s="144">
        <v>42.1</v>
      </c>
      <c r="O20" s="143">
        <v>43.4</v>
      </c>
      <c r="P20" s="143">
        <v>44.4</v>
      </c>
      <c r="Q20" s="143">
        <v>35.5</v>
      </c>
    </row>
    <row r="21" spans="2:17">
      <c r="B21" s="128">
        <v>5</v>
      </c>
      <c r="C21" s="129" t="s">
        <v>35</v>
      </c>
      <c r="D21" s="98"/>
      <c r="E21" s="143">
        <v>33.4</v>
      </c>
      <c r="F21" s="143">
        <v>24.1</v>
      </c>
      <c r="G21" s="143">
        <v>16.899999999999999</v>
      </c>
      <c r="H21" s="143">
        <v>19.899999999999999</v>
      </c>
      <c r="I21" s="143">
        <v>21.8</v>
      </c>
      <c r="J21" s="143">
        <v>39.9</v>
      </c>
      <c r="K21" s="145">
        <v>40.200000000000003</v>
      </c>
      <c r="L21" s="145">
        <v>34.299999999999997</v>
      </c>
      <c r="M21" s="145">
        <v>40.700000000000003</v>
      </c>
      <c r="N21" s="144">
        <v>45.3</v>
      </c>
      <c r="O21" s="143">
        <v>42.3</v>
      </c>
      <c r="P21" s="143">
        <v>47.5</v>
      </c>
      <c r="Q21" s="143">
        <v>53.7</v>
      </c>
    </row>
    <row r="22" spans="2:17">
      <c r="B22" s="128">
        <v>6</v>
      </c>
      <c r="C22" s="129" t="s">
        <v>36</v>
      </c>
      <c r="D22" s="98"/>
      <c r="E22" s="143">
        <v>32.6</v>
      </c>
      <c r="F22" s="143">
        <v>28</v>
      </c>
      <c r="G22" s="143">
        <v>28.2</v>
      </c>
      <c r="H22" s="143">
        <v>41.7</v>
      </c>
      <c r="I22" s="143">
        <v>42.5</v>
      </c>
      <c r="J22" s="143">
        <v>26.8</v>
      </c>
      <c r="K22" s="145">
        <v>24.9</v>
      </c>
      <c r="L22" s="145">
        <v>18.399999999999999</v>
      </c>
      <c r="M22" s="145">
        <v>20.3</v>
      </c>
      <c r="N22" s="144">
        <v>25.4</v>
      </c>
      <c r="O22" s="143">
        <v>25.6</v>
      </c>
      <c r="P22" s="143">
        <v>13</v>
      </c>
      <c r="Q22" s="143">
        <v>18.100000000000001</v>
      </c>
    </row>
    <row r="23" spans="2:17">
      <c r="B23" s="128">
        <v>7</v>
      </c>
      <c r="C23" s="129" t="s">
        <v>37</v>
      </c>
      <c r="D23" s="98"/>
      <c r="E23" s="143">
        <v>57.1</v>
      </c>
      <c r="F23" s="143">
        <v>57.5</v>
      </c>
      <c r="G23" s="143">
        <v>45.7</v>
      </c>
      <c r="H23" s="143">
        <v>36</v>
      </c>
      <c r="I23" s="143">
        <v>39.200000000000003</v>
      </c>
      <c r="J23" s="143">
        <v>39.700000000000003</v>
      </c>
      <c r="K23" s="145">
        <v>37.799999999999997</v>
      </c>
      <c r="L23" s="145">
        <v>25.9</v>
      </c>
      <c r="M23" s="145">
        <v>28.5</v>
      </c>
      <c r="N23" s="144">
        <v>31.7</v>
      </c>
      <c r="O23" s="143">
        <v>31.3</v>
      </c>
      <c r="P23" s="143">
        <v>24.5</v>
      </c>
      <c r="Q23" s="143">
        <v>29.2</v>
      </c>
    </row>
    <row r="24" spans="2:17">
      <c r="B24" s="128">
        <v>8</v>
      </c>
      <c r="C24" s="129" t="s">
        <v>38</v>
      </c>
      <c r="D24" s="98"/>
      <c r="E24" s="143">
        <v>8.5</v>
      </c>
      <c r="F24" s="143">
        <v>15.8</v>
      </c>
      <c r="G24" s="143">
        <v>18.5</v>
      </c>
      <c r="H24" s="143">
        <v>22.2</v>
      </c>
      <c r="I24" s="143">
        <v>25.1</v>
      </c>
      <c r="J24" s="143">
        <v>33.1</v>
      </c>
      <c r="K24" s="145">
        <v>22.7</v>
      </c>
      <c r="L24" s="145">
        <v>18</v>
      </c>
      <c r="M24" s="145">
        <v>17.7</v>
      </c>
      <c r="N24" s="144">
        <v>23.2</v>
      </c>
      <c r="O24" s="143">
        <v>24.4</v>
      </c>
      <c r="P24" s="143">
        <v>26.1</v>
      </c>
      <c r="Q24" s="143">
        <v>20.5</v>
      </c>
    </row>
    <row r="25" spans="2:17">
      <c r="B25" s="128">
        <v>9</v>
      </c>
      <c r="C25" s="129" t="s">
        <v>39</v>
      </c>
      <c r="D25" s="98"/>
      <c r="E25" s="143">
        <v>23.5</v>
      </c>
      <c r="F25" s="143">
        <v>28.1</v>
      </c>
      <c r="G25" s="143">
        <v>26.2</v>
      </c>
      <c r="H25" s="143">
        <v>22.1</v>
      </c>
      <c r="I25" s="143">
        <v>20.399999999999999</v>
      </c>
      <c r="J25" s="143">
        <v>15.1</v>
      </c>
      <c r="K25" s="145">
        <v>13.4</v>
      </c>
      <c r="L25" s="145">
        <v>11</v>
      </c>
      <c r="M25" s="145">
        <v>9.9</v>
      </c>
      <c r="N25" s="144">
        <v>13.6</v>
      </c>
      <c r="O25" s="143">
        <v>13.9</v>
      </c>
      <c r="P25" s="143">
        <v>16.3</v>
      </c>
      <c r="Q25" s="143">
        <v>19</v>
      </c>
    </row>
    <row r="26" spans="2:17">
      <c r="B26" s="128">
        <v>10</v>
      </c>
      <c r="C26" s="129" t="s">
        <v>40</v>
      </c>
      <c r="D26" s="98"/>
      <c r="E26" s="143">
        <v>9.6</v>
      </c>
      <c r="F26" s="143">
        <v>15.9</v>
      </c>
      <c r="G26" s="143">
        <v>19.5</v>
      </c>
      <c r="H26" s="143">
        <v>23.6</v>
      </c>
      <c r="I26" s="143">
        <v>29.9</v>
      </c>
      <c r="J26" s="143">
        <v>41</v>
      </c>
      <c r="K26" s="145">
        <v>37.200000000000003</v>
      </c>
      <c r="L26" s="145">
        <v>35.9</v>
      </c>
      <c r="M26" s="145">
        <v>32.6</v>
      </c>
      <c r="N26" s="144">
        <v>41.7</v>
      </c>
      <c r="O26" s="143">
        <v>37</v>
      </c>
      <c r="P26" s="143">
        <v>41.2</v>
      </c>
      <c r="Q26" s="143">
        <v>45.6</v>
      </c>
    </row>
    <row r="27" spans="2:17">
      <c r="B27" s="128">
        <v>11</v>
      </c>
      <c r="C27" s="129" t="s">
        <v>41</v>
      </c>
      <c r="D27" s="98"/>
      <c r="E27" s="143">
        <v>44.7</v>
      </c>
      <c r="F27" s="143">
        <v>42.4</v>
      </c>
      <c r="G27" s="143">
        <v>37.9</v>
      </c>
      <c r="H27" s="143">
        <v>31.8</v>
      </c>
      <c r="I27" s="143">
        <v>31.1</v>
      </c>
      <c r="J27" s="143">
        <v>37.200000000000003</v>
      </c>
      <c r="K27" s="145">
        <v>23.3</v>
      </c>
      <c r="L27" s="145">
        <v>13.9</v>
      </c>
      <c r="M27" s="145">
        <v>10.4</v>
      </c>
      <c r="N27" s="144">
        <v>14.3</v>
      </c>
      <c r="O27" s="143">
        <v>14.1</v>
      </c>
      <c r="P27" s="143">
        <v>10.8</v>
      </c>
      <c r="Q27" s="143">
        <v>14.7</v>
      </c>
    </row>
    <row r="28" spans="2:17">
      <c r="B28" s="128">
        <v>12</v>
      </c>
      <c r="C28" s="129" t="s">
        <v>42</v>
      </c>
      <c r="D28" s="98"/>
      <c r="E28" s="143">
        <v>22.8</v>
      </c>
      <c r="F28" s="143">
        <v>21.4</v>
      </c>
      <c r="G28" s="143">
        <v>9.6</v>
      </c>
      <c r="H28" s="143">
        <v>18.899999999999999</v>
      </c>
      <c r="I28" s="143">
        <v>11.5</v>
      </c>
      <c r="J28" s="143">
        <v>13</v>
      </c>
      <c r="K28" s="145">
        <v>14.1</v>
      </c>
      <c r="L28" s="145">
        <v>13.5</v>
      </c>
      <c r="M28" s="145">
        <v>12.9</v>
      </c>
      <c r="N28" s="144">
        <v>10.9</v>
      </c>
      <c r="O28" s="143">
        <v>20.100000000000001</v>
      </c>
      <c r="P28" s="143">
        <v>23.1</v>
      </c>
      <c r="Q28" s="143">
        <v>20.6</v>
      </c>
    </row>
    <row r="29" spans="2:17">
      <c r="B29" s="128">
        <v>13</v>
      </c>
      <c r="C29" s="129" t="s">
        <v>43</v>
      </c>
      <c r="D29" s="98"/>
      <c r="E29" s="143">
        <v>40.1</v>
      </c>
      <c r="F29" s="143">
        <v>47.4</v>
      </c>
      <c r="G29" s="143">
        <v>39.299999999999997</v>
      </c>
      <c r="H29" s="143">
        <v>31.5</v>
      </c>
      <c r="I29" s="143">
        <v>34.799999999999997</v>
      </c>
      <c r="J29" s="143">
        <v>40.6</v>
      </c>
      <c r="K29" s="145">
        <v>43.3</v>
      </c>
      <c r="L29" s="145">
        <v>32.4</v>
      </c>
      <c r="M29" s="145">
        <v>31.7</v>
      </c>
      <c r="N29" s="144">
        <v>32.5</v>
      </c>
      <c r="O29" s="143">
        <v>32.9</v>
      </c>
      <c r="P29" s="143">
        <v>34.6</v>
      </c>
      <c r="Q29" s="143">
        <v>35.6</v>
      </c>
    </row>
    <row r="30" spans="2:17">
      <c r="B30" s="128">
        <v>14</v>
      </c>
      <c r="C30" s="129" t="s">
        <v>44</v>
      </c>
      <c r="D30" s="98"/>
      <c r="E30" s="143">
        <v>26.8</v>
      </c>
      <c r="F30" s="143">
        <v>37.9</v>
      </c>
      <c r="G30" s="143">
        <v>23.3</v>
      </c>
      <c r="H30" s="143">
        <v>31</v>
      </c>
      <c r="I30" s="143">
        <v>28.9</v>
      </c>
      <c r="J30" s="143">
        <v>29.7</v>
      </c>
      <c r="K30" s="145">
        <v>33.1</v>
      </c>
      <c r="L30" s="145">
        <v>25.4</v>
      </c>
      <c r="M30" s="145">
        <v>21.1</v>
      </c>
      <c r="N30" s="144">
        <v>16.100000000000001</v>
      </c>
      <c r="O30" s="143">
        <v>22.6</v>
      </c>
      <c r="P30" s="143">
        <v>19.600000000000001</v>
      </c>
      <c r="Q30" s="143">
        <v>19.899999999999999</v>
      </c>
    </row>
    <row r="31" spans="2:17">
      <c r="B31" s="128">
        <v>15</v>
      </c>
      <c r="C31" s="129" t="s">
        <v>45</v>
      </c>
      <c r="D31" s="98"/>
      <c r="E31" s="143">
        <v>15.2</v>
      </c>
      <c r="F31" s="143">
        <v>14.4</v>
      </c>
      <c r="G31" s="143">
        <v>8.3000000000000007</v>
      </c>
      <c r="H31" s="143">
        <v>6.4</v>
      </c>
      <c r="I31" s="143">
        <v>7.9</v>
      </c>
      <c r="J31" s="143">
        <v>7.9</v>
      </c>
      <c r="K31" s="145">
        <v>8.6</v>
      </c>
      <c r="L31" s="145">
        <v>7.7</v>
      </c>
      <c r="M31" s="145">
        <v>10.1</v>
      </c>
      <c r="N31" s="144">
        <v>7.3</v>
      </c>
      <c r="O31" s="143">
        <v>8.1999999999999993</v>
      </c>
      <c r="P31" s="143">
        <v>8.8000000000000007</v>
      </c>
      <c r="Q31" s="143">
        <v>10</v>
      </c>
    </row>
    <row r="32" spans="2:17">
      <c r="B32" s="128">
        <v>16</v>
      </c>
      <c r="C32" s="129" t="s">
        <v>46</v>
      </c>
      <c r="D32" s="98"/>
      <c r="E32" s="143">
        <v>21.4</v>
      </c>
      <c r="F32" s="143">
        <v>22.3</v>
      </c>
      <c r="G32" s="143">
        <v>16.5</v>
      </c>
      <c r="H32" s="143">
        <v>16.3</v>
      </c>
      <c r="I32" s="143">
        <v>17.7</v>
      </c>
      <c r="J32" s="143">
        <v>25.1</v>
      </c>
      <c r="K32" s="145">
        <v>19.2</v>
      </c>
      <c r="L32" s="145">
        <v>14.6</v>
      </c>
      <c r="M32" s="145">
        <v>16</v>
      </c>
      <c r="N32" s="144">
        <v>14</v>
      </c>
      <c r="O32" s="143">
        <v>17.399999999999999</v>
      </c>
      <c r="P32" s="143">
        <v>14.6</v>
      </c>
      <c r="Q32" s="143">
        <v>17.899999999999999</v>
      </c>
    </row>
    <row r="33" spans="2:17">
      <c r="B33" s="128">
        <v>17</v>
      </c>
      <c r="C33" s="129" t="s">
        <v>47</v>
      </c>
      <c r="D33" s="98"/>
      <c r="E33" s="143">
        <v>18.100000000000001</v>
      </c>
      <c r="F33" s="143">
        <v>17.7</v>
      </c>
      <c r="G33" s="143">
        <v>12.5</v>
      </c>
      <c r="H33" s="143">
        <v>10.6</v>
      </c>
      <c r="I33" s="143">
        <v>12.3</v>
      </c>
      <c r="J33" s="143">
        <v>14.7</v>
      </c>
      <c r="K33" s="145">
        <v>12.8</v>
      </c>
      <c r="L33" s="145">
        <v>12.6</v>
      </c>
      <c r="M33" s="145">
        <v>10.7</v>
      </c>
      <c r="N33" s="144">
        <v>11.6</v>
      </c>
      <c r="O33" s="143">
        <v>11.9</v>
      </c>
      <c r="P33" s="143">
        <v>12.2</v>
      </c>
      <c r="Q33" s="143">
        <v>12</v>
      </c>
    </row>
    <row r="34" spans="2:17">
      <c r="B34" s="128">
        <v>18</v>
      </c>
      <c r="C34" s="129" t="s">
        <v>48</v>
      </c>
      <c r="D34" s="98"/>
      <c r="E34" s="143">
        <v>18</v>
      </c>
      <c r="F34" s="143">
        <v>26.2</v>
      </c>
      <c r="G34" s="143">
        <v>42.6</v>
      </c>
      <c r="H34" s="143">
        <v>47.1</v>
      </c>
      <c r="I34" s="143">
        <v>40.1</v>
      </c>
      <c r="J34" s="143">
        <v>47.9</v>
      </c>
      <c r="K34" s="145">
        <v>39.6</v>
      </c>
      <c r="L34" s="145">
        <v>15.4</v>
      </c>
      <c r="M34" s="145">
        <v>37.6</v>
      </c>
      <c r="N34" s="144">
        <v>46.3</v>
      </c>
      <c r="O34" s="143">
        <v>44.6</v>
      </c>
      <c r="P34" s="143">
        <v>43.8</v>
      </c>
      <c r="Q34" s="143">
        <v>52.2</v>
      </c>
    </row>
    <row r="35" spans="2:17">
      <c r="B35" s="128">
        <v>19</v>
      </c>
      <c r="C35" s="129" t="s">
        <v>49</v>
      </c>
      <c r="D35" s="98"/>
      <c r="E35" s="143">
        <v>15</v>
      </c>
      <c r="F35" s="143">
        <v>12.6</v>
      </c>
      <c r="G35" s="143">
        <v>19.600000000000001</v>
      </c>
      <c r="H35" s="143">
        <v>25.6</v>
      </c>
      <c r="I35" s="143">
        <v>27.4</v>
      </c>
      <c r="J35" s="143">
        <v>25</v>
      </c>
      <c r="K35" s="145">
        <v>28.3</v>
      </c>
      <c r="L35" s="145">
        <v>23.3</v>
      </c>
      <c r="M35" s="145">
        <v>17.399999999999999</v>
      </c>
      <c r="N35" s="144">
        <v>27.6</v>
      </c>
      <c r="O35" s="143">
        <v>37.1</v>
      </c>
      <c r="P35" s="143">
        <v>31</v>
      </c>
      <c r="Q35" s="143">
        <v>32.1</v>
      </c>
    </row>
    <row r="36" spans="2:17">
      <c r="B36" s="128">
        <v>20</v>
      </c>
      <c r="C36" s="129" t="s">
        <v>50</v>
      </c>
      <c r="D36" s="98"/>
      <c r="E36" s="143">
        <v>24.3</v>
      </c>
      <c r="F36" s="143">
        <v>33.5</v>
      </c>
      <c r="G36" s="143">
        <v>31.1</v>
      </c>
      <c r="H36" s="143">
        <v>20.6</v>
      </c>
      <c r="I36" s="143">
        <v>19.8</v>
      </c>
      <c r="J36" s="143">
        <v>22.1</v>
      </c>
      <c r="K36" s="145">
        <v>22.9</v>
      </c>
      <c r="L36" s="145">
        <v>21.8</v>
      </c>
      <c r="M36" s="145">
        <v>24</v>
      </c>
      <c r="N36" s="144">
        <v>21.3</v>
      </c>
      <c r="O36" s="143">
        <v>23.9</v>
      </c>
      <c r="P36" s="143">
        <v>26</v>
      </c>
      <c r="Q36" s="143">
        <v>23.1</v>
      </c>
    </row>
    <row r="37" spans="2:17">
      <c r="B37" s="128">
        <v>21</v>
      </c>
      <c r="C37" s="129" t="s">
        <v>51</v>
      </c>
      <c r="D37" s="98"/>
      <c r="E37" s="143">
        <v>32.5</v>
      </c>
      <c r="F37" s="143">
        <v>37.9</v>
      </c>
      <c r="G37" s="143">
        <v>32.1</v>
      </c>
      <c r="H37" s="143">
        <v>34</v>
      </c>
      <c r="I37" s="143">
        <v>28.5</v>
      </c>
      <c r="J37" s="143">
        <v>28.2</v>
      </c>
      <c r="K37" s="145">
        <v>28.8</v>
      </c>
      <c r="L37" s="145">
        <v>16.7</v>
      </c>
      <c r="M37" s="145">
        <v>10.5</v>
      </c>
      <c r="N37" s="144">
        <v>10.1</v>
      </c>
      <c r="O37" s="143">
        <v>12</v>
      </c>
      <c r="P37" s="143">
        <v>19</v>
      </c>
      <c r="Q37" s="143">
        <v>20.7</v>
      </c>
    </row>
    <row r="38" spans="2:17">
      <c r="B38" s="128">
        <v>22</v>
      </c>
      <c r="C38" s="129" t="s">
        <v>52</v>
      </c>
      <c r="D38" s="98"/>
      <c r="E38" s="143">
        <v>66.8</v>
      </c>
      <c r="F38" s="143">
        <v>67.7</v>
      </c>
      <c r="G38" s="143">
        <v>55.9</v>
      </c>
      <c r="H38" s="143">
        <v>59.3</v>
      </c>
      <c r="I38" s="143">
        <v>45.9</v>
      </c>
      <c r="J38" s="143">
        <v>35.5</v>
      </c>
      <c r="K38" s="145">
        <v>43.4</v>
      </c>
      <c r="L38" s="145">
        <v>33.6</v>
      </c>
      <c r="M38" s="145">
        <v>35.6</v>
      </c>
      <c r="N38" s="144">
        <v>48.7</v>
      </c>
      <c r="O38" s="143">
        <v>38.5</v>
      </c>
      <c r="P38" s="143">
        <v>41.7</v>
      </c>
      <c r="Q38" s="143">
        <v>42.4</v>
      </c>
    </row>
    <row r="39" spans="2:17">
      <c r="B39" s="128">
        <v>23</v>
      </c>
      <c r="C39" s="129" t="s">
        <v>53</v>
      </c>
      <c r="D39" s="98"/>
      <c r="E39" s="143">
        <v>33.6</v>
      </c>
      <c r="F39" s="143">
        <v>37.9</v>
      </c>
      <c r="G39" s="143">
        <v>27.7</v>
      </c>
      <c r="H39" s="143">
        <v>30.4</v>
      </c>
      <c r="I39" s="143">
        <v>34.9</v>
      </c>
      <c r="J39" s="143">
        <v>37.6</v>
      </c>
      <c r="K39" s="145">
        <v>29.2</v>
      </c>
      <c r="L39" s="145">
        <v>23.8</v>
      </c>
      <c r="M39" s="145">
        <v>16.3</v>
      </c>
      <c r="N39" s="144">
        <v>15</v>
      </c>
      <c r="O39" s="143">
        <v>20.5</v>
      </c>
      <c r="P39" s="143">
        <v>19.7</v>
      </c>
      <c r="Q39" s="143">
        <v>20.9</v>
      </c>
    </row>
    <row r="40" spans="2:17">
      <c r="B40" s="128">
        <v>24</v>
      </c>
      <c r="C40" s="129" t="s">
        <v>54</v>
      </c>
      <c r="D40" s="98"/>
      <c r="E40" s="143">
        <v>20.3</v>
      </c>
      <c r="F40" s="143">
        <v>35</v>
      </c>
      <c r="G40" s="143">
        <v>19.3</v>
      </c>
      <c r="H40" s="143">
        <v>24.9</v>
      </c>
      <c r="I40" s="143">
        <v>27.9</v>
      </c>
      <c r="J40" s="143">
        <v>24.3</v>
      </c>
      <c r="K40" s="145">
        <v>22.3</v>
      </c>
      <c r="L40" s="145">
        <v>15.2</v>
      </c>
      <c r="M40" s="145">
        <v>19.3</v>
      </c>
      <c r="N40" s="144">
        <v>17.7</v>
      </c>
      <c r="O40" s="143">
        <v>15.6</v>
      </c>
      <c r="P40" s="143">
        <v>22.2</v>
      </c>
      <c r="Q40" s="143">
        <v>22</v>
      </c>
    </row>
    <row r="41" spans="2:17">
      <c r="B41" s="128">
        <v>25</v>
      </c>
      <c r="C41" s="129" t="s">
        <v>55</v>
      </c>
      <c r="D41" s="98"/>
      <c r="E41" s="143">
        <v>17.7</v>
      </c>
      <c r="F41" s="143">
        <v>20.8</v>
      </c>
      <c r="G41" s="143">
        <v>21.4</v>
      </c>
      <c r="H41" s="143">
        <v>26.5</v>
      </c>
      <c r="I41" s="143">
        <v>26.8</v>
      </c>
      <c r="J41" s="143">
        <v>26.3</v>
      </c>
      <c r="K41" s="145">
        <v>24.4</v>
      </c>
      <c r="L41" s="145">
        <v>26.6</v>
      </c>
      <c r="M41" s="145">
        <v>34.200000000000003</v>
      </c>
      <c r="N41" s="144">
        <v>32.1</v>
      </c>
      <c r="O41" s="143">
        <v>38.5</v>
      </c>
      <c r="P41" s="143">
        <v>41.4</v>
      </c>
      <c r="Q41" s="143">
        <v>36</v>
      </c>
    </row>
    <row r="42" spans="2:17">
      <c r="B42" s="128">
        <v>26</v>
      </c>
      <c r="C42" s="129" t="s">
        <v>56</v>
      </c>
      <c r="D42" s="98"/>
      <c r="E42" s="143">
        <v>53.3</v>
      </c>
      <c r="F42" s="143">
        <v>57.1</v>
      </c>
      <c r="G42" s="143">
        <v>47.3</v>
      </c>
      <c r="H42" s="143">
        <v>41.6</v>
      </c>
      <c r="I42" s="143">
        <v>36.6</v>
      </c>
      <c r="J42" s="143">
        <v>47.6</v>
      </c>
      <c r="K42" s="145">
        <v>41.8</v>
      </c>
      <c r="L42" s="145">
        <v>32.299999999999997</v>
      </c>
      <c r="M42" s="145">
        <v>29.5</v>
      </c>
      <c r="N42" s="144">
        <v>29.8</v>
      </c>
      <c r="O42" s="143">
        <v>21.7</v>
      </c>
      <c r="P42" s="143">
        <v>18.899999999999999</v>
      </c>
      <c r="Q42" s="143">
        <v>22.1</v>
      </c>
    </row>
    <row r="43" spans="2:17">
      <c r="B43" s="128">
        <v>27</v>
      </c>
      <c r="C43" s="129" t="s">
        <v>57</v>
      </c>
      <c r="D43" s="98"/>
      <c r="E43" s="143">
        <v>20.3</v>
      </c>
      <c r="F43" s="143">
        <v>27.1</v>
      </c>
      <c r="G43" s="143">
        <v>15</v>
      </c>
      <c r="H43" s="143">
        <v>13.2</v>
      </c>
      <c r="I43" s="143">
        <v>10</v>
      </c>
      <c r="J43" s="143">
        <v>10.7</v>
      </c>
      <c r="K43" s="145">
        <v>10.3</v>
      </c>
      <c r="L43" s="145">
        <v>6.8</v>
      </c>
      <c r="M43" s="145">
        <v>9.1999999999999993</v>
      </c>
      <c r="N43" s="144">
        <v>9.5</v>
      </c>
      <c r="O43" s="143">
        <v>14.4</v>
      </c>
      <c r="P43" s="143">
        <v>14.4</v>
      </c>
      <c r="Q43" s="143">
        <v>20.8</v>
      </c>
    </row>
    <row r="44" spans="2:17">
      <c r="B44" s="128">
        <v>28</v>
      </c>
      <c r="C44" s="129" t="s">
        <v>58</v>
      </c>
      <c r="D44" s="98"/>
      <c r="E44" s="143">
        <v>13.9</v>
      </c>
      <c r="F44" s="143">
        <v>14.3</v>
      </c>
      <c r="G44" s="143">
        <v>13.5</v>
      </c>
      <c r="H44" s="143">
        <v>13.4</v>
      </c>
      <c r="I44" s="143">
        <v>11</v>
      </c>
      <c r="J44" s="143">
        <v>12.4</v>
      </c>
      <c r="K44" s="145">
        <v>13.3</v>
      </c>
      <c r="L44" s="145">
        <v>12.7</v>
      </c>
      <c r="M44" s="145">
        <v>15.1</v>
      </c>
      <c r="N44" s="144">
        <v>18.399999999999999</v>
      </c>
      <c r="O44" s="143">
        <v>22.2</v>
      </c>
      <c r="P44" s="143">
        <v>20.6</v>
      </c>
      <c r="Q44" s="143">
        <v>23.1</v>
      </c>
    </row>
    <row r="45" spans="2:17">
      <c r="B45" s="128">
        <v>29</v>
      </c>
      <c r="C45" s="129" t="s">
        <v>59</v>
      </c>
      <c r="D45" s="98"/>
      <c r="E45" s="143">
        <v>55.7</v>
      </c>
      <c r="F45" s="143">
        <v>58.2</v>
      </c>
      <c r="G45" s="143">
        <v>45.8</v>
      </c>
      <c r="H45" s="143">
        <v>36.6</v>
      </c>
      <c r="I45" s="143">
        <v>39.6</v>
      </c>
      <c r="J45" s="143">
        <v>42.7</v>
      </c>
      <c r="K45" s="145">
        <v>38.9</v>
      </c>
      <c r="L45" s="145">
        <v>30</v>
      </c>
      <c r="M45" s="145">
        <v>27.9</v>
      </c>
      <c r="N45" s="144">
        <v>29.3</v>
      </c>
      <c r="O45" s="143">
        <v>33.5</v>
      </c>
      <c r="P45" s="143">
        <v>37.5</v>
      </c>
      <c r="Q45" s="143">
        <v>34.799999999999997</v>
      </c>
    </row>
    <row r="46" spans="2:17">
      <c r="B46" s="128">
        <v>30</v>
      </c>
      <c r="C46" s="129" t="s">
        <v>60</v>
      </c>
      <c r="D46" s="98"/>
      <c r="E46" s="143">
        <v>31</v>
      </c>
      <c r="F46" s="143">
        <v>25.7</v>
      </c>
      <c r="G46" s="143">
        <v>22</v>
      </c>
      <c r="H46" s="143">
        <v>16.899999999999999</v>
      </c>
      <c r="I46" s="143">
        <v>17.600000000000001</v>
      </c>
      <c r="J46" s="143">
        <v>12.1</v>
      </c>
      <c r="K46" s="145">
        <v>8.6999999999999993</v>
      </c>
      <c r="L46" s="145">
        <v>9.6999999999999993</v>
      </c>
      <c r="M46" s="145">
        <v>11.4</v>
      </c>
      <c r="N46" s="144">
        <v>12.6</v>
      </c>
      <c r="O46" s="143">
        <v>15.3</v>
      </c>
      <c r="P46" s="143">
        <v>18.5</v>
      </c>
      <c r="Q46" s="143">
        <v>17.5</v>
      </c>
    </row>
    <row r="47" spans="2:17">
      <c r="B47" s="128">
        <v>31</v>
      </c>
      <c r="C47" s="129" t="s">
        <v>61</v>
      </c>
      <c r="D47" s="98"/>
      <c r="E47" s="143">
        <v>72.3</v>
      </c>
      <c r="F47" s="143">
        <v>79.900000000000006</v>
      </c>
      <c r="G47" s="143">
        <v>67</v>
      </c>
      <c r="H47" s="143">
        <v>69.599999999999994</v>
      </c>
      <c r="I47" s="143">
        <v>65.099999999999994</v>
      </c>
      <c r="J47" s="143">
        <v>67.099999999999994</v>
      </c>
      <c r="K47" s="145">
        <v>70.400000000000006</v>
      </c>
      <c r="L47" s="145">
        <v>66.599999999999994</v>
      </c>
      <c r="M47" s="145">
        <v>60.7</v>
      </c>
      <c r="N47" s="144">
        <v>72.3</v>
      </c>
      <c r="O47" s="143">
        <v>71.900000000000006</v>
      </c>
      <c r="P47" s="143">
        <v>68.5</v>
      </c>
      <c r="Q47" s="143">
        <v>61.9</v>
      </c>
    </row>
    <row r="48" spans="2:17">
      <c r="B48" s="128">
        <v>32</v>
      </c>
      <c r="C48" s="129" t="s">
        <v>62</v>
      </c>
      <c r="D48" s="98"/>
      <c r="E48" s="143">
        <v>16</v>
      </c>
      <c r="F48" s="143">
        <v>18.399999999999999</v>
      </c>
      <c r="G48" s="143">
        <v>14.6</v>
      </c>
      <c r="H48" s="143">
        <v>18.5</v>
      </c>
      <c r="I48" s="143">
        <v>15.5</v>
      </c>
      <c r="J48" s="143">
        <v>15</v>
      </c>
      <c r="K48" s="145">
        <v>14.6</v>
      </c>
      <c r="L48" s="145">
        <v>8.9</v>
      </c>
      <c r="M48" s="145">
        <v>16.399999999999999</v>
      </c>
      <c r="N48" s="144">
        <v>14.9</v>
      </c>
      <c r="O48" s="143">
        <v>14.5</v>
      </c>
      <c r="P48" s="143">
        <v>8.3000000000000007</v>
      </c>
      <c r="Q48" s="143">
        <v>7.8</v>
      </c>
    </row>
    <row r="49" spans="2:17">
      <c r="B49" s="96"/>
      <c r="C49" s="96"/>
      <c r="D49" s="98"/>
      <c r="E49" s="124"/>
      <c r="F49" s="124"/>
      <c r="G49" s="124"/>
      <c r="H49" s="124"/>
      <c r="I49" s="124"/>
      <c r="J49" s="124"/>
      <c r="K49" s="124"/>
      <c r="L49" s="124"/>
      <c r="M49" s="124"/>
      <c r="O49" s="124"/>
      <c r="P49" s="124"/>
      <c r="Q49" s="124"/>
    </row>
    <row r="50" spans="2:17">
      <c r="B50" s="96"/>
      <c r="C50" s="96"/>
      <c r="D50" s="98"/>
      <c r="E50" s="124"/>
      <c r="F50" s="124"/>
      <c r="G50" s="124"/>
      <c r="H50" s="124"/>
      <c r="I50" s="124"/>
      <c r="J50" s="124"/>
      <c r="K50" s="124"/>
      <c r="L50" s="124"/>
      <c r="M50" s="124"/>
      <c r="O50" s="124"/>
      <c r="P50" s="124"/>
      <c r="Q50" s="124"/>
    </row>
    <row r="51" spans="2:17">
      <c r="B51" s="96"/>
      <c r="C51" s="96"/>
      <c r="D51" s="98"/>
      <c r="E51" s="124"/>
      <c r="F51" s="124"/>
      <c r="G51" s="124"/>
      <c r="H51" s="124"/>
      <c r="I51" s="124"/>
      <c r="J51" s="124"/>
      <c r="K51" s="124"/>
      <c r="L51" s="124"/>
      <c r="M51" s="124"/>
      <c r="O51" s="124"/>
      <c r="P51" s="124"/>
      <c r="Q51" s="124"/>
    </row>
    <row r="52" spans="2:17" ht="28.8">
      <c r="B52" s="96"/>
      <c r="C52" s="96"/>
      <c r="D52" s="98"/>
      <c r="E52" s="127" t="str">
        <f t="shared" ref="E52:Q52" si="1">E8</f>
        <v>Perception of Security</v>
      </c>
      <c r="F52" s="127" t="str">
        <f t="shared" si="1"/>
        <v>Perception of Security</v>
      </c>
      <c r="G52" s="127" t="str">
        <f t="shared" si="1"/>
        <v>Perception of Security</v>
      </c>
      <c r="H52" s="127" t="str">
        <f t="shared" si="1"/>
        <v>Perception of Security</v>
      </c>
      <c r="I52" s="127" t="str">
        <f t="shared" si="1"/>
        <v>Perception of Security</v>
      </c>
      <c r="J52" s="127" t="str">
        <f t="shared" si="1"/>
        <v>Perception of Security</v>
      </c>
      <c r="K52" s="127" t="str">
        <f t="shared" si="1"/>
        <v>Perception of Security</v>
      </c>
      <c r="L52" s="127" t="str">
        <f t="shared" si="1"/>
        <v>Perception of Security</v>
      </c>
      <c r="M52" s="127" t="str">
        <f t="shared" si="1"/>
        <v>Perception of Security</v>
      </c>
      <c r="N52" s="127" t="str">
        <f t="shared" si="1"/>
        <v>Perception of Security</v>
      </c>
      <c r="O52" s="127" t="str">
        <f t="shared" si="1"/>
        <v>Perception of Security</v>
      </c>
      <c r="P52" s="127" t="str">
        <f t="shared" si="1"/>
        <v>Perception of Security</v>
      </c>
      <c r="Q52" s="127" t="str">
        <f t="shared" si="1"/>
        <v>Perception of Security</v>
      </c>
    </row>
    <row r="53" spans="2:17">
      <c r="B53" s="96"/>
      <c r="C53" s="96"/>
      <c r="D53" s="98"/>
      <c r="E53" s="127" t="str">
        <f t="shared" ref="E53:Q53" si="2">E10</f>
        <v>(%) Feel Secure</v>
      </c>
      <c r="F53" s="127" t="str">
        <f t="shared" si="2"/>
        <v>(%) Feel Secure</v>
      </c>
      <c r="G53" s="127" t="str">
        <f t="shared" si="2"/>
        <v>(%) Feel Secure</v>
      </c>
      <c r="H53" s="127" t="str">
        <f t="shared" si="2"/>
        <v>(%) Feel Secure</v>
      </c>
      <c r="I53" s="127" t="str">
        <f t="shared" si="2"/>
        <v>(%) Feel Secure</v>
      </c>
      <c r="J53" s="127" t="str">
        <f t="shared" si="2"/>
        <v>(%) Feel Secure</v>
      </c>
      <c r="K53" s="127" t="str">
        <f t="shared" si="2"/>
        <v>(%) Feel Secure</v>
      </c>
      <c r="L53" s="127" t="str">
        <f t="shared" si="2"/>
        <v>(%) Feel Secure</v>
      </c>
      <c r="M53" s="127" t="str">
        <f t="shared" si="2"/>
        <v>(%) Feel Secure</v>
      </c>
      <c r="N53" s="127" t="str">
        <f t="shared" si="2"/>
        <v>(%) Feel Secure</v>
      </c>
      <c r="O53" s="127" t="str">
        <f t="shared" si="2"/>
        <v>(%) Feel Secure</v>
      </c>
      <c r="P53" s="127" t="str">
        <f t="shared" si="2"/>
        <v>(%) Feel Secure</v>
      </c>
      <c r="Q53" s="127" t="str">
        <f t="shared" si="2"/>
        <v>(%) Feel Secure</v>
      </c>
    </row>
    <row r="54" spans="2:17">
      <c r="B54" s="128" t="s">
        <v>63</v>
      </c>
      <c r="C54" s="128" t="s">
        <v>64</v>
      </c>
      <c r="D54" s="98"/>
      <c r="E54" s="142">
        <v>28.2</v>
      </c>
      <c r="F54" s="142">
        <v>31.1</v>
      </c>
      <c r="G54" s="142">
        <v>25.7</v>
      </c>
      <c r="H54" s="142">
        <v>24.9</v>
      </c>
      <c r="I54" s="142">
        <v>24.5</v>
      </c>
      <c r="J54" s="142">
        <v>25.5</v>
      </c>
      <c r="K54" s="142">
        <v>24</v>
      </c>
      <c r="L54" s="142">
        <v>19</v>
      </c>
      <c r="M54" s="142">
        <v>19.3</v>
      </c>
      <c r="N54" s="142">
        <v>20.100000000000001</v>
      </c>
      <c r="O54" s="142">
        <v>22.5</v>
      </c>
      <c r="P54" s="142">
        <v>22.5</v>
      </c>
      <c r="Q54" s="142">
        <v>23.7</v>
      </c>
    </row>
    <row r="55" spans="2:17">
      <c r="B55" s="128"/>
      <c r="C55" s="128"/>
      <c r="D55" s="98"/>
      <c r="E55" s="132"/>
      <c r="F55" s="132"/>
      <c r="G55" s="132"/>
      <c r="H55" s="132"/>
      <c r="I55" s="132"/>
      <c r="J55" s="132"/>
      <c r="K55" s="132"/>
      <c r="L55" s="132"/>
      <c r="M55" s="132"/>
    </row>
    <row r="56" spans="2:17">
      <c r="B56" s="96"/>
      <c r="C56" s="128" t="s">
        <v>65</v>
      </c>
      <c r="D56" s="98"/>
      <c r="E56" s="142">
        <f>MEDIAN(E17:Q48)</f>
        <v>26.15</v>
      </c>
      <c r="F56" s="132"/>
      <c r="G56" s="132"/>
      <c r="H56" s="132"/>
      <c r="I56" s="132"/>
      <c r="J56" s="132"/>
      <c r="K56" s="132"/>
      <c r="L56" s="132"/>
      <c r="M56" s="132"/>
    </row>
    <row r="57" spans="2:17">
      <c r="B57" s="96"/>
      <c r="C57" s="128" t="s">
        <v>126</v>
      </c>
      <c r="D57" s="98"/>
      <c r="E57" s="142">
        <f>AVERAGE(E17:Q48)</f>
        <v>29.252644230769231</v>
      </c>
      <c r="F57" s="133"/>
      <c r="G57" s="133"/>
      <c r="H57" s="133"/>
      <c r="I57" s="133"/>
      <c r="J57" s="133"/>
      <c r="K57" s="133"/>
      <c r="L57" s="133"/>
      <c r="M57" s="133"/>
    </row>
    <row r="58" spans="2:17">
      <c r="B58" s="96"/>
      <c r="C58" s="128" t="s">
        <v>127</v>
      </c>
      <c r="D58" s="98"/>
      <c r="E58" s="142">
        <f>STDEV(E17:Q48)</f>
        <v>15.347789534444511</v>
      </c>
      <c r="F58" s="131"/>
      <c r="G58" s="131"/>
      <c r="H58" s="131"/>
      <c r="I58" s="131"/>
      <c r="J58" s="131"/>
      <c r="K58" s="131"/>
      <c r="L58" s="131"/>
      <c r="M58" s="131"/>
    </row>
    <row r="59" spans="2:17">
      <c r="E59" s="144"/>
      <c r="F59" s="134"/>
      <c r="G59" s="134"/>
      <c r="H59" s="134"/>
      <c r="I59" s="134"/>
      <c r="J59" s="134"/>
      <c r="K59" s="134"/>
      <c r="L59" s="134"/>
      <c r="M59" s="134"/>
    </row>
    <row r="60" spans="2:17">
      <c r="C60" s="128" t="s">
        <v>124</v>
      </c>
      <c r="E60" s="142">
        <f>MAX(E17:Q48)</f>
        <v>79.900000000000006</v>
      </c>
    </row>
    <row r="61" spans="2:17">
      <c r="C61" s="135" t="s">
        <v>125</v>
      </c>
      <c r="E61" s="142">
        <f>MIN(E17:Q48)</f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843A-78CC-4F2D-ABBC-6BE50FF5EE0F}">
  <sheetPr>
    <tabColor rgb="FF0070C0"/>
  </sheetPr>
  <dimension ref="B5:Q61"/>
  <sheetViews>
    <sheetView topLeftCell="A38" zoomScale="111" workbookViewId="0">
      <selection activeCell="A21" sqref="A21"/>
    </sheetView>
  </sheetViews>
  <sheetFormatPr baseColWidth="10" defaultColWidth="8.88671875" defaultRowHeight="14.4"/>
  <cols>
    <col min="1" max="2" width="8.88671875" style="103"/>
    <col min="3" max="3" width="26.109375" style="103" bestFit="1" customWidth="1"/>
    <col min="4" max="4" width="1.77734375" style="103" customWidth="1"/>
    <col min="5" max="28" width="20.77734375" style="103" customWidth="1"/>
    <col min="29" max="16384" width="8.88671875" style="103"/>
  </cols>
  <sheetData>
    <row r="5" spans="2:17">
      <c r="B5" s="96"/>
      <c r="C5" s="97" t="s">
        <v>1</v>
      </c>
      <c r="D5" s="98"/>
      <c r="E5" s="99" t="s">
        <v>68</v>
      </c>
      <c r="F5" s="100" t="s">
        <v>68</v>
      </c>
      <c r="G5" s="101" t="s">
        <v>68</v>
      </c>
      <c r="H5" s="102" t="s">
        <v>68</v>
      </c>
      <c r="I5" s="136" t="s">
        <v>68</v>
      </c>
      <c r="J5" s="99" t="s">
        <v>68</v>
      </c>
      <c r="K5" s="100" t="s">
        <v>68</v>
      </c>
      <c r="L5" s="101" t="s">
        <v>68</v>
      </c>
      <c r="M5" s="102" t="s">
        <v>68</v>
      </c>
      <c r="N5" s="136" t="s">
        <v>68</v>
      </c>
      <c r="O5" s="99" t="s">
        <v>68</v>
      </c>
      <c r="P5" s="100" t="s">
        <v>68</v>
      </c>
      <c r="Q5" s="101" t="s">
        <v>68</v>
      </c>
    </row>
    <row r="6" spans="2:17">
      <c r="B6" s="96"/>
      <c r="C6" s="97" t="s">
        <v>24</v>
      </c>
      <c r="D6" s="98"/>
      <c r="E6" s="99">
        <v>0</v>
      </c>
      <c r="F6" s="100">
        <v>0</v>
      </c>
      <c r="G6" s="101">
        <v>0</v>
      </c>
      <c r="H6" s="102">
        <v>0</v>
      </c>
      <c r="I6" s="136">
        <v>0</v>
      </c>
      <c r="J6" s="99">
        <v>0</v>
      </c>
      <c r="K6" s="100">
        <v>0</v>
      </c>
      <c r="L6" s="101">
        <v>0</v>
      </c>
      <c r="M6" s="102">
        <v>0</v>
      </c>
      <c r="N6" s="136">
        <v>0</v>
      </c>
      <c r="O6" s="99">
        <v>0</v>
      </c>
      <c r="P6" s="100">
        <v>0</v>
      </c>
      <c r="Q6" s="101">
        <v>0</v>
      </c>
    </row>
    <row r="7" spans="2:17">
      <c r="B7" s="96"/>
      <c r="C7" s="97" t="s">
        <v>25</v>
      </c>
      <c r="D7" s="98"/>
      <c r="E7" s="104">
        <v>0.1</v>
      </c>
      <c r="F7" s="105">
        <v>0.1</v>
      </c>
      <c r="G7" s="106">
        <v>0.1</v>
      </c>
      <c r="H7" s="107">
        <v>0.1</v>
      </c>
      <c r="I7" s="137">
        <v>0.1</v>
      </c>
      <c r="J7" s="104">
        <v>0.1</v>
      </c>
      <c r="K7" s="105">
        <v>0.1</v>
      </c>
      <c r="L7" s="106">
        <v>0.1</v>
      </c>
      <c r="M7" s="107">
        <v>0.1</v>
      </c>
      <c r="N7" s="137">
        <v>0.1</v>
      </c>
      <c r="O7" s="104">
        <v>0.1</v>
      </c>
      <c r="P7" s="105">
        <v>0.1</v>
      </c>
      <c r="Q7" s="106">
        <v>0.1</v>
      </c>
    </row>
    <row r="8" spans="2:17">
      <c r="B8" s="96"/>
      <c r="C8" s="97" t="s">
        <v>0</v>
      </c>
      <c r="D8" s="98"/>
      <c r="E8" s="99" t="s">
        <v>132</v>
      </c>
      <c r="F8" s="100" t="s">
        <v>132</v>
      </c>
      <c r="G8" s="101" t="s">
        <v>132</v>
      </c>
      <c r="H8" s="102" t="s">
        <v>132</v>
      </c>
      <c r="I8" s="136" t="s">
        <v>132</v>
      </c>
      <c r="J8" s="99" t="s">
        <v>132</v>
      </c>
      <c r="K8" s="100" t="s">
        <v>132</v>
      </c>
      <c r="L8" s="101" t="s">
        <v>132</v>
      </c>
      <c r="M8" s="102" t="s">
        <v>132</v>
      </c>
      <c r="N8" s="136" t="s">
        <v>132</v>
      </c>
      <c r="O8" s="99" t="s">
        <v>132</v>
      </c>
      <c r="P8" s="100" t="s">
        <v>132</v>
      </c>
      <c r="Q8" s="101" t="s">
        <v>132</v>
      </c>
    </row>
    <row r="9" spans="2:17">
      <c r="B9" s="96"/>
      <c r="C9" s="97" t="s">
        <v>26</v>
      </c>
      <c r="D9" s="98"/>
      <c r="E9" s="104" t="s">
        <v>132</v>
      </c>
      <c r="F9" s="105" t="s">
        <v>132</v>
      </c>
      <c r="G9" s="106" t="s">
        <v>132</v>
      </c>
      <c r="H9" s="107" t="s">
        <v>132</v>
      </c>
      <c r="I9" s="137" t="s">
        <v>132</v>
      </c>
      <c r="J9" s="104" t="s">
        <v>132</v>
      </c>
      <c r="K9" s="105" t="s">
        <v>132</v>
      </c>
      <c r="L9" s="106" t="s">
        <v>132</v>
      </c>
      <c r="M9" s="107" t="s">
        <v>132</v>
      </c>
      <c r="N9" s="137" t="s">
        <v>132</v>
      </c>
      <c r="O9" s="104" t="s">
        <v>132</v>
      </c>
      <c r="P9" s="105" t="s">
        <v>132</v>
      </c>
      <c r="Q9" s="106" t="s">
        <v>132</v>
      </c>
    </row>
    <row r="10" spans="2:17">
      <c r="B10" s="96"/>
      <c r="C10" s="97" t="s">
        <v>27</v>
      </c>
      <c r="D10" s="98"/>
      <c r="E10" s="108" t="s">
        <v>133</v>
      </c>
      <c r="F10" s="109" t="s">
        <v>133</v>
      </c>
      <c r="G10" s="110" t="s">
        <v>133</v>
      </c>
      <c r="H10" s="111" t="s">
        <v>133</v>
      </c>
      <c r="I10" s="138" t="s">
        <v>133</v>
      </c>
      <c r="J10" s="108" t="s">
        <v>133</v>
      </c>
      <c r="K10" s="109" t="s">
        <v>133</v>
      </c>
      <c r="L10" s="110" t="s">
        <v>133</v>
      </c>
      <c r="M10" s="111" t="s">
        <v>133</v>
      </c>
      <c r="N10" s="138" t="s">
        <v>133</v>
      </c>
      <c r="O10" s="108" t="s">
        <v>133</v>
      </c>
      <c r="P10" s="109" t="s">
        <v>133</v>
      </c>
      <c r="Q10" s="110" t="s">
        <v>133</v>
      </c>
    </row>
    <row r="11" spans="2:17">
      <c r="B11" s="96"/>
      <c r="C11" s="97" t="s">
        <v>2</v>
      </c>
      <c r="D11" s="98"/>
      <c r="E11" s="112" t="s">
        <v>7</v>
      </c>
      <c r="F11" s="113" t="s">
        <v>7</v>
      </c>
      <c r="G11" s="114" t="s">
        <v>7</v>
      </c>
      <c r="H11" s="115" t="s">
        <v>7</v>
      </c>
      <c r="I11" s="139" t="s">
        <v>7</v>
      </c>
      <c r="J11" s="112" t="s">
        <v>7</v>
      </c>
      <c r="K11" s="113" t="s">
        <v>7</v>
      </c>
      <c r="L11" s="114" t="s">
        <v>7</v>
      </c>
      <c r="M11" s="115" t="s">
        <v>7</v>
      </c>
      <c r="N11" s="139" t="s">
        <v>7</v>
      </c>
      <c r="O11" s="112" t="s">
        <v>7</v>
      </c>
      <c r="P11" s="113" t="s">
        <v>7</v>
      </c>
      <c r="Q11" s="114" t="s">
        <v>7</v>
      </c>
    </row>
    <row r="12" spans="2:17">
      <c r="B12" s="96"/>
      <c r="C12" s="97" t="s">
        <v>3</v>
      </c>
      <c r="D12" s="98"/>
      <c r="E12" s="116" t="s">
        <v>74</v>
      </c>
      <c r="F12" s="117" t="s">
        <v>74</v>
      </c>
      <c r="G12" s="118" t="s">
        <v>74</v>
      </c>
      <c r="H12" s="119" t="s">
        <v>74</v>
      </c>
      <c r="I12" s="140" t="s">
        <v>74</v>
      </c>
      <c r="J12" s="116" t="s">
        <v>74</v>
      </c>
      <c r="K12" s="117" t="s">
        <v>74</v>
      </c>
      <c r="L12" s="118" t="s">
        <v>74</v>
      </c>
      <c r="M12" s="119" t="s">
        <v>74</v>
      </c>
      <c r="N12" s="140" t="s">
        <v>74</v>
      </c>
      <c r="O12" s="116" t="s">
        <v>74</v>
      </c>
      <c r="P12" s="117" t="s">
        <v>74</v>
      </c>
      <c r="Q12" s="118" t="s">
        <v>74</v>
      </c>
    </row>
    <row r="13" spans="2:17">
      <c r="B13" s="96"/>
      <c r="C13" s="97" t="s">
        <v>28</v>
      </c>
      <c r="D13" s="98"/>
      <c r="E13" s="120">
        <v>2011</v>
      </c>
      <c r="F13" s="121">
        <f>E13+1</f>
        <v>2012</v>
      </c>
      <c r="G13" s="122">
        <f t="shared" ref="G13:Q13" si="0">F13+1</f>
        <v>2013</v>
      </c>
      <c r="H13" s="123">
        <f t="shared" si="0"/>
        <v>2014</v>
      </c>
      <c r="I13" s="141">
        <f t="shared" si="0"/>
        <v>2015</v>
      </c>
      <c r="J13" s="120">
        <f t="shared" si="0"/>
        <v>2016</v>
      </c>
      <c r="K13" s="121">
        <f t="shared" si="0"/>
        <v>2017</v>
      </c>
      <c r="L13" s="122">
        <f t="shared" si="0"/>
        <v>2018</v>
      </c>
      <c r="M13" s="123">
        <f t="shared" si="0"/>
        <v>2019</v>
      </c>
      <c r="N13" s="141">
        <f t="shared" si="0"/>
        <v>2020</v>
      </c>
      <c r="O13" s="120">
        <f t="shared" si="0"/>
        <v>2021</v>
      </c>
      <c r="P13" s="121">
        <f t="shared" si="0"/>
        <v>2022</v>
      </c>
      <c r="Q13" s="122">
        <f t="shared" si="0"/>
        <v>2023</v>
      </c>
    </row>
    <row r="14" spans="2:17">
      <c r="B14" s="96"/>
      <c r="C14" s="96"/>
      <c r="D14" s="98"/>
      <c r="E14" s="124"/>
      <c r="F14" s="124"/>
      <c r="G14" s="124"/>
      <c r="H14" s="124"/>
      <c r="I14" s="124"/>
      <c r="J14" s="124"/>
      <c r="K14" s="124"/>
      <c r="L14" s="124"/>
      <c r="O14" s="124"/>
      <c r="P14" s="124"/>
      <c r="Q14" s="124"/>
    </row>
    <row r="15" spans="2:17">
      <c r="B15" s="96"/>
      <c r="C15" s="96"/>
      <c r="D15" s="98"/>
      <c r="E15" s="124"/>
      <c r="F15" s="124"/>
      <c r="G15" s="124"/>
      <c r="H15" s="124"/>
      <c r="I15" s="124"/>
      <c r="J15" s="124"/>
      <c r="K15" s="124"/>
      <c r="L15" s="124"/>
      <c r="M15" s="124"/>
      <c r="O15" s="124"/>
      <c r="P15" s="124"/>
      <c r="Q15" s="124"/>
    </row>
    <row r="16" spans="2:17">
      <c r="B16" s="125" t="s">
        <v>29</v>
      </c>
      <c r="C16" s="125" t="s">
        <v>30</v>
      </c>
      <c r="D16" s="126"/>
      <c r="E16" s="127">
        <v>1</v>
      </c>
      <c r="F16" s="127">
        <v>2</v>
      </c>
      <c r="G16" s="127">
        <v>3</v>
      </c>
      <c r="H16" s="127">
        <v>4</v>
      </c>
      <c r="I16" s="127">
        <v>5</v>
      </c>
      <c r="J16" s="127">
        <v>6</v>
      </c>
      <c r="K16" s="127">
        <v>7</v>
      </c>
      <c r="L16" s="127">
        <v>8</v>
      </c>
      <c r="M16" s="127">
        <v>9</v>
      </c>
      <c r="N16" s="127">
        <v>10</v>
      </c>
      <c r="O16" s="127">
        <v>11</v>
      </c>
      <c r="P16" s="127">
        <v>12</v>
      </c>
      <c r="Q16" s="127">
        <v>13</v>
      </c>
    </row>
    <row r="17" spans="2:17">
      <c r="B17" s="128">
        <v>1</v>
      </c>
      <c r="C17" s="129" t="s">
        <v>31</v>
      </c>
      <c r="D17" s="98"/>
      <c r="E17" s="130">
        <v>20518</v>
      </c>
      <c r="F17" s="130">
        <v>23937</v>
      </c>
      <c r="G17" s="130">
        <v>19921</v>
      </c>
      <c r="H17" s="130">
        <v>20693</v>
      </c>
      <c r="I17" s="130">
        <v>23212</v>
      </c>
      <c r="J17" s="130">
        <v>23729</v>
      </c>
      <c r="K17" s="131">
        <v>33548</v>
      </c>
      <c r="L17" s="131">
        <v>38834</v>
      </c>
      <c r="M17" s="131">
        <v>38429</v>
      </c>
      <c r="N17" s="146">
        <v>33626</v>
      </c>
      <c r="O17" s="130">
        <v>35645</v>
      </c>
      <c r="P17" s="130">
        <v>39570</v>
      </c>
      <c r="Q17" s="130">
        <v>42322</v>
      </c>
    </row>
    <row r="18" spans="2:17">
      <c r="B18" s="128">
        <v>2</v>
      </c>
      <c r="C18" s="129" t="s">
        <v>32</v>
      </c>
      <c r="D18" s="98"/>
      <c r="E18" s="130">
        <v>115328</v>
      </c>
      <c r="F18" s="130">
        <v>108682</v>
      </c>
      <c r="G18" s="130">
        <v>104029</v>
      </c>
      <c r="H18" s="130">
        <v>107284</v>
      </c>
      <c r="I18" s="130">
        <v>119944</v>
      </c>
      <c r="J18" s="130">
        <v>109109</v>
      </c>
      <c r="K18" s="131">
        <v>111722</v>
      </c>
      <c r="L18" s="131">
        <v>103028</v>
      </c>
      <c r="M18" s="131">
        <v>104013</v>
      </c>
      <c r="N18" s="146">
        <v>92168</v>
      </c>
      <c r="O18" s="130">
        <v>98090</v>
      </c>
      <c r="P18" s="130">
        <v>109729</v>
      </c>
      <c r="Q18" s="130">
        <v>121065</v>
      </c>
    </row>
    <row r="19" spans="2:17">
      <c r="B19" s="128">
        <v>3</v>
      </c>
      <c r="C19" s="129" t="s">
        <v>33</v>
      </c>
      <c r="D19" s="98"/>
      <c r="E19" s="130">
        <v>18443</v>
      </c>
      <c r="F19" s="130">
        <v>20889</v>
      </c>
      <c r="G19" s="130">
        <v>23573</v>
      </c>
      <c r="H19" s="130">
        <v>22610</v>
      </c>
      <c r="I19" s="130">
        <v>21415</v>
      </c>
      <c r="J19" s="130">
        <v>24606</v>
      </c>
      <c r="K19" s="131">
        <v>24174</v>
      </c>
      <c r="L19" s="131">
        <v>23438</v>
      </c>
      <c r="M19" s="131">
        <v>22644</v>
      </c>
      <c r="N19" s="146">
        <v>18254</v>
      </c>
      <c r="O19" s="130">
        <v>18677</v>
      </c>
      <c r="P19" s="130">
        <v>20486</v>
      </c>
      <c r="Q19" s="130">
        <v>22849</v>
      </c>
    </row>
    <row r="20" spans="2:17">
      <c r="B20" s="128">
        <v>4</v>
      </c>
      <c r="C20" s="129" t="s">
        <v>34</v>
      </c>
      <c r="D20" s="98"/>
      <c r="E20" s="130">
        <v>2488</v>
      </c>
      <c r="F20" s="130">
        <v>1266</v>
      </c>
      <c r="G20" s="130">
        <v>1775</v>
      </c>
      <c r="H20" s="130">
        <v>1961</v>
      </c>
      <c r="I20" s="130">
        <v>1886</v>
      </c>
      <c r="J20" s="130">
        <v>2237</v>
      </c>
      <c r="K20" s="131">
        <v>2056</v>
      </c>
      <c r="L20" s="131">
        <v>2157</v>
      </c>
      <c r="M20" s="131">
        <v>2312</v>
      </c>
      <c r="N20" s="146">
        <v>2003</v>
      </c>
      <c r="O20" s="130">
        <v>5611</v>
      </c>
      <c r="P20" s="130">
        <v>25536</v>
      </c>
      <c r="Q20" s="130">
        <v>25849</v>
      </c>
    </row>
    <row r="21" spans="2:17">
      <c r="B21" s="128">
        <v>5</v>
      </c>
      <c r="C21" s="129" t="s">
        <v>35</v>
      </c>
      <c r="D21" s="98"/>
      <c r="E21" s="130">
        <v>48882</v>
      </c>
      <c r="F21" s="130">
        <v>48642</v>
      </c>
      <c r="G21" s="130">
        <v>49329</v>
      </c>
      <c r="H21" s="130">
        <v>51412</v>
      </c>
      <c r="I21" s="130">
        <v>46569</v>
      </c>
      <c r="J21" s="130">
        <v>51242</v>
      </c>
      <c r="K21" s="131">
        <v>56311</v>
      </c>
      <c r="L21" s="131">
        <v>56307</v>
      </c>
      <c r="M21" s="131">
        <v>52937</v>
      </c>
      <c r="N21" s="146">
        <v>48461</v>
      </c>
      <c r="O21" s="130">
        <v>56045</v>
      </c>
      <c r="P21" s="130">
        <v>64611</v>
      </c>
      <c r="Q21" s="130">
        <v>59763</v>
      </c>
    </row>
    <row r="22" spans="2:17">
      <c r="B22" s="128">
        <v>6</v>
      </c>
      <c r="C22" s="129" t="s">
        <v>36</v>
      </c>
      <c r="D22" s="98"/>
      <c r="E22" s="130">
        <v>10136</v>
      </c>
      <c r="F22" s="130">
        <v>12518</v>
      </c>
      <c r="G22" s="130">
        <v>11187</v>
      </c>
      <c r="H22" s="130">
        <v>9464</v>
      </c>
      <c r="I22" s="130">
        <v>6562</v>
      </c>
      <c r="J22" s="130">
        <v>13226</v>
      </c>
      <c r="K22" s="131">
        <v>24425</v>
      </c>
      <c r="L22" s="131">
        <v>24494</v>
      </c>
      <c r="M22" s="131">
        <v>26554</v>
      </c>
      <c r="N22" s="146">
        <v>25370</v>
      </c>
      <c r="O22" s="130">
        <v>28368</v>
      </c>
      <c r="P22" s="130">
        <v>28719</v>
      </c>
      <c r="Q22" s="130">
        <v>28075</v>
      </c>
    </row>
    <row r="23" spans="2:17">
      <c r="B23" s="128">
        <v>7</v>
      </c>
      <c r="C23" s="129" t="s">
        <v>37</v>
      </c>
      <c r="D23" s="98"/>
      <c r="E23" s="130">
        <v>24945</v>
      </c>
      <c r="F23" s="130">
        <v>23095</v>
      </c>
      <c r="G23" s="130">
        <v>24215</v>
      </c>
      <c r="H23" s="130">
        <v>22935</v>
      </c>
      <c r="I23" s="130">
        <v>21618</v>
      </c>
      <c r="J23" s="130">
        <v>22189</v>
      </c>
      <c r="K23" s="131">
        <v>25364</v>
      </c>
      <c r="L23" s="131">
        <v>28892</v>
      </c>
      <c r="M23" s="131">
        <v>23294</v>
      </c>
      <c r="N23" s="146">
        <v>17269</v>
      </c>
      <c r="O23" s="130">
        <v>17130</v>
      </c>
      <c r="P23" s="130">
        <v>16002</v>
      </c>
      <c r="Q23" s="130">
        <v>15095</v>
      </c>
    </row>
    <row r="24" spans="2:17">
      <c r="B24" s="128">
        <v>8</v>
      </c>
      <c r="C24" s="129" t="s">
        <v>38</v>
      </c>
      <c r="D24" s="98"/>
      <c r="E24" s="130">
        <v>65560</v>
      </c>
      <c r="F24" s="130">
        <v>61039</v>
      </c>
      <c r="G24" s="130">
        <v>61478</v>
      </c>
      <c r="H24" s="130">
        <v>58674</v>
      </c>
      <c r="I24" s="130">
        <v>61280</v>
      </c>
      <c r="J24" s="130">
        <v>57904</v>
      </c>
      <c r="K24" s="131">
        <v>68819</v>
      </c>
      <c r="L24" s="131">
        <v>68894</v>
      </c>
      <c r="M24" s="131">
        <v>71852</v>
      </c>
      <c r="N24" s="146">
        <v>66837</v>
      </c>
      <c r="O24" s="130">
        <v>73006</v>
      </c>
      <c r="P24" s="130">
        <v>73210</v>
      </c>
      <c r="Q24" s="130">
        <v>73966</v>
      </c>
    </row>
    <row r="25" spans="2:17">
      <c r="B25" s="128">
        <v>9</v>
      </c>
      <c r="C25" s="129" t="s">
        <v>39</v>
      </c>
      <c r="D25" s="98"/>
      <c r="E25" s="130">
        <v>185476</v>
      </c>
      <c r="F25" s="130">
        <v>179146</v>
      </c>
      <c r="G25" s="130">
        <v>176816</v>
      </c>
      <c r="H25" s="130">
        <v>179856</v>
      </c>
      <c r="I25" s="130">
        <v>169701</v>
      </c>
      <c r="J25" s="130">
        <v>179720</v>
      </c>
      <c r="K25" s="131">
        <v>204078</v>
      </c>
      <c r="L25" s="131">
        <v>241029</v>
      </c>
      <c r="M25" s="131">
        <v>242838</v>
      </c>
      <c r="N25" s="146">
        <v>198155</v>
      </c>
      <c r="O25" s="130">
        <v>223742</v>
      </c>
      <c r="P25" s="130">
        <v>232644</v>
      </c>
      <c r="Q25" s="130">
        <v>234474</v>
      </c>
    </row>
    <row r="26" spans="2:17">
      <c r="B26" s="128">
        <v>10</v>
      </c>
      <c r="C26" s="129" t="s">
        <v>40</v>
      </c>
      <c r="D26" s="98"/>
      <c r="E26" s="130">
        <v>31386</v>
      </c>
      <c r="F26" s="130">
        <v>27314</v>
      </c>
      <c r="G26" s="130">
        <v>26809</v>
      </c>
      <c r="H26" s="130">
        <v>24930</v>
      </c>
      <c r="I26" s="130">
        <v>29088</v>
      </c>
      <c r="J26" s="130">
        <v>32183</v>
      </c>
      <c r="K26" s="131">
        <v>34851</v>
      </c>
      <c r="L26" s="131">
        <v>31903</v>
      </c>
      <c r="M26" s="131">
        <v>30338</v>
      </c>
      <c r="N26" s="146">
        <v>26024</v>
      </c>
      <c r="O26" s="130">
        <v>29479</v>
      </c>
      <c r="P26" s="130">
        <v>26434</v>
      </c>
      <c r="Q26" s="130">
        <v>22205</v>
      </c>
    </row>
    <row r="27" spans="2:17">
      <c r="B27" s="128">
        <v>11</v>
      </c>
      <c r="C27" s="129" t="s">
        <v>41</v>
      </c>
      <c r="D27" s="98"/>
      <c r="E27" s="130">
        <v>81378</v>
      </c>
      <c r="F27" s="130">
        <v>79068</v>
      </c>
      <c r="G27" s="130">
        <v>80622</v>
      </c>
      <c r="H27" s="130">
        <v>94104</v>
      </c>
      <c r="I27" s="130">
        <v>95782</v>
      </c>
      <c r="J27" s="130">
        <v>106265</v>
      </c>
      <c r="K27" s="131">
        <v>117857</v>
      </c>
      <c r="L27" s="131">
        <v>133749</v>
      </c>
      <c r="M27" s="131">
        <v>137658</v>
      </c>
      <c r="N27" s="146">
        <v>122870</v>
      </c>
      <c r="O27" s="130">
        <v>134626</v>
      </c>
      <c r="P27" s="130">
        <v>141340</v>
      </c>
      <c r="Q27" s="130">
        <v>147311</v>
      </c>
    </row>
    <row r="28" spans="2:17">
      <c r="B28" s="128">
        <v>12</v>
      </c>
      <c r="C28" s="129" t="s">
        <v>42</v>
      </c>
      <c r="D28" s="98"/>
      <c r="E28" s="130">
        <v>43298</v>
      </c>
      <c r="F28" s="130">
        <v>39978</v>
      </c>
      <c r="G28" s="130">
        <v>39664</v>
      </c>
      <c r="H28" s="130">
        <v>39136</v>
      </c>
      <c r="I28" s="130">
        <v>36783</v>
      </c>
      <c r="J28" s="130">
        <v>36561</v>
      </c>
      <c r="K28" s="131">
        <v>32797</v>
      </c>
      <c r="L28" s="131">
        <v>27696</v>
      </c>
      <c r="M28" s="131">
        <v>27344</v>
      </c>
      <c r="N28" s="146">
        <v>23874</v>
      </c>
      <c r="O28" s="130">
        <v>24629</v>
      </c>
      <c r="P28" s="130">
        <v>27118</v>
      </c>
      <c r="Q28" s="130">
        <v>27198</v>
      </c>
    </row>
    <row r="29" spans="2:17">
      <c r="B29" s="128">
        <v>13</v>
      </c>
      <c r="C29" s="129" t="s">
        <v>43</v>
      </c>
      <c r="D29" s="98"/>
      <c r="E29" s="130">
        <v>30228</v>
      </c>
      <c r="F29" s="130">
        <v>29367</v>
      </c>
      <c r="G29" s="130">
        <v>34435</v>
      </c>
      <c r="H29" s="130">
        <v>31826</v>
      </c>
      <c r="I29" s="130">
        <v>27504</v>
      </c>
      <c r="J29" s="130">
        <v>33754</v>
      </c>
      <c r="K29" s="131">
        <v>43963</v>
      </c>
      <c r="L29" s="131">
        <v>51222</v>
      </c>
      <c r="M29" s="131">
        <v>49750</v>
      </c>
      <c r="N29" s="146">
        <v>41260</v>
      </c>
      <c r="O29" s="130">
        <v>46464</v>
      </c>
      <c r="P29" s="130">
        <v>52588</v>
      </c>
      <c r="Q29" s="130">
        <v>57225</v>
      </c>
    </row>
    <row r="30" spans="2:17">
      <c r="B30" s="128">
        <v>14</v>
      </c>
      <c r="C30" s="129" t="s">
        <v>44</v>
      </c>
      <c r="D30" s="98"/>
      <c r="E30" s="130">
        <v>87382</v>
      </c>
      <c r="F30" s="130">
        <v>89854</v>
      </c>
      <c r="G30" s="130">
        <v>101974</v>
      </c>
      <c r="H30" s="130">
        <v>91576</v>
      </c>
      <c r="I30" s="130">
        <v>95331</v>
      </c>
      <c r="J30" s="130">
        <v>136820</v>
      </c>
      <c r="K30" s="131">
        <v>166599</v>
      </c>
      <c r="L30" s="131">
        <v>162756</v>
      </c>
      <c r="M30" s="131">
        <v>156654</v>
      </c>
      <c r="N30" s="146">
        <v>126599</v>
      </c>
      <c r="O30" s="130">
        <v>128588</v>
      </c>
      <c r="P30" s="130">
        <v>128398</v>
      </c>
      <c r="Q30" s="130">
        <v>131695</v>
      </c>
    </row>
    <row r="31" spans="2:17">
      <c r="B31" s="128">
        <v>15</v>
      </c>
      <c r="C31" s="129" t="s">
        <v>45</v>
      </c>
      <c r="D31" s="98"/>
      <c r="E31" s="130">
        <v>267417</v>
      </c>
      <c r="F31" s="130">
        <v>269116</v>
      </c>
      <c r="G31" s="130">
        <v>272996</v>
      </c>
      <c r="H31" s="130">
        <v>240833</v>
      </c>
      <c r="I31" s="130">
        <v>323525</v>
      </c>
      <c r="J31" s="130">
        <v>325038</v>
      </c>
      <c r="K31" s="131">
        <v>345693</v>
      </c>
      <c r="L31" s="131">
        <v>341028</v>
      </c>
      <c r="M31" s="131">
        <v>354602</v>
      </c>
      <c r="N31" s="146">
        <v>341278</v>
      </c>
      <c r="O31" s="130">
        <v>389492</v>
      </c>
      <c r="P31" s="130">
        <v>397513</v>
      </c>
      <c r="Q31" s="130">
        <v>385853</v>
      </c>
    </row>
    <row r="32" spans="2:17">
      <c r="B32" s="128">
        <v>16</v>
      </c>
      <c r="C32" s="129" t="s">
        <v>46</v>
      </c>
      <c r="D32" s="98"/>
      <c r="E32" s="130">
        <v>33740</v>
      </c>
      <c r="F32" s="130">
        <v>33187</v>
      </c>
      <c r="G32" s="130">
        <v>33284</v>
      </c>
      <c r="H32" s="130">
        <v>35369</v>
      </c>
      <c r="I32" s="130">
        <v>30899</v>
      </c>
      <c r="J32" s="130">
        <v>32558</v>
      </c>
      <c r="K32" s="131">
        <v>41836</v>
      </c>
      <c r="L32" s="131">
        <v>45190</v>
      </c>
      <c r="M32" s="131">
        <v>46754</v>
      </c>
      <c r="N32" s="146">
        <v>45888</v>
      </c>
      <c r="O32" s="130">
        <v>46925</v>
      </c>
      <c r="P32" s="130">
        <v>45374</v>
      </c>
      <c r="Q32" s="130">
        <v>47853</v>
      </c>
    </row>
    <row r="33" spans="2:17">
      <c r="B33" s="128">
        <v>17</v>
      </c>
      <c r="C33" s="129" t="s">
        <v>47</v>
      </c>
      <c r="D33" s="98"/>
      <c r="E33" s="130">
        <v>41767</v>
      </c>
      <c r="F33" s="130">
        <v>46664</v>
      </c>
      <c r="G33" s="130">
        <v>49647</v>
      </c>
      <c r="H33" s="130">
        <v>48540</v>
      </c>
      <c r="I33" s="130">
        <v>49245</v>
      </c>
      <c r="J33" s="130">
        <v>45448</v>
      </c>
      <c r="K33" s="131">
        <v>44329</v>
      </c>
      <c r="L33" s="131">
        <v>44936</v>
      </c>
      <c r="M33" s="131">
        <v>43191</v>
      </c>
      <c r="N33" s="146">
        <v>40491</v>
      </c>
      <c r="O33" s="130">
        <v>42301</v>
      </c>
      <c r="P33" s="130">
        <v>44285</v>
      </c>
      <c r="Q33" s="130">
        <v>46356</v>
      </c>
    </row>
    <row r="34" spans="2:17">
      <c r="B34" s="128">
        <v>18</v>
      </c>
      <c r="C34" s="129" t="s">
        <v>48</v>
      </c>
      <c r="D34" s="98"/>
      <c r="E34" s="130">
        <v>7562</v>
      </c>
      <c r="F34" s="130">
        <v>7113</v>
      </c>
      <c r="G34" s="130">
        <v>7585</v>
      </c>
      <c r="H34" s="130">
        <v>7211</v>
      </c>
      <c r="I34" s="130">
        <v>6651</v>
      </c>
      <c r="J34" s="130">
        <v>3668</v>
      </c>
      <c r="K34" s="131">
        <v>3220</v>
      </c>
      <c r="L34" s="131">
        <v>4545</v>
      </c>
      <c r="M34" s="131">
        <v>4642</v>
      </c>
      <c r="N34" s="146">
        <v>4165</v>
      </c>
      <c r="O34" s="130">
        <v>5072</v>
      </c>
      <c r="P34" s="130">
        <v>9152</v>
      </c>
      <c r="Q34" s="130">
        <v>12365</v>
      </c>
    </row>
    <row r="35" spans="2:17">
      <c r="B35" s="128">
        <v>19</v>
      </c>
      <c r="C35" s="129" t="s">
        <v>49</v>
      </c>
      <c r="D35" s="98"/>
      <c r="E35" s="130">
        <v>71310</v>
      </c>
      <c r="F35" s="130">
        <v>59961</v>
      </c>
      <c r="G35" s="130">
        <v>69372</v>
      </c>
      <c r="H35" s="130">
        <v>71280</v>
      </c>
      <c r="I35" s="130">
        <v>72350</v>
      </c>
      <c r="J35" s="130">
        <v>84746</v>
      </c>
      <c r="K35" s="131">
        <v>83974</v>
      </c>
      <c r="L35" s="131">
        <v>81125</v>
      </c>
      <c r="M35" s="131">
        <v>75871</v>
      </c>
      <c r="N35" s="146">
        <v>78949</v>
      </c>
      <c r="O35" s="130">
        <v>94321</v>
      </c>
      <c r="P35" s="130">
        <v>105732</v>
      </c>
      <c r="Q35" s="130">
        <v>97035</v>
      </c>
    </row>
    <row r="36" spans="2:17">
      <c r="B36" s="128">
        <v>20</v>
      </c>
      <c r="C36" s="129" t="s">
        <v>50</v>
      </c>
      <c r="D36" s="98"/>
      <c r="E36" s="130">
        <v>49250</v>
      </c>
      <c r="F36" s="130">
        <v>50272</v>
      </c>
      <c r="G36" s="130">
        <v>44816</v>
      </c>
      <c r="H36" s="130">
        <v>34626</v>
      </c>
      <c r="I36" s="130">
        <v>6127</v>
      </c>
      <c r="J36" s="130">
        <v>31607</v>
      </c>
      <c r="K36" s="131">
        <v>31938</v>
      </c>
      <c r="L36" s="131">
        <v>41989</v>
      </c>
      <c r="M36" s="131">
        <v>43788</v>
      </c>
      <c r="N36" s="146">
        <v>39061</v>
      </c>
      <c r="O36" s="130">
        <v>41589</v>
      </c>
      <c r="P36" s="130">
        <v>43339</v>
      </c>
      <c r="Q36" s="130">
        <v>42199</v>
      </c>
    </row>
    <row r="37" spans="2:17">
      <c r="B37" s="128">
        <v>21</v>
      </c>
      <c r="C37" s="129" t="s">
        <v>51</v>
      </c>
      <c r="D37" s="98"/>
      <c r="E37" s="130">
        <v>83225</v>
      </c>
      <c r="F37" s="130">
        <v>91651</v>
      </c>
      <c r="G37" s="130">
        <v>81428</v>
      </c>
      <c r="H37" s="130">
        <v>71706</v>
      </c>
      <c r="I37" s="130">
        <v>64399</v>
      </c>
      <c r="J37" s="130">
        <v>51061</v>
      </c>
      <c r="K37" s="131">
        <v>53800</v>
      </c>
      <c r="L37" s="131">
        <v>61172</v>
      </c>
      <c r="M37" s="131">
        <v>76556</v>
      </c>
      <c r="N37" s="146">
        <v>63587</v>
      </c>
      <c r="O37" s="130">
        <v>75141</v>
      </c>
      <c r="P37" s="130">
        <v>77106</v>
      </c>
      <c r="Q37" s="130">
        <v>77244</v>
      </c>
    </row>
    <row r="38" spans="2:17">
      <c r="B38" s="128">
        <v>22</v>
      </c>
      <c r="C38" s="129" t="s">
        <v>52</v>
      </c>
      <c r="D38" s="98"/>
      <c r="E38" s="130">
        <v>23346</v>
      </c>
      <c r="F38" s="130">
        <v>26032</v>
      </c>
      <c r="G38" s="130">
        <v>27863</v>
      </c>
      <c r="H38" s="130">
        <v>35177</v>
      </c>
      <c r="I38" s="130">
        <v>32817</v>
      </c>
      <c r="J38" s="130">
        <v>42900</v>
      </c>
      <c r="K38" s="131">
        <v>53379</v>
      </c>
      <c r="L38" s="131">
        <v>57809</v>
      </c>
      <c r="M38" s="131">
        <v>60515</v>
      </c>
      <c r="N38" s="146">
        <v>52026</v>
      </c>
      <c r="O38" s="130">
        <v>53944</v>
      </c>
      <c r="P38" s="130">
        <v>58676</v>
      </c>
      <c r="Q38" s="130">
        <v>63420</v>
      </c>
    </row>
    <row r="39" spans="2:17">
      <c r="B39" s="128">
        <v>23</v>
      </c>
      <c r="C39" s="129" t="s">
        <v>53</v>
      </c>
      <c r="D39" s="98"/>
      <c r="E39" s="130">
        <v>32900</v>
      </c>
      <c r="F39" s="130">
        <v>35284</v>
      </c>
      <c r="G39" s="130">
        <v>35271</v>
      </c>
      <c r="H39" s="130">
        <v>32089</v>
      </c>
      <c r="I39" s="130">
        <v>32496</v>
      </c>
      <c r="J39" s="130">
        <v>18958</v>
      </c>
      <c r="K39" s="131">
        <v>26518</v>
      </c>
      <c r="L39" s="131">
        <v>34043</v>
      </c>
      <c r="M39" s="131">
        <v>45896</v>
      </c>
      <c r="N39" s="146">
        <v>40751</v>
      </c>
      <c r="O39" s="130">
        <v>47753</v>
      </c>
      <c r="P39" s="130">
        <v>51297</v>
      </c>
      <c r="Q39" s="130">
        <v>54327</v>
      </c>
    </row>
    <row r="40" spans="2:17">
      <c r="B40" s="128">
        <v>24</v>
      </c>
      <c r="C40" s="129" t="s">
        <v>54</v>
      </c>
      <c r="D40" s="98"/>
      <c r="E40" s="130">
        <v>37308</v>
      </c>
      <c r="F40" s="130">
        <v>31521</v>
      </c>
      <c r="G40" s="130">
        <v>20104</v>
      </c>
      <c r="H40" s="130">
        <v>17499</v>
      </c>
      <c r="I40" s="130">
        <v>21419</v>
      </c>
      <c r="J40" s="130">
        <v>28613</v>
      </c>
      <c r="K40" s="131">
        <v>35179</v>
      </c>
      <c r="L40" s="131">
        <v>38362</v>
      </c>
      <c r="M40" s="131">
        <v>52288</v>
      </c>
      <c r="N40" s="146">
        <v>45808</v>
      </c>
      <c r="O40" s="130">
        <v>51070</v>
      </c>
      <c r="P40" s="130">
        <v>55902</v>
      </c>
      <c r="Q40" s="130">
        <v>60760</v>
      </c>
    </row>
    <row r="41" spans="2:17">
      <c r="B41" s="128">
        <v>25</v>
      </c>
      <c r="C41" s="129" t="s">
        <v>55</v>
      </c>
      <c r="D41" s="98"/>
      <c r="E41" s="130">
        <v>35855</v>
      </c>
      <c r="F41" s="130">
        <v>34779</v>
      </c>
      <c r="G41" s="130">
        <v>34350</v>
      </c>
      <c r="H41" s="130">
        <v>33174</v>
      </c>
      <c r="I41" s="130">
        <v>25812</v>
      </c>
      <c r="J41" s="130">
        <v>22141</v>
      </c>
      <c r="K41" s="131">
        <v>22931</v>
      </c>
      <c r="L41" s="131">
        <v>23486</v>
      </c>
      <c r="M41" s="131">
        <v>23443</v>
      </c>
      <c r="N41" s="146">
        <v>23910</v>
      </c>
      <c r="O41" s="130">
        <v>27386</v>
      </c>
      <c r="P41" s="130">
        <v>30311</v>
      </c>
      <c r="Q41" s="130">
        <v>33645</v>
      </c>
    </row>
    <row r="42" spans="2:17">
      <c r="B42" s="128">
        <v>26</v>
      </c>
      <c r="C42" s="129" t="s">
        <v>56</v>
      </c>
      <c r="D42" s="98"/>
      <c r="E42" s="130">
        <v>30769</v>
      </c>
      <c r="F42" s="130">
        <v>34198</v>
      </c>
      <c r="G42" s="130">
        <v>34492</v>
      </c>
      <c r="H42" s="130">
        <v>31182</v>
      </c>
      <c r="I42" s="130">
        <v>28659</v>
      </c>
      <c r="J42" s="130">
        <v>39423</v>
      </c>
      <c r="K42" s="131">
        <v>25969</v>
      </c>
      <c r="L42" s="131">
        <v>18197</v>
      </c>
      <c r="M42" s="131">
        <v>23438</v>
      </c>
      <c r="N42" s="146">
        <v>31090</v>
      </c>
      <c r="O42" s="130">
        <v>37301</v>
      </c>
      <c r="P42" s="130">
        <v>33511</v>
      </c>
      <c r="Q42" s="130">
        <v>36125</v>
      </c>
    </row>
    <row r="43" spans="2:17">
      <c r="B43" s="128">
        <v>27</v>
      </c>
      <c r="C43" s="129" t="s">
        <v>57</v>
      </c>
      <c r="D43" s="98"/>
      <c r="E43" s="130">
        <v>67091</v>
      </c>
      <c r="F43" s="130">
        <v>65613</v>
      </c>
      <c r="G43" s="130">
        <v>61819</v>
      </c>
      <c r="H43" s="130">
        <v>60705</v>
      </c>
      <c r="I43" s="130">
        <v>57452</v>
      </c>
      <c r="J43" s="130">
        <v>59434</v>
      </c>
      <c r="K43" s="131">
        <v>60395</v>
      </c>
      <c r="L43" s="131">
        <v>58271</v>
      </c>
      <c r="M43" s="131">
        <v>56561</v>
      </c>
      <c r="N43" s="146">
        <v>45014</v>
      </c>
      <c r="O43" s="130">
        <v>48715</v>
      </c>
      <c r="P43" s="130">
        <v>45448</v>
      </c>
      <c r="Q43" s="130">
        <v>43991</v>
      </c>
    </row>
    <row r="44" spans="2:17">
      <c r="B44" s="128">
        <v>28</v>
      </c>
      <c r="C44" s="129" t="s">
        <v>58</v>
      </c>
      <c r="D44" s="98"/>
      <c r="E44" s="130">
        <v>48861</v>
      </c>
      <c r="F44" s="130">
        <v>44309</v>
      </c>
      <c r="G44" s="130">
        <v>36739</v>
      </c>
      <c r="H44" s="130">
        <v>44637</v>
      </c>
      <c r="I44" s="130">
        <v>44527</v>
      </c>
      <c r="J44" s="130">
        <v>48528</v>
      </c>
      <c r="K44" s="131">
        <v>47163</v>
      </c>
      <c r="L44" s="131">
        <v>44048</v>
      </c>
      <c r="M44" s="131">
        <v>42413</v>
      </c>
      <c r="N44" s="146">
        <v>31844</v>
      </c>
      <c r="O44" s="130">
        <v>36636</v>
      </c>
      <c r="P44" s="130">
        <v>37623</v>
      </c>
      <c r="Q44" s="130">
        <v>41629</v>
      </c>
    </row>
    <row r="45" spans="2:17">
      <c r="B45" s="128">
        <v>29</v>
      </c>
      <c r="C45" s="129" t="s">
        <v>59</v>
      </c>
      <c r="D45" s="98"/>
      <c r="E45" s="130">
        <v>7080</v>
      </c>
      <c r="F45" s="130">
        <v>7473</v>
      </c>
      <c r="G45" s="130">
        <v>7993</v>
      </c>
      <c r="H45" s="130">
        <v>7984</v>
      </c>
      <c r="I45" s="130">
        <v>8317</v>
      </c>
      <c r="J45" s="130">
        <v>6775</v>
      </c>
      <c r="K45" s="131">
        <v>6964</v>
      </c>
      <c r="L45" s="131">
        <v>6369</v>
      </c>
      <c r="M45" s="131">
        <v>4411</v>
      </c>
      <c r="N45" s="146">
        <v>4141</v>
      </c>
      <c r="O45" s="130">
        <v>4527</v>
      </c>
      <c r="P45" s="130">
        <v>4415</v>
      </c>
      <c r="Q45" s="130">
        <v>3882</v>
      </c>
    </row>
    <row r="46" spans="2:17">
      <c r="B46" s="128">
        <v>30</v>
      </c>
      <c r="C46" s="129" t="s">
        <v>60</v>
      </c>
      <c r="D46" s="98"/>
      <c r="E46" s="130">
        <v>74241</v>
      </c>
      <c r="F46" s="130">
        <v>77937</v>
      </c>
      <c r="G46" s="130">
        <v>72164</v>
      </c>
      <c r="H46" s="130">
        <v>48480</v>
      </c>
      <c r="I46" s="130">
        <v>45539</v>
      </c>
      <c r="J46" s="130">
        <v>42312</v>
      </c>
      <c r="K46" s="131">
        <v>66379</v>
      </c>
      <c r="L46" s="131">
        <v>60758</v>
      </c>
      <c r="M46" s="131">
        <v>89822</v>
      </c>
      <c r="N46" s="146">
        <v>79259</v>
      </c>
      <c r="O46" s="130">
        <v>88307</v>
      </c>
      <c r="P46" s="130">
        <v>86154</v>
      </c>
      <c r="Q46" s="130">
        <v>86520</v>
      </c>
    </row>
    <row r="47" spans="2:17">
      <c r="B47" s="128">
        <v>31</v>
      </c>
      <c r="C47" s="129" t="s">
        <v>61</v>
      </c>
      <c r="D47" s="98"/>
      <c r="E47" s="130">
        <v>49841</v>
      </c>
      <c r="F47" s="130">
        <v>46715</v>
      </c>
      <c r="G47" s="130">
        <v>44594</v>
      </c>
      <c r="H47" s="130">
        <v>31374</v>
      </c>
      <c r="I47" s="130">
        <v>34716</v>
      </c>
      <c r="J47" s="130">
        <v>34288</v>
      </c>
      <c r="K47" s="131">
        <v>24390</v>
      </c>
      <c r="L47" s="131">
        <v>13129</v>
      </c>
      <c r="M47" s="131">
        <v>16419</v>
      </c>
      <c r="N47" s="146">
        <v>8417</v>
      </c>
      <c r="O47" s="130">
        <v>8565</v>
      </c>
      <c r="P47" s="130">
        <v>4209</v>
      </c>
      <c r="Q47" s="130">
        <v>4280</v>
      </c>
    </row>
    <row r="48" spans="2:17">
      <c r="B48" s="128">
        <v>32</v>
      </c>
      <c r="C48" s="129" t="s">
        <v>62</v>
      </c>
      <c r="D48" s="98"/>
      <c r="E48" s="130">
        <v>14224</v>
      </c>
      <c r="F48" s="130">
        <v>15978</v>
      </c>
      <c r="G48" s="130">
        <v>14542</v>
      </c>
      <c r="H48" s="130">
        <v>16072</v>
      </c>
      <c r="I48" s="130">
        <v>16179</v>
      </c>
      <c r="J48" s="130">
        <v>17136</v>
      </c>
      <c r="K48" s="131">
        <v>18874</v>
      </c>
      <c r="L48" s="131">
        <v>21070</v>
      </c>
      <c r="M48" s="131">
        <v>23952</v>
      </c>
      <c r="N48" s="146">
        <v>22742</v>
      </c>
      <c r="O48" s="130">
        <v>25110</v>
      </c>
      <c r="P48" s="130">
        <v>25546</v>
      </c>
      <c r="Q48" s="130">
        <v>26644</v>
      </c>
    </row>
    <row r="49" spans="2:17">
      <c r="B49" s="96"/>
      <c r="C49" s="96"/>
      <c r="D49" s="98"/>
      <c r="E49" s="124"/>
      <c r="F49" s="124"/>
      <c r="G49" s="124"/>
      <c r="H49" s="124"/>
      <c r="I49" s="124"/>
      <c r="J49" s="124"/>
      <c r="K49" s="124"/>
      <c r="L49" s="124"/>
      <c r="M49" s="124"/>
      <c r="O49" s="124"/>
      <c r="P49" s="124"/>
      <c r="Q49" s="124"/>
    </row>
    <row r="50" spans="2:17">
      <c r="B50" s="96"/>
      <c r="C50" s="96"/>
      <c r="D50" s="98"/>
      <c r="E50" s="124"/>
      <c r="F50" s="124"/>
      <c r="G50" s="124"/>
      <c r="H50" s="124"/>
      <c r="I50" s="124"/>
      <c r="J50" s="124"/>
      <c r="K50" s="124"/>
      <c r="L50" s="124"/>
      <c r="M50" s="124"/>
      <c r="O50" s="124"/>
      <c r="P50" s="124"/>
      <c r="Q50" s="124"/>
    </row>
    <row r="51" spans="2:17">
      <c r="B51" s="96"/>
      <c r="C51" s="96"/>
      <c r="D51" s="98"/>
      <c r="E51" s="124"/>
      <c r="F51" s="124"/>
      <c r="G51" s="124"/>
      <c r="H51" s="124"/>
      <c r="I51" s="124"/>
      <c r="J51" s="124"/>
      <c r="K51" s="124"/>
      <c r="L51" s="124"/>
      <c r="M51" s="124"/>
      <c r="O51" s="124"/>
      <c r="P51" s="124"/>
      <c r="Q51" s="124"/>
    </row>
    <row r="52" spans="2:17">
      <c r="B52" s="96"/>
      <c r="C52" s="96"/>
      <c r="D52" s="98"/>
      <c r="E52" s="127" t="str">
        <f t="shared" ref="E52:Q52" si="1">E8</f>
        <v>Crimes</v>
      </c>
      <c r="F52" s="127" t="str">
        <f t="shared" si="1"/>
        <v>Crimes</v>
      </c>
      <c r="G52" s="127" t="str">
        <f t="shared" si="1"/>
        <v>Crimes</v>
      </c>
      <c r="H52" s="127" t="str">
        <f t="shared" si="1"/>
        <v>Crimes</v>
      </c>
      <c r="I52" s="127" t="str">
        <f t="shared" si="1"/>
        <v>Crimes</v>
      </c>
      <c r="J52" s="127" t="str">
        <f t="shared" si="1"/>
        <v>Crimes</v>
      </c>
      <c r="K52" s="127" t="str">
        <f t="shared" si="1"/>
        <v>Crimes</v>
      </c>
      <c r="L52" s="127" t="str">
        <f t="shared" si="1"/>
        <v>Crimes</v>
      </c>
      <c r="M52" s="127" t="str">
        <f t="shared" si="1"/>
        <v>Crimes</v>
      </c>
      <c r="N52" s="127" t="str">
        <f t="shared" si="1"/>
        <v>Crimes</v>
      </c>
      <c r="O52" s="127" t="str">
        <f t="shared" si="1"/>
        <v>Crimes</v>
      </c>
      <c r="P52" s="127" t="str">
        <f t="shared" si="1"/>
        <v>Crimes</v>
      </c>
      <c r="Q52" s="127" t="str">
        <f t="shared" si="1"/>
        <v>Crimes</v>
      </c>
    </row>
    <row r="53" spans="2:17">
      <c r="B53" s="96"/>
      <c r="C53" s="96"/>
      <c r="D53" s="98"/>
      <c r="E53" s="127" t="str">
        <f t="shared" ref="E53:Q53" si="2">E10</f>
        <v># Cases</v>
      </c>
      <c r="F53" s="127" t="str">
        <f t="shared" si="2"/>
        <v># Cases</v>
      </c>
      <c r="G53" s="127" t="str">
        <f t="shared" si="2"/>
        <v># Cases</v>
      </c>
      <c r="H53" s="127" t="str">
        <f t="shared" si="2"/>
        <v># Cases</v>
      </c>
      <c r="I53" s="127" t="str">
        <f t="shared" si="2"/>
        <v># Cases</v>
      </c>
      <c r="J53" s="127" t="str">
        <f t="shared" si="2"/>
        <v># Cases</v>
      </c>
      <c r="K53" s="127" t="str">
        <f t="shared" si="2"/>
        <v># Cases</v>
      </c>
      <c r="L53" s="127" t="str">
        <f t="shared" si="2"/>
        <v># Cases</v>
      </c>
      <c r="M53" s="127" t="str">
        <f t="shared" si="2"/>
        <v># Cases</v>
      </c>
      <c r="N53" s="127" t="str">
        <f t="shared" si="2"/>
        <v># Cases</v>
      </c>
      <c r="O53" s="127" t="str">
        <f t="shared" si="2"/>
        <v># Cases</v>
      </c>
      <c r="P53" s="127" t="str">
        <f t="shared" si="2"/>
        <v># Cases</v>
      </c>
      <c r="Q53" s="127" t="str">
        <f t="shared" si="2"/>
        <v># Cases</v>
      </c>
    </row>
    <row r="54" spans="2:17">
      <c r="B54" s="128" t="s">
        <v>63</v>
      </c>
      <c r="C54" s="128" t="s">
        <v>64</v>
      </c>
      <c r="D54" s="98"/>
      <c r="E54" s="132">
        <f>SUM(E17:E48)</f>
        <v>1741235</v>
      </c>
      <c r="F54" s="132">
        <f t="shared" ref="F54:Q54" si="3">SUM(F17:F48)</f>
        <v>1722598</v>
      </c>
      <c r="G54" s="132">
        <f t="shared" si="3"/>
        <v>1704886</v>
      </c>
      <c r="H54" s="132">
        <f t="shared" si="3"/>
        <v>1624399</v>
      </c>
      <c r="I54" s="132">
        <f t="shared" si="3"/>
        <v>1657804</v>
      </c>
      <c r="J54" s="132">
        <f t="shared" si="3"/>
        <v>1764179</v>
      </c>
      <c r="K54" s="132">
        <f t="shared" si="3"/>
        <v>1939495</v>
      </c>
      <c r="L54" s="132">
        <f t="shared" si="3"/>
        <v>1989926</v>
      </c>
      <c r="M54" s="132">
        <f t="shared" si="3"/>
        <v>2071179</v>
      </c>
      <c r="N54" s="132">
        <f t="shared" si="3"/>
        <v>1841191</v>
      </c>
      <c r="O54" s="132">
        <f t="shared" si="3"/>
        <v>2044255</v>
      </c>
      <c r="P54" s="132">
        <f t="shared" si="3"/>
        <v>2141978</v>
      </c>
      <c r="Q54" s="132">
        <f t="shared" si="3"/>
        <v>2173220</v>
      </c>
    </row>
    <row r="55" spans="2:17">
      <c r="B55" s="128"/>
      <c r="C55" s="128"/>
      <c r="D55" s="98"/>
      <c r="E55" s="132"/>
      <c r="F55" s="132"/>
      <c r="G55" s="132"/>
      <c r="H55" s="132"/>
      <c r="I55" s="132"/>
      <c r="J55" s="132"/>
      <c r="K55" s="132"/>
      <c r="L55" s="132"/>
      <c r="M55" s="132"/>
    </row>
    <row r="56" spans="2:17">
      <c r="B56" s="96"/>
      <c r="C56" s="128" t="s">
        <v>65</v>
      </c>
      <c r="D56" s="98"/>
      <c r="E56" s="142">
        <f>MEDIAN(E17:Q48)</f>
        <v>41005.5</v>
      </c>
      <c r="F56" s="132"/>
      <c r="G56" s="132"/>
      <c r="H56" s="132"/>
      <c r="I56" s="132"/>
      <c r="J56" s="132"/>
      <c r="K56" s="132"/>
      <c r="L56" s="132"/>
      <c r="M56" s="132"/>
    </row>
    <row r="57" spans="2:17">
      <c r="B57" s="96"/>
      <c r="C57" s="128" t="s">
        <v>126</v>
      </c>
      <c r="D57" s="98"/>
      <c r="E57" s="142">
        <f>AVERAGE(E17:Q48)</f>
        <v>58693.137019230766</v>
      </c>
      <c r="F57" s="133"/>
      <c r="G57" s="133"/>
      <c r="H57" s="133"/>
      <c r="I57" s="133"/>
      <c r="J57" s="133"/>
      <c r="K57" s="133"/>
      <c r="L57" s="133"/>
      <c r="M57" s="133"/>
    </row>
    <row r="58" spans="2:17">
      <c r="B58" s="96"/>
      <c r="C58" s="128" t="s">
        <v>127</v>
      </c>
      <c r="D58" s="98"/>
      <c r="E58" s="142">
        <f>STDEV(E17:Q48)</f>
        <v>64300.909519794091</v>
      </c>
      <c r="F58" s="131"/>
      <c r="G58" s="131"/>
      <c r="H58" s="131"/>
      <c r="I58" s="131"/>
      <c r="J58" s="131"/>
      <c r="K58" s="131"/>
      <c r="L58" s="131"/>
      <c r="M58" s="131"/>
    </row>
    <row r="59" spans="2:17">
      <c r="E59" s="144"/>
      <c r="F59" s="134"/>
      <c r="G59" s="134"/>
      <c r="H59" s="134"/>
      <c r="I59" s="134"/>
      <c r="J59" s="134"/>
      <c r="K59" s="134"/>
      <c r="L59" s="134"/>
      <c r="M59" s="134"/>
    </row>
    <row r="60" spans="2:17">
      <c r="C60" s="128" t="s">
        <v>124</v>
      </c>
      <c r="E60" s="142">
        <f>MAX(E17:Q48)</f>
        <v>397513</v>
      </c>
    </row>
    <row r="61" spans="2:17">
      <c r="C61" s="135" t="s">
        <v>125</v>
      </c>
      <c r="E61" s="142">
        <f>MIN(E17:Q48)</f>
        <v>1266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C628-400A-4456-AAF9-D97DC7C4DF88}">
  <sheetPr>
    <tabColor rgb="FF0070C0"/>
  </sheetPr>
  <dimension ref="B5:Q61"/>
  <sheetViews>
    <sheetView topLeftCell="K1" zoomScale="88" workbookViewId="0">
      <selection activeCell="G22" sqref="G22"/>
    </sheetView>
  </sheetViews>
  <sheetFormatPr baseColWidth="10" defaultColWidth="8.88671875" defaultRowHeight="14.4"/>
  <cols>
    <col min="1" max="2" width="8.88671875" style="103"/>
    <col min="3" max="3" width="26.109375" style="103" bestFit="1" customWidth="1"/>
    <col min="4" max="4" width="1.77734375" style="103" customWidth="1"/>
    <col min="5" max="28" width="20.77734375" style="103" customWidth="1"/>
    <col min="29" max="16384" width="8.88671875" style="103"/>
  </cols>
  <sheetData>
    <row r="5" spans="2:17">
      <c r="B5" s="96"/>
      <c r="C5" s="97" t="s">
        <v>1</v>
      </c>
      <c r="D5" s="98"/>
      <c r="E5" s="99" t="s">
        <v>68</v>
      </c>
      <c r="F5" s="100" t="s">
        <v>68</v>
      </c>
      <c r="G5" s="101" t="s">
        <v>68</v>
      </c>
      <c r="H5" s="102" t="s">
        <v>68</v>
      </c>
      <c r="I5" s="136" t="s">
        <v>68</v>
      </c>
      <c r="J5" s="99" t="s">
        <v>68</v>
      </c>
      <c r="K5" s="100" t="s">
        <v>68</v>
      </c>
      <c r="L5" s="101" t="s">
        <v>68</v>
      </c>
      <c r="M5" s="102" t="s">
        <v>68</v>
      </c>
      <c r="N5" s="136" t="s">
        <v>68</v>
      </c>
      <c r="O5" s="99" t="s">
        <v>68</v>
      </c>
      <c r="P5" s="100" t="s">
        <v>68</v>
      </c>
      <c r="Q5" s="101" t="s">
        <v>68</v>
      </c>
    </row>
    <row r="6" spans="2:17">
      <c r="B6" s="96"/>
      <c r="C6" s="97" t="s">
        <v>24</v>
      </c>
      <c r="D6" s="98"/>
      <c r="E6" s="99">
        <v>0</v>
      </c>
      <c r="F6" s="100">
        <v>0</v>
      </c>
      <c r="G6" s="101">
        <v>0</v>
      </c>
      <c r="H6" s="102">
        <v>0</v>
      </c>
      <c r="I6" s="136">
        <v>0</v>
      </c>
      <c r="J6" s="99">
        <v>0</v>
      </c>
      <c r="K6" s="100">
        <v>0</v>
      </c>
      <c r="L6" s="101">
        <v>0</v>
      </c>
      <c r="M6" s="102">
        <v>0</v>
      </c>
      <c r="N6" s="136">
        <v>0</v>
      </c>
      <c r="O6" s="99">
        <v>0</v>
      </c>
      <c r="P6" s="100">
        <v>0</v>
      </c>
      <c r="Q6" s="101">
        <v>0</v>
      </c>
    </row>
    <row r="7" spans="2:17">
      <c r="B7" s="96"/>
      <c r="C7" s="97" t="s">
        <v>25</v>
      </c>
      <c r="D7" s="98"/>
      <c r="E7" s="104">
        <v>0.1</v>
      </c>
      <c r="F7" s="105">
        <v>0.1</v>
      </c>
      <c r="G7" s="106">
        <v>0.1</v>
      </c>
      <c r="H7" s="107">
        <v>0.1</v>
      </c>
      <c r="I7" s="137">
        <v>0.1</v>
      </c>
      <c r="J7" s="104">
        <v>0.1</v>
      </c>
      <c r="K7" s="105">
        <v>0.1</v>
      </c>
      <c r="L7" s="106">
        <v>0.1</v>
      </c>
      <c r="M7" s="107">
        <v>0.1</v>
      </c>
      <c r="N7" s="137">
        <v>0.1</v>
      </c>
      <c r="O7" s="104">
        <v>0.1</v>
      </c>
      <c r="P7" s="105">
        <v>0.1</v>
      </c>
      <c r="Q7" s="106">
        <v>0.1</v>
      </c>
    </row>
    <row r="8" spans="2:17">
      <c r="B8" s="96"/>
      <c r="C8" s="97" t="s">
        <v>0</v>
      </c>
      <c r="D8" s="98"/>
      <c r="E8" s="99" t="s">
        <v>132</v>
      </c>
      <c r="F8" s="100" t="s">
        <v>132</v>
      </c>
      <c r="G8" s="101" t="s">
        <v>132</v>
      </c>
      <c r="H8" s="102" t="s">
        <v>132</v>
      </c>
      <c r="I8" s="136" t="s">
        <v>132</v>
      </c>
      <c r="J8" s="99" t="s">
        <v>132</v>
      </c>
      <c r="K8" s="100" t="s">
        <v>132</v>
      </c>
      <c r="L8" s="101" t="s">
        <v>132</v>
      </c>
      <c r="M8" s="102" t="s">
        <v>132</v>
      </c>
      <c r="N8" s="136" t="s">
        <v>132</v>
      </c>
      <c r="O8" s="99" t="s">
        <v>132</v>
      </c>
      <c r="P8" s="100" t="s">
        <v>132</v>
      </c>
      <c r="Q8" s="101" t="s">
        <v>132</v>
      </c>
    </row>
    <row r="9" spans="2:17">
      <c r="B9" s="96"/>
      <c r="C9" s="97" t="s">
        <v>26</v>
      </c>
      <c r="D9" s="98"/>
      <c r="E9" s="104" t="s">
        <v>70</v>
      </c>
      <c r="F9" s="105" t="s">
        <v>70</v>
      </c>
      <c r="G9" s="106" t="s">
        <v>70</v>
      </c>
      <c r="H9" s="107" t="s">
        <v>70</v>
      </c>
      <c r="I9" s="137" t="s">
        <v>70</v>
      </c>
      <c r="J9" s="104" t="s">
        <v>70</v>
      </c>
      <c r="K9" s="105" t="s">
        <v>70</v>
      </c>
      <c r="L9" s="106" t="s">
        <v>70</v>
      </c>
      <c r="M9" s="107" t="s">
        <v>70</v>
      </c>
      <c r="N9" s="137" t="s">
        <v>70</v>
      </c>
      <c r="O9" s="104" t="s">
        <v>70</v>
      </c>
      <c r="P9" s="105" t="s">
        <v>70</v>
      </c>
      <c r="Q9" s="106" t="s">
        <v>70</v>
      </c>
    </row>
    <row r="10" spans="2:17">
      <c r="B10" s="96"/>
      <c r="C10" s="97" t="s">
        <v>27</v>
      </c>
      <c r="D10" s="98"/>
      <c r="E10" s="108" t="s">
        <v>133</v>
      </c>
      <c r="F10" s="109" t="s">
        <v>133</v>
      </c>
      <c r="G10" s="110" t="s">
        <v>133</v>
      </c>
      <c r="H10" s="111" t="s">
        <v>133</v>
      </c>
      <c r="I10" s="138" t="s">
        <v>133</v>
      </c>
      <c r="J10" s="108" t="s">
        <v>133</v>
      </c>
      <c r="K10" s="109" t="s">
        <v>133</v>
      </c>
      <c r="L10" s="110" t="s">
        <v>133</v>
      </c>
      <c r="M10" s="111" t="s">
        <v>133</v>
      </c>
      <c r="N10" s="138" t="s">
        <v>133</v>
      </c>
      <c r="O10" s="108" t="s">
        <v>133</v>
      </c>
      <c r="P10" s="109" t="s">
        <v>133</v>
      </c>
      <c r="Q10" s="110" t="s">
        <v>133</v>
      </c>
    </row>
    <row r="11" spans="2:17">
      <c r="B11" s="96"/>
      <c r="C11" s="97" t="s">
        <v>2</v>
      </c>
      <c r="D11" s="98"/>
      <c r="E11" s="112" t="s">
        <v>7</v>
      </c>
      <c r="F11" s="113" t="s">
        <v>7</v>
      </c>
      <c r="G11" s="114" t="s">
        <v>7</v>
      </c>
      <c r="H11" s="115" t="s">
        <v>7</v>
      </c>
      <c r="I11" s="139" t="s">
        <v>7</v>
      </c>
      <c r="J11" s="112" t="s">
        <v>7</v>
      </c>
      <c r="K11" s="113" t="s">
        <v>7</v>
      </c>
      <c r="L11" s="114" t="s">
        <v>7</v>
      </c>
      <c r="M11" s="115" t="s">
        <v>7</v>
      </c>
      <c r="N11" s="139" t="s">
        <v>7</v>
      </c>
      <c r="O11" s="112" t="s">
        <v>7</v>
      </c>
      <c r="P11" s="113" t="s">
        <v>7</v>
      </c>
      <c r="Q11" s="114" t="s">
        <v>7</v>
      </c>
    </row>
    <row r="12" spans="2:17">
      <c r="B12" s="96"/>
      <c r="C12" s="97" t="s">
        <v>3</v>
      </c>
      <c r="D12" s="98"/>
      <c r="E12" s="116" t="s">
        <v>74</v>
      </c>
      <c r="F12" s="117" t="s">
        <v>74</v>
      </c>
      <c r="G12" s="118" t="s">
        <v>74</v>
      </c>
      <c r="H12" s="119" t="s">
        <v>74</v>
      </c>
      <c r="I12" s="140" t="s">
        <v>74</v>
      </c>
      <c r="J12" s="116" t="s">
        <v>74</v>
      </c>
      <c r="K12" s="117" t="s">
        <v>74</v>
      </c>
      <c r="L12" s="118" t="s">
        <v>74</v>
      </c>
      <c r="M12" s="119" t="s">
        <v>74</v>
      </c>
      <c r="N12" s="140" t="s">
        <v>74</v>
      </c>
      <c r="O12" s="116" t="s">
        <v>74</v>
      </c>
      <c r="P12" s="117" t="s">
        <v>74</v>
      </c>
      <c r="Q12" s="118" t="s">
        <v>74</v>
      </c>
    </row>
    <row r="13" spans="2:17">
      <c r="B13" s="96"/>
      <c r="C13" s="97" t="s">
        <v>28</v>
      </c>
      <c r="D13" s="98"/>
      <c r="E13" s="120">
        <v>2011</v>
      </c>
      <c r="F13" s="121">
        <f>E13+1</f>
        <v>2012</v>
      </c>
      <c r="G13" s="122">
        <f t="shared" ref="G13:Q13" si="0">F13+1</f>
        <v>2013</v>
      </c>
      <c r="H13" s="123">
        <f t="shared" si="0"/>
        <v>2014</v>
      </c>
      <c r="I13" s="141">
        <f t="shared" si="0"/>
        <v>2015</v>
      </c>
      <c r="J13" s="120">
        <f t="shared" si="0"/>
        <v>2016</v>
      </c>
      <c r="K13" s="121">
        <f t="shared" si="0"/>
        <v>2017</v>
      </c>
      <c r="L13" s="122">
        <f t="shared" si="0"/>
        <v>2018</v>
      </c>
      <c r="M13" s="123">
        <f t="shared" si="0"/>
        <v>2019</v>
      </c>
      <c r="N13" s="141">
        <f t="shared" si="0"/>
        <v>2020</v>
      </c>
      <c r="O13" s="120">
        <f t="shared" si="0"/>
        <v>2021</v>
      </c>
      <c r="P13" s="121">
        <f t="shared" si="0"/>
        <v>2022</v>
      </c>
      <c r="Q13" s="122">
        <f t="shared" si="0"/>
        <v>2023</v>
      </c>
    </row>
    <row r="14" spans="2:17">
      <c r="B14" s="96"/>
      <c r="C14" s="96"/>
      <c r="D14" s="98"/>
      <c r="E14" s="124"/>
      <c r="F14" s="124"/>
      <c r="G14" s="124"/>
      <c r="H14" s="124"/>
      <c r="I14" s="124"/>
      <c r="J14" s="124"/>
      <c r="K14" s="124"/>
      <c r="L14" s="124"/>
      <c r="O14" s="124"/>
      <c r="P14" s="124"/>
      <c r="Q14" s="124"/>
    </row>
    <row r="15" spans="2:17">
      <c r="B15" s="96"/>
      <c r="C15" s="96"/>
      <c r="D15" s="98"/>
      <c r="E15" s="124"/>
      <c r="F15" s="124"/>
      <c r="G15" s="124"/>
      <c r="H15" s="124"/>
      <c r="I15" s="124"/>
      <c r="J15" s="124"/>
      <c r="K15" s="124"/>
      <c r="L15" s="124"/>
      <c r="M15" s="124"/>
      <c r="O15" s="124"/>
      <c r="P15" s="124"/>
      <c r="Q15" s="124"/>
    </row>
    <row r="16" spans="2:17">
      <c r="B16" s="125" t="s">
        <v>29</v>
      </c>
      <c r="C16" s="125" t="s">
        <v>30</v>
      </c>
      <c r="D16" s="126"/>
      <c r="E16" s="127">
        <v>1</v>
      </c>
      <c r="F16" s="127">
        <v>2</v>
      </c>
      <c r="G16" s="127">
        <v>3</v>
      </c>
      <c r="H16" s="127">
        <v>4</v>
      </c>
      <c r="I16" s="127">
        <v>5</v>
      </c>
      <c r="J16" s="127">
        <v>6</v>
      </c>
      <c r="K16" s="127">
        <v>7</v>
      </c>
      <c r="L16" s="127">
        <v>8</v>
      </c>
      <c r="M16" s="127">
        <v>9</v>
      </c>
      <c r="N16" s="127">
        <v>10</v>
      </c>
      <c r="O16" s="127">
        <v>11</v>
      </c>
      <c r="P16" s="127">
        <v>12</v>
      </c>
      <c r="Q16" s="127">
        <v>13</v>
      </c>
    </row>
    <row r="17" spans="2:17">
      <c r="B17" s="128">
        <v>1</v>
      </c>
      <c r="C17" s="129" t="s">
        <v>31</v>
      </c>
      <c r="D17" s="98"/>
      <c r="E17" s="130">
        <v>229</v>
      </c>
      <c r="F17" s="130">
        <v>190</v>
      </c>
      <c r="G17" s="130">
        <v>170</v>
      </c>
      <c r="H17" s="130">
        <v>246</v>
      </c>
      <c r="I17" s="130">
        <v>211</v>
      </c>
      <c r="J17" s="130">
        <v>233</v>
      </c>
      <c r="K17" s="131">
        <v>258</v>
      </c>
      <c r="L17" s="131">
        <v>287</v>
      </c>
      <c r="M17" s="131">
        <v>274</v>
      </c>
      <c r="N17" s="146">
        <v>224</v>
      </c>
      <c r="O17" s="130">
        <v>229</v>
      </c>
      <c r="P17" s="130">
        <v>236</v>
      </c>
      <c r="Q17" s="130">
        <v>252</v>
      </c>
    </row>
    <row r="18" spans="2:17">
      <c r="B18" s="128">
        <v>2</v>
      </c>
      <c r="C18" s="129" t="s">
        <v>32</v>
      </c>
      <c r="D18" s="98"/>
      <c r="E18" s="130">
        <v>673</v>
      </c>
      <c r="F18" s="130">
        <v>789</v>
      </c>
      <c r="G18" s="130">
        <v>922</v>
      </c>
      <c r="H18" s="130">
        <v>1153</v>
      </c>
      <c r="I18" s="130">
        <v>1229</v>
      </c>
      <c r="J18" s="130">
        <v>1515</v>
      </c>
      <c r="K18" s="131">
        <v>2441</v>
      </c>
      <c r="L18" s="131">
        <v>3196</v>
      </c>
      <c r="M18" s="131">
        <v>3088</v>
      </c>
      <c r="N18" s="146">
        <v>3098</v>
      </c>
      <c r="O18" s="130">
        <v>3245</v>
      </c>
      <c r="P18" s="130">
        <v>3019</v>
      </c>
      <c r="Q18" s="130">
        <v>2638</v>
      </c>
    </row>
    <row r="19" spans="2:17">
      <c r="B19" s="128">
        <v>3</v>
      </c>
      <c r="C19" s="129" t="s">
        <v>33</v>
      </c>
      <c r="D19" s="98"/>
      <c r="E19" s="130">
        <v>80</v>
      </c>
      <c r="F19" s="130">
        <v>82</v>
      </c>
      <c r="G19" s="130">
        <v>89</v>
      </c>
      <c r="H19" s="130">
        <v>109</v>
      </c>
      <c r="I19" s="130">
        <v>201</v>
      </c>
      <c r="J19" s="130">
        <v>272</v>
      </c>
      <c r="K19" s="131">
        <v>693</v>
      </c>
      <c r="L19" s="131">
        <v>244</v>
      </c>
      <c r="M19" s="131">
        <v>170</v>
      </c>
      <c r="N19" s="146">
        <v>122</v>
      </c>
      <c r="O19" s="130">
        <v>127</v>
      </c>
      <c r="P19" s="130">
        <v>118</v>
      </c>
      <c r="Q19" s="130">
        <v>113</v>
      </c>
    </row>
    <row r="20" spans="2:17">
      <c r="B20" s="128">
        <v>4</v>
      </c>
      <c r="C20" s="129" t="s">
        <v>34</v>
      </c>
      <c r="D20" s="98"/>
      <c r="E20" s="130">
        <v>120</v>
      </c>
      <c r="F20" s="130">
        <v>128</v>
      </c>
      <c r="G20" s="130">
        <v>137</v>
      </c>
      <c r="H20" s="130">
        <v>147</v>
      </c>
      <c r="I20" s="130">
        <v>122</v>
      </c>
      <c r="J20" s="130">
        <v>170</v>
      </c>
      <c r="K20" s="131">
        <v>143</v>
      </c>
      <c r="L20" s="131">
        <v>160</v>
      </c>
      <c r="M20" s="131">
        <v>140</v>
      </c>
      <c r="N20" s="146">
        <v>125</v>
      </c>
      <c r="O20" s="130">
        <v>179</v>
      </c>
      <c r="P20" s="130">
        <v>214</v>
      </c>
      <c r="Q20" s="130">
        <v>228</v>
      </c>
    </row>
    <row r="21" spans="2:17">
      <c r="B21" s="128">
        <v>5</v>
      </c>
      <c r="C21" s="129" t="s">
        <v>35</v>
      </c>
      <c r="D21" s="98"/>
      <c r="E21" s="130">
        <v>946</v>
      </c>
      <c r="F21" s="130">
        <v>1059</v>
      </c>
      <c r="G21" s="130">
        <v>948</v>
      </c>
      <c r="H21" s="130">
        <v>723</v>
      </c>
      <c r="I21" s="130">
        <v>551</v>
      </c>
      <c r="J21" s="130">
        <v>489</v>
      </c>
      <c r="K21" s="131">
        <v>485</v>
      </c>
      <c r="L21" s="131">
        <v>492</v>
      </c>
      <c r="M21" s="131">
        <v>473</v>
      </c>
      <c r="N21" s="146">
        <v>414</v>
      </c>
      <c r="O21" s="130">
        <v>383</v>
      </c>
      <c r="P21" s="130">
        <v>415</v>
      </c>
      <c r="Q21" s="130">
        <v>418</v>
      </c>
    </row>
    <row r="22" spans="2:17">
      <c r="B22" s="128">
        <v>6</v>
      </c>
      <c r="C22" s="129" t="s">
        <v>36</v>
      </c>
      <c r="D22" s="98"/>
      <c r="E22" s="130">
        <v>244</v>
      </c>
      <c r="F22" s="130">
        <v>379</v>
      </c>
      <c r="G22" s="130">
        <v>243</v>
      </c>
      <c r="H22" s="130">
        <v>153</v>
      </c>
      <c r="I22" s="130">
        <v>227</v>
      </c>
      <c r="J22" s="130">
        <v>619</v>
      </c>
      <c r="K22" s="131">
        <v>793</v>
      </c>
      <c r="L22" s="131">
        <v>738</v>
      </c>
      <c r="M22" s="131">
        <v>790</v>
      </c>
      <c r="N22" s="146">
        <v>664</v>
      </c>
      <c r="O22" s="130">
        <v>624</v>
      </c>
      <c r="P22" s="130">
        <v>919</v>
      </c>
      <c r="Q22" s="130">
        <v>954</v>
      </c>
    </row>
    <row r="23" spans="2:17">
      <c r="B23" s="128">
        <v>7</v>
      </c>
      <c r="C23" s="129" t="s">
        <v>37</v>
      </c>
      <c r="D23" s="98"/>
      <c r="E23" s="130">
        <v>1632</v>
      </c>
      <c r="F23" s="130">
        <v>1612</v>
      </c>
      <c r="G23" s="130">
        <v>1619</v>
      </c>
      <c r="H23" s="130">
        <v>1618</v>
      </c>
      <c r="I23" s="130">
        <v>1588</v>
      </c>
      <c r="J23" s="130">
        <v>1512</v>
      </c>
      <c r="K23" s="131">
        <v>1382</v>
      </c>
      <c r="L23" s="131">
        <v>1300</v>
      </c>
      <c r="M23" s="131">
        <v>1206</v>
      </c>
      <c r="N23" s="146">
        <v>1093</v>
      </c>
      <c r="O23" s="130">
        <v>1212</v>
      </c>
      <c r="P23" s="130">
        <v>1166</v>
      </c>
      <c r="Q23" s="130">
        <v>1312</v>
      </c>
    </row>
    <row r="24" spans="2:17">
      <c r="B24" s="128">
        <v>8</v>
      </c>
      <c r="C24" s="129" t="s">
        <v>38</v>
      </c>
      <c r="D24" s="98"/>
      <c r="E24" s="130">
        <v>3555</v>
      </c>
      <c r="F24" s="130">
        <v>2479</v>
      </c>
      <c r="G24" s="130">
        <v>1824</v>
      </c>
      <c r="H24" s="130">
        <v>1422</v>
      </c>
      <c r="I24" s="130">
        <v>1286</v>
      </c>
      <c r="J24" s="130">
        <v>1547</v>
      </c>
      <c r="K24" s="131">
        <v>1919</v>
      </c>
      <c r="L24" s="131">
        <v>2131</v>
      </c>
      <c r="M24" s="131">
        <v>2491</v>
      </c>
      <c r="N24" s="146">
        <v>2597</v>
      </c>
      <c r="O24" s="130">
        <v>2432</v>
      </c>
      <c r="P24" s="130">
        <v>2102</v>
      </c>
      <c r="Q24" s="130">
        <v>2116</v>
      </c>
    </row>
    <row r="25" spans="2:17">
      <c r="B25" s="128">
        <v>9</v>
      </c>
      <c r="C25" s="129" t="s">
        <v>39</v>
      </c>
      <c r="D25" s="98"/>
      <c r="E25" s="130">
        <v>1528</v>
      </c>
      <c r="F25" s="130">
        <v>1500</v>
      </c>
      <c r="G25" s="130">
        <v>1464</v>
      </c>
      <c r="H25" s="130">
        <v>1450</v>
      </c>
      <c r="I25" s="130">
        <v>1641</v>
      </c>
      <c r="J25" s="130">
        <v>1640</v>
      </c>
      <c r="K25" s="131">
        <v>1853</v>
      </c>
      <c r="L25" s="131">
        <v>2026</v>
      </c>
      <c r="M25" s="131">
        <v>2069</v>
      </c>
      <c r="N25" s="146">
        <v>1839</v>
      </c>
      <c r="O25" s="130">
        <v>1605</v>
      </c>
      <c r="P25" s="130">
        <v>1512</v>
      </c>
      <c r="Q25" s="130">
        <v>1520</v>
      </c>
    </row>
    <row r="26" spans="2:17">
      <c r="B26" s="128">
        <v>10</v>
      </c>
      <c r="C26" s="129" t="s">
        <v>40</v>
      </c>
      <c r="D26" s="98"/>
      <c r="E26" s="130">
        <v>1037</v>
      </c>
      <c r="F26" s="130">
        <v>924</v>
      </c>
      <c r="G26" s="130">
        <v>756</v>
      </c>
      <c r="H26" s="130">
        <v>612</v>
      </c>
      <c r="I26" s="130">
        <v>496</v>
      </c>
      <c r="J26" s="130">
        <v>466</v>
      </c>
      <c r="K26" s="131">
        <v>450</v>
      </c>
      <c r="L26" s="131">
        <v>412</v>
      </c>
      <c r="M26" s="131">
        <v>375</v>
      </c>
      <c r="N26" s="146">
        <v>326</v>
      </c>
      <c r="O26" s="130">
        <v>379</v>
      </c>
      <c r="P26" s="130">
        <v>363</v>
      </c>
      <c r="Q26" s="130">
        <v>301</v>
      </c>
    </row>
    <row r="27" spans="2:17">
      <c r="B27" s="128">
        <v>11</v>
      </c>
      <c r="C27" s="129" t="s">
        <v>41</v>
      </c>
      <c r="D27" s="98"/>
      <c r="E27" s="130">
        <v>1457</v>
      </c>
      <c r="F27" s="130">
        <v>1872</v>
      </c>
      <c r="G27" s="130">
        <v>2035</v>
      </c>
      <c r="H27" s="130">
        <v>2182</v>
      </c>
      <c r="I27" s="130">
        <v>2414</v>
      </c>
      <c r="J27" s="130">
        <v>2586</v>
      </c>
      <c r="K27" s="131">
        <v>3378</v>
      </c>
      <c r="L27" s="131">
        <v>4319</v>
      </c>
      <c r="M27" s="131">
        <v>4512</v>
      </c>
      <c r="N27" s="146">
        <v>4959</v>
      </c>
      <c r="O27" s="130">
        <v>3703</v>
      </c>
      <c r="P27" s="130">
        <v>3534</v>
      </c>
      <c r="Q27" s="130">
        <v>3666</v>
      </c>
    </row>
    <row r="28" spans="2:17">
      <c r="B28" s="128">
        <v>12</v>
      </c>
      <c r="C28" s="129" t="s">
        <v>42</v>
      </c>
      <c r="D28" s="98"/>
      <c r="E28" s="130">
        <v>2703</v>
      </c>
      <c r="F28" s="130">
        <v>2754</v>
      </c>
      <c r="G28" s="130">
        <v>2581</v>
      </c>
      <c r="H28" s="130">
        <v>2197</v>
      </c>
      <c r="I28" s="130">
        <v>2722</v>
      </c>
      <c r="J28" s="130">
        <v>2865</v>
      </c>
      <c r="K28" s="131">
        <v>2889</v>
      </c>
      <c r="L28" s="131">
        <v>2749</v>
      </c>
      <c r="M28" s="131">
        <v>2050</v>
      </c>
      <c r="N28" s="146">
        <v>1482</v>
      </c>
      <c r="O28" s="130">
        <v>1563</v>
      </c>
      <c r="P28" s="130">
        <v>1586</v>
      </c>
      <c r="Q28" s="130">
        <v>1834</v>
      </c>
    </row>
    <row r="29" spans="2:17">
      <c r="B29" s="128">
        <v>13</v>
      </c>
      <c r="C29" s="129" t="s">
        <v>43</v>
      </c>
      <c r="D29" s="98"/>
      <c r="E29" s="130">
        <v>371</v>
      </c>
      <c r="F29" s="130">
        <v>715</v>
      </c>
      <c r="G29" s="130">
        <v>828</v>
      </c>
      <c r="H29" s="130">
        <v>738</v>
      </c>
      <c r="I29" s="130">
        <v>651</v>
      </c>
      <c r="J29" s="130">
        <v>675</v>
      </c>
      <c r="K29" s="131">
        <v>722</v>
      </c>
      <c r="L29" s="131">
        <v>753</v>
      </c>
      <c r="M29" s="131">
        <v>666</v>
      </c>
      <c r="N29" s="146">
        <v>558</v>
      </c>
      <c r="O29" s="130">
        <v>551</v>
      </c>
      <c r="P29" s="130">
        <v>564</v>
      </c>
      <c r="Q29" s="130">
        <v>399</v>
      </c>
    </row>
    <row r="30" spans="2:17">
      <c r="B30" s="128">
        <v>14</v>
      </c>
      <c r="C30" s="129" t="s">
        <v>44</v>
      </c>
      <c r="D30" s="98"/>
      <c r="E30" s="130">
        <v>1976</v>
      </c>
      <c r="F30" s="130">
        <v>1933</v>
      </c>
      <c r="G30" s="130">
        <v>1848</v>
      </c>
      <c r="H30" s="130">
        <v>1698</v>
      </c>
      <c r="I30" s="130">
        <v>1798</v>
      </c>
      <c r="J30" s="130">
        <v>2075</v>
      </c>
      <c r="K30" s="131">
        <v>2136</v>
      </c>
      <c r="L30" s="131">
        <v>2795</v>
      </c>
      <c r="M30" s="131">
        <v>2816</v>
      </c>
      <c r="N30" s="146">
        <v>2696</v>
      </c>
      <c r="O30" s="130">
        <v>2811</v>
      </c>
      <c r="P30" s="130">
        <v>2689</v>
      </c>
      <c r="Q30" s="130">
        <v>2522</v>
      </c>
    </row>
    <row r="31" spans="2:17">
      <c r="B31" s="128">
        <v>15</v>
      </c>
      <c r="C31" s="129" t="s">
        <v>45</v>
      </c>
      <c r="D31" s="98"/>
      <c r="E31" s="130">
        <v>2825</v>
      </c>
      <c r="F31" s="130">
        <v>3804</v>
      </c>
      <c r="G31" s="130">
        <v>3931</v>
      </c>
      <c r="H31" s="130">
        <v>4020</v>
      </c>
      <c r="I31" s="130">
        <v>3157</v>
      </c>
      <c r="J31" s="130">
        <v>2956</v>
      </c>
      <c r="K31" s="131">
        <v>3318</v>
      </c>
      <c r="L31" s="131">
        <v>3454</v>
      </c>
      <c r="M31" s="131">
        <v>3593</v>
      </c>
      <c r="N31" s="146">
        <v>3726</v>
      </c>
      <c r="O31" s="130">
        <v>3863</v>
      </c>
      <c r="P31" s="130">
        <v>3960</v>
      </c>
      <c r="Q31" s="130">
        <v>3843</v>
      </c>
    </row>
    <row r="32" spans="2:17">
      <c r="B32" s="128">
        <v>16</v>
      </c>
      <c r="C32" s="129" t="s">
        <v>46</v>
      </c>
      <c r="D32" s="98"/>
      <c r="E32" s="130">
        <v>2272</v>
      </c>
      <c r="F32" s="130">
        <v>2287</v>
      </c>
      <c r="G32" s="130">
        <v>2410</v>
      </c>
      <c r="H32" s="130">
        <v>2365</v>
      </c>
      <c r="I32" s="130">
        <v>2053</v>
      </c>
      <c r="J32" s="130">
        <v>2381</v>
      </c>
      <c r="K32" s="131">
        <v>2275</v>
      </c>
      <c r="L32" s="131">
        <v>2297</v>
      </c>
      <c r="M32" s="131">
        <v>2700</v>
      </c>
      <c r="N32" s="146">
        <v>2942</v>
      </c>
      <c r="O32" s="130">
        <v>3265</v>
      </c>
      <c r="P32" s="130">
        <v>3077</v>
      </c>
      <c r="Q32" s="130">
        <v>2696</v>
      </c>
    </row>
    <row r="33" spans="2:17">
      <c r="B33" s="128">
        <v>17</v>
      </c>
      <c r="C33" s="129" t="s">
        <v>47</v>
      </c>
      <c r="D33" s="98"/>
      <c r="E33" s="130">
        <v>1098</v>
      </c>
      <c r="F33" s="130">
        <v>1425</v>
      </c>
      <c r="G33" s="130">
        <v>1178</v>
      </c>
      <c r="H33" s="130">
        <v>860</v>
      </c>
      <c r="I33" s="130">
        <v>866</v>
      </c>
      <c r="J33" s="130">
        <v>863</v>
      </c>
      <c r="K33" s="131">
        <v>855</v>
      </c>
      <c r="L33" s="131">
        <v>1028</v>
      </c>
      <c r="M33" s="131">
        <v>1201</v>
      </c>
      <c r="N33" s="146">
        <v>1068</v>
      </c>
      <c r="O33" s="130">
        <v>1346</v>
      </c>
      <c r="P33" s="130">
        <v>1382</v>
      </c>
      <c r="Q33" s="130">
        <v>1639</v>
      </c>
    </row>
    <row r="34" spans="2:17">
      <c r="B34" s="128">
        <v>18</v>
      </c>
      <c r="C34" s="129" t="s">
        <v>48</v>
      </c>
      <c r="D34" s="98"/>
      <c r="E34" s="130">
        <v>710</v>
      </c>
      <c r="F34" s="130">
        <v>442</v>
      </c>
      <c r="G34" s="130">
        <v>275</v>
      </c>
      <c r="H34" s="130">
        <v>191</v>
      </c>
      <c r="I34" s="130">
        <v>147</v>
      </c>
      <c r="J34" s="130">
        <v>84</v>
      </c>
      <c r="K34" s="131">
        <v>294</v>
      </c>
      <c r="L34" s="131">
        <v>450</v>
      </c>
      <c r="M34" s="131">
        <v>275</v>
      </c>
      <c r="N34" s="146">
        <v>320</v>
      </c>
      <c r="O34" s="130">
        <v>382</v>
      </c>
      <c r="P34" s="130">
        <v>354</v>
      </c>
      <c r="Q34" s="130">
        <v>372</v>
      </c>
    </row>
    <row r="35" spans="2:17">
      <c r="B35" s="128">
        <v>19</v>
      </c>
      <c r="C35" s="129" t="s">
        <v>49</v>
      </c>
      <c r="D35" s="98"/>
      <c r="E35" s="130">
        <v>2512</v>
      </c>
      <c r="F35" s="130">
        <v>1989</v>
      </c>
      <c r="G35" s="130">
        <v>1251</v>
      </c>
      <c r="H35" s="130">
        <v>981</v>
      </c>
      <c r="I35" s="130">
        <v>989</v>
      </c>
      <c r="J35" s="130">
        <v>1174</v>
      </c>
      <c r="K35" s="131">
        <v>1142</v>
      </c>
      <c r="L35" s="131">
        <v>1363</v>
      </c>
      <c r="M35" s="131">
        <v>1521</v>
      </c>
      <c r="N35" s="146">
        <v>1414</v>
      </c>
      <c r="O35" s="130">
        <v>1754</v>
      </c>
      <c r="P35" s="130">
        <v>2039</v>
      </c>
      <c r="Q35" s="130">
        <v>2017</v>
      </c>
    </row>
    <row r="36" spans="2:17">
      <c r="B36" s="128">
        <v>20</v>
      </c>
      <c r="C36" s="129" t="s">
        <v>50</v>
      </c>
      <c r="D36" s="98"/>
      <c r="E36" s="130">
        <v>761</v>
      </c>
      <c r="F36" s="130">
        <v>774</v>
      </c>
      <c r="G36" s="130">
        <v>1171</v>
      </c>
      <c r="H36" s="130">
        <v>1405</v>
      </c>
      <c r="I36" s="130">
        <v>424</v>
      </c>
      <c r="J36" s="130">
        <v>1608</v>
      </c>
      <c r="K36" s="131">
        <v>1719</v>
      </c>
      <c r="L36" s="131">
        <v>1772</v>
      </c>
      <c r="M36" s="131">
        <v>1881</v>
      </c>
      <c r="N36" s="146">
        <v>1687</v>
      </c>
      <c r="O36" s="130">
        <v>1763</v>
      </c>
      <c r="P36" s="130">
        <v>1913</v>
      </c>
      <c r="Q36" s="130">
        <v>2100</v>
      </c>
    </row>
    <row r="37" spans="2:17">
      <c r="B37" s="128">
        <v>21</v>
      </c>
      <c r="C37" s="129" t="s">
        <v>51</v>
      </c>
      <c r="D37" s="98"/>
      <c r="E37" s="130">
        <v>1384</v>
      </c>
      <c r="F37" s="130">
        <v>1392</v>
      </c>
      <c r="G37" s="130">
        <v>1067</v>
      </c>
      <c r="H37" s="130">
        <v>900</v>
      </c>
      <c r="I37" s="130">
        <v>1212</v>
      </c>
      <c r="J37" s="130">
        <v>1218</v>
      </c>
      <c r="K37" s="131">
        <v>1674</v>
      </c>
      <c r="L37" s="131">
        <v>2015</v>
      </c>
      <c r="M37" s="131">
        <v>1721</v>
      </c>
      <c r="N37" s="146">
        <v>1318</v>
      </c>
      <c r="O37" s="130">
        <v>1208</v>
      </c>
      <c r="P37" s="130">
        <v>1389</v>
      </c>
      <c r="Q37" s="130">
        <v>1263</v>
      </c>
    </row>
    <row r="38" spans="2:17">
      <c r="B38" s="128">
        <v>22</v>
      </c>
      <c r="C38" s="129" t="s">
        <v>52</v>
      </c>
      <c r="D38" s="98"/>
      <c r="E38" s="130">
        <v>314</v>
      </c>
      <c r="F38" s="130">
        <v>341</v>
      </c>
      <c r="G38" s="130">
        <v>293</v>
      </c>
      <c r="H38" s="130">
        <v>407</v>
      </c>
      <c r="I38" s="130">
        <v>455</v>
      </c>
      <c r="J38" s="130">
        <v>422</v>
      </c>
      <c r="K38" s="131">
        <v>472</v>
      </c>
      <c r="L38" s="131">
        <v>497</v>
      </c>
      <c r="M38" s="131">
        <v>513</v>
      </c>
      <c r="N38" s="146">
        <v>476</v>
      </c>
      <c r="O38" s="130">
        <v>541</v>
      </c>
      <c r="P38" s="130">
        <v>510</v>
      </c>
      <c r="Q38" s="130">
        <v>542</v>
      </c>
    </row>
    <row r="39" spans="2:17">
      <c r="B39" s="128">
        <v>23</v>
      </c>
      <c r="C39" s="129" t="s">
        <v>53</v>
      </c>
      <c r="D39" s="98"/>
      <c r="E39" s="130">
        <v>650</v>
      </c>
      <c r="F39" s="130">
        <v>639</v>
      </c>
      <c r="G39" s="130">
        <v>564</v>
      </c>
      <c r="H39" s="130">
        <v>483</v>
      </c>
      <c r="I39" s="130">
        <v>571</v>
      </c>
      <c r="J39" s="130">
        <v>278</v>
      </c>
      <c r="K39" s="131">
        <v>501</v>
      </c>
      <c r="L39" s="131">
        <v>944</v>
      </c>
      <c r="M39" s="131">
        <v>1516</v>
      </c>
      <c r="N39" s="146">
        <v>1379</v>
      </c>
      <c r="O39" s="130">
        <v>1519</v>
      </c>
      <c r="P39" s="130">
        <v>1486</v>
      </c>
      <c r="Q39" s="130">
        <v>1613</v>
      </c>
    </row>
    <row r="40" spans="2:17">
      <c r="B40" s="128">
        <v>24</v>
      </c>
      <c r="C40" s="129" t="s">
        <v>54</v>
      </c>
      <c r="D40" s="98"/>
      <c r="E40" s="130">
        <v>725</v>
      </c>
      <c r="F40" s="130">
        <v>588</v>
      </c>
      <c r="G40" s="130">
        <v>352</v>
      </c>
      <c r="H40" s="130">
        <v>326</v>
      </c>
      <c r="I40" s="130">
        <v>399</v>
      </c>
      <c r="J40" s="130">
        <v>508</v>
      </c>
      <c r="K40" s="131">
        <v>730</v>
      </c>
      <c r="L40" s="131">
        <v>926</v>
      </c>
      <c r="M40" s="131">
        <v>881</v>
      </c>
      <c r="N40" s="146">
        <v>994</v>
      </c>
      <c r="O40" s="130">
        <v>877</v>
      </c>
      <c r="P40" s="130">
        <v>772</v>
      </c>
      <c r="Q40" s="130">
        <v>751</v>
      </c>
    </row>
    <row r="41" spans="2:17">
      <c r="B41" s="128">
        <v>25</v>
      </c>
      <c r="C41" s="129" t="s">
        <v>55</v>
      </c>
      <c r="D41" s="98"/>
      <c r="E41" s="130">
        <v>2033</v>
      </c>
      <c r="F41" s="130">
        <v>1691</v>
      </c>
      <c r="G41" s="130">
        <v>1493</v>
      </c>
      <c r="H41" s="130">
        <v>1371</v>
      </c>
      <c r="I41" s="130">
        <v>1418</v>
      </c>
      <c r="J41" s="130">
        <v>1555</v>
      </c>
      <c r="K41" s="131">
        <v>1921</v>
      </c>
      <c r="L41" s="131">
        <v>1656</v>
      </c>
      <c r="M41" s="131">
        <v>1444</v>
      </c>
      <c r="N41" s="146">
        <v>1339</v>
      </c>
      <c r="O41" s="130">
        <v>1268</v>
      </c>
      <c r="P41" s="130">
        <v>1126</v>
      </c>
      <c r="Q41" s="130">
        <v>1179</v>
      </c>
    </row>
    <row r="42" spans="2:17">
      <c r="B42" s="128">
        <v>26</v>
      </c>
      <c r="C42" s="129" t="s">
        <v>56</v>
      </c>
      <c r="D42" s="98"/>
      <c r="E42" s="130">
        <v>979</v>
      </c>
      <c r="F42" s="130">
        <v>1029</v>
      </c>
      <c r="G42" s="130">
        <v>1003</v>
      </c>
      <c r="H42" s="130">
        <v>977</v>
      </c>
      <c r="I42" s="130">
        <v>1007</v>
      </c>
      <c r="J42" s="130">
        <v>1098</v>
      </c>
      <c r="K42" s="131">
        <v>1181</v>
      </c>
      <c r="L42" s="131">
        <v>1188</v>
      </c>
      <c r="M42" s="131">
        <v>1458</v>
      </c>
      <c r="N42" s="146">
        <v>1742</v>
      </c>
      <c r="O42" s="130">
        <v>2010</v>
      </c>
      <c r="P42" s="130">
        <v>1788</v>
      </c>
      <c r="Q42" s="130">
        <v>1416</v>
      </c>
    </row>
    <row r="43" spans="2:17">
      <c r="B43" s="128">
        <v>27</v>
      </c>
      <c r="C43" s="129" t="s">
        <v>57</v>
      </c>
      <c r="D43" s="98"/>
      <c r="E43" s="130">
        <v>527</v>
      </c>
      <c r="F43" s="130">
        <v>529</v>
      </c>
      <c r="G43" s="130">
        <v>531</v>
      </c>
      <c r="H43" s="130">
        <v>589</v>
      </c>
      <c r="I43" s="130">
        <v>693</v>
      </c>
      <c r="J43" s="130">
        <v>726</v>
      </c>
      <c r="K43" s="131">
        <v>916</v>
      </c>
      <c r="L43" s="131">
        <v>1041</v>
      </c>
      <c r="M43" s="131">
        <v>1024</v>
      </c>
      <c r="N43" s="146">
        <v>847</v>
      </c>
      <c r="O43" s="130">
        <v>852</v>
      </c>
      <c r="P43" s="130">
        <v>743</v>
      </c>
      <c r="Q43" s="130">
        <v>736</v>
      </c>
    </row>
    <row r="44" spans="2:17">
      <c r="B44" s="128">
        <v>28</v>
      </c>
      <c r="C44" s="129" t="s">
        <v>58</v>
      </c>
      <c r="D44" s="98"/>
      <c r="E44" s="130">
        <v>1372</v>
      </c>
      <c r="F44" s="130">
        <v>1509</v>
      </c>
      <c r="G44" s="130">
        <v>1046</v>
      </c>
      <c r="H44" s="130">
        <v>1368</v>
      </c>
      <c r="I44" s="130">
        <v>1383</v>
      </c>
      <c r="J44" s="130">
        <v>1514</v>
      </c>
      <c r="K44" s="131">
        <v>1624</v>
      </c>
      <c r="L44" s="131">
        <v>1620</v>
      </c>
      <c r="M44" s="131">
        <v>1464</v>
      </c>
      <c r="N44" s="146">
        <v>1275</v>
      </c>
      <c r="O44" s="130">
        <v>1256</v>
      </c>
      <c r="P44" s="130">
        <v>1209</v>
      </c>
      <c r="Q44" s="130">
        <v>1129</v>
      </c>
    </row>
    <row r="45" spans="2:17">
      <c r="B45" s="128">
        <v>29</v>
      </c>
      <c r="C45" s="129" t="s">
        <v>59</v>
      </c>
      <c r="D45" s="98"/>
      <c r="E45" s="130">
        <v>469</v>
      </c>
      <c r="F45" s="130">
        <v>513</v>
      </c>
      <c r="G45" s="130">
        <v>414</v>
      </c>
      <c r="H45" s="130">
        <v>360</v>
      </c>
      <c r="I45" s="130">
        <v>323</v>
      </c>
      <c r="J45" s="130">
        <v>363</v>
      </c>
      <c r="K45" s="131">
        <v>321</v>
      </c>
      <c r="L45" s="131">
        <v>175</v>
      </c>
      <c r="M45" s="131">
        <v>198</v>
      </c>
      <c r="N45" s="146">
        <v>156</v>
      </c>
      <c r="O45" s="130">
        <v>167</v>
      </c>
      <c r="P45" s="130">
        <v>168</v>
      </c>
      <c r="Q45" s="130">
        <v>155</v>
      </c>
    </row>
    <row r="46" spans="2:17">
      <c r="B46" s="128">
        <v>30</v>
      </c>
      <c r="C46" s="129" t="s">
        <v>60</v>
      </c>
      <c r="D46" s="98"/>
      <c r="E46" s="130">
        <v>1823</v>
      </c>
      <c r="F46" s="130">
        <v>1921</v>
      </c>
      <c r="G46" s="130">
        <v>1723</v>
      </c>
      <c r="H46" s="130">
        <v>1012</v>
      </c>
      <c r="I46" s="130">
        <v>1048</v>
      </c>
      <c r="J46" s="130">
        <v>1875</v>
      </c>
      <c r="K46" s="131">
        <v>2788</v>
      </c>
      <c r="L46" s="131">
        <v>2540</v>
      </c>
      <c r="M46" s="131">
        <v>2497</v>
      </c>
      <c r="N46" s="146">
        <v>2254</v>
      </c>
      <c r="O46" s="130">
        <v>2131</v>
      </c>
      <c r="P46" s="130">
        <v>1912</v>
      </c>
      <c r="Q46" s="130">
        <v>1859</v>
      </c>
    </row>
    <row r="47" spans="2:17">
      <c r="B47" s="128">
        <v>31</v>
      </c>
      <c r="C47" s="129" t="s">
        <v>61</v>
      </c>
      <c r="D47" s="98"/>
      <c r="E47" s="130">
        <v>166</v>
      </c>
      <c r="F47" s="130">
        <v>218</v>
      </c>
      <c r="G47" s="130">
        <v>131</v>
      </c>
      <c r="H47" s="130">
        <v>104</v>
      </c>
      <c r="I47" s="130">
        <v>105</v>
      </c>
      <c r="J47" s="130">
        <v>111</v>
      </c>
      <c r="K47" s="131">
        <v>94</v>
      </c>
      <c r="L47" s="131">
        <v>95</v>
      </c>
      <c r="M47" s="131">
        <v>136</v>
      </c>
      <c r="N47" s="146">
        <v>159</v>
      </c>
      <c r="O47" s="130">
        <v>236</v>
      </c>
      <c r="P47" s="130">
        <v>203</v>
      </c>
      <c r="Q47" s="130">
        <v>173</v>
      </c>
    </row>
    <row r="48" spans="2:17">
      <c r="B48" s="128">
        <v>32</v>
      </c>
      <c r="C48" s="129" t="s">
        <v>62</v>
      </c>
      <c r="D48" s="98"/>
      <c r="E48" s="130">
        <v>237</v>
      </c>
      <c r="F48" s="130">
        <v>342</v>
      </c>
      <c r="G48" s="130">
        <v>279</v>
      </c>
      <c r="H48" s="130">
        <v>248</v>
      </c>
      <c r="I48" s="130">
        <v>357</v>
      </c>
      <c r="J48" s="130">
        <v>620</v>
      </c>
      <c r="K48" s="131">
        <v>701</v>
      </c>
      <c r="L48" s="131">
        <v>720</v>
      </c>
      <c r="M48" s="131">
        <v>677</v>
      </c>
      <c r="N48" s="146">
        <v>930</v>
      </c>
      <c r="O48" s="130">
        <v>1478</v>
      </c>
      <c r="P48" s="130">
        <v>1375</v>
      </c>
      <c r="Q48" s="130">
        <v>1061</v>
      </c>
    </row>
    <row r="49" spans="2:17">
      <c r="B49" s="96"/>
      <c r="C49" s="96"/>
      <c r="D49" s="98"/>
      <c r="E49" s="124"/>
      <c r="F49" s="124"/>
      <c r="G49" s="124"/>
      <c r="H49" s="124"/>
      <c r="I49" s="124"/>
      <c r="J49" s="124"/>
      <c r="K49" s="124"/>
      <c r="L49" s="124"/>
      <c r="M49" s="124"/>
      <c r="O49" s="124"/>
      <c r="P49" s="124"/>
      <c r="Q49" s="124"/>
    </row>
    <row r="50" spans="2:17">
      <c r="B50" s="96"/>
      <c r="C50" s="96"/>
      <c r="D50" s="98"/>
      <c r="E50" s="124"/>
      <c r="F50" s="124"/>
      <c r="G50" s="124"/>
      <c r="H50" s="124"/>
      <c r="I50" s="124"/>
      <c r="J50" s="124"/>
      <c r="K50" s="124"/>
      <c r="L50" s="124"/>
      <c r="M50" s="124"/>
      <c r="O50" s="124"/>
      <c r="P50" s="124"/>
      <c r="Q50" s="124"/>
    </row>
    <row r="51" spans="2:17">
      <c r="B51" s="96"/>
      <c r="C51" s="96"/>
      <c r="D51" s="98"/>
      <c r="E51" s="124"/>
      <c r="F51" s="124"/>
      <c r="G51" s="124"/>
      <c r="H51" s="124"/>
      <c r="I51" s="124"/>
      <c r="J51" s="124"/>
      <c r="K51" s="124"/>
      <c r="L51" s="124"/>
      <c r="M51" s="124"/>
      <c r="O51" s="124"/>
      <c r="P51" s="124"/>
      <c r="Q51" s="124"/>
    </row>
    <row r="52" spans="2:17">
      <c r="B52" s="96"/>
      <c r="C52" s="96"/>
      <c r="D52" s="98"/>
      <c r="E52" s="127" t="str">
        <f t="shared" ref="E52:Q52" si="1">E8</f>
        <v>Crimes</v>
      </c>
      <c r="F52" s="127" t="str">
        <f t="shared" si="1"/>
        <v>Crimes</v>
      </c>
      <c r="G52" s="127" t="str">
        <f t="shared" si="1"/>
        <v>Crimes</v>
      </c>
      <c r="H52" s="127" t="str">
        <f t="shared" si="1"/>
        <v>Crimes</v>
      </c>
      <c r="I52" s="127" t="str">
        <f t="shared" si="1"/>
        <v>Crimes</v>
      </c>
      <c r="J52" s="127" t="str">
        <f t="shared" si="1"/>
        <v>Crimes</v>
      </c>
      <c r="K52" s="127" t="str">
        <f t="shared" si="1"/>
        <v>Crimes</v>
      </c>
      <c r="L52" s="127" t="str">
        <f t="shared" si="1"/>
        <v>Crimes</v>
      </c>
      <c r="M52" s="127" t="str">
        <f t="shared" si="1"/>
        <v>Crimes</v>
      </c>
      <c r="N52" s="127" t="str">
        <f t="shared" si="1"/>
        <v>Crimes</v>
      </c>
      <c r="O52" s="127" t="str">
        <f t="shared" si="1"/>
        <v>Crimes</v>
      </c>
      <c r="P52" s="127" t="str">
        <f t="shared" si="1"/>
        <v>Crimes</v>
      </c>
      <c r="Q52" s="127" t="str">
        <f t="shared" si="1"/>
        <v>Crimes</v>
      </c>
    </row>
    <row r="53" spans="2:17">
      <c r="B53" s="96"/>
      <c r="C53" s="96"/>
      <c r="D53" s="98"/>
      <c r="E53" s="127" t="str">
        <f t="shared" ref="E53:Q53" si="2">E10</f>
        <v># Cases</v>
      </c>
      <c r="F53" s="127" t="str">
        <f t="shared" si="2"/>
        <v># Cases</v>
      </c>
      <c r="G53" s="127" t="str">
        <f t="shared" si="2"/>
        <v># Cases</v>
      </c>
      <c r="H53" s="127" t="str">
        <f t="shared" si="2"/>
        <v># Cases</v>
      </c>
      <c r="I53" s="127" t="str">
        <f t="shared" si="2"/>
        <v># Cases</v>
      </c>
      <c r="J53" s="127" t="str">
        <f t="shared" si="2"/>
        <v># Cases</v>
      </c>
      <c r="K53" s="127" t="str">
        <f t="shared" si="2"/>
        <v># Cases</v>
      </c>
      <c r="L53" s="127" t="str">
        <f t="shared" si="2"/>
        <v># Cases</v>
      </c>
      <c r="M53" s="127" t="str">
        <f t="shared" si="2"/>
        <v># Cases</v>
      </c>
      <c r="N53" s="127" t="str">
        <f t="shared" si="2"/>
        <v># Cases</v>
      </c>
      <c r="O53" s="127" t="str">
        <f t="shared" si="2"/>
        <v># Cases</v>
      </c>
      <c r="P53" s="127" t="str">
        <f t="shared" si="2"/>
        <v># Cases</v>
      </c>
      <c r="Q53" s="127" t="str">
        <f t="shared" si="2"/>
        <v># Cases</v>
      </c>
    </row>
    <row r="54" spans="2:17">
      <c r="B54" s="128" t="s">
        <v>63</v>
      </c>
      <c r="C54" s="128" t="s">
        <v>64</v>
      </c>
      <c r="D54" s="98"/>
      <c r="E54" s="132">
        <f>SUM(E17:E48)</f>
        <v>37408</v>
      </c>
      <c r="F54" s="132">
        <f t="shared" ref="F54:Q54" si="3">SUM(F17:F48)</f>
        <v>37849</v>
      </c>
      <c r="G54" s="132">
        <f t="shared" si="3"/>
        <v>34576</v>
      </c>
      <c r="H54" s="132">
        <f t="shared" si="3"/>
        <v>32415</v>
      </c>
      <c r="I54" s="132">
        <f t="shared" si="3"/>
        <v>31744</v>
      </c>
      <c r="J54" s="132">
        <f t="shared" si="3"/>
        <v>36018</v>
      </c>
      <c r="K54" s="132">
        <f t="shared" si="3"/>
        <v>42068</v>
      </c>
      <c r="L54" s="132">
        <f t="shared" si="3"/>
        <v>45383</v>
      </c>
      <c r="M54" s="132">
        <f t="shared" si="3"/>
        <v>45820</v>
      </c>
      <c r="N54" s="132">
        <f t="shared" si="3"/>
        <v>44223</v>
      </c>
      <c r="O54" s="132">
        <f t="shared" si="3"/>
        <v>44959</v>
      </c>
      <c r="P54" s="132">
        <f t="shared" si="3"/>
        <v>43843</v>
      </c>
      <c r="Q54" s="132">
        <f t="shared" si="3"/>
        <v>42817</v>
      </c>
    </row>
    <row r="55" spans="2:17">
      <c r="B55" s="128"/>
      <c r="C55" s="128"/>
      <c r="D55" s="98"/>
      <c r="E55" s="132"/>
      <c r="F55" s="132"/>
      <c r="G55" s="132"/>
      <c r="H55" s="132"/>
      <c r="I55" s="132"/>
      <c r="J55" s="132"/>
      <c r="K55" s="132"/>
      <c r="L55" s="132"/>
      <c r="M55" s="132"/>
    </row>
    <row r="56" spans="2:17">
      <c r="B56" s="96"/>
      <c r="C56" s="128" t="s">
        <v>65</v>
      </c>
      <c r="D56" s="98"/>
      <c r="E56" s="142">
        <f>MEDIAN(E17:Q48)</f>
        <v>1053.5</v>
      </c>
      <c r="F56" s="132"/>
      <c r="G56" s="132"/>
      <c r="H56" s="132"/>
      <c r="I56" s="132"/>
      <c r="J56" s="132"/>
      <c r="K56" s="132"/>
      <c r="L56" s="132"/>
      <c r="M56" s="132"/>
    </row>
    <row r="57" spans="2:17">
      <c r="B57" s="96"/>
      <c r="C57" s="128" t="s">
        <v>126</v>
      </c>
      <c r="D57" s="98"/>
      <c r="E57" s="142">
        <f>AVERAGE(E17:Q48)</f>
        <v>1247.8918269230769</v>
      </c>
      <c r="F57" s="133"/>
      <c r="G57" s="133"/>
      <c r="H57" s="133"/>
      <c r="I57" s="133"/>
      <c r="J57" s="133"/>
      <c r="K57" s="133"/>
      <c r="L57" s="133"/>
      <c r="M57" s="133"/>
    </row>
    <row r="58" spans="2:17">
      <c r="B58" s="96"/>
      <c r="C58" s="128" t="s">
        <v>127</v>
      </c>
      <c r="D58" s="98"/>
      <c r="E58" s="142">
        <f>STDEV(E17:Q48)</f>
        <v>969.29917812000872</v>
      </c>
      <c r="F58" s="131"/>
      <c r="G58" s="131"/>
      <c r="H58" s="131"/>
      <c r="I58" s="131"/>
      <c r="J58" s="131"/>
      <c r="K58" s="131"/>
      <c r="L58" s="131"/>
      <c r="M58" s="131"/>
    </row>
    <row r="59" spans="2:17">
      <c r="E59" s="144"/>
      <c r="F59" s="134"/>
      <c r="G59" s="134"/>
      <c r="H59" s="134"/>
      <c r="I59" s="134"/>
      <c r="J59" s="134"/>
      <c r="K59" s="134"/>
      <c r="L59" s="134"/>
      <c r="M59" s="134"/>
    </row>
    <row r="60" spans="2:17">
      <c r="C60" s="128" t="s">
        <v>124</v>
      </c>
      <c r="E60" s="142">
        <f>MAX(E17:Q48)</f>
        <v>4959</v>
      </c>
    </row>
    <row r="61" spans="2:17">
      <c r="C61" s="135" t="s">
        <v>125</v>
      </c>
      <c r="E61" s="142">
        <f>MIN(E17:Q48)</f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A09F-B758-4C9F-8C47-0082B7311546}">
  <sheetPr>
    <tabColor rgb="FF0070C0"/>
  </sheetPr>
  <dimension ref="B5:Q95"/>
  <sheetViews>
    <sheetView topLeftCell="A7" zoomScale="88" workbookViewId="0">
      <selection activeCell="E54" sqref="E54"/>
    </sheetView>
  </sheetViews>
  <sheetFormatPr baseColWidth="10" defaultColWidth="8.88671875" defaultRowHeight="14.4"/>
  <cols>
    <col min="1" max="2" width="8.88671875" style="103"/>
    <col min="3" max="3" width="26.109375" style="103" bestFit="1" customWidth="1"/>
    <col min="4" max="4" width="1.77734375" style="103" customWidth="1"/>
    <col min="5" max="28" width="20.77734375" style="103" customWidth="1"/>
    <col min="29" max="16384" width="8.88671875" style="103"/>
  </cols>
  <sheetData>
    <row r="5" spans="2:17">
      <c r="B5" s="96"/>
      <c r="C5" s="97" t="s">
        <v>1</v>
      </c>
      <c r="D5" s="98"/>
      <c r="E5" s="99" t="s">
        <v>68</v>
      </c>
      <c r="F5" s="100" t="s">
        <v>68</v>
      </c>
      <c r="G5" s="101" t="s">
        <v>68</v>
      </c>
      <c r="H5" s="102" t="s">
        <v>68</v>
      </c>
      <c r="I5" s="136" t="s">
        <v>68</v>
      </c>
      <c r="J5" s="99" t="s">
        <v>68</v>
      </c>
      <c r="K5" s="100" t="s">
        <v>68</v>
      </c>
      <c r="L5" s="101" t="s">
        <v>68</v>
      </c>
      <c r="M5" s="102" t="s">
        <v>68</v>
      </c>
      <c r="N5" s="136" t="s">
        <v>68</v>
      </c>
      <c r="O5" s="99" t="s">
        <v>68</v>
      </c>
      <c r="P5" s="100" t="s">
        <v>68</v>
      </c>
      <c r="Q5" s="101" t="s">
        <v>68</v>
      </c>
    </row>
    <row r="6" spans="2:17">
      <c r="B6" s="96"/>
      <c r="C6" s="97" t="s">
        <v>24</v>
      </c>
      <c r="D6" s="98"/>
      <c r="E6" s="99">
        <v>0</v>
      </c>
      <c r="F6" s="100">
        <v>0</v>
      </c>
      <c r="G6" s="101">
        <v>0</v>
      </c>
      <c r="H6" s="102">
        <v>0</v>
      </c>
      <c r="I6" s="136">
        <v>0</v>
      </c>
      <c r="J6" s="99">
        <v>0</v>
      </c>
      <c r="K6" s="100">
        <v>0</v>
      </c>
      <c r="L6" s="101">
        <v>0</v>
      </c>
      <c r="M6" s="102">
        <v>0</v>
      </c>
      <c r="N6" s="136">
        <v>0</v>
      </c>
      <c r="O6" s="99">
        <v>0</v>
      </c>
      <c r="P6" s="100">
        <v>0</v>
      </c>
      <c r="Q6" s="101">
        <v>0</v>
      </c>
    </row>
    <row r="7" spans="2:17">
      <c r="B7" s="96"/>
      <c r="C7" s="97" t="s">
        <v>25</v>
      </c>
      <c r="D7" s="98"/>
      <c r="E7" s="104">
        <v>0.1</v>
      </c>
      <c r="F7" s="105">
        <v>0.1</v>
      </c>
      <c r="G7" s="106">
        <v>0.1</v>
      </c>
      <c r="H7" s="107">
        <v>0.1</v>
      </c>
      <c r="I7" s="137">
        <v>0.1</v>
      </c>
      <c r="J7" s="104">
        <v>0.1</v>
      </c>
      <c r="K7" s="105">
        <v>0.1</v>
      </c>
      <c r="L7" s="106">
        <v>0.1</v>
      </c>
      <c r="M7" s="107">
        <v>0.1</v>
      </c>
      <c r="N7" s="137">
        <v>0.1</v>
      </c>
      <c r="O7" s="104">
        <v>0.1</v>
      </c>
      <c r="P7" s="105">
        <v>0.1</v>
      </c>
      <c r="Q7" s="106">
        <v>0.1</v>
      </c>
    </row>
    <row r="8" spans="2:17">
      <c r="B8" s="96"/>
      <c r="C8" s="97" t="s">
        <v>0</v>
      </c>
      <c r="D8" s="98"/>
      <c r="E8" s="99" t="s">
        <v>132</v>
      </c>
      <c r="F8" s="100" t="s">
        <v>132</v>
      </c>
      <c r="G8" s="101" t="s">
        <v>132</v>
      </c>
      <c r="H8" s="102" t="s">
        <v>132</v>
      </c>
      <c r="I8" s="136" t="s">
        <v>132</v>
      </c>
      <c r="J8" s="99" t="s">
        <v>132</v>
      </c>
      <c r="K8" s="100" t="s">
        <v>132</v>
      </c>
      <c r="L8" s="101" t="s">
        <v>132</v>
      </c>
      <c r="M8" s="102" t="s">
        <v>132</v>
      </c>
      <c r="N8" s="136" t="s">
        <v>132</v>
      </c>
      <c r="O8" s="99" t="s">
        <v>132</v>
      </c>
      <c r="P8" s="100" t="s">
        <v>132</v>
      </c>
      <c r="Q8" s="101" t="s">
        <v>132</v>
      </c>
    </row>
    <row r="9" spans="2:17">
      <c r="B9" s="96"/>
      <c r="C9" s="97" t="s">
        <v>26</v>
      </c>
      <c r="D9" s="98"/>
      <c r="E9" s="104" t="s">
        <v>134</v>
      </c>
      <c r="F9" s="105" t="s">
        <v>134</v>
      </c>
      <c r="G9" s="106" t="s">
        <v>134</v>
      </c>
      <c r="H9" s="107" t="s">
        <v>134</v>
      </c>
      <c r="I9" s="137" t="s">
        <v>134</v>
      </c>
      <c r="J9" s="104" t="s">
        <v>134</v>
      </c>
      <c r="K9" s="105" t="s">
        <v>134</v>
      </c>
      <c r="L9" s="106" t="s">
        <v>134</v>
      </c>
      <c r="M9" s="107" t="s">
        <v>134</v>
      </c>
      <c r="N9" s="137" t="s">
        <v>134</v>
      </c>
      <c r="O9" s="104" t="s">
        <v>134</v>
      </c>
      <c r="P9" s="105" t="s">
        <v>134</v>
      </c>
      <c r="Q9" s="106" t="s">
        <v>134</v>
      </c>
    </row>
    <row r="10" spans="2:17">
      <c r="B10" s="96"/>
      <c r="C10" s="97" t="s">
        <v>27</v>
      </c>
      <c r="D10" s="98"/>
      <c r="E10" s="108" t="s">
        <v>133</v>
      </c>
      <c r="F10" s="109" t="s">
        <v>133</v>
      </c>
      <c r="G10" s="110" t="s">
        <v>133</v>
      </c>
      <c r="H10" s="111" t="s">
        <v>133</v>
      </c>
      <c r="I10" s="138" t="s">
        <v>133</v>
      </c>
      <c r="J10" s="108" t="s">
        <v>133</v>
      </c>
      <c r="K10" s="109" t="s">
        <v>133</v>
      </c>
      <c r="L10" s="110" t="s">
        <v>133</v>
      </c>
      <c r="M10" s="111" t="s">
        <v>133</v>
      </c>
      <c r="N10" s="138" t="s">
        <v>133</v>
      </c>
      <c r="O10" s="108" t="s">
        <v>133</v>
      </c>
      <c r="P10" s="109" t="s">
        <v>133</v>
      </c>
      <c r="Q10" s="110" t="s">
        <v>133</v>
      </c>
    </row>
    <row r="11" spans="2:17">
      <c r="B11" s="96"/>
      <c r="C11" s="97" t="s">
        <v>2</v>
      </c>
      <c r="D11" s="98"/>
      <c r="E11" s="112" t="s">
        <v>7</v>
      </c>
      <c r="F11" s="113" t="s">
        <v>7</v>
      </c>
      <c r="G11" s="114" t="s">
        <v>7</v>
      </c>
      <c r="H11" s="115" t="s">
        <v>7</v>
      </c>
      <c r="I11" s="139" t="s">
        <v>7</v>
      </c>
      <c r="J11" s="112" t="s">
        <v>7</v>
      </c>
      <c r="K11" s="113" t="s">
        <v>7</v>
      </c>
      <c r="L11" s="114" t="s">
        <v>7</v>
      </c>
      <c r="M11" s="115" t="s">
        <v>7</v>
      </c>
      <c r="N11" s="139" t="s">
        <v>7</v>
      </c>
      <c r="O11" s="112" t="s">
        <v>7</v>
      </c>
      <c r="P11" s="113" t="s">
        <v>7</v>
      </c>
      <c r="Q11" s="114" t="s">
        <v>7</v>
      </c>
    </row>
    <row r="12" spans="2:17">
      <c r="B12" s="96"/>
      <c r="C12" s="97" t="s">
        <v>3</v>
      </c>
      <c r="D12" s="98"/>
      <c r="E12" s="116" t="s">
        <v>74</v>
      </c>
      <c r="F12" s="117" t="s">
        <v>74</v>
      </c>
      <c r="G12" s="118" t="s">
        <v>74</v>
      </c>
      <c r="H12" s="119" t="s">
        <v>74</v>
      </c>
      <c r="I12" s="140" t="s">
        <v>74</v>
      </c>
      <c r="J12" s="116" t="s">
        <v>74</v>
      </c>
      <c r="K12" s="117" t="s">
        <v>74</v>
      </c>
      <c r="L12" s="118" t="s">
        <v>74</v>
      </c>
      <c r="M12" s="119" t="s">
        <v>74</v>
      </c>
      <c r="N12" s="140" t="s">
        <v>74</v>
      </c>
      <c r="O12" s="116" t="s">
        <v>74</v>
      </c>
      <c r="P12" s="117" t="s">
        <v>74</v>
      </c>
      <c r="Q12" s="118" t="s">
        <v>74</v>
      </c>
    </row>
    <row r="13" spans="2:17">
      <c r="B13" s="96"/>
      <c r="C13" s="97" t="s">
        <v>28</v>
      </c>
      <c r="D13" s="98"/>
      <c r="E13" s="120">
        <v>2011</v>
      </c>
      <c r="F13" s="121">
        <f>E13+1</f>
        <v>2012</v>
      </c>
      <c r="G13" s="122">
        <f t="shared" ref="G13:Q13" si="0">F13+1</f>
        <v>2013</v>
      </c>
      <c r="H13" s="123">
        <f t="shared" si="0"/>
        <v>2014</v>
      </c>
      <c r="I13" s="141">
        <f t="shared" si="0"/>
        <v>2015</v>
      </c>
      <c r="J13" s="120">
        <f t="shared" si="0"/>
        <v>2016</v>
      </c>
      <c r="K13" s="121">
        <f t="shared" si="0"/>
        <v>2017</v>
      </c>
      <c r="L13" s="122">
        <f t="shared" si="0"/>
        <v>2018</v>
      </c>
      <c r="M13" s="123">
        <f t="shared" si="0"/>
        <v>2019</v>
      </c>
      <c r="N13" s="141">
        <f t="shared" si="0"/>
        <v>2020</v>
      </c>
      <c r="O13" s="120">
        <f t="shared" si="0"/>
        <v>2021</v>
      </c>
      <c r="P13" s="121">
        <f t="shared" si="0"/>
        <v>2022</v>
      </c>
      <c r="Q13" s="122">
        <f t="shared" si="0"/>
        <v>2023</v>
      </c>
    </row>
    <row r="14" spans="2:17">
      <c r="B14" s="96"/>
      <c r="C14" s="96"/>
      <c r="D14" s="98"/>
      <c r="E14" s="124"/>
      <c r="F14" s="124"/>
      <c r="G14" s="124"/>
      <c r="H14" s="124"/>
      <c r="I14" s="124"/>
      <c r="J14" s="124"/>
      <c r="K14" s="124"/>
      <c r="L14" s="124"/>
      <c r="O14" s="124"/>
      <c r="P14" s="124"/>
      <c r="Q14" s="124"/>
    </row>
    <row r="15" spans="2:17">
      <c r="B15" s="96"/>
      <c r="C15" s="96"/>
      <c r="D15" s="98"/>
      <c r="E15" s="124"/>
      <c r="F15" s="124"/>
      <c r="G15" s="124"/>
      <c r="H15" s="124"/>
      <c r="I15" s="124"/>
      <c r="J15" s="124"/>
      <c r="K15" s="124"/>
      <c r="L15" s="124"/>
      <c r="M15" s="124"/>
      <c r="O15" s="124"/>
      <c r="P15" s="124"/>
      <c r="Q15" s="124"/>
    </row>
    <row r="16" spans="2:17">
      <c r="B16" s="125" t="s">
        <v>29</v>
      </c>
      <c r="C16" s="125" t="s">
        <v>30</v>
      </c>
      <c r="D16" s="126"/>
      <c r="E16" s="127">
        <v>1</v>
      </c>
      <c r="F16" s="127">
        <v>2</v>
      </c>
      <c r="G16" s="127">
        <v>3</v>
      </c>
      <c r="H16" s="127">
        <v>4</v>
      </c>
      <c r="I16" s="127">
        <v>5</v>
      </c>
      <c r="J16" s="127">
        <v>6</v>
      </c>
      <c r="K16" s="127">
        <v>7</v>
      </c>
      <c r="L16" s="127">
        <v>8</v>
      </c>
      <c r="M16" s="127">
        <v>9</v>
      </c>
      <c r="N16" s="127">
        <v>10</v>
      </c>
      <c r="O16" s="127">
        <v>11</v>
      </c>
      <c r="P16" s="127">
        <v>12</v>
      </c>
      <c r="Q16" s="127">
        <v>13</v>
      </c>
    </row>
    <row r="17" spans="2:17">
      <c r="B17" s="128">
        <v>1</v>
      </c>
      <c r="C17" s="129" t="s">
        <v>31</v>
      </c>
      <c r="D17" s="98"/>
      <c r="E17" s="130">
        <v>74</v>
      </c>
      <c r="F17" s="130">
        <v>44</v>
      </c>
      <c r="G17" s="130">
        <v>40</v>
      </c>
      <c r="H17" s="130">
        <v>42</v>
      </c>
      <c r="I17" s="130">
        <v>38</v>
      </c>
      <c r="J17" s="130">
        <v>39</v>
      </c>
      <c r="K17" s="131">
        <v>82</v>
      </c>
      <c r="L17" s="131">
        <v>75</v>
      </c>
      <c r="M17" s="131">
        <v>91</v>
      </c>
      <c r="N17" s="146">
        <v>72</v>
      </c>
      <c r="O17" s="130">
        <v>75</v>
      </c>
      <c r="P17" s="130">
        <v>70</v>
      </c>
      <c r="Q17" s="130">
        <v>85</v>
      </c>
    </row>
    <row r="18" spans="2:17">
      <c r="B18" s="128">
        <v>2</v>
      </c>
      <c r="C18" s="129" t="s">
        <v>32</v>
      </c>
      <c r="D18" s="98"/>
      <c r="E18" s="130">
        <v>673</v>
      </c>
      <c r="F18" s="130">
        <v>590</v>
      </c>
      <c r="G18" s="130">
        <v>775</v>
      </c>
      <c r="H18" s="130">
        <v>714</v>
      </c>
      <c r="I18" s="130">
        <v>821</v>
      </c>
      <c r="J18" s="130">
        <v>1168</v>
      </c>
      <c r="K18" s="131">
        <v>2084</v>
      </c>
      <c r="L18" s="131">
        <v>2798</v>
      </c>
      <c r="M18" s="131">
        <v>2606</v>
      </c>
      <c r="N18" s="146">
        <v>2629</v>
      </c>
      <c r="O18" s="130">
        <v>2670</v>
      </c>
      <c r="P18" s="130">
        <v>2399</v>
      </c>
      <c r="Q18" s="130">
        <v>2116</v>
      </c>
    </row>
    <row r="19" spans="2:17">
      <c r="B19" s="128">
        <v>3</v>
      </c>
      <c r="C19" s="129" t="s">
        <v>33</v>
      </c>
      <c r="D19" s="98"/>
      <c r="E19" s="130">
        <v>38</v>
      </c>
      <c r="F19" s="130">
        <v>35</v>
      </c>
      <c r="G19" s="130">
        <v>56</v>
      </c>
      <c r="H19" s="130">
        <v>70</v>
      </c>
      <c r="I19" s="130">
        <v>151</v>
      </c>
      <c r="J19" s="130">
        <v>216</v>
      </c>
      <c r="K19" s="131">
        <v>610</v>
      </c>
      <c r="L19" s="131">
        <v>162</v>
      </c>
      <c r="M19" s="131">
        <v>81</v>
      </c>
      <c r="N19" s="146">
        <v>62</v>
      </c>
      <c r="O19" s="130">
        <v>48</v>
      </c>
      <c r="P19" s="130">
        <v>39</v>
      </c>
      <c r="Q19" s="130">
        <v>24</v>
      </c>
    </row>
    <row r="20" spans="2:17">
      <c r="B20" s="128">
        <v>4</v>
      </c>
      <c r="C20" s="129" t="s">
        <v>34</v>
      </c>
      <c r="D20" s="98"/>
      <c r="E20" s="130">
        <v>59</v>
      </c>
      <c r="F20" s="130">
        <v>69</v>
      </c>
      <c r="G20" s="130">
        <v>67</v>
      </c>
      <c r="H20" s="130">
        <v>65</v>
      </c>
      <c r="I20" s="130">
        <v>49</v>
      </c>
      <c r="J20" s="130">
        <v>81</v>
      </c>
      <c r="K20" s="131">
        <v>66</v>
      </c>
      <c r="L20" s="131">
        <v>69</v>
      </c>
      <c r="M20" s="131">
        <v>73</v>
      </c>
      <c r="N20" s="146">
        <v>77</v>
      </c>
      <c r="O20" s="130">
        <v>85</v>
      </c>
      <c r="P20" s="130">
        <v>87</v>
      </c>
      <c r="Q20" s="130">
        <v>91</v>
      </c>
    </row>
    <row r="21" spans="2:17">
      <c r="B21" s="128">
        <v>5</v>
      </c>
      <c r="C21" s="129" t="s">
        <v>35</v>
      </c>
      <c r="D21" s="98"/>
      <c r="E21" s="130">
        <v>660</v>
      </c>
      <c r="F21" s="130">
        <v>771</v>
      </c>
      <c r="G21" s="130">
        <v>645</v>
      </c>
      <c r="H21" s="130">
        <v>390</v>
      </c>
      <c r="I21" s="130">
        <v>278</v>
      </c>
      <c r="J21" s="130">
        <v>212</v>
      </c>
      <c r="K21" s="131">
        <v>222</v>
      </c>
      <c r="L21" s="131">
        <v>228</v>
      </c>
      <c r="M21" s="131">
        <v>222</v>
      </c>
      <c r="N21" s="146">
        <v>194</v>
      </c>
      <c r="O21" s="130">
        <v>137</v>
      </c>
      <c r="P21" s="130">
        <v>129</v>
      </c>
      <c r="Q21" s="130">
        <v>116</v>
      </c>
    </row>
    <row r="22" spans="2:17">
      <c r="B22" s="128">
        <v>6</v>
      </c>
      <c r="C22" s="129" t="s">
        <v>36</v>
      </c>
      <c r="D22" s="98"/>
      <c r="E22" s="130">
        <v>165</v>
      </c>
      <c r="F22" s="130">
        <v>287</v>
      </c>
      <c r="G22" s="130">
        <v>178</v>
      </c>
      <c r="H22" s="130">
        <v>99</v>
      </c>
      <c r="I22" s="130">
        <v>162</v>
      </c>
      <c r="J22" s="130">
        <v>502</v>
      </c>
      <c r="K22" s="131">
        <v>698</v>
      </c>
      <c r="L22" s="131">
        <v>617</v>
      </c>
      <c r="M22" s="131">
        <v>661</v>
      </c>
      <c r="N22" s="146">
        <v>544</v>
      </c>
      <c r="O22" s="130">
        <v>474</v>
      </c>
      <c r="P22" s="130">
        <v>738</v>
      </c>
      <c r="Q22" s="130">
        <v>790</v>
      </c>
    </row>
    <row r="23" spans="2:17">
      <c r="B23" s="128">
        <v>7</v>
      </c>
      <c r="C23" s="129" t="s">
        <v>37</v>
      </c>
      <c r="D23" s="98"/>
      <c r="E23" s="130">
        <v>613</v>
      </c>
      <c r="F23" s="130">
        <v>573</v>
      </c>
      <c r="G23" s="130">
        <v>503</v>
      </c>
      <c r="H23" s="130">
        <v>409</v>
      </c>
      <c r="I23" s="130">
        <v>502</v>
      </c>
      <c r="J23" s="130">
        <v>468</v>
      </c>
      <c r="K23" s="131">
        <v>475</v>
      </c>
      <c r="L23" s="131">
        <v>562</v>
      </c>
      <c r="M23" s="131">
        <v>525</v>
      </c>
      <c r="N23" s="146">
        <v>419</v>
      </c>
      <c r="O23" s="130">
        <v>429</v>
      </c>
      <c r="P23" s="130">
        <v>377</v>
      </c>
      <c r="Q23" s="130">
        <v>500</v>
      </c>
    </row>
    <row r="24" spans="2:17">
      <c r="B24" s="128">
        <v>8</v>
      </c>
      <c r="C24" s="129" t="s">
        <v>38</v>
      </c>
      <c r="D24" s="98"/>
      <c r="E24" s="130">
        <v>3085</v>
      </c>
      <c r="F24" s="130">
        <v>1997</v>
      </c>
      <c r="G24" s="130">
        <v>1443</v>
      </c>
      <c r="H24" s="130">
        <v>1086</v>
      </c>
      <c r="I24" s="130">
        <v>945</v>
      </c>
      <c r="J24" s="130">
        <v>1232</v>
      </c>
      <c r="K24" s="131">
        <v>1566</v>
      </c>
      <c r="L24" s="131">
        <v>1807</v>
      </c>
      <c r="M24" s="131">
        <v>2179</v>
      </c>
      <c r="N24" s="146">
        <v>2296</v>
      </c>
      <c r="O24" s="130">
        <v>2060</v>
      </c>
      <c r="P24" s="130">
        <v>1654</v>
      </c>
      <c r="Q24" s="130">
        <v>1758</v>
      </c>
    </row>
    <row r="25" spans="2:17">
      <c r="B25" s="128">
        <v>9</v>
      </c>
      <c r="C25" s="129" t="s">
        <v>39</v>
      </c>
      <c r="D25" s="98"/>
      <c r="E25" s="130">
        <v>779</v>
      </c>
      <c r="F25" s="130">
        <v>779</v>
      </c>
      <c r="G25" s="130">
        <v>749</v>
      </c>
      <c r="H25" s="130">
        <v>749</v>
      </c>
      <c r="I25" s="130">
        <v>798</v>
      </c>
      <c r="J25" s="130">
        <v>906</v>
      </c>
      <c r="K25" s="131">
        <v>1048</v>
      </c>
      <c r="L25" s="131">
        <v>1364</v>
      </c>
      <c r="M25" s="131">
        <v>1396</v>
      </c>
      <c r="N25" s="146">
        <v>1128</v>
      </c>
      <c r="O25" s="130">
        <v>921</v>
      </c>
      <c r="P25" s="130">
        <v>709</v>
      </c>
      <c r="Q25" s="130">
        <v>778</v>
      </c>
    </row>
    <row r="26" spans="2:17">
      <c r="B26" s="128">
        <v>10</v>
      </c>
      <c r="C26" s="129" t="s">
        <v>40</v>
      </c>
      <c r="D26" s="98"/>
      <c r="E26" s="130">
        <v>764</v>
      </c>
      <c r="F26" s="130">
        <v>618</v>
      </c>
      <c r="G26" s="130">
        <v>476</v>
      </c>
      <c r="H26" s="130">
        <v>315</v>
      </c>
      <c r="I26" s="130">
        <v>236</v>
      </c>
      <c r="J26" s="130">
        <v>236</v>
      </c>
      <c r="K26" s="131">
        <v>216</v>
      </c>
      <c r="L26" s="131">
        <v>180</v>
      </c>
      <c r="M26" s="131">
        <v>150</v>
      </c>
      <c r="N26" s="146">
        <v>143</v>
      </c>
      <c r="O26" s="130">
        <v>128</v>
      </c>
      <c r="P26" s="130">
        <v>115</v>
      </c>
      <c r="Q26" s="130">
        <v>78</v>
      </c>
    </row>
    <row r="27" spans="2:17">
      <c r="B27" s="128">
        <v>11</v>
      </c>
      <c r="C27" s="129" t="s">
        <v>41</v>
      </c>
      <c r="D27" s="98"/>
      <c r="E27" s="130">
        <v>604</v>
      </c>
      <c r="F27" s="130">
        <v>771</v>
      </c>
      <c r="G27" s="130">
        <v>641</v>
      </c>
      <c r="H27" s="130">
        <v>709</v>
      </c>
      <c r="I27" s="130">
        <v>863</v>
      </c>
      <c r="J27" s="130">
        <v>947</v>
      </c>
      <c r="K27" s="131">
        <v>1084</v>
      </c>
      <c r="L27" s="131">
        <v>2609</v>
      </c>
      <c r="M27" s="131">
        <v>2775</v>
      </c>
      <c r="N27" s="146">
        <v>3359</v>
      </c>
      <c r="O27" s="130">
        <v>2823</v>
      </c>
      <c r="P27" s="130">
        <v>2634</v>
      </c>
      <c r="Q27" s="130">
        <v>2581</v>
      </c>
    </row>
    <row r="28" spans="2:17">
      <c r="B28" s="128">
        <v>12</v>
      </c>
      <c r="C28" s="129" t="s">
        <v>42</v>
      </c>
      <c r="D28" s="98"/>
      <c r="E28" s="130">
        <v>2158</v>
      </c>
      <c r="F28" s="130">
        <v>2310</v>
      </c>
      <c r="G28" s="130">
        <v>2087</v>
      </c>
      <c r="H28" s="130">
        <v>1514</v>
      </c>
      <c r="I28" s="130">
        <v>2016</v>
      </c>
      <c r="J28" s="130">
        <v>2213</v>
      </c>
      <c r="K28" s="131">
        <v>2310</v>
      </c>
      <c r="L28" s="131">
        <v>2222</v>
      </c>
      <c r="M28" s="131">
        <v>1580</v>
      </c>
      <c r="N28" s="146">
        <v>1222</v>
      </c>
      <c r="O28" s="130">
        <v>1166</v>
      </c>
      <c r="P28" s="130">
        <v>1137</v>
      </c>
      <c r="Q28" s="130">
        <v>1398</v>
      </c>
    </row>
    <row r="29" spans="2:17">
      <c r="B29" s="128">
        <v>13</v>
      </c>
      <c r="C29" s="129" t="s">
        <v>43</v>
      </c>
      <c r="D29" s="98"/>
      <c r="E29" s="130">
        <v>111</v>
      </c>
      <c r="F29" s="130">
        <v>83</v>
      </c>
      <c r="G29" s="130">
        <v>123</v>
      </c>
      <c r="H29" s="130">
        <v>141</v>
      </c>
      <c r="I29" s="130">
        <v>146</v>
      </c>
      <c r="J29" s="130">
        <v>135</v>
      </c>
      <c r="K29" s="131">
        <v>184</v>
      </c>
      <c r="L29" s="131">
        <v>203</v>
      </c>
      <c r="M29" s="131">
        <v>287</v>
      </c>
      <c r="N29" s="146">
        <v>296</v>
      </c>
      <c r="O29" s="130">
        <v>241</v>
      </c>
      <c r="P29" s="130">
        <v>274</v>
      </c>
      <c r="Q29" s="130">
        <v>219</v>
      </c>
    </row>
    <row r="30" spans="2:17">
      <c r="B30" s="128">
        <v>14</v>
      </c>
      <c r="C30" s="129" t="s">
        <v>44</v>
      </c>
      <c r="D30" s="98"/>
      <c r="E30" s="130">
        <v>1222</v>
      </c>
      <c r="F30" s="130">
        <v>1184</v>
      </c>
      <c r="G30" s="130">
        <v>1099</v>
      </c>
      <c r="H30" s="130">
        <v>907</v>
      </c>
      <c r="I30" s="130">
        <v>957</v>
      </c>
      <c r="J30" s="130">
        <v>1105</v>
      </c>
      <c r="K30" s="131">
        <v>1342</v>
      </c>
      <c r="L30" s="131">
        <v>1960</v>
      </c>
      <c r="M30" s="131">
        <v>2017</v>
      </c>
      <c r="N30" s="146">
        <v>1754</v>
      </c>
      <c r="O30" s="130">
        <v>1819</v>
      </c>
      <c r="P30" s="130">
        <v>1604</v>
      </c>
      <c r="Q30" s="130">
        <v>1441</v>
      </c>
    </row>
    <row r="31" spans="2:17">
      <c r="B31" s="128">
        <v>15</v>
      </c>
      <c r="C31" s="129" t="s">
        <v>45</v>
      </c>
      <c r="D31" s="98"/>
      <c r="E31" s="130">
        <v>1512</v>
      </c>
      <c r="F31" s="130">
        <v>2130</v>
      </c>
      <c r="G31" s="130">
        <v>1932</v>
      </c>
      <c r="H31" s="130">
        <v>1994</v>
      </c>
      <c r="I31" s="130">
        <v>2021</v>
      </c>
      <c r="J31" s="130">
        <v>2054</v>
      </c>
      <c r="K31" s="131">
        <v>2031</v>
      </c>
      <c r="L31" s="131">
        <v>2349</v>
      </c>
      <c r="M31" s="131">
        <v>2539</v>
      </c>
      <c r="N31" s="146">
        <v>2441</v>
      </c>
      <c r="O31" s="130">
        <v>2346</v>
      </c>
      <c r="P31" s="130">
        <v>2257</v>
      </c>
      <c r="Q31" s="130">
        <v>2254</v>
      </c>
    </row>
    <row r="32" spans="2:17">
      <c r="B32" s="128">
        <v>16</v>
      </c>
      <c r="C32" s="129" t="s">
        <v>46</v>
      </c>
      <c r="D32" s="98"/>
      <c r="E32" s="130">
        <v>773</v>
      </c>
      <c r="F32" s="130">
        <v>755</v>
      </c>
      <c r="G32" s="130">
        <v>902</v>
      </c>
      <c r="H32" s="130">
        <v>904</v>
      </c>
      <c r="I32" s="130">
        <v>766</v>
      </c>
      <c r="J32" s="130">
        <v>1262</v>
      </c>
      <c r="K32" s="131">
        <v>1249</v>
      </c>
      <c r="L32" s="131">
        <v>1338</v>
      </c>
      <c r="M32" s="131">
        <v>1680</v>
      </c>
      <c r="N32" s="146">
        <v>1976</v>
      </c>
      <c r="O32" s="130">
        <v>2233</v>
      </c>
      <c r="P32" s="130">
        <v>1969</v>
      </c>
      <c r="Q32" s="130">
        <v>1438</v>
      </c>
    </row>
    <row r="33" spans="2:17">
      <c r="B33" s="128">
        <v>17</v>
      </c>
      <c r="C33" s="129" t="s">
        <v>47</v>
      </c>
      <c r="D33" s="98"/>
      <c r="E33" s="130">
        <v>556</v>
      </c>
      <c r="F33" s="130">
        <v>862</v>
      </c>
      <c r="G33" s="130">
        <v>597</v>
      </c>
      <c r="H33" s="130">
        <v>416</v>
      </c>
      <c r="I33" s="130">
        <v>480</v>
      </c>
      <c r="J33" s="130">
        <v>586</v>
      </c>
      <c r="K33" s="131">
        <v>575</v>
      </c>
      <c r="L33" s="131">
        <v>693</v>
      </c>
      <c r="M33" s="131">
        <v>911</v>
      </c>
      <c r="N33" s="146">
        <v>802</v>
      </c>
      <c r="O33" s="130">
        <v>1035</v>
      </c>
      <c r="P33" s="130">
        <v>1041</v>
      </c>
      <c r="Q33" s="130">
        <v>1303</v>
      </c>
    </row>
    <row r="34" spans="2:17">
      <c r="B34" s="128">
        <v>18</v>
      </c>
      <c r="C34" s="129" t="s">
        <v>48</v>
      </c>
      <c r="D34" s="98"/>
      <c r="E34" s="130">
        <v>456</v>
      </c>
      <c r="F34" s="130">
        <v>244</v>
      </c>
      <c r="G34" s="130">
        <v>151</v>
      </c>
      <c r="H34" s="130">
        <v>110</v>
      </c>
      <c r="I34" s="130">
        <v>83</v>
      </c>
      <c r="J34" s="130">
        <v>40</v>
      </c>
      <c r="K34" s="131">
        <v>250</v>
      </c>
      <c r="L34" s="131">
        <v>329</v>
      </c>
      <c r="M34" s="131">
        <v>168</v>
      </c>
      <c r="N34" s="146">
        <v>159</v>
      </c>
      <c r="O34" s="130">
        <v>201</v>
      </c>
      <c r="P34" s="130">
        <v>150</v>
      </c>
      <c r="Q34" s="130">
        <v>120</v>
      </c>
    </row>
    <row r="35" spans="2:17">
      <c r="B35" s="128">
        <v>19</v>
      </c>
      <c r="C35" s="129" t="s">
        <v>49</v>
      </c>
      <c r="D35" s="98"/>
      <c r="E35" s="130">
        <v>2003</v>
      </c>
      <c r="F35" s="130">
        <v>1459</v>
      </c>
      <c r="G35" s="130">
        <v>719</v>
      </c>
      <c r="H35" s="130">
        <v>490</v>
      </c>
      <c r="I35" s="130">
        <v>450</v>
      </c>
      <c r="J35" s="130">
        <v>641</v>
      </c>
      <c r="K35" s="131">
        <v>613</v>
      </c>
      <c r="L35" s="131">
        <v>746</v>
      </c>
      <c r="M35" s="131">
        <v>889</v>
      </c>
      <c r="N35" s="146">
        <v>847</v>
      </c>
      <c r="O35" s="130">
        <v>1003</v>
      </c>
      <c r="P35" s="130">
        <v>1328</v>
      </c>
      <c r="Q35" s="130">
        <v>1338</v>
      </c>
    </row>
    <row r="36" spans="2:17">
      <c r="B36" s="128">
        <v>20</v>
      </c>
      <c r="C36" s="129" t="s">
        <v>50</v>
      </c>
      <c r="D36" s="98"/>
      <c r="E36" s="130">
        <v>641</v>
      </c>
      <c r="F36" s="130">
        <v>472</v>
      </c>
      <c r="G36" s="130">
        <v>536</v>
      </c>
      <c r="H36" s="130">
        <v>640</v>
      </c>
      <c r="I36" s="130">
        <v>201</v>
      </c>
      <c r="J36" s="130">
        <v>738</v>
      </c>
      <c r="K36" s="131">
        <v>855</v>
      </c>
      <c r="L36" s="131">
        <v>983</v>
      </c>
      <c r="M36" s="131">
        <v>1011</v>
      </c>
      <c r="N36" s="146">
        <v>809</v>
      </c>
      <c r="O36" s="130">
        <v>734</v>
      </c>
      <c r="P36" s="130">
        <v>826</v>
      </c>
      <c r="Q36" s="130">
        <v>853</v>
      </c>
    </row>
    <row r="37" spans="2:17">
      <c r="B37" s="128">
        <v>21</v>
      </c>
      <c r="C37" s="129" t="s">
        <v>51</v>
      </c>
      <c r="D37" s="98"/>
      <c r="E37" s="130">
        <v>619</v>
      </c>
      <c r="F37" s="130">
        <v>578</v>
      </c>
      <c r="G37" s="130">
        <v>409</v>
      </c>
      <c r="H37" s="130">
        <v>338</v>
      </c>
      <c r="I37" s="130">
        <v>493</v>
      </c>
      <c r="J37" s="130">
        <v>581</v>
      </c>
      <c r="K37" s="131">
        <v>894</v>
      </c>
      <c r="L37" s="131">
        <v>1105</v>
      </c>
      <c r="M37" s="131">
        <v>1109</v>
      </c>
      <c r="N37" s="146">
        <v>872</v>
      </c>
      <c r="O37" s="130">
        <v>797</v>
      </c>
      <c r="P37" s="130">
        <v>914</v>
      </c>
      <c r="Q37" s="130">
        <v>852</v>
      </c>
    </row>
    <row r="38" spans="2:17">
      <c r="B38" s="128">
        <v>22</v>
      </c>
      <c r="C38" s="129" t="s">
        <v>52</v>
      </c>
      <c r="D38" s="98"/>
      <c r="E38" s="130">
        <v>98</v>
      </c>
      <c r="F38" s="130">
        <v>110</v>
      </c>
      <c r="G38" s="130">
        <v>111</v>
      </c>
      <c r="H38" s="130">
        <v>103</v>
      </c>
      <c r="I38" s="130">
        <v>131</v>
      </c>
      <c r="J38" s="130">
        <v>118</v>
      </c>
      <c r="K38" s="131">
        <v>175</v>
      </c>
      <c r="L38" s="131">
        <v>180</v>
      </c>
      <c r="M38" s="131">
        <v>176</v>
      </c>
      <c r="N38" s="146">
        <v>182</v>
      </c>
      <c r="O38" s="130">
        <v>185</v>
      </c>
      <c r="P38" s="130">
        <v>166</v>
      </c>
      <c r="Q38" s="130">
        <v>175</v>
      </c>
    </row>
    <row r="39" spans="2:17">
      <c r="B39" s="128">
        <v>23</v>
      </c>
      <c r="C39" s="129" t="s">
        <v>53</v>
      </c>
      <c r="D39" s="98"/>
      <c r="E39" s="130">
        <v>269</v>
      </c>
      <c r="F39" s="130">
        <v>250</v>
      </c>
      <c r="G39" s="130">
        <v>214</v>
      </c>
      <c r="H39" s="130">
        <v>178</v>
      </c>
      <c r="I39" s="130">
        <v>228</v>
      </c>
      <c r="J39" s="130">
        <v>165</v>
      </c>
      <c r="K39" s="131">
        <v>359</v>
      </c>
      <c r="L39" s="131">
        <v>763</v>
      </c>
      <c r="M39" s="131">
        <v>685</v>
      </c>
      <c r="N39" s="146">
        <v>581</v>
      </c>
      <c r="O39" s="130">
        <v>585</v>
      </c>
      <c r="P39" s="130">
        <v>562</v>
      </c>
      <c r="Q39" s="130">
        <v>629</v>
      </c>
    </row>
    <row r="40" spans="2:17">
      <c r="B40" s="128">
        <v>24</v>
      </c>
      <c r="C40" s="129" t="s">
        <v>54</v>
      </c>
      <c r="D40" s="98"/>
      <c r="E40" s="130">
        <v>402</v>
      </c>
      <c r="F40" s="130">
        <v>396</v>
      </c>
      <c r="G40" s="130">
        <v>261</v>
      </c>
      <c r="H40" s="130">
        <v>229</v>
      </c>
      <c r="I40" s="130">
        <v>241</v>
      </c>
      <c r="J40" s="130">
        <v>306</v>
      </c>
      <c r="K40" s="131">
        <v>451</v>
      </c>
      <c r="L40" s="131">
        <v>457</v>
      </c>
      <c r="M40" s="131">
        <v>453</v>
      </c>
      <c r="N40" s="146">
        <v>621</v>
      </c>
      <c r="O40" s="130">
        <v>614</v>
      </c>
      <c r="P40" s="130">
        <v>547</v>
      </c>
      <c r="Q40" s="130">
        <v>433</v>
      </c>
    </row>
    <row r="41" spans="2:17">
      <c r="B41" s="128">
        <v>25</v>
      </c>
      <c r="C41" s="129" t="s">
        <v>55</v>
      </c>
      <c r="D41" s="98"/>
      <c r="E41" s="130">
        <v>1460</v>
      </c>
      <c r="F41" s="130">
        <v>1191</v>
      </c>
      <c r="G41" s="130">
        <v>981</v>
      </c>
      <c r="H41" s="130">
        <v>846</v>
      </c>
      <c r="I41" s="130">
        <v>841</v>
      </c>
      <c r="J41" s="130">
        <v>922</v>
      </c>
      <c r="K41" s="131">
        <v>1250</v>
      </c>
      <c r="L41" s="131">
        <v>963</v>
      </c>
      <c r="M41" s="131">
        <v>822</v>
      </c>
      <c r="N41" s="146">
        <v>700</v>
      </c>
      <c r="O41" s="130">
        <v>556</v>
      </c>
      <c r="P41" s="130">
        <v>435</v>
      </c>
      <c r="Q41" s="130">
        <v>492</v>
      </c>
    </row>
    <row r="42" spans="2:17">
      <c r="B42" s="128">
        <v>26</v>
      </c>
      <c r="C42" s="129" t="s">
        <v>56</v>
      </c>
      <c r="D42" s="98"/>
      <c r="E42" s="130">
        <v>472</v>
      </c>
      <c r="F42" s="130">
        <v>501</v>
      </c>
      <c r="G42" s="130">
        <v>575</v>
      </c>
      <c r="H42" s="130">
        <v>568</v>
      </c>
      <c r="I42" s="130">
        <v>589</v>
      </c>
      <c r="J42" s="130">
        <v>630</v>
      </c>
      <c r="K42" s="131">
        <v>727</v>
      </c>
      <c r="L42" s="131">
        <v>745</v>
      </c>
      <c r="M42" s="131">
        <v>1062</v>
      </c>
      <c r="N42" s="146">
        <v>1330</v>
      </c>
      <c r="O42" s="130">
        <v>1600</v>
      </c>
      <c r="P42" s="130">
        <v>1439</v>
      </c>
      <c r="Q42" s="130">
        <v>1134</v>
      </c>
    </row>
    <row r="43" spans="2:17">
      <c r="B43" s="128">
        <v>27</v>
      </c>
      <c r="C43" s="129" t="s">
        <v>57</v>
      </c>
      <c r="D43" s="98"/>
      <c r="E43" s="130">
        <v>162</v>
      </c>
      <c r="F43" s="130">
        <v>124</v>
      </c>
      <c r="G43" s="130">
        <v>140</v>
      </c>
      <c r="H43" s="130">
        <v>168</v>
      </c>
      <c r="I43" s="130">
        <v>233</v>
      </c>
      <c r="J43" s="130">
        <v>276</v>
      </c>
      <c r="K43" s="131">
        <v>388</v>
      </c>
      <c r="L43" s="131">
        <v>508</v>
      </c>
      <c r="M43" s="131">
        <v>565</v>
      </c>
      <c r="N43" s="146">
        <v>509</v>
      </c>
      <c r="O43" s="130">
        <v>390</v>
      </c>
      <c r="P43" s="130">
        <v>291</v>
      </c>
      <c r="Q43" s="130">
        <v>234</v>
      </c>
    </row>
    <row r="44" spans="2:17">
      <c r="B44" s="128">
        <v>28</v>
      </c>
      <c r="C44" s="129" t="s">
        <v>58</v>
      </c>
      <c r="D44" s="98"/>
      <c r="E44" s="130">
        <v>855</v>
      </c>
      <c r="F44" s="130">
        <v>1016</v>
      </c>
      <c r="G44" s="130">
        <v>556</v>
      </c>
      <c r="H44" s="130">
        <v>628</v>
      </c>
      <c r="I44" s="130">
        <v>533</v>
      </c>
      <c r="J44" s="130">
        <v>594</v>
      </c>
      <c r="K44" s="131">
        <v>801</v>
      </c>
      <c r="L44" s="131">
        <v>851</v>
      </c>
      <c r="M44" s="131">
        <v>663</v>
      </c>
      <c r="N44" s="146">
        <v>572</v>
      </c>
      <c r="O44" s="130">
        <v>525</v>
      </c>
      <c r="P44" s="130">
        <v>382</v>
      </c>
      <c r="Q44" s="130">
        <v>365</v>
      </c>
    </row>
    <row r="45" spans="2:17">
      <c r="B45" s="128">
        <v>29</v>
      </c>
      <c r="C45" s="129" t="s">
        <v>59</v>
      </c>
      <c r="D45" s="98"/>
      <c r="E45" s="130">
        <v>71</v>
      </c>
      <c r="F45" s="130">
        <v>59</v>
      </c>
      <c r="G45" s="130">
        <v>70</v>
      </c>
      <c r="H45" s="130">
        <v>61</v>
      </c>
      <c r="I45" s="130">
        <v>58</v>
      </c>
      <c r="J45" s="130">
        <v>76</v>
      </c>
      <c r="K45" s="131">
        <v>120</v>
      </c>
      <c r="L45" s="131">
        <v>123</v>
      </c>
      <c r="M45" s="131">
        <v>149</v>
      </c>
      <c r="N45" s="146">
        <v>109</v>
      </c>
      <c r="O45" s="130">
        <v>117</v>
      </c>
      <c r="P45" s="130">
        <v>130</v>
      </c>
      <c r="Q45" s="130">
        <v>106</v>
      </c>
    </row>
    <row r="46" spans="2:17">
      <c r="B46" s="128">
        <v>30</v>
      </c>
      <c r="C46" s="129" t="s">
        <v>60</v>
      </c>
      <c r="D46" s="98"/>
      <c r="E46" s="130">
        <v>890</v>
      </c>
      <c r="F46" s="130">
        <v>968</v>
      </c>
      <c r="G46" s="130">
        <v>863</v>
      </c>
      <c r="H46" s="130">
        <v>487</v>
      </c>
      <c r="I46" s="130">
        <v>525</v>
      </c>
      <c r="J46" s="130">
        <v>1200</v>
      </c>
      <c r="K46" s="131">
        <v>1722</v>
      </c>
      <c r="L46" s="131">
        <v>1497</v>
      </c>
      <c r="M46" s="131">
        <v>1431</v>
      </c>
      <c r="N46" s="146">
        <v>1293</v>
      </c>
      <c r="O46" s="130">
        <v>1107</v>
      </c>
      <c r="P46" s="130">
        <v>856</v>
      </c>
      <c r="Q46" s="130">
        <v>828</v>
      </c>
    </row>
    <row r="47" spans="2:17">
      <c r="B47" s="128">
        <v>31</v>
      </c>
      <c r="C47" s="129" t="s">
        <v>61</v>
      </c>
      <c r="D47" s="98"/>
      <c r="E47" s="130">
        <v>46</v>
      </c>
      <c r="F47" s="130">
        <v>38</v>
      </c>
      <c r="G47" s="130">
        <v>40</v>
      </c>
      <c r="H47" s="130">
        <v>42</v>
      </c>
      <c r="I47" s="130">
        <v>52</v>
      </c>
      <c r="J47" s="130">
        <v>50</v>
      </c>
      <c r="K47" s="131">
        <v>37</v>
      </c>
      <c r="L47" s="131">
        <v>48</v>
      </c>
      <c r="M47" s="131">
        <v>33</v>
      </c>
      <c r="N47" s="146">
        <v>52</v>
      </c>
      <c r="O47" s="130">
        <v>42</v>
      </c>
      <c r="P47" s="130">
        <v>39</v>
      </c>
      <c r="Q47" s="130">
        <v>34</v>
      </c>
    </row>
    <row r="48" spans="2:17">
      <c r="B48" s="128">
        <v>32</v>
      </c>
      <c r="C48" s="129" t="s">
        <v>62</v>
      </c>
      <c r="D48" s="98"/>
      <c r="E48" s="130">
        <v>119</v>
      </c>
      <c r="F48" s="130">
        <v>195</v>
      </c>
      <c r="G48" s="130">
        <v>167</v>
      </c>
      <c r="H48" s="130">
        <v>114</v>
      </c>
      <c r="I48" s="130">
        <v>232</v>
      </c>
      <c r="J48" s="130">
        <v>449</v>
      </c>
      <c r="K48" s="131">
        <v>551</v>
      </c>
      <c r="L48" s="131">
        <v>561</v>
      </c>
      <c r="M48" s="131">
        <v>510</v>
      </c>
      <c r="N48" s="146">
        <v>789</v>
      </c>
      <c r="O48" s="130">
        <v>1134</v>
      </c>
      <c r="P48" s="130">
        <v>981</v>
      </c>
      <c r="Q48" s="130">
        <v>708</v>
      </c>
    </row>
    <row r="49" spans="2:17">
      <c r="B49" s="96"/>
      <c r="C49" s="96"/>
      <c r="D49" s="98"/>
      <c r="E49" s="124"/>
      <c r="F49" s="124"/>
      <c r="G49" s="124"/>
      <c r="H49" s="124"/>
      <c r="I49" s="124"/>
      <c r="J49" s="124"/>
      <c r="K49" s="124"/>
      <c r="L49" s="124"/>
      <c r="M49" s="124"/>
      <c r="O49" s="124"/>
      <c r="P49" s="124"/>
      <c r="Q49" s="124"/>
    </row>
    <row r="50" spans="2:17">
      <c r="B50" s="96"/>
      <c r="C50" s="96"/>
      <c r="D50" s="98"/>
      <c r="E50" s="124"/>
      <c r="F50" s="124"/>
      <c r="G50" s="124"/>
      <c r="H50" s="124"/>
      <c r="I50" s="124"/>
      <c r="J50" s="124"/>
      <c r="K50" s="124"/>
      <c r="L50" s="124"/>
      <c r="M50" s="124"/>
      <c r="O50" s="124"/>
      <c r="P50" s="124"/>
      <c r="Q50" s="124"/>
    </row>
    <row r="51" spans="2:17">
      <c r="B51" s="96"/>
      <c r="C51" s="96"/>
      <c r="D51" s="98"/>
      <c r="E51" s="124"/>
      <c r="F51" s="124"/>
      <c r="G51" s="124"/>
      <c r="H51" s="124"/>
      <c r="I51" s="124"/>
      <c r="J51" s="124"/>
      <c r="K51" s="124"/>
      <c r="L51" s="124"/>
      <c r="M51" s="124"/>
      <c r="O51" s="124"/>
      <c r="P51" s="124"/>
      <c r="Q51" s="124"/>
    </row>
    <row r="52" spans="2:17">
      <c r="B52" s="96"/>
      <c r="C52" s="96"/>
      <c r="D52" s="98"/>
      <c r="E52" s="127" t="str">
        <f t="shared" ref="E52:Q52" si="1">E8</f>
        <v>Crimes</v>
      </c>
      <c r="F52" s="127" t="str">
        <f t="shared" si="1"/>
        <v>Crimes</v>
      </c>
      <c r="G52" s="127" t="str">
        <f t="shared" si="1"/>
        <v>Crimes</v>
      </c>
      <c r="H52" s="127" t="str">
        <f t="shared" si="1"/>
        <v>Crimes</v>
      </c>
      <c r="I52" s="127" t="str">
        <f t="shared" si="1"/>
        <v>Crimes</v>
      </c>
      <c r="J52" s="127" t="str">
        <f t="shared" si="1"/>
        <v>Crimes</v>
      </c>
      <c r="K52" s="127" t="str">
        <f t="shared" si="1"/>
        <v>Crimes</v>
      </c>
      <c r="L52" s="127" t="str">
        <f t="shared" si="1"/>
        <v>Crimes</v>
      </c>
      <c r="M52" s="127" t="str">
        <f t="shared" si="1"/>
        <v>Crimes</v>
      </c>
      <c r="N52" s="127" t="str">
        <f t="shared" si="1"/>
        <v>Crimes</v>
      </c>
      <c r="O52" s="127" t="str">
        <f t="shared" si="1"/>
        <v>Crimes</v>
      </c>
      <c r="P52" s="127" t="str">
        <f t="shared" si="1"/>
        <v>Crimes</v>
      </c>
      <c r="Q52" s="127" t="str">
        <f t="shared" si="1"/>
        <v>Crimes</v>
      </c>
    </row>
    <row r="53" spans="2:17">
      <c r="B53" s="96"/>
      <c r="C53" s="96"/>
      <c r="D53" s="98"/>
      <c r="E53" s="127" t="str">
        <f t="shared" ref="E53:Q53" si="2">E10</f>
        <v># Cases</v>
      </c>
      <c r="F53" s="127" t="str">
        <f t="shared" si="2"/>
        <v># Cases</v>
      </c>
      <c r="G53" s="127" t="str">
        <f t="shared" si="2"/>
        <v># Cases</v>
      </c>
      <c r="H53" s="127" t="str">
        <f t="shared" si="2"/>
        <v># Cases</v>
      </c>
      <c r="I53" s="127" t="str">
        <f t="shared" si="2"/>
        <v># Cases</v>
      </c>
      <c r="J53" s="127" t="str">
        <f t="shared" si="2"/>
        <v># Cases</v>
      </c>
      <c r="K53" s="127" t="str">
        <f t="shared" si="2"/>
        <v># Cases</v>
      </c>
      <c r="L53" s="127" t="str">
        <f t="shared" si="2"/>
        <v># Cases</v>
      </c>
      <c r="M53" s="127" t="str">
        <f t="shared" si="2"/>
        <v># Cases</v>
      </c>
      <c r="N53" s="127" t="str">
        <f t="shared" si="2"/>
        <v># Cases</v>
      </c>
      <c r="O53" s="127" t="str">
        <f t="shared" si="2"/>
        <v># Cases</v>
      </c>
      <c r="P53" s="127" t="str">
        <f t="shared" si="2"/>
        <v># Cases</v>
      </c>
      <c r="Q53" s="127" t="str">
        <f t="shared" si="2"/>
        <v># Cases</v>
      </c>
    </row>
    <row r="54" spans="2:17">
      <c r="B54" s="128" t="s">
        <v>63</v>
      </c>
      <c r="C54" s="128" t="s">
        <v>64</v>
      </c>
      <c r="D54" s="98"/>
      <c r="E54" s="132">
        <f>SUM(E17:E48)</f>
        <v>22409</v>
      </c>
      <c r="F54" s="132">
        <f t="shared" ref="F54:Q54" si="3">SUM(F17:F48)</f>
        <v>21459</v>
      </c>
      <c r="G54" s="132">
        <f t="shared" si="3"/>
        <v>18106</v>
      </c>
      <c r="H54" s="132">
        <f t="shared" si="3"/>
        <v>15526</v>
      </c>
      <c r="I54" s="132">
        <f t="shared" si="3"/>
        <v>16119</v>
      </c>
      <c r="J54" s="132">
        <f t="shared" si="3"/>
        <v>20148</v>
      </c>
      <c r="K54" s="132">
        <f t="shared" si="3"/>
        <v>25035</v>
      </c>
      <c r="L54" s="132">
        <f t="shared" si="3"/>
        <v>29095</v>
      </c>
      <c r="M54" s="132">
        <f t="shared" si="3"/>
        <v>29499</v>
      </c>
      <c r="N54" s="132">
        <f t="shared" si="3"/>
        <v>28839</v>
      </c>
      <c r="O54" s="132">
        <f t="shared" si="3"/>
        <v>28280</v>
      </c>
      <c r="P54" s="132">
        <f t="shared" si="3"/>
        <v>26279</v>
      </c>
      <c r="Q54" s="132">
        <f t="shared" si="3"/>
        <v>25271</v>
      </c>
    </row>
    <row r="55" spans="2:17">
      <c r="B55" s="128"/>
      <c r="C55" s="128"/>
      <c r="D55" s="98"/>
      <c r="E55" s="132"/>
      <c r="F55" s="132"/>
      <c r="G55" s="132"/>
      <c r="H55" s="132"/>
      <c r="I55" s="132"/>
      <c r="J55" s="132"/>
      <c r="K55" s="132"/>
      <c r="L55" s="132"/>
      <c r="M55" s="132"/>
    </row>
    <row r="56" spans="2:17">
      <c r="B56" s="96"/>
      <c r="C56" s="128" t="s">
        <v>65</v>
      </c>
      <c r="D56" s="98"/>
      <c r="E56" s="142">
        <f>MEDIAN(E17:Q48)</f>
        <v>570</v>
      </c>
      <c r="F56" s="132"/>
      <c r="G56" s="132"/>
      <c r="H56" s="132"/>
      <c r="I56" s="132"/>
      <c r="J56" s="132"/>
      <c r="K56" s="132"/>
      <c r="L56" s="151"/>
      <c r="M56" s="149"/>
      <c r="N56" s="149"/>
      <c r="O56" s="149"/>
      <c r="P56" s="149"/>
      <c r="Q56" s="149"/>
    </row>
    <row r="57" spans="2:17">
      <c r="B57" s="96"/>
      <c r="C57" s="128" t="s">
        <v>126</v>
      </c>
      <c r="D57" s="98"/>
      <c r="E57" s="142">
        <f>AVERAGE(E17:Q48)</f>
        <v>735.73317307692309</v>
      </c>
      <c r="F57" s="133"/>
      <c r="G57" s="133"/>
      <c r="H57" s="133"/>
      <c r="I57" s="133"/>
      <c r="J57" s="133"/>
      <c r="K57" s="133"/>
      <c r="L57" s="133"/>
      <c r="M57" s="133"/>
    </row>
    <row r="58" spans="2:17">
      <c r="B58" s="96"/>
      <c r="C58" s="128" t="s">
        <v>127</v>
      </c>
      <c r="D58" s="98"/>
      <c r="E58" s="142">
        <f>STDEV(E17:Q48)</f>
        <v>687.38322273452036</v>
      </c>
      <c r="F58" s="131"/>
      <c r="G58" s="131"/>
      <c r="H58" s="131"/>
      <c r="I58" s="131"/>
      <c r="J58" s="131"/>
      <c r="K58" s="131"/>
      <c r="L58" s="150"/>
      <c r="M58" s="131"/>
    </row>
    <row r="59" spans="2:17">
      <c r="E59" s="144"/>
      <c r="F59" s="134"/>
      <c r="G59" s="134"/>
      <c r="H59" s="134"/>
      <c r="I59" s="134"/>
      <c r="J59" s="134"/>
      <c r="K59" s="134"/>
      <c r="L59" s="134"/>
      <c r="M59" s="134"/>
    </row>
    <row r="60" spans="2:17">
      <c r="C60" s="128" t="s">
        <v>124</v>
      </c>
      <c r="E60" s="142">
        <f>MAX(E17:Q48)</f>
        <v>3359</v>
      </c>
    </row>
    <row r="61" spans="2:17">
      <c r="C61" s="135" t="s">
        <v>125</v>
      </c>
      <c r="E61" s="142">
        <f>MIN(E17:Q48)</f>
        <v>24</v>
      </c>
    </row>
    <row r="64" spans="2:17">
      <c r="M64" s="129"/>
      <c r="N64" s="148"/>
    </row>
    <row r="65" spans="13:14">
      <c r="M65" s="129"/>
      <c r="N65" s="148"/>
    </row>
    <row r="66" spans="13:14">
      <c r="M66" s="129"/>
      <c r="N66" s="148"/>
    </row>
    <row r="67" spans="13:14">
      <c r="M67" s="129"/>
      <c r="N67" s="148"/>
    </row>
    <row r="68" spans="13:14">
      <c r="M68" s="129"/>
      <c r="N68" s="148"/>
    </row>
    <row r="69" spans="13:14">
      <c r="M69" s="129"/>
      <c r="N69" s="148"/>
    </row>
    <row r="70" spans="13:14">
      <c r="M70" s="129"/>
      <c r="N70" s="148"/>
    </row>
    <row r="71" spans="13:14">
      <c r="M71" s="129"/>
      <c r="N71" s="148"/>
    </row>
    <row r="72" spans="13:14">
      <c r="M72" s="129"/>
      <c r="N72" s="148"/>
    </row>
    <row r="73" spans="13:14">
      <c r="M73" s="129"/>
      <c r="N73" s="148"/>
    </row>
    <row r="74" spans="13:14">
      <c r="M74" s="129"/>
      <c r="N74" s="148"/>
    </row>
    <row r="75" spans="13:14">
      <c r="M75" s="129"/>
      <c r="N75" s="148"/>
    </row>
    <row r="76" spans="13:14">
      <c r="M76" s="129"/>
      <c r="N76" s="148"/>
    </row>
    <row r="77" spans="13:14">
      <c r="M77" s="129"/>
      <c r="N77" s="148"/>
    </row>
    <row r="78" spans="13:14">
      <c r="M78" s="129"/>
      <c r="N78" s="148"/>
    </row>
    <row r="79" spans="13:14">
      <c r="M79" s="129"/>
      <c r="N79" s="148"/>
    </row>
    <row r="80" spans="13:14">
      <c r="M80" s="129"/>
      <c r="N80" s="148"/>
    </row>
    <row r="81" spans="13:14">
      <c r="M81" s="129"/>
      <c r="N81" s="148"/>
    </row>
    <row r="82" spans="13:14">
      <c r="M82" s="129"/>
      <c r="N82" s="148"/>
    </row>
    <row r="83" spans="13:14">
      <c r="M83" s="129"/>
      <c r="N83" s="148"/>
    </row>
    <row r="84" spans="13:14">
      <c r="M84" s="129"/>
      <c r="N84" s="148"/>
    </row>
    <row r="85" spans="13:14">
      <c r="M85" s="129"/>
      <c r="N85" s="148"/>
    </row>
    <row r="86" spans="13:14">
      <c r="M86" s="129"/>
      <c r="N86" s="148"/>
    </row>
    <row r="87" spans="13:14">
      <c r="M87" s="129"/>
      <c r="N87" s="148"/>
    </row>
    <row r="88" spans="13:14">
      <c r="M88" s="129"/>
      <c r="N88" s="148"/>
    </row>
    <row r="89" spans="13:14">
      <c r="M89" s="129"/>
      <c r="N89" s="148"/>
    </row>
    <row r="90" spans="13:14">
      <c r="M90" s="129"/>
      <c r="N90" s="148"/>
    </row>
    <row r="91" spans="13:14">
      <c r="M91" s="129"/>
      <c r="N91" s="148"/>
    </row>
    <row r="92" spans="13:14">
      <c r="M92" s="129"/>
      <c r="N92" s="148"/>
    </row>
    <row r="93" spans="13:14">
      <c r="M93" s="129"/>
      <c r="N93" s="148"/>
    </row>
    <row r="94" spans="13:14">
      <c r="M94" s="129"/>
      <c r="N94" s="148"/>
    </row>
    <row r="95" spans="13:14">
      <c r="M95" s="129"/>
      <c r="N95" s="1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DCDC-F7FC-4895-ACEA-5479CF312306}">
  <sheetPr>
    <tabColor rgb="FF0070C0"/>
  </sheetPr>
  <dimension ref="A5:M95"/>
  <sheetViews>
    <sheetView topLeftCell="A8" zoomScale="65" workbookViewId="0">
      <selection activeCell="F58" sqref="F58"/>
    </sheetView>
  </sheetViews>
  <sheetFormatPr baseColWidth="10" defaultColWidth="8.88671875" defaultRowHeight="14.4"/>
  <cols>
    <col min="1" max="2" width="8.88671875" style="103"/>
    <col min="3" max="3" width="26.109375" style="103" bestFit="1" customWidth="1"/>
    <col min="4" max="4" width="1.77734375" style="103" customWidth="1"/>
    <col min="5" max="24" width="20.77734375" style="103" customWidth="1"/>
    <col min="25" max="16384" width="8.88671875" style="103"/>
  </cols>
  <sheetData>
    <row r="5" spans="2:13">
      <c r="B5" s="96"/>
      <c r="C5" s="97" t="s">
        <v>1</v>
      </c>
      <c r="D5" s="98"/>
      <c r="E5" s="136" t="s">
        <v>68</v>
      </c>
      <c r="F5" s="99" t="s">
        <v>68</v>
      </c>
      <c r="G5" s="100" t="s">
        <v>68</v>
      </c>
      <c r="H5" s="101" t="s">
        <v>68</v>
      </c>
      <c r="I5" s="102" t="s">
        <v>68</v>
      </c>
      <c r="J5" s="136" t="s">
        <v>68</v>
      </c>
      <c r="K5" s="99" t="s">
        <v>68</v>
      </c>
      <c r="L5" s="100" t="s">
        <v>68</v>
      </c>
      <c r="M5" s="101" t="s">
        <v>68</v>
      </c>
    </row>
    <row r="6" spans="2:13">
      <c r="B6" s="96"/>
      <c r="C6" s="97" t="s">
        <v>24</v>
      </c>
      <c r="D6" s="98"/>
      <c r="E6" s="136">
        <v>0</v>
      </c>
      <c r="F6" s="99">
        <v>0</v>
      </c>
      <c r="G6" s="100">
        <v>0</v>
      </c>
      <c r="H6" s="101">
        <v>0</v>
      </c>
      <c r="I6" s="102">
        <v>0</v>
      </c>
      <c r="J6" s="136">
        <v>0</v>
      </c>
      <c r="K6" s="99">
        <v>0</v>
      </c>
      <c r="L6" s="100">
        <v>0</v>
      </c>
      <c r="M6" s="101">
        <v>0</v>
      </c>
    </row>
    <row r="7" spans="2:13">
      <c r="B7" s="96"/>
      <c r="C7" s="97" t="s">
        <v>25</v>
      </c>
      <c r="D7" s="98"/>
      <c r="E7" s="137">
        <v>0.1</v>
      </c>
      <c r="F7" s="104">
        <v>0.1</v>
      </c>
      <c r="G7" s="105">
        <v>0.1</v>
      </c>
      <c r="H7" s="106">
        <v>0.1</v>
      </c>
      <c r="I7" s="107">
        <v>0.1</v>
      </c>
      <c r="J7" s="137">
        <v>0.1</v>
      </c>
      <c r="K7" s="104">
        <v>0.1</v>
      </c>
      <c r="L7" s="105">
        <v>0.1</v>
      </c>
      <c r="M7" s="106">
        <v>0.1</v>
      </c>
    </row>
    <row r="8" spans="2:13">
      <c r="B8" s="96"/>
      <c r="C8" s="97" t="s">
        <v>0</v>
      </c>
      <c r="D8" s="98"/>
      <c r="E8" s="136" t="s">
        <v>132</v>
      </c>
      <c r="F8" s="99" t="s">
        <v>132</v>
      </c>
      <c r="G8" s="100" t="s">
        <v>132</v>
      </c>
      <c r="H8" s="101" t="s">
        <v>132</v>
      </c>
      <c r="I8" s="102" t="s">
        <v>132</v>
      </c>
      <c r="J8" s="136" t="s">
        <v>132</v>
      </c>
      <c r="K8" s="99" t="s">
        <v>132</v>
      </c>
      <c r="L8" s="100" t="s">
        <v>132</v>
      </c>
      <c r="M8" s="101" t="s">
        <v>132</v>
      </c>
    </row>
    <row r="9" spans="2:13">
      <c r="B9" s="96"/>
      <c r="C9" s="97" t="s">
        <v>26</v>
      </c>
      <c r="D9" s="98"/>
      <c r="E9" s="137" t="s">
        <v>86</v>
      </c>
      <c r="F9" s="104" t="s">
        <v>86</v>
      </c>
      <c r="G9" s="105" t="s">
        <v>86</v>
      </c>
      <c r="H9" s="106" t="s">
        <v>86</v>
      </c>
      <c r="I9" s="107" t="s">
        <v>86</v>
      </c>
      <c r="J9" s="137" t="s">
        <v>86</v>
      </c>
      <c r="K9" s="104" t="s">
        <v>86</v>
      </c>
      <c r="L9" s="105" t="s">
        <v>86</v>
      </c>
      <c r="M9" s="106" t="s">
        <v>86</v>
      </c>
    </row>
    <row r="10" spans="2:13">
      <c r="B10" s="96"/>
      <c r="C10" s="97" t="s">
        <v>27</v>
      </c>
      <c r="D10" s="98"/>
      <c r="E10" s="138" t="s">
        <v>133</v>
      </c>
      <c r="F10" s="108" t="s">
        <v>133</v>
      </c>
      <c r="G10" s="109" t="s">
        <v>133</v>
      </c>
      <c r="H10" s="110" t="s">
        <v>133</v>
      </c>
      <c r="I10" s="111" t="s">
        <v>133</v>
      </c>
      <c r="J10" s="138" t="s">
        <v>133</v>
      </c>
      <c r="K10" s="108" t="s">
        <v>133</v>
      </c>
      <c r="L10" s="109" t="s">
        <v>133</v>
      </c>
      <c r="M10" s="110" t="s">
        <v>133</v>
      </c>
    </row>
    <row r="11" spans="2:13">
      <c r="B11" s="96"/>
      <c r="C11" s="97" t="s">
        <v>2</v>
      </c>
      <c r="D11" s="98"/>
      <c r="E11" s="139" t="s">
        <v>7</v>
      </c>
      <c r="F11" s="112" t="s">
        <v>7</v>
      </c>
      <c r="G11" s="113" t="s">
        <v>7</v>
      </c>
      <c r="H11" s="114" t="s">
        <v>7</v>
      </c>
      <c r="I11" s="115" t="s">
        <v>7</v>
      </c>
      <c r="J11" s="139" t="s">
        <v>7</v>
      </c>
      <c r="K11" s="112" t="s">
        <v>7</v>
      </c>
      <c r="L11" s="113" t="s">
        <v>7</v>
      </c>
      <c r="M11" s="114" t="s">
        <v>7</v>
      </c>
    </row>
    <row r="12" spans="2:13">
      <c r="B12" s="96"/>
      <c r="C12" s="97" t="s">
        <v>3</v>
      </c>
      <c r="D12" s="98"/>
      <c r="E12" s="140" t="s">
        <v>74</v>
      </c>
      <c r="F12" s="116" t="s">
        <v>74</v>
      </c>
      <c r="G12" s="117" t="s">
        <v>74</v>
      </c>
      <c r="H12" s="118" t="s">
        <v>74</v>
      </c>
      <c r="I12" s="119" t="s">
        <v>74</v>
      </c>
      <c r="J12" s="140" t="s">
        <v>74</v>
      </c>
      <c r="K12" s="116" t="s">
        <v>74</v>
      </c>
      <c r="L12" s="117" t="s">
        <v>74</v>
      </c>
      <c r="M12" s="118" t="s">
        <v>74</v>
      </c>
    </row>
    <row r="13" spans="2:13">
      <c r="B13" s="96"/>
      <c r="C13" s="97" t="s">
        <v>28</v>
      </c>
      <c r="D13" s="98"/>
      <c r="E13" s="141">
        <v>2015</v>
      </c>
      <c r="F13" s="120">
        <f>E13+1</f>
        <v>2016</v>
      </c>
      <c r="G13" s="121">
        <f t="shared" ref="G13:M13" si="0">F13+1</f>
        <v>2017</v>
      </c>
      <c r="H13" s="122">
        <f t="shared" si="0"/>
        <v>2018</v>
      </c>
      <c r="I13" s="123">
        <f t="shared" si="0"/>
        <v>2019</v>
      </c>
      <c r="J13" s="141">
        <f t="shared" si="0"/>
        <v>2020</v>
      </c>
      <c r="K13" s="120">
        <f t="shared" si="0"/>
        <v>2021</v>
      </c>
      <c r="L13" s="121">
        <f t="shared" si="0"/>
        <v>2022</v>
      </c>
      <c r="M13" s="122">
        <f t="shared" si="0"/>
        <v>2023</v>
      </c>
    </row>
    <row r="14" spans="2:13">
      <c r="B14" s="96"/>
      <c r="C14" s="96"/>
      <c r="D14" s="98"/>
      <c r="E14" s="124"/>
      <c r="F14" s="124"/>
      <c r="G14" s="124"/>
      <c r="H14" s="124"/>
      <c r="K14" s="124"/>
      <c r="L14" s="124"/>
      <c r="M14" s="124"/>
    </row>
    <row r="15" spans="2:13">
      <c r="B15" s="96"/>
      <c r="C15" s="96"/>
      <c r="D15" s="98"/>
      <c r="E15" s="124"/>
      <c r="F15" s="124"/>
      <c r="G15" s="124"/>
      <c r="H15" s="124"/>
      <c r="I15" s="124"/>
      <c r="K15" s="124"/>
      <c r="L15" s="124"/>
      <c r="M15" s="124"/>
    </row>
    <row r="16" spans="2:13">
      <c r="B16" s="125" t="s">
        <v>29</v>
      </c>
      <c r="C16" s="125" t="s">
        <v>30</v>
      </c>
      <c r="D16" s="126"/>
      <c r="E16" s="127">
        <v>5</v>
      </c>
      <c r="F16" s="127">
        <v>6</v>
      </c>
      <c r="G16" s="127">
        <v>7</v>
      </c>
      <c r="H16" s="127">
        <v>8</v>
      </c>
      <c r="I16" s="127">
        <v>9</v>
      </c>
      <c r="J16" s="127">
        <v>10</v>
      </c>
      <c r="K16" s="127">
        <v>11</v>
      </c>
      <c r="L16" s="127">
        <v>12</v>
      </c>
      <c r="M16" s="127">
        <v>13</v>
      </c>
    </row>
    <row r="17" spans="1:13">
      <c r="A17" s="148"/>
      <c r="B17" s="128">
        <v>1</v>
      </c>
      <c r="C17" s="129" t="s">
        <v>31</v>
      </c>
      <c r="D17" s="98"/>
      <c r="E17" s="130">
        <v>4</v>
      </c>
      <c r="F17" s="130">
        <v>0</v>
      </c>
      <c r="G17" s="131">
        <v>4</v>
      </c>
      <c r="H17" s="131">
        <v>0</v>
      </c>
      <c r="I17" s="131">
        <v>0</v>
      </c>
      <c r="J17" s="146">
        <v>3</v>
      </c>
      <c r="K17" s="130">
        <v>0</v>
      </c>
      <c r="L17" s="130">
        <v>0</v>
      </c>
      <c r="M17" s="130">
        <v>1</v>
      </c>
    </row>
    <row r="18" spans="1:13">
      <c r="A18" s="148"/>
      <c r="B18" s="128">
        <v>2</v>
      </c>
      <c r="C18" s="129" t="s">
        <v>32</v>
      </c>
      <c r="D18" s="98"/>
      <c r="E18" s="130">
        <v>0</v>
      </c>
      <c r="F18" s="130">
        <v>15</v>
      </c>
      <c r="G18" s="131">
        <v>46</v>
      </c>
      <c r="H18" s="131">
        <v>48</v>
      </c>
      <c r="I18" s="131">
        <v>49</v>
      </c>
      <c r="J18" s="146">
        <v>37</v>
      </c>
      <c r="K18" s="130">
        <v>39</v>
      </c>
      <c r="L18" s="130">
        <v>19</v>
      </c>
      <c r="M18" s="130">
        <v>52</v>
      </c>
    </row>
    <row r="19" spans="1:13">
      <c r="A19" s="148"/>
      <c r="B19" s="128">
        <v>3</v>
      </c>
      <c r="C19" s="129" t="s">
        <v>33</v>
      </c>
      <c r="D19" s="98"/>
      <c r="E19" s="130">
        <v>0</v>
      </c>
      <c r="F19" s="130">
        <v>0</v>
      </c>
      <c r="G19" s="131">
        <v>1</v>
      </c>
      <c r="H19" s="131">
        <v>0</v>
      </c>
      <c r="I19" s="131">
        <v>0</v>
      </c>
      <c r="J19" s="146">
        <v>2</v>
      </c>
      <c r="K19" s="130">
        <v>5</v>
      </c>
      <c r="L19" s="130">
        <v>3</v>
      </c>
      <c r="M19" s="130">
        <v>4</v>
      </c>
    </row>
    <row r="20" spans="1:13">
      <c r="A20" s="148"/>
      <c r="B20" s="128">
        <v>4</v>
      </c>
      <c r="C20" s="129" t="s">
        <v>34</v>
      </c>
      <c r="D20" s="98"/>
      <c r="E20" s="130">
        <v>0</v>
      </c>
      <c r="F20" s="130">
        <v>0</v>
      </c>
      <c r="G20" s="131">
        <v>2</v>
      </c>
      <c r="H20" s="131">
        <v>0</v>
      </c>
      <c r="I20" s="131">
        <v>2</v>
      </c>
      <c r="J20" s="146">
        <v>3</v>
      </c>
      <c r="K20" s="130">
        <v>5</v>
      </c>
      <c r="L20" s="130">
        <v>4</v>
      </c>
      <c r="M20" s="130">
        <v>4</v>
      </c>
    </row>
    <row r="21" spans="1:13">
      <c r="A21" s="148"/>
      <c r="B21" s="128">
        <v>5</v>
      </c>
      <c r="C21" s="129" t="s">
        <v>35</v>
      </c>
      <c r="D21" s="98"/>
      <c r="E21" s="130">
        <v>0</v>
      </c>
      <c r="F21" s="130">
        <v>6</v>
      </c>
      <c r="G21" s="131">
        <v>21</v>
      </c>
      <c r="H21" s="131">
        <v>0</v>
      </c>
      <c r="I21" s="131">
        <v>14</v>
      </c>
      <c r="J21" s="146">
        <v>16</v>
      </c>
      <c r="K21" s="130">
        <v>11</v>
      </c>
      <c r="L21" s="130">
        <v>5</v>
      </c>
      <c r="M21" s="130">
        <v>26</v>
      </c>
    </row>
    <row r="22" spans="1:13">
      <c r="A22" s="148"/>
      <c r="B22" s="128">
        <v>6</v>
      </c>
      <c r="C22" s="129" t="s">
        <v>36</v>
      </c>
      <c r="D22" s="98"/>
      <c r="E22" s="130">
        <v>4</v>
      </c>
      <c r="F22" s="130">
        <v>2</v>
      </c>
      <c r="G22" s="131">
        <v>0</v>
      </c>
      <c r="H22" s="131">
        <v>0</v>
      </c>
      <c r="I22" s="131">
        <v>4</v>
      </c>
      <c r="J22" s="146">
        <v>0</v>
      </c>
      <c r="K22" s="130">
        <v>5</v>
      </c>
      <c r="L22" s="130">
        <v>8</v>
      </c>
      <c r="M22" s="130">
        <v>12</v>
      </c>
    </row>
    <row r="23" spans="1:13">
      <c r="A23" s="148"/>
      <c r="B23" s="128">
        <v>7</v>
      </c>
      <c r="C23" s="129" t="s">
        <v>37</v>
      </c>
      <c r="D23" s="98"/>
      <c r="E23" s="130">
        <v>29</v>
      </c>
      <c r="F23" s="130">
        <v>87</v>
      </c>
      <c r="G23" s="131">
        <v>46</v>
      </c>
      <c r="H23" s="131">
        <v>56</v>
      </c>
      <c r="I23" s="131">
        <v>48</v>
      </c>
      <c r="J23" s="146">
        <v>9</v>
      </c>
      <c r="K23" s="130">
        <v>0</v>
      </c>
      <c r="L23" s="130">
        <v>1</v>
      </c>
      <c r="M23" s="130">
        <v>4</v>
      </c>
    </row>
    <row r="24" spans="1:13">
      <c r="A24" s="148"/>
      <c r="B24" s="128">
        <v>8</v>
      </c>
      <c r="C24" s="129" t="s">
        <v>38</v>
      </c>
      <c r="D24" s="98"/>
      <c r="E24" s="130">
        <v>21</v>
      </c>
      <c r="F24" s="130">
        <v>19</v>
      </c>
      <c r="G24" s="131">
        <v>60</v>
      </c>
      <c r="H24" s="131">
        <v>43</v>
      </c>
      <c r="I24" s="131">
        <v>34</v>
      </c>
      <c r="J24" s="146">
        <v>34</v>
      </c>
      <c r="K24" s="130">
        <v>19</v>
      </c>
      <c r="L24" s="130">
        <v>17</v>
      </c>
      <c r="M24" s="130">
        <v>23</v>
      </c>
    </row>
    <row r="25" spans="1:13">
      <c r="A25" s="148"/>
      <c r="B25" s="128">
        <v>9</v>
      </c>
      <c r="C25" s="129" t="s">
        <v>39</v>
      </c>
      <c r="D25" s="98"/>
      <c r="E25" s="130">
        <v>180</v>
      </c>
      <c r="F25" s="130">
        <v>165</v>
      </c>
      <c r="G25" s="131">
        <v>116</v>
      </c>
      <c r="H25" s="131">
        <v>206</v>
      </c>
      <c r="I25" s="131">
        <v>271</v>
      </c>
      <c r="J25" s="146">
        <v>196</v>
      </c>
      <c r="K25" s="130">
        <v>137</v>
      </c>
      <c r="L25" s="130">
        <v>88</v>
      </c>
      <c r="M25" s="130">
        <v>78</v>
      </c>
    </row>
    <row r="26" spans="1:13">
      <c r="A26" s="148"/>
      <c r="B26" s="128">
        <v>10</v>
      </c>
      <c r="C26" s="129" t="s">
        <v>40</v>
      </c>
      <c r="D26" s="98"/>
      <c r="E26" s="130">
        <v>28</v>
      </c>
      <c r="F26" s="130">
        <v>5</v>
      </c>
      <c r="G26" s="131">
        <v>12</v>
      </c>
      <c r="H26" s="131">
        <v>21</v>
      </c>
      <c r="I26" s="131">
        <v>11</v>
      </c>
      <c r="J26" s="146">
        <v>9</v>
      </c>
      <c r="K26" s="130">
        <v>11</v>
      </c>
      <c r="L26" s="130">
        <v>17</v>
      </c>
      <c r="M26" s="130">
        <v>1</v>
      </c>
    </row>
    <row r="27" spans="1:13">
      <c r="A27" s="148"/>
      <c r="B27" s="128">
        <v>11</v>
      </c>
      <c r="C27" s="129" t="s">
        <v>41</v>
      </c>
      <c r="D27" s="98"/>
      <c r="E27" s="130">
        <v>40</v>
      </c>
      <c r="F27" s="130">
        <v>25</v>
      </c>
      <c r="G27" s="131">
        <v>52</v>
      </c>
      <c r="H27" s="131">
        <v>27</v>
      </c>
      <c r="I27" s="131">
        <v>32</v>
      </c>
      <c r="J27" s="146">
        <v>8</v>
      </c>
      <c r="K27" s="130">
        <v>17</v>
      </c>
      <c r="L27" s="130">
        <v>13</v>
      </c>
      <c r="M27" s="130">
        <v>17</v>
      </c>
    </row>
    <row r="28" spans="1:13">
      <c r="A28" s="148"/>
      <c r="B28" s="128">
        <v>12</v>
      </c>
      <c r="C28" s="129" t="s">
        <v>42</v>
      </c>
      <c r="D28" s="98"/>
      <c r="E28" s="130">
        <v>5</v>
      </c>
      <c r="F28" s="130">
        <v>0</v>
      </c>
      <c r="G28" s="131">
        <v>19</v>
      </c>
      <c r="H28" s="131">
        <v>1</v>
      </c>
      <c r="I28" s="131">
        <v>0</v>
      </c>
      <c r="J28" s="146">
        <v>1</v>
      </c>
      <c r="K28" s="130">
        <v>1</v>
      </c>
      <c r="L28" s="130">
        <v>2</v>
      </c>
      <c r="M28" s="130">
        <v>0</v>
      </c>
    </row>
    <row r="29" spans="1:13">
      <c r="A29" s="148"/>
      <c r="B29" s="128">
        <v>13</v>
      </c>
      <c r="C29" s="129" t="s">
        <v>43</v>
      </c>
      <c r="D29" s="98"/>
      <c r="E29" s="130">
        <v>3</v>
      </c>
      <c r="F29" s="130">
        <v>12</v>
      </c>
      <c r="G29" s="131">
        <v>40</v>
      </c>
      <c r="H29" s="131">
        <v>64</v>
      </c>
      <c r="I29" s="131">
        <v>52</v>
      </c>
      <c r="J29" s="146">
        <v>33</v>
      </c>
      <c r="K29" s="130">
        <v>40</v>
      </c>
      <c r="L29" s="130">
        <v>27</v>
      </c>
      <c r="M29" s="130">
        <v>28</v>
      </c>
    </row>
    <row r="30" spans="1:13">
      <c r="A30" s="148"/>
      <c r="B30" s="128">
        <v>14</v>
      </c>
      <c r="C30" s="129" t="s">
        <v>44</v>
      </c>
      <c r="D30" s="98"/>
      <c r="E30" s="130">
        <v>477</v>
      </c>
      <c r="F30" s="130">
        <v>761</v>
      </c>
      <c r="G30" s="131">
        <v>856</v>
      </c>
      <c r="H30" s="131">
        <v>670</v>
      </c>
      <c r="I30" s="131">
        <v>303</v>
      </c>
      <c r="J30" s="146">
        <v>413</v>
      </c>
      <c r="K30" s="130">
        <v>365</v>
      </c>
      <c r="L30" s="130">
        <v>318</v>
      </c>
      <c r="M30" s="130">
        <v>246</v>
      </c>
    </row>
    <row r="31" spans="1:13">
      <c r="A31" s="148"/>
      <c r="B31" s="128">
        <v>15</v>
      </c>
      <c r="C31" s="129" t="s">
        <v>45</v>
      </c>
      <c r="D31" s="98"/>
      <c r="E31" s="130">
        <v>1972</v>
      </c>
      <c r="F31" s="130">
        <v>2405</v>
      </c>
      <c r="G31" s="131">
        <v>4015</v>
      </c>
      <c r="H31" s="131">
        <v>4345</v>
      </c>
      <c r="I31" s="131">
        <v>5096</v>
      </c>
      <c r="J31" s="146">
        <v>4979</v>
      </c>
      <c r="K31" s="130">
        <v>4697</v>
      </c>
      <c r="L31" s="130">
        <v>4537</v>
      </c>
      <c r="M31" s="130">
        <v>4214</v>
      </c>
    </row>
    <row r="32" spans="1:13">
      <c r="A32" s="148"/>
      <c r="B32" s="128">
        <v>16</v>
      </c>
      <c r="C32" s="129" t="s">
        <v>46</v>
      </c>
      <c r="D32" s="98"/>
      <c r="E32" s="130">
        <v>528</v>
      </c>
      <c r="F32" s="130">
        <v>1131</v>
      </c>
      <c r="G32" s="131">
        <v>1276</v>
      </c>
      <c r="H32" s="131">
        <v>1463</v>
      </c>
      <c r="I32" s="131">
        <v>1387</v>
      </c>
      <c r="J32" s="146">
        <v>1072</v>
      </c>
      <c r="K32" s="130">
        <v>1073</v>
      </c>
      <c r="L32" s="130">
        <v>777</v>
      </c>
      <c r="M32" s="130">
        <v>687</v>
      </c>
    </row>
    <row r="33" spans="1:13">
      <c r="A33" s="148"/>
      <c r="B33" s="128">
        <v>17</v>
      </c>
      <c r="C33" s="129" t="s">
        <v>47</v>
      </c>
      <c r="D33" s="98"/>
      <c r="E33" s="130">
        <v>1820</v>
      </c>
      <c r="F33" s="130">
        <v>996</v>
      </c>
      <c r="G33" s="131">
        <v>738</v>
      </c>
      <c r="H33" s="131">
        <v>743</v>
      </c>
      <c r="I33" s="131">
        <v>494</v>
      </c>
      <c r="J33" s="146">
        <v>398</v>
      </c>
      <c r="K33" s="130">
        <v>229</v>
      </c>
      <c r="L33" s="130">
        <v>150</v>
      </c>
      <c r="M33" s="130">
        <v>168</v>
      </c>
    </row>
    <row r="34" spans="1:13">
      <c r="A34" s="148"/>
      <c r="B34" s="128">
        <v>18</v>
      </c>
      <c r="C34" s="129" t="s">
        <v>48</v>
      </c>
      <c r="D34" s="98"/>
      <c r="E34" s="130">
        <v>0</v>
      </c>
      <c r="F34" s="130">
        <v>0</v>
      </c>
      <c r="G34" s="131">
        <v>0</v>
      </c>
      <c r="H34" s="131">
        <v>0</v>
      </c>
      <c r="I34" s="131">
        <v>0</v>
      </c>
      <c r="J34" s="146">
        <v>0</v>
      </c>
      <c r="K34" s="130">
        <v>0</v>
      </c>
      <c r="L34" s="130">
        <v>0</v>
      </c>
      <c r="M34" s="130">
        <v>0</v>
      </c>
    </row>
    <row r="35" spans="1:13">
      <c r="A35" s="148"/>
      <c r="B35" s="128">
        <v>19</v>
      </c>
      <c r="C35" s="129" t="s">
        <v>49</v>
      </c>
      <c r="D35" s="98"/>
      <c r="E35" s="130">
        <v>1060</v>
      </c>
      <c r="F35" s="130">
        <v>1178</v>
      </c>
      <c r="G35" s="131">
        <v>1273</v>
      </c>
      <c r="H35" s="131">
        <v>732</v>
      </c>
      <c r="I35" s="131">
        <v>606</v>
      </c>
      <c r="J35" s="146">
        <v>508</v>
      </c>
      <c r="K35" s="130">
        <v>185</v>
      </c>
      <c r="L35" s="130">
        <v>160</v>
      </c>
      <c r="M35" s="130">
        <v>169</v>
      </c>
    </row>
    <row r="36" spans="1:13">
      <c r="A36" s="148"/>
      <c r="B36" s="128">
        <v>20</v>
      </c>
      <c r="C36" s="129" t="s">
        <v>50</v>
      </c>
      <c r="D36" s="98"/>
      <c r="E36" s="130">
        <v>9</v>
      </c>
      <c r="F36" s="130">
        <v>159</v>
      </c>
      <c r="G36" s="131">
        <v>151</v>
      </c>
      <c r="H36" s="131">
        <v>127</v>
      </c>
      <c r="I36" s="131">
        <v>76</v>
      </c>
      <c r="J36" s="146">
        <v>58</v>
      </c>
      <c r="K36" s="130">
        <v>71</v>
      </c>
      <c r="L36" s="130">
        <v>137</v>
      </c>
      <c r="M36" s="130">
        <v>214</v>
      </c>
    </row>
    <row r="37" spans="1:13">
      <c r="A37" s="148"/>
      <c r="B37" s="128">
        <v>21</v>
      </c>
      <c r="C37" s="129" t="s">
        <v>51</v>
      </c>
      <c r="D37" s="98"/>
      <c r="E37" s="130">
        <v>414</v>
      </c>
      <c r="F37" s="130">
        <v>801</v>
      </c>
      <c r="G37" s="131">
        <v>1658</v>
      </c>
      <c r="H37" s="131">
        <v>2737</v>
      </c>
      <c r="I37" s="131">
        <v>2127</v>
      </c>
      <c r="J37" s="146">
        <v>966</v>
      </c>
      <c r="K37" s="130">
        <v>1120</v>
      </c>
      <c r="L37" s="130">
        <v>1801</v>
      </c>
      <c r="M37" s="130">
        <v>2589</v>
      </c>
    </row>
    <row r="38" spans="1:13">
      <c r="A38" s="148"/>
      <c r="B38" s="128">
        <v>22</v>
      </c>
      <c r="C38" s="129" t="s">
        <v>52</v>
      </c>
      <c r="D38" s="98"/>
      <c r="E38" s="130">
        <v>141</v>
      </c>
      <c r="F38" s="130">
        <v>125</v>
      </c>
      <c r="G38" s="131">
        <v>98</v>
      </c>
      <c r="H38" s="131">
        <v>104</v>
      </c>
      <c r="I38" s="131">
        <v>0</v>
      </c>
      <c r="J38" s="146">
        <v>0</v>
      </c>
      <c r="K38" s="130">
        <v>0</v>
      </c>
      <c r="L38" s="130">
        <v>0</v>
      </c>
      <c r="M38" s="130">
        <v>0</v>
      </c>
    </row>
    <row r="39" spans="1:13">
      <c r="A39" s="148"/>
      <c r="B39" s="128">
        <v>23</v>
      </c>
      <c r="C39" s="129" t="s">
        <v>53</v>
      </c>
      <c r="D39" s="98"/>
      <c r="E39" s="130">
        <v>74</v>
      </c>
      <c r="F39" s="130">
        <v>32</v>
      </c>
      <c r="G39" s="131">
        <v>42</v>
      </c>
      <c r="H39" s="131">
        <v>38</v>
      </c>
      <c r="I39" s="131">
        <v>49</v>
      </c>
      <c r="J39" s="146">
        <v>45</v>
      </c>
      <c r="K39" s="130">
        <v>27</v>
      </c>
      <c r="L39" s="130">
        <v>30</v>
      </c>
      <c r="M39" s="130">
        <v>19</v>
      </c>
    </row>
    <row r="40" spans="1:13">
      <c r="A40" s="148"/>
      <c r="B40" s="128">
        <v>24</v>
      </c>
      <c r="C40" s="129" t="s">
        <v>54</v>
      </c>
      <c r="D40" s="98"/>
      <c r="E40" s="130">
        <v>7</v>
      </c>
      <c r="F40" s="130">
        <v>101</v>
      </c>
      <c r="G40" s="131">
        <v>218</v>
      </c>
      <c r="H40" s="131">
        <v>556</v>
      </c>
      <c r="I40" s="131">
        <v>524</v>
      </c>
      <c r="J40" s="146">
        <v>354</v>
      </c>
      <c r="K40" s="130">
        <v>392</v>
      </c>
      <c r="L40" s="130">
        <v>474</v>
      </c>
      <c r="M40" s="130">
        <v>363</v>
      </c>
    </row>
    <row r="41" spans="1:13">
      <c r="A41" s="148"/>
      <c r="B41" s="128">
        <v>25</v>
      </c>
      <c r="C41" s="129" t="s">
        <v>55</v>
      </c>
      <c r="D41" s="98"/>
      <c r="E41" s="130">
        <v>0</v>
      </c>
      <c r="F41" s="130">
        <v>4</v>
      </c>
      <c r="G41" s="131">
        <v>10</v>
      </c>
      <c r="H41" s="131">
        <v>0</v>
      </c>
      <c r="I41" s="131">
        <v>2</v>
      </c>
      <c r="J41" s="146">
        <v>3</v>
      </c>
      <c r="K41" s="130">
        <v>1</v>
      </c>
      <c r="L41" s="130">
        <v>0</v>
      </c>
      <c r="M41" s="130">
        <v>5</v>
      </c>
    </row>
    <row r="42" spans="1:13">
      <c r="A42" s="148"/>
      <c r="B42" s="128">
        <v>26</v>
      </c>
      <c r="C42" s="129" t="s">
        <v>56</v>
      </c>
      <c r="D42" s="98"/>
      <c r="E42" s="130">
        <v>0</v>
      </c>
      <c r="F42" s="130">
        <v>39</v>
      </c>
      <c r="G42" s="131">
        <v>29</v>
      </c>
      <c r="H42" s="131">
        <v>19</v>
      </c>
      <c r="I42" s="131">
        <v>13</v>
      </c>
      <c r="J42" s="146">
        <v>14</v>
      </c>
      <c r="K42" s="130">
        <v>11</v>
      </c>
      <c r="L42" s="130">
        <v>18</v>
      </c>
      <c r="M42" s="130">
        <v>9</v>
      </c>
    </row>
    <row r="43" spans="1:13">
      <c r="A43" s="148"/>
      <c r="B43" s="128">
        <v>27</v>
      </c>
      <c r="C43" s="129" t="s">
        <v>57</v>
      </c>
      <c r="D43" s="98"/>
      <c r="E43" s="130">
        <v>0</v>
      </c>
      <c r="F43" s="130">
        <v>0</v>
      </c>
      <c r="G43" s="131">
        <v>0</v>
      </c>
      <c r="H43" s="131">
        <v>0</v>
      </c>
      <c r="I43" s="131">
        <v>5</v>
      </c>
      <c r="J43" s="146">
        <v>10</v>
      </c>
      <c r="K43" s="130">
        <v>23</v>
      </c>
      <c r="L43" s="130">
        <v>15</v>
      </c>
      <c r="M43" s="130">
        <v>6</v>
      </c>
    </row>
    <row r="44" spans="1:13">
      <c r="A44" s="148"/>
      <c r="B44" s="128">
        <v>28</v>
      </c>
      <c r="C44" s="129" t="s">
        <v>58</v>
      </c>
      <c r="D44" s="98"/>
      <c r="E44" s="130">
        <v>37</v>
      </c>
      <c r="F44" s="130">
        <v>26</v>
      </c>
      <c r="G44" s="131">
        <v>6</v>
      </c>
      <c r="H44" s="131">
        <v>4</v>
      </c>
      <c r="I44" s="131">
        <v>6</v>
      </c>
      <c r="J44" s="146">
        <v>1</v>
      </c>
      <c r="K44" s="130">
        <v>5</v>
      </c>
      <c r="L44" s="130">
        <v>1</v>
      </c>
      <c r="M44" s="130">
        <v>3</v>
      </c>
    </row>
    <row r="45" spans="1:13">
      <c r="A45" s="148"/>
      <c r="B45" s="128">
        <v>29</v>
      </c>
      <c r="C45" s="129" t="s">
        <v>59</v>
      </c>
      <c r="D45" s="98"/>
      <c r="E45" s="130">
        <v>403</v>
      </c>
      <c r="F45" s="130">
        <v>674</v>
      </c>
      <c r="G45" s="131">
        <v>1157</v>
      </c>
      <c r="H45" s="131">
        <v>1006</v>
      </c>
      <c r="I45" s="131">
        <v>304</v>
      </c>
      <c r="J45" s="146">
        <v>115</v>
      </c>
      <c r="K45" s="130">
        <v>88</v>
      </c>
      <c r="L45" s="130">
        <v>93</v>
      </c>
      <c r="M45" s="130">
        <v>92</v>
      </c>
    </row>
    <row r="46" spans="1:13">
      <c r="A46" s="148"/>
      <c r="B46" s="128">
        <v>30</v>
      </c>
      <c r="C46" s="129" t="s">
        <v>60</v>
      </c>
      <c r="D46" s="98"/>
      <c r="E46" s="130">
        <v>0</v>
      </c>
      <c r="F46" s="130">
        <v>0</v>
      </c>
      <c r="G46" s="131">
        <v>79</v>
      </c>
      <c r="H46" s="131">
        <v>40</v>
      </c>
      <c r="I46" s="131">
        <v>148</v>
      </c>
      <c r="J46" s="146">
        <v>232</v>
      </c>
      <c r="K46" s="130">
        <v>175</v>
      </c>
      <c r="L46" s="130">
        <v>111</v>
      </c>
      <c r="M46" s="130">
        <v>134</v>
      </c>
    </row>
    <row r="47" spans="1:13">
      <c r="A47" s="148"/>
      <c r="B47" s="128">
        <v>31</v>
      </c>
      <c r="C47" s="129" t="s">
        <v>61</v>
      </c>
      <c r="D47" s="98"/>
      <c r="E47" s="130">
        <v>0</v>
      </c>
      <c r="F47" s="130">
        <v>0</v>
      </c>
      <c r="G47" s="131">
        <v>0</v>
      </c>
      <c r="H47" s="131">
        <v>0</v>
      </c>
      <c r="I47" s="131">
        <v>0</v>
      </c>
      <c r="J47" s="146">
        <v>0</v>
      </c>
      <c r="K47" s="130">
        <v>0</v>
      </c>
      <c r="L47" s="130">
        <v>0</v>
      </c>
      <c r="M47" s="130">
        <v>0</v>
      </c>
    </row>
    <row r="48" spans="1:13">
      <c r="A48" s="148"/>
      <c r="B48" s="128">
        <v>32</v>
      </c>
      <c r="C48" s="129" t="s">
        <v>62</v>
      </c>
      <c r="D48" s="98"/>
      <c r="E48" s="130">
        <v>2</v>
      </c>
      <c r="F48" s="130">
        <v>0</v>
      </c>
      <c r="G48" s="131">
        <v>6</v>
      </c>
      <c r="H48" s="131">
        <v>18</v>
      </c>
      <c r="I48" s="131">
        <v>5</v>
      </c>
      <c r="J48" s="146">
        <v>8</v>
      </c>
      <c r="K48" s="130">
        <v>8</v>
      </c>
      <c r="L48" s="130">
        <v>10</v>
      </c>
      <c r="M48" s="130">
        <v>13</v>
      </c>
    </row>
    <row r="49" spans="2:13">
      <c r="B49" s="96"/>
      <c r="C49" s="96"/>
      <c r="D49" s="98"/>
      <c r="E49" s="124"/>
      <c r="F49" s="124"/>
      <c r="G49" s="124"/>
      <c r="H49" s="124"/>
      <c r="I49" s="124"/>
      <c r="K49" s="124"/>
      <c r="L49" s="124"/>
      <c r="M49" s="124"/>
    </row>
    <row r="50" spans="2:13">
      <c r="B50" s="96"/>
      <c r="C50" s="96"/>
      <c r="D50" s="98"/>
      <c r="E50" s="124"/>
      <c r="F50" s="124"/>
      <c r="G50" s="124"/>
      <c r="H50" s="124"/>
      <c r="I50" s="124"/>
      <c r="K50" s="124"/>
      <c r="L50" s="124"/>
      <c r="M50" s="124"/>
    </row>
    <row r="51" spans="2:13">
      <c r="B51" s="96"/>
      <c r="C51" s="96"/>
      <c r="D51" s="98"/>
      <c r="E51" s="124"/>
      <c r="F51" s="124"/>
      <c r="G51" s="124"/>
      <c r="H51" s="124"/>
      <c r="I51" s="124"/>
      <c r="K51" s="124"/>
      <c r="L51" s="124"/>
      <c r="M51" s="124"/>
    </row>
    <row r="52" spans="2:13">
      <c r="B52" s="96"/>
      <c r="C52" s="96"/>
      <c r="D52" s="98"/>
      <c r="E52" s="127" t="str">
        <f t="shared" ref="E52:M52" si="1">E8</f>
        <v>Crimes</v>
      </c>
      <c r="F52" s="127" t="str">
        <f t="shared" si="1"/>
        <v>Crimes</v>
      </c>
      <c r="G52" s="127" t="str">
        <f t="shared" si="1"/>
        <v>Crimes</v>
      </c>
      <c r="H52" s="127" t="str">
        <f t="shared" si="1"/>
        <v>Crimes</v>
      </c>
      <c r="I52" s="127" t="str">
        <f t="shared" si="1"/>
        <v>Crimes</v>
      </c>
      <c r="J52" s="127" t="str">
        <f t="shared" si="1"/>
        <v>Crimes</v>
      </c>
      <c r="K52" s="127" t="str">
        <f t="shared" si="1"/>
        <v>Crimes</v>
      </c>
      <c r="L52" s="127" t="str">
        <f t="shared" si="1"/>
        <v>Crimes</v>
      </c>
      <c r="M52" s="127" t="str">
        <f t="shared" si="1"/>
        <v>Crimes</v>
      </c>
    </row>
    <row r="53" spans="2:13">
      <c r="B53" s="96"/>
      <c r="C53" s="96"/>
      <c r="D53" s="98"/>
      <c r="E53" s="127" t="str">
        <f t="shared" ref="E53:M53" si="2">E10</f>
        <v># Cases</v>
      </c>
      <c r="F53" s="127" t="str">
        <f t="shared" si="2"/>
        <v># Cases</v>
      </c>
      <c r="G53" s="127" t="str">
        <f t="shared" si="2"/>
        <v># Cases</v>
      </c>
      <c r="H53" s="127" t="str">
        <f t="shared" si="2"/>
        <v># Cases</v>
      </c>
      <c r="I53" s="127" t="str">
        <f t="shared" si="2"/>
        <v># Cases</v>
      </c>
      <c r="J53" s="127" t="str">
        <f t="shared" si="2"/>
        <v># Cases</v>
      </c>
      <c r="K53" s="127" t="str">
        <f t="shared" si="2"/>
        <v># Cases</v>
      </c>
      <c r="L53" s="127" t="str">
        <f t="shared" si="2"/>
        <v># Cases</v>
      </c>
      <c r="M53" s="127" t="str">
        <f t="shared" si="2"/>
        <v># Cases</v>
      </c>
    </row>
    <row r="54" spans="2:13">
      <c r="B54" s="128" t="s">
        <v>63</v>
      </c>
      <c r="C54" s="128" t="s">
        <v>64</v>
      </c>
      <c r="D54" s="98"/>
      <c r="E54" s="132">
        <f>SUM(E17:E48)</f>
        <v>7258</v>
      </c>
      <c r="F54" s="132">
        <f t="shared" ref="F54:M54" si="3">SUM(F17:F48)</f>
        <v>8768</v>
      </c>
      <c r="G54" s="132">
        <f t="shared" si="3"/>
        <v>12031</v>
      </c>
      <c r="H54" s="132">
        <f t="shared" si="3"/>
        <v>13068</v>
      </c>
      <c r="I54" s="132">
        <f t="shared" si="3"/>
        <v>11662</v>
      </c>
      <c r="J54" s="132">
        <f t="shared" si="3"/>
        <v>9527</v>
      </c>
      <c r="K54" s="132">
        <f t="shared" si="3"/>
        <v>8760</v>
      </c>
      <c r="L54" s="132">
        <f t="shared" si="3"/>
        <v>8836</v>
      </c>
      <c r="M54" s="132">
        <f t="shared" si="3"/>
        <v>9181</v>
      </c>
    </row>
    <row r="55" spans="2:13">
      <c r="B55" s="128"/>
      <c r="C55" s="128"/>
      <c r="D55" s="98"/>
      <c r="E55" s="132"/>
      <c r="F55" s="132"/>
      <c r="G55" s="132"/>
      <c r="H55" s="132"/>
      <c r="I55" s="132"/>
    </row>
    <row r="56" spans="2:13">
      <c r="B56" s="96"/>
      <c r="C56" s="128" t="s">
        <v>65</v>
      </c>
      <c r="D56" s="98"/>
      <c r="E56" s="132">
        <f>MEDIAN(E17:M48)</f>
        <v>21</v>
      </c>
      <c r="F56" s="132"/>
      <c r="G56" s="132"/>
      <c r="H56" s="151"/>
      <c r="I56" s="149"/>
      <c r="J56" s="149"/>
      <c r="K56" s="149"/>
      <c r="L56" s="149"/>
      <c r="M56" s="149"/>
    </row>
    <row r="57" spans="2:13">
      <c r="B57" s="96"/>
      <c r="C57" s="128" t="s">
        <v>126</v>
      </c>
      <c r="D57" s="98"/>
      <c r="E57" s="133">
        <f>AVERAGE(E17:M48)</f>
        <v>309.34375</v>
      </c>
      <c r="F57" s="133"/>
      <c r="G57" s="133"/>
      <c r="H57" s="133"/>
      <c r="I57" s="133"/>
    </row>
    <row r="58" spans="2:13">
      <c r="B58" s="96"/>
      <c r="C58" s="128" t="s">
        <v>127</v>
      </c>
      <c r="D58" s="98"/>
      <c r="E58" s="131">
        <f>STDEV(E17:M48)</f>
        <v>803.98162686538308</v>
      </c>
      <c r="F58" s="131"/>
      <c r="G58" s="131"/>
      <c r="H58" s="150"/>
      <c r="I58" s="131"/>
    </row>
    <row r="59" spans="2:13">
      <c r="E59" s="134"/>
      <c r="F59" s="134"/>
      <c r="G59" s="134"/>
      <c r="H59" s="134"/>
      <c r="I59" s="134"/>
    </row>
    <row r="60" spans="2:13">
      <c r="C60" s="128" t="s">
        <v>124</v>
      </c>
      <c r="E60" s="146">
        <f>MAX(E17:M48)</f>
        <v>5096</v>
      </c>
    </row>
    <row r="61" spans="2:13">
      <c r="C61" s="135" t="s">
        <v>125</v>
      </c>
      <c r="E61" s="146">
        <f>MIN(E17:M48)</f>
        <v>0</v>
      </c>
    </row>
    <row r="64" spans="2:13">
      <c r="I64" s="129"/>
      <c r="J64" s="148"/>
    </row>
    <row r="65" spans="9:10">
      <c r="I65" s="129"/>
      <c r="J65" s="148"/>
    </row>
    <row r="66" spans="9:10">
      <c r="I66" s="129"/>
      <c r="J66" s="148"/>
    </row>
    <row r="67" spans="9:10">
      <c r="I67" s="129"/>
      <c r="J67" s="148"/>
    </row>
    <row r="68" spans="9:10">
      <c r="I68" s="129"/>
      <c r="J68" s="148"/>
    </row>
    <row r="69" spans="9:10">
      <c r="I69" s="129"/>
      <c r="J69" s="148"/>
    </row>
    <row r="70" spans="9:10">
      <c r="I70" s="129"/>
      <c r="J70" s="148"/>
    </row>
    <row r="71" spans="9:10">
      <c r="I71" s="129"/>
      <c r="J71" s="148"/>
    </row>
    <row r="72" spans="9:10">
      <c r="I72" s="129"/>
      <c r="J72" s="148"/>
    </row>
    <row r="73" spans="9:10">
      <c r="I73" s="129"/>
      <c r="J73" s="148"/>
    </row>
    <row r="74" spans="9:10">
      <c r="I74" s="129"/>
      <c r="J74" s="148"/>
    </row>
    <row r="75" spans="9:10">
      <c r="I75" s="129"/>
      <c r="J75" s="148"/>
    </row>
    <row r="76" spans="9:10">
      <c r="I76" s="129"/>
      <c r="J76" s="148"/>
    </row>
    <row r="77" spans="9:10">
      <c r="I77" s="129"/>
      <c r="J77" s="148"/>
    </row>
    <row r="78" spans="9:10">
      <c r="I78" s="129"/>
      <c r="J78" s="148"/>
    </row>
    <row r="79" spans="9:10">
      <c r="I79" s="129"/>
      <c r="J79" s="148"/>
    </row>
    <row r="80" spans="9:10">
      <c r="I80" s="129"/>
      <c r="J80" s="148"/>
    </row>
    <row r="81" spans="9:10">
      <c r="I81" s="129"/>
      <c r="J81" s="148"/>
    </row>
    <row r="82" spans="9:10">
      <c r="I82" s="129"/>
      <c r="J82" s="148"/>
    </row>
    <row r="83" spans="9:10">
      <c r="I83" s="129"/>
      <c r="J83" s="148"/>
    </row>
    <row r="84" spans="9:10">
      <c r="I84" s="129"/>
      <c r="J84" s="148"/>
    </row>
    <row r="85" spans="9:10">
      <c r="I85" s="129"/>
      <c r="J85" s="148"/>
    </row>
    <row r="86" spans="9:10">
      <c r="I86" s="129"/>
      <c r="J86" s="148"/>
    </row>
    <row r="87" spans="9:10">
      <c r="I87" s="129"/>
      <c r="J87" s="148"/>
    </row>
    <row r="88" spans="9:10">
      <c r="I88" s="129"/>
      <c r="J88" s="148"/>
    </row>
    <row r="89" spans="9:10">
      <c r="I89" s="129"/>
      <c r="J89" s="148"/>
    </row>
    <row r="90" spans="9:10">
      <c r="I90" s="129"/>
      <c r="J90" s="148"/>
    </row>
    <row r="91" spans="9:10">
      <c r="I91" s="129"/>
      <c r="J91" s="148"/>
    </row>
    <row r="92" spans="9:10">
      <c r="I92" s="129"/>
      <c r="J92" s="148"/>
    </row>
    <row r="93" spans="9:10">
      <c r="I93" s="129"/>
      <c r="J93" s="148"/>
    </row>
    <row r="94" spans="9:10">
      <c r="I94" s="129"/>
      <c r="J94" s="148"/>
    </row>
    <row r="95" spans="9:10">
      <c r="I95" s="129"/>
      <c r="J95" s="14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4E02-A994-48D3-AE96-F2945BFB4705}">
  <sheetPr>
    <tabColor rgb="FF0070C0"/>
  </sheetPr>
  <dimension ref="B5:P95"/>
  <sheetViews>
    <sheetView topLeftCell="C27" zoomScale="88" workbookViewId="0">
      <selection activeCell="E18" sqref="E18"/>
    </sheetView>
  </sheetViews>
  <sheetFormatPr baseColWidth="10" defaultColWidth="8.88671875" defaultRowHeight="14.4"/>
  <cols>
    <col min="1" max="2" width="8.88671875" style="103"/>
    <col min="3" max="3" width="26.109375" style="103" bestFit="1" customWidth="1"/>
    <col min="4" max="4" width="1.77734375" style="103" customWidth="1"/>
    <col min="5" max="27" width="20.77734375" style="103" customWidth="1"/>
    <col min="28" max="16384" width="8.88671875" style="103"/>
  </cols>
  <sheetData>
    <row r="5" spans="2:16">
      <c r="B5" s="96"/>
      <c r="C5" s="97" t="s">
        <v>1</v>
      </c>
      <c r="D5" s="98"/>
      <c r="E5" s="99" t="s">
        <v>68</v>
      </c>
      <c r="F5" s="100" t="s">
        <v>68</v>
      </c>
      <c r="G5" s="101" t="s">
        <v>68</v>
      </c>
      <c r="H5" s="102" t="s">
        <v>68</v>
      </c>
      <c r="I5" s="136" t="s">
        <v>68</v>
      </c>
      <c r="J5" s="99" t="s">
        <v>68</v>
      </c>
      <c r="K5" s="100" t="s">
        <v>68</v>
      </c>
      <c r="L5" s="101" t="s">
        <v>68</v>
      </c>
      <c r="M5" s="102" t="s">
        <v>68</v>
      </c>
      <c r="N5" s="136" t="s">
        <v>68</v>
      </c>
      <c r="O5" s="99" t="s">
        <v>68</v>
      </c>
      <c r="P5" s="100" t="s">
        <v>68</v>
      </c>
    </row>
    <row r="6" spans="2:16">
      <c r="B6" s="96"/>
      <c r="C6" s="97" t="s">
        <v>24</v>
      </c>
      <c r="D6" s="98"/>
      <c r="E6" s="99">
        <v>0</v>
      </c>
      <c r="F6" s="100">
        <v>0</v>
      </c>
      <c r="G6" s="101">
        <v>0</v>
      </c>
      <c r="H6" s="102">
        <v>0</v>
      </c>
      <c r="I6" s="136">
        <v>0</v>
      </c>
      <c r="J6" s="99">
        <v>0</v>
      </c>
      <c r="K6" s="100">
        <v>0</v>
      </c>
      <c r="L6" s="101">
        <v>0</v>
      </c>
      <c r="M6" s="102">
        <v>0</v>
      </c>
      <c r="N6" s="136">
        <v>0</v>
      </c>
      <c r="O6" s="99">
        <v>0</v>
      </c>
      <c r="P6" s="100">
        <v>0</v>
      </c>
    </row>
    <row r="7" spans="2:16">
      <c r="B7" s="96"/>
      <c r="C7" s="97" t="s">
        <v>25</v>
      </c>
      <c r="D7" s="98"/>
      <c r="E7" s="104">
        <v>0.1</v>
      </c>
      <c r="F7" s="105">
        <v>0.1</v>
      </c>
      <c r="G7" s="106">
        <v>0.1</v>
      </c>
      <c r="H7" s="107">
        <v>0.1</v>
      </c>
      <c r="I7" s="137">
        <v>0.1</v>
      </c>
      <c r="J7" s="104">
        <v>0.1</v>
      </c>
      <c r="K7" s="105">
        <v>0.1</v>
      </c>
      <c r="L7" s="106">
        <v>0.1</v>
      </c>
      <c r="M7" s="107">
        <v>0.1</v>
      </c>
      <c r="N7" s="137">
        <v>0.1</v>
      </c>
      <c r="O7" s="104">
        <v>0.1</v>
      </c>
      <c r="P7" s="105">
        <v>0.1</v>
      </c>
    </row>
    <row r="8" spans="2:16">
      <c r="B8" s="96"/>
      <c r="C8" s="97" t="s">
        <v>0</v>
      </c>
      <c r="D8" s="98"/>
      <c r="E8" s="99" t="s">
        <v>132</v>
      </c>
      <c r="F8" s="100" t="s">
        <v>132</v>
      </c>
      <c r="G8" s="101" t="s">
        <v>132</v>
      </c>
      <c r="H8" s="102" t="s">
        <v>132</v>
      </c>
      <c r="I8" s="136" t="s">
        <v>132</v>
      </c>
      <c r="J8" s="99" t="s">
        <v>132</v>
      </c>
      <c r="K8" s="100" t="s">
        <v>132</v>
      </c>
      <c r="L8" s="101" t="s">
        <v>132</v>
      </c>
      <c r="M8" s="102" t="s">
        <v>132</v>
      </c>
      <c r="N8" s="136" t="s">
        <v>132</v>
      </c>
      <c r="O8" s="99" t="s">
        <v>132</v>
      </c>
      <c r="P8" s="100" t="s">
        <v>132</v>
      </c>
    </row>
    <row r="9" spans="2:16">
      <c r="B9" s="96"/>
      <c r="C9" s="97" t="s">
        <v>26</v>
      </c>
      <c r="D9" s="98"/>
      <c r="E9" s="104" t="s">
        <v>91</v>
      </c>
      <c r="F9" s="105" t="s">
        <v>91</v>
      </c>
      <c r="G9" s="106" t="s">
        <v>91</v>
      </c>
      <c r="H9" s="107" t="s">
        <v>91</v>
      </c>
      <c r="I9" s="137" t="s">
        <v>91</v>
      </c>
      <c r="J9" s="104" t="s">
        <v>91</v>
      </c>
      <c r="K9" s="105" t="s">
        <v>91</v>
      </c>
      <c r="L9" s="106" t="s">
        <v>91</v>
      </c>
      <c r="M9" s="107" t="s">
        <v>91</v>
      </c>
      <c r="N9" s="137" t="s">
        <v>91</v>
      </c>
      <c r="O9" s="104" t="s">
        <v>91</v>
      </c>
      <c r="P9" s="105" t="s">
        <v>91</v>
      </c>
    </row>
    <row r="10" spans="2:16">
      <c r="B10" s="96"/>
      <c r="C10" s="97" t="s">
        <v>27</v>
      </c>
      <c r="D10" s="98"/>
      <c r="E10" s="108" t="s">
        <v>140</v>
      </c>
      <c r="F10" s="109" t="s">
        <v>140</v>
      </c>
      <c r="G10" s="110" t="s">
        <v>140</v>
      </c>
      <c r="H10" s="111" t="s">
        <v>140</v>
      </c>
      <c r="I10" s="138" t="s">
        <v>140</v>
      </c>
      <c r="J10" s="108" t="s">
        <v>140</v>
      </c>
      <c r="K10" s="109" t="s">
        <v>140</v>
      </c>
      <c r="L10" s="110" t="s">
        <v>140</v>
      </c>
      <c r="M10" s="111" t="s">
        <v>140</v>
      </c>
      <c r="N10" s="138" t="s">
        <v>140</v>
      </c>
      <c r="O10" s="108" t="s">
        <v>140</v>
      </c>
      <c r="P10" s="109" t="s">
        <v>140</v>
      </c>
    </row>
    <row r="11" spans="2:16">
      <c r="B11" s="96"/>
      <c r="C11" s="97" t="s">
        <v>2</v>
      </c>
      <c r="D11" s="98"/>
      <c r="E11" s="112" t="s">
        <v>84</v>
      </c>
      <c r="F11" s="113" t="s">
        <v>84</v>
      </c>
      <c r="G11" s="114" t="s">
        <v>84</v>
      </c>
      <c r="H11" s="115" t="s">
        <v>84</v>
      </c>
      <c r="I11" s="139" t="s">
        <v>84</v>
      </c>
      <c r="J11" s="112" t="s">
        <v>84</v>
      </c>
      <c r="K11" s="113" t="s">
        <v>84</v>
      </c>
      <c r="L11" s="114" t="s">
        <v>84</v>
      </c>
      <c r="M11" s="115" t="s">
        <v>84</v>
      </c>
      <c r="N11" s="139" t="s">
        <v>84</v>
      </c>
      <c r="O11" s="112" t="s">
        <v>84</v>
      </c>
      <c r="P11" s="113" t="s">
        <v>84</v>
      </c>
    </row>
    <row r="12" spans="2:16">
      <c r="B12" s="96"/>
      <c r="C12" s="97" t="s">
        <v>3</v>
      </c>
      <c r="D12" s="98"/>
      <c r="E12" s="116" t="s">
        <v>8</v>
      </c>
      <c r="F12" s="117" t="s">
        <v>8</v>
      </c>
      <c r="G12" s="118" t="s">
        <v>8</v>
      </c>
      <c r="H12" s="119" t="s">
        <v>8</v>
      </c>
      <c r="I12" s="140" t="s">
        <v>8</v>
      </c>
      <c r="J12" s="116" t="s">
        <v>8</v>
      </c>
      <c r="K12" s="117" t="s">
        <v>8</v>
      </c>
      <c r="L12" s="118" t="s">
        <v>8</v>
      </c>
      <c r="M12" s="119" t="s">
        <v>8</v>
      </c>
      <c r="N12" s="140" t="s">
        <v>8</v>
      </c>
      <c r="O12" s="116" t="s">
        <v>8</v>
      </c>
      <c r="P12" s="117" t="s">
        <v>8</v>
      </c>
    </row>
    <row r="13" spans="2:16">
      <c r="B13" s="96"/>
      <c r="C13" s="97" t="s">
        <v>28</v>
      </c>
      <c r="D13" s="98"/>
      <c r="E13" s="120">
        <v>2011</v>
      </c>
      <c r="F13" s="121">
        <f>E13+1</f>
        <v>2012</v>
      </c>
      <c r="G13" s="122">
        <f t="shared" ref="G13:P13" si="0">F13+1</f>
        <v>2013</v>
      </c>
      <c r="H13" s="123">
        <f t="shared" si="0"/>
        <v>2014</v>
      </c>
      <c r="I13" s="141">
        <f t="shared" si="0"/>
        <v>2015</v>
      </c>
      <c r="J13" s="120">
        <f t="shared" si="0"/>
        <v>2016</v>
      </c>
      <c r="K13" s="121">
        <f t="shared" si="0"/>
        <v>2017</v>
      </c>
      <c r="L13" s="122">
        <f t="shared" si="0"/>
        <v>2018</v>
      </c>
      <c r="M13" s="123">
        <f t="shared" si="0"/>
        <v>2019</v>
      </c>
      <c r="N13" s="141">
        <f t="shared" si="0"/>
        <v>2020</v>
      </c>
      <c r="O13" s="120">
        <f t="shared" si="0"/>
        <v>2021</v>
      </c>
      <c r="P13" s="121">
        <f t="shared" si="0"/>
        <v>2022</v>
      </c>
    </row>
    <row r="14" spans="2:16">
      <c r="B14" s="96"/>
      <c r="C14" s="96"/>
      <c r="D14" s="98"/>
      <c r="E14" s="124"/>
      <c r="F14" s="124"/>
      <c r="G14" s="124"/>
      <c r="H14" s="124"/>
      <c r="I14" s="124"/>
      <c r="J14" s="124"/>
      <c r="K14" s="124"/>
      <c r="L14" s="124"/>
      <c r="O14" s="124"/>
      <c r="P14" s="124"/>
    </row>
    <row r="15" spans="2:16">
      <c r="B15" s="96"/>
      <c r="C15" s="96"/>
      <c r="D15" s="98"/>
      <c r="E15" s="124"/>
      <c r="F15" s="124"/>
      <c r="G15" s="124"/>
      <c r="H15" s="124"/>
      <c r="I15" s="124"/>
      <c r="J15" s="124"/>
      <c r="K15" s="124"/>
      <c r="L15" s="124"/>
      <c r="M15" s="124"/>
      <c r="O15" s="124"/>
      <c r="P15" s="124"/>
    </row>
    <row r="16" spans="2:16">
      <c r="B16" s="125" t="s">
        <v>29</v>
      </c>
      <c r="C16" s="125" t="s">
        <v>30</v>
      </c>
      <c r="D16" s="126"/>
      <c r="E16" s="127">
        <v>1</v>
      </c>
      <c r="F16" s="127">
        <v>2</v>
      </c>
      <c r="G16" s="127">
        <v>3</v>
      </c>
      <c r="H16" s="127">
        <v>4</v>
      </c>
      <c r="I16" s="127">
        <v>5</v>
      </c>
      <c r="J16" s="127">
        <v>6</v>
      </c>
      <c r="K16" s="127">
        <v>7</v>
      </c>
      <c r="L16" s="127">
        <v>8</v>
      </c>
      <c r="M16" s="127">
        <v>9</v>
      </c>
      <c r="N16" s="127">
        <v>10</v>
      </c>
      <c r="O16" s="127">
        <v>11</v>
      </c>
      <c r="P16" s="127">
        <v>12</v>
      </c>
    </row>
    <row r="17" spans="2:16">
      <c r="B17" s="128">
        <v>1</v>
      </c>
      <c r="C17" s="129" t="s">
        <v>31</v>
      </c>
      <c r="D17" s="98"/>
      <c r="E17" s="215">
        <v>0.1550951544753838</v>
      </c>
      <c r="F17" s="215">
        <v>0.13859560042412747</v>
      </c>
      <c r="G17" s="215">
        <v>0.16181195064521003</v>
      </c>
      <c r="H17" s="215">
        <v>0.11054838867906018</v>
      </c>
      <c r="I17" s="215">
        <v>0.13235756161801177</v>
      </c>
      <c r="J17" s="215">
        <v>0.11609814650179909</v>
      </c>
      <c r="K17" s="150">
        <v>0.15077312637145834</v>
      </c>
      <c r="L17" s="150">
        <v>0.1242326013179321</v>
      </c>
      <c r="M17" s="150">
        <v>0.12794363716424484</v>
      </c>
      <c r="N17" s="215">
        <v>0.10712164970714459</v>
      </c>
      <c r="O17" s="215">
        <v>0.15199447510143368</v>
      </c>
      <c r="P17" s="215">
        <v>0.11011108467690281</v>
      </c>
    </row>
    <row r="18" spans="2:16">
      <c r="B18" s="128">
        <v>2</v>
      </c>
      <c r="C18" s="129" t="s">
        <v>32</v>
      </c>
      <c r="D18" s="98"/>
      <c r="E18" s="215">
        <v>0.25836560120983765</v>
      </c>
      <c r="F18" s="215">
        <v>0.21628289013863369</v>
      </c>
      <c r="G18" s="215">
        <v>0.14495204308645129</v>
      </c>
      <c r="H18" s="215">
        <v>0.15145454973556749</v>
      </c>
      <c r="I18" s="215">
        <v>0.15924560032422319</v>
      </c>
      <c r="J18" s="215">
        <v>0.12123870262652699</v>
      </c>
      <c r="K18" s="150">
        <v>0.1736287025829584</v>
      </c>
      <c r="L18" s="150">
        <v>0.16115503953558202</v>
      </c>
      <c r="M18" s="150">
        <v>0.13474586709647671</v>
      </c>
      <c r="N18" s="215">
        <v>0.14956624017981462</v>
      </c>
      <c r="O18" s="215">
        <v>0.13703519999632591</v>
      </c>
      <c r="P18" s="215">
        <v>0.18492501706812453</v>
      </c>
    </row>
    <row r="19" spans="2:16">
      <c r="B19" s="128">
        <v>3</v>
      </c>
      <c r="C19" s="129" t="s">
        <v>33</v>
      </c>
      <c r="D19" s="98"/>
      <c r="E19" s="215">
        <v>0.20055475245272497</v>
      </c>
      <c r="F19" s="215">
        <v>0.19942343233464352</v>
      </c>
      <c r="G19" s="215">
        <v>0.22219869927511687</v>
      </c>
      <c r="H19" s="215">
        <v>0.15970811114229583</v>
      </c>
      <c r="I19" s="215">
        <v>0.18752173157162727</v>
      </c>
      <c r="J19" s="215">
        <v>0.18646872544584395</v>
      </c>
      <c r="K19" s="150">
        <v>0.20573919894242773</v>
      </c>
      <c r="L19" s="150">
        <v>0.17328985242784739</v>
      </c>
      <c r="M19" s="150">
        <v>0.15338918251254086</v>
      </c>
      <c r="N19" s="215">
        <v>0.12149391965663943</v>
      </c>
      <c r="O19" s="215">
        <v>0.11514740300828689</v>
      </c>
      <c r="P19" s="215">
        <v>0.13502587322121604</v>
      </c>
    </row>
    <row r="20" spans="2:16">
      <c r="B20" s="128">
        <v>4</v>
      </c>
      <c r="C20" s="129" t="s">
        <v>34</v>
      </c>
      <c r="D20" s="98"/>
      <c r="E20" s="215">
        <v>0.17533033954705521</v>
      </c>
      <c r="F20" s="215">
        <v>0.19325663024309472</v>
      </c>
      <c r="G20" s="215">
        <v>0.14699095591693004</v>
      </c>
      <c r="H20" s="215">
        <v>0.15495567098016388</v>
      </c>
      <c r="I20" s="215">
        <v>0.14724224801980557</v>
      </c>
      <c r="J20" s="215">
        <v>0.12250238901919902</v>
      </c>
      <c r="K20" s="150">
        <v>0.13799581194645039</v>
      </c>
      <c r="L20" s="150">
        <v>0.18131544354290377</v>
      </c>
      <c r="M20" s="150">
        <v>0.12983483990544328</v>
      </c>
      <c r="N20" s="215">
        <v>0.14708627497905946</v>
      </c>
      <c r="O20" s="215">
        <v>0.1418409174282661</v>
      </c>
      <c r="P20" s="215">
        <v>0.15437551961809745</v>
      </c>
    </row>
    <row r="21" spans="2:16">
      <c r="B21" s="128">
        <v>5</v>
      </c>
      <c r="C21" s="129" t="s">
        <v>35</v>
      </c>
      <c r="D21" s="98"/>
      <c r="E21" s="215">
        <v>0.16625697736289571</v>
      </c>
      <c r="F21" s="215">
        <v>0.14693570185083379</v>
      </c>
      <c r="G21" s="215">
        <v>0.15047680155307541</v>
      </c>
      <c r="H21" s="215">
        <v>0.17229169315982085</v>
      </c>
      <c r="I21" s="215">
        <v>0.13551744914137187</v>
      </c>
      <c r="J21" s="215">
        <v>0.12261297932464259</v>
      </c>
      <c r="K21" s="150">
        <v>0.11821390056008875</v>
      </c>
      <c r="L21" s="150">
        <v>0.1207784186470795</v>
      </c>
      <c r="M21" s="150">
        <v>0.11710425960945745</v>
      </c>
      <c r="N21" s="215">
        <v>0.13067982100367725</v>
      </c>
      <c r="O21" s="215">
        <v>0.1056550272853729</v>
      </c>
      <c r="P21" s="215">
        <v>0.11641776092167877</v>
      </c>
    </row>
    <row r="22" spans="2:16">
      <c r="B22" s="128">
        <v>6</v>
      </c>
      <c r="C22" s="129" t="s">
        <v>36</v>
      </c>
      <c r="D22" s="98"/>
      <c r="E22" s="215">
        <v>0.19220847939678551</v>
      </c>
      <c r="F22" s="215">
        <v>0.22450380369501802</v>
      </c>
      <c r="G22" s="215">
        <v>0.20152630355620982</v>
      </c>
      <c r="H22" s="215">
        <v>0.15325867935123708</v>
      </c>
      <c r="I22" s="215">
        <v>0.16423736495080482</v>
      </c>
      <c r="J22" s="215">
        <v>0.12092910781859653</v>
      </c>
      <c r="K22" s="150">
        <v>0.15720254619892879</v>
      </c>
      <c r="L22" s="150">
        <v>0.12507298918797524</v>
      </c>
      <c r="M22" s="150">
        <v>0.19584163572825883</v>
      </c>
      <c r="N22" s="215">
        <v>0.12442701756099603</v>
      </c>
      <c r="O22" s="215">
        <v>0.13057675122018286</v>
      </c>
      <c r="P22" s="215">
        <v>0.13121519424766412</v>
      </c>
    </row>
    <row r="23" spans="2:16">
      <c r="B23" s="128">
        <v>7</v>
      </c>
      <c r="C23" s="129" t="s">
        <v>37</v>
      </c>
      <c r="D23" s="98"/>
      <c r="E23" s="215">
        <v>0.12723679354231901</v>
      </c>
      <c r="F23" s="215">
        <v>0.14546929200668812</v>
      </c>
      <c r="G23" s="215">
        <v>0.12223884493353147</v>
      </c>
      <c r="H23" s="215">
        <v>0.11179849247885192</v>
      </c>
      <c r="I23" s="215">
        <v>0.1138951312960358</v>
      </c>
      <c r="J23" s="215">
        <v>8.6115641396834711E-2</v>
      </c>
      <c r="K23" s="150">
        <v>0.11419978486283176</v>
      </c>
      <c r="L23" s="150">
        <v>0.11678991630027981</v>
      </c>
      <c r="M23" s="150">
        <v>0.13931337828878215</v>
      </c>
      <c r="N23" s="215">
        <v>0.10108972582533993</v>
      </c>
      <c r="O23" s="215">
        <v>0.14328136599851521</v>
      </c>
      <c r="P23" s="215">
        <v>0.15447063467282507</v>
      </c>
    </row>
    <row r="24" spans="2:16">
      <c r="B24" s="128">
        <v>8</v>
      </c>
      <c r="C24" s="129" t="s">
        <v>38</v>
      </c>
      <c r="D24" s="98"/>
      <c r="E24" s="215">
        <v>0.17680767908950679</v>
      </c>
      <c r="F24" s="215">
        <v>0.17769021118164743</v>
      </c>
      <c r="G24" s="215">
        <v>0.15558868475022869</v>
      </c>
      <c r="H24" s="215">
        <v>0.13070874333812138</v>
      </c>
      <c r="I24" s="215">
        <v>0.1298194259598407</v>
      </c>
      <c r="J24" s="215">
        <v>0.1277042812936231</v>
      </c>
      <c r="K24" s="150">
        <v>0.11441578067104421</v>
      </c>
      <c r="L24" s="150">
        <v>0.12787833703092308</v>
      </c>
      <c r="M24" s="150">
        <v>0.17153017599039047</v>
      </c>
      <c r="N24" s="215">
        <v>0.10441676540855414</v>
      </c>
      <c r="O24" s="215">
        <v>0.10730063337919742</v>
      </c>
      <c r="P24" s="215">
        <v>0.10388402542822897</v>
      </c>
    </row>
    <row r="25" spans="2:16">
      <c r="B25" s="128">
        <v>9</v>
      </c>
      <c r="C25" s="129" t="s">
        <v>39</v>
      </c>
      <c r="D25" s="98"/>
      <c r="E25" s="215">
        <v>0.10312867825338942</v>
      </c>
      <c r="F25" s="215">
        <v>0.10164302924939762</v>
      </c>
      <c r="G25" s="215">
        <v>0.10087281412421543</v>
      </c>
      <c r="H25" s="215">
        <v>0.10732107564496038</v>
      </c>
      <c r="I25" s="215">
        <v>0.11471079236316899</v>
      </c>
      <c r="J25" s="215">
        <v>9.7546692018695966E-2</v>
      </c>
      <c r="K25" s="150">
        <v>9.8662101539211802E-2</v>
      </c>
      <c r="L25" s="150">
        <v>9.1130436726664585E-2</v>
      </c>
      <c r="M25" s="150">
        <v>8.4010913157856207E-2</v>
      </c>
      <c r="N25" s="215">
        <v>0.1120021216806304</v>
      </c>
      <c r="O25" s="215">
        <v>0.11827681257822824</v>
      </c>
      <c r="P25" s="215">
        <v>0.11091598874376304</v>
      </c>
    </row>
    <row r="26" spans="2:16">
      <c r="B26" s="128">
        <v>10</v>
      </c>
      <c r="C26" s="129" t="s">
        <v>40</v>
      </c>
      <c r="D26" s="98"/>
      <c r="E26" s="215">
        <v>0.17173209184213312</v>
      </c>
      <c r="F26" s="215">
        <v>0.15592855716650458</v>
      </c>
      <c r="G26" s="215">
        <v>0.14804998106777736</v>
      </c>
      <c r="H26" s="215">
        <v>0.11003978075609551</v>
      </c>
      <c r="I26" s="215">
        <v>0.14449414299088315</v>
      </c>
      <c r="J26" s="215">
        <v>0.1324536854839885</v>
      </c>
      <c r="K26" s="150">
        <v>0.12450648723000855</v>
      </c>
      <c r="L26" s="150">
        <v>0.13450166339735437</v>
      </c>
      <c r="M26" s="150">
        <v>0.10991620886743245</v>
      </c>
      <c r="N26" s="215">
        <v>0.11169698687585164</v>
      </c>
      <c r="O26" s="215">
        <v>0.1247463395546496</v>
      </c>
      <c r="P26" s="215">
        <v>0.12679584394043933</v>
      </c>
    </row>
    <row r="27" spans="2:16">
      <c r="B27" s="128">
        <v>11</v>
      </c>
      <c r="C27" s="129" t="s">
        <v>41</v>
      </c>
      <c r="D27" s="98"/>
      <c r="E27" s="215">
        <v>0.10697513440024538</v>
      </c>
      <c r="F27" s="215">
        <v>8.9442446182888838E-2</v>
      </c>
      <c r="G27" s="215">
        <v>9.6589894803320531E-2</v>
      </c>
      <c r="H27" s="215">
        <v>9.4496328841918914E-2</v>
      </c>
      <c r="I27" s="215">
        <v>0.10955889478307351</v>
      </c>
      <c r="J27" s="215">
        <v>0.12241565780044519</v>
      </c>
      <c r="K27" s="150">
        <v>0.13222250246968073</v>
      </c>
      <c r="L27" s="150">
        <v>9.7697099967783904E-2</v>
      </c>
      <c r="M27" s="150">
        <v>0.1311363918859331</v>
      </c>
      <c r="N27" s="215">
        <v>9.7729117925412071E-2</v>
      </c>
      <c r="O27" s="215">
        <v>8.268084095131692E-2</v>
      </c>
      <c r="P27" s="215">
        <v>0.10907741972698323</v>
      </c>
    </row>
    <row r="28" spans="2:16">
      <c r="B28" s="128">
        <v>12</v>
      </c>
      <c r="C28" s="129" t="s">
        <v>42</v>
      </c>
      <c r="D28" s="98"/>
      <c r="E28" s="215">
        <v>6.0069569179276444E-2</v>
      </c>
      <c r="F28" s="215">
        <v>6.6807588165916379E-2</v>
      </c>
      <c r="G28" s="215">
        <v>4.9243467014330758E-2</v>
      </c>
      <c r="H28" s="215">
        <v>5.765929185786476E-2</v>
      </c>
      <c r="I28" s="215">
        <v>4.4469009750557821E-2</v>
      </c>
      <c r="J28" s="215">
        <v>2.7509170800798111E-2</v>
      </c>
      <c r="K28" s="150">
        <v>4.9054138898977702E-2</v>
      </c>
      <c r="L28" s="150">
        <v>4.0956155176098061E-2</v>
      </c>
      <c r="M28" s="150">
        <v>5.598766654711497E-2</v>
      </c>
      <c r="N28" s="215">
        <v>4.7910493343128108E-2</v>
      </c>
      <c r="O28" s="215">
        <v>6.1319168425536551E-2</v>
      </c>
      <c r="P28" s="215">
        <v>4.2902651827240741E-2</v>
      </c>
    </row>
    <row r="29" spans="2:16">
      <c r="B29" s="128">
        <v>13</v>
      </c>
      <c r="C29" s="129" t="s">
        <v>43</v>
      </c>
      <c r="D29" s="98"/>
      <c r="E29" s="215">
        <v>0.10787905884982954</v>
      </c>
      <c r="F29" s="215">
        <v>0.11534289352639066</v>
      </c>
      <c r="G29" s="215">
        <v>0.1191462984245342</v>
      </c>
      <c r="H29" s="215">
        <v>0.17017149012920427</v>
      </c>
      <c r="I29" s="215">
        <v>0.17209562934453626</v>
      </c>
      <c r="J29" s="215">
        <v>0.12811686821584597</v>
      </c>
      <c r="K29" s="150">
        <v>0.14414334632187981</v>
      </c>
      <c r="L29" s="150">
        <v>0.11690790550032062</v>
      </c>
      <c r="M29" s="150">
        <v>0.12984311563330159</v>
      </c>
      <c r="N29" s="215">
        <v>0.100937055389295</v>
      </c>
      <c r="O29" s="215">
        <v>0.19313768105781232</v>
      </c>
      <c r="P29" s="215">
        <v>0.17826790727913558</v>
      </c>
    </row>
    <row r="30" spans="2:16">
      <c r="B30" s="128">
        <v>14</v>
      </c>
      <c r="C30" s="129" t="s">
        <v>44</v>
      </c>
      <c r="D30" s="98"/>
      <c r="E30" s="215">
        <v>0.11816180550489173</v>
      </c>
      <c r="F30" s="215">
        <v>0.11292745979416392</v>
      </c>
      <c r="G30" s="215">
        <v>0.10654693913465722</v>
      </c>
      <c r="H30" s="215">
        <v>9.2615501904626613E-2</v>
      </c>
      <c r="I30" s="215">
        <v>8.7851611273610491E-2</v>
      </c>
      <c r="J30" s="215">
        <v>0.11313826452534886</v>
      </c>
      <c r="K30" s="150">
        <v>0.11619956520651049</v>
      </c>
      <c r="L30" s="150">
        <v>0.11259035569327379</v>
      </c>
      <c r="M30" s="150">
        <v>0.13553346576669931</v>
      </c>
      <c r="N30" s="215">
        <v>0.11332945317933311</v>
      </c>
      <c r="O30" s="215">
        <v>8.6735572826913479E-2</v>
      </c>
      <c r="P30" s="215">
        <v>0.13022524986216119</v>
      </c>
    </row>
    <row r="31" spans="2:16">
      <c r="B31" s="128">
        <v>15</v>
      </c>
      <c r="C31" s="129" t="s">
        <v>45</v>
      </c>
      <c r="D31" s="98"/>
      <c r="E31" s="215">
        <v>0.12277025686875043</v>
      </c>
      <c r="F31" s="215">
        <v>0.11391057841834301</v>
      </c>
      <c r="G31" s="215">
        <v>6.401733217744468E-2</v>
      </c>
      <c r="H31" s="215">
        <v>8.8406211368110776E-2</v>
      </c>
      <c r="I31" s="215">
        <v>7.7763678157047045E-2</v>
      </c>
      <c r="J31" s="215">
        <v>7.7932480024003492E-2</v>
      </c>
      <c r="K31" s="150">
        <v>7.7257066838034044E-2</v>
      </c>
      <c r="L31" s="150">
        <v>0.10509201871740644</v>
      </c>
      <c r="M31" s="150">
        <v>9.9448651667064028E-2</v>
      </c>
      <c r="N31" s="215">
        <v>9.172867920502685E-2</v>
      </c>
      <c r="O31" s="215">
        <v>0.1071747159230962</v>
      </c>
      <c r="P31" s="215">
        <v>0.11103070997576796</v>
      </c>
    </row>
    <row r="32" spans="2:16">
      <c r="B32" s="128">
        <v>16</v>
      </c>
      <c r="C32" s="129" t="s">
        <v>46</v>
      </c>
      <c r="D32" s="98"/>
      <c r="E32" s="215">
        <v>0.14499888748376993</v>
      </c>
      <c r="F32" s="215">
        <v>0.11214099143061847</v>
      </c>
      <c r="G32" s="215">
        <v>0.10308082146181072</v>
      </c>
      <c r="H32" s="215">
        <v>0.11126413571799942</v>
      </c>
      <c r="I32" s="215">
        <v>0.11272824174951583</v>
      </c>
      <c r="J32" s="215">
        <v>9.314828830068507E-2</v>
      </c>
      <c r="K32" s="150">
        <v>0.12461453442508152</v>
      </c>
      <c r="L32" s="150">
        <v>0.13478367247074174</v>
      </c>
      <c r="M32" s="150">
        <v>9.3605278183086976E-2</v>
      </c>
      <c r="N32" s="215">
        <v>0.10579317524028918</v>
      </c>
      <c r="O32" s="215">
        <v>9.4220308622701351E-2</v>
      </c>
      <c r="P32" s="215">
        <v>0.10182750401031437</v>
      </c>
    </row>
    <row r="33" spans="2:16">
      <c r="B33" s="128">
        <v>17</v>
      </c>
      <c r="C33" s="129" t="s">
        <v>47</v>
      </c>
      <c r="D33" s="98"/>
      <c r="E33" s="215">
        <v>0.14902452302277591</v>
      </c>
      <c r="F33" s="215">
        <v>0.11609010098296052</v>
      </c>
      <c r="G33" s="215">
        <v>0.11579270687940357</v>
      </c>
      <c r="H33" s="215">
        <v>0.10841791709197647</v>
      </c>
      <c r="I33" s="215">
        <v>0.12463958307278238</v>
      </c>
      <c r="J33" s="215">
        <v>9.1849605068027723E-2</v>
      </c>
      <c r="K33" s="150">
        <v>9.6600553553400706E-2</v>
      </c>
      <c r="L33" s="150">
        <v>9.4405024250019801E-2</v>
      </c>
      <c r="M33" s="150">
        <v>0.10187842159012908</v>
      </c>
      <c r="N33" s="215">
        <v>9.4319260573670446E-2</v>
      </c>
      <c r="O33" s="215">
        <v>0.10243340935496364</v>
      </c>
      <c r="P33" s="215">
        <v>9.2486135748098747E-2</v>
      </c>
    </row>
    <row r="34" spans="2:16">
      <c r="B34" s="128">
        <v>18</v>
      </c>
      <c r="C34" s="129" t="s">
        <v>48</v>
      </c>
      <c r="D34" s="98"/>
      <c r="E34" s="215">
        <v>0.11266552060586349</v>
      </c>
      <c r="F34" s="215">
        <v>0.15654408462651564</v>
      </c>
      <c r="G34" s="215">
        <v>0.12639252407094195</v>
      </c>
      <c r="H34" s="215">
        <v>0.10618523304003961</v>
      </c>
      <c r="I34" s="215">
        <v>0.15763580111244485</v>
      </c>
      <c r="J34" s="215">
        <v>0.12495643236963225</v>
      </c>
      <c r="K34" s="150">
        <v>8.7233745111343727E-2</v>
      </c>
      <c r="L34" s="150">
        <v>0.12368065593971421</v>
      </c>
      <c r="M34" s="150">
        <v>0.14409904858791026</v>
      </c>
      <c r="N34" s="215">
        <v>8.9243117185290335E-2</v>
      </c>
      <c r="O34" s="215">
        <v>9.6604523719980656E-2</v>
      </c>
      <c r="P34" s="215">
        <v>0.10289745341729609</v>
      </c>
    </row>
    <row r="35" spans="2:16">
      <c r="B35" s="128">
        <v>19</v>
      </c>
      <c r="C35" s="129" t="s">
        <v>49</v>
      </c>
      <c r="D35" s="98"/>
      <c r="E35" s="215">
        <v>0.10470084805103867</v>
      </c>
      <c r="F35" s="215">
        <v>9.4335033935889323E-2</v>
      </c>
      <c r="G35" s="215">
        <v>0.10611163022653843</v>
      </c>
      <c r="H35" s="215">
        <v>0.11280774922642271</v>
      </c>
      <c r="I35" s="215">
        <v>0.11795047740007948</v>
      </c>
      <c r="J35" s="215">
        <v>9.2330927923430312E-2</v>
      </c>
      <c r="K35" s="150">
        <v>9.4398718521756242E-2</v>
      </c>
      <c r="L35" s="150">
        <v>0.12639259061212968</v>
      </c>
      <c r="M35" s="150">
        <v>0.10400996735990706</v>
      </c>
      <c r="N35" s="215">
        <v>0.11575350853939656</v>
      </c>
      <c r="O35" s="215">
        <v>6.9165020147586187E-2</v>
      </c>
      <c r="P35" s="215">
        <v>9.7509681703533399E-2</v>
      </c>
    </row>
    <row r="36" spans="2:16">
      <c r="B36" s="128">
        <v>20</v>
      </c>
      <c r="C36" s="129" t="s">
        <v>50</v>
      </c>
      <c r="D36" s="98"/>
      <c r="E36" s="215">
        <v>0.12591751970685222</v>
      </c>
      <c r="F36" s="215">
        <v>0.11547538588398437</v>
      </c>
      <c r="G36" s="215">
        <v>9.6497716869580696E-2</v>
      </c>
      <c r="H36" s="215">
        <v>0.10580408551877471</v>
      </c>
      <c r="I36" s="215">
        <v>9.94303524392562E-2</v>
      </c>
      <c r="J36" s="215">
        <v>7.3165895660258801E-2</v>
      </c>
      <c r="K36" s="150">
        <v>0.14386118860567729</v>
      </c>
      <c r="L36" s="150">
        <v>8.6462640992260406E-2</v>
      </c>
      <c r="M36" s="150">
        <v>9.1002672889403141E-2</v>
      </c>
      <c r="N36" s="215">
        <v>0.10723999151370329</v>
      </c>
      <c r="O36" s="215">
        <v>7.8212449056046865E-2</v>
      </c>
      <c r="P36" s="215">
        <v>9.6040398319882953E-2</v>
      </c>
    </row>
    <row r="37" spans="2:16">
      <c r="B37" s="128">
        <v>21</v>
      </c>
      <c r="C37" s="129" t="s">
        <v>51</v>
      </c>
      <c r="D37" s="98"/>
      <c r="E37" s="215">
        <v>0.13954894691046535</v>
      </c>
      <c r="F37" s="215">
        <v>0.12336233594981204</v>
      </c>
      <c r="G37" s="215">
        <v>0.10129734924321294</v>
      </c>
      <c r="H37" s="215">
        <v>0.12280301655194026</v>
      </c>
      <c r="I37" s="215">
        <v>0.12584554828341751</v>
      </c>
      <c r="J37" s="215">
        <v>0.11391653645993528</v>
      </c>
      <c r="K37" s="150">
        <v>0.11520474583333801</v>
      </c>
      <c r="L37" s="150">
        <v>0.14401286385952469</v>
      </c>
      <c r="M37" s="150">
        <v>0.14504169308139925</v>
      </c>
      <c r="N37" s="215">
        <v>9.9187395022984445E-2</v>
      </c>
      <c r="O37" s="215">
        <v>9.1619190110355103E-2</v>
      </c>
      <c r="P37" s="215">
        <v>0.10435832038476257</v>
      </c>
    </row>
    <row r="38" spans="2:16">
      <c r="B38" s="128">
        <v>22</v>
      </c>
      <c r="C38" s="129" t="s">
        <v>52</v>
      </c>
      <c r="D38" s="98"/>
      <c r="E38" s="215">
        <v>0.14893274039186002</v>
      </c>
      <c r="F38" s="215">
        <v>0.1478149772060745</v>
      </c>
      <c r="G38" s="215">
        <v>0.14438858474339966</v>
      </c>
      <c r="H38" s="215">
        <v>0.15420503114222961</v>
      </c>
      <c r="I38" s="215">
        <v>0.1379510770561175</v>
      </c>
      <c r="J38" s="215">
        <v>0.12639910007633282</v>
      </c>
      <c r="K38" s="150">
        <v>0.13227670240331091</v>
      </c>
      <c r="L38" s="150">
        <v>0.11312731367033807</v>
      </c>
      <c r="M38" s="150">
        <v>0.12668280730730822</v>
      </c>
      <c r="N38" s="215">
        <v>0.10662288898608847</v>
      </c>
      <c r="O38" s="215">
        <v>0.12523160288249183</v>
      </c>
      <c r="P38" s="215">
        <v>0.10208585784642031</v>
      </c>
    </row>
    <row r="39" spans="2:16">
      <c r="B39" s="128">
        <v>23</v>
      </c>
      <c r="C39" s="129" t="s">
        <v>53</v>
      </c>
      <c r="D39" s="98"/>
      <c r="E39" s="215">
        <v>0.12838746772548765</v>
      </c>
      <c r="F39" s="215">
        <v>0.13685527910756393</v>
      </c>
      <c r="G39" s="215">
        <v>0.1335150708720019</v>
      </c>
      <c r="H39" s="215">
        <v>0.12367433360286798</v>
      </c>
      <c r="I39" s="215">
        <v>0.16497725379637343</v>
      </c>
      <c r="J39" s="215">
        <v>0.12307783841672841</v>
      </c>
      <c r="K39" s="150">
        <v>0.12144714759726866</v>
      </c>
      <c r="L39" s="150">
        <v>0.12021866040790861</v>
      </c>
      <c r="M39" s="150">
        <v>0.11755942898952591</v>
      </c>
      <c r="N39" s="215">
        <v>0.10998804381874253</v>
      </c>
      <c r="O39" s="215">
        <v>0.1244564019900036</v>
      </c>
      <c r="P39" s="215">
        <v>9.2471486387049301E-2</v>
      </c>
    </row>
    <row r="40" spans="2:16">
      <c r="B40" s="128">
        <v>24</v>
      </c>
      <c r="C40" s="129" t="s">
        <v>54</v>
      </c>
      <c r="D40" s="98"/>
      <c r="E40" s="215">
        <v>7.2806837255506462E-2</v>
      </c>
      <c r="F40" s="215">
        <v>9.2058279717862512E-2</v>
      </c>
      <c r="G40" s="215">
        <v>8.7620516443655608E-2</v>
      </c>
      <c r="H40" s="215">
        <v>6.5034350807192901E-2</v>
      </c>
      <c r="I40" s="215">
        <v>9.0888667052407807E-2</v>
      </c>
      <c r="J40" s="215">
        <v>0.11246896959280199</v>
      </c>
      <c r="K40" s="150">
        <v>0.11273892048252299</v>
      </c>
      <c r="L40" s="150">
        <v>7.3094471261491975E-2</v>
      </c>
      <c r="M40" s="150">
        <v>0.10992566783980236</v>
      </c>
      <c r="N40" s="215">
        <v>6.9126217190293979E-2</v>
      </c>
      <c r="O40" s="215">
        <v>7.5282970577327885E-2</v>
      </c>
      <c r="P40" s="215">
        <v>0.10411110393230148</v>
      </c>
    </row>
    <row r="41" spans="2:16">
      <c r="B41" s="128">
        <v>25</v>
      </c>
      <c r="C41" s="129" t="s">
        <v>55</v>
      </c>
      <c r="D41" s="98"/>
      <c r="E41" s="215">
        <v>0.1330320691597755</v>
      </c>
      <c r="F41" s="215">
        <v>0.10181844454579526</v>
      </c>
      <c r="G41" s="215">
        <v>0.12523707210970969</v>
      </c>
      <c r="H41" s="215">
        <v>0.11930039436870987</v>
      </c>
      <c r="I41" s="215">
        <v>0.10492657867220294</v>
      </c>
      <c r="J41" s="215">
        <v>9.8777156318025694E-2</v>
      </c>
      <c r="K41" s="150">
        <v>8.9904255231266161E-2</v>
      </c>
      <c r="L41" s="150">
        <v>7.4012694837603338E-2</v>
      </c>
      <c r="M41" s="150">
        <v>7.653054069404612E-2</v>
      </c>
      <c r="N41" s="215">
        <v>6.0674869523696329E-2</v>
      </c>
      <c r="O41" s="215">
        <v>4.7315319142480008E-2</v>
      </c>
      <c r="P41" s="215">
        <v>5.4939958724112926E-2</v>
      </c>
    </row>
    <row r="42" spans="2:16">
      <c r="B42" s="128">
        <v>26</v>
      </c>
      <c r="C42" s="129" t="s">
        <v>56</v>
      </c>
      <c r="D42" s="98"/>
      <c r="E42" s="215">
        <v>0.12904884041291528</v>
      </c>
      <c r="F42" s="215">
        <v>0.142972189412649</v>
      </c>
      <c r="G42" s="215">
        <v>0.17636249941480575</v>
      </c>
      <c r="H42" s="215">
        <v>0.16640093435323317</v>
      </c>
      <c r="I42" s="215">
        <v>0.12799452345264678</v>
      </c>
      <c r="J42" s="215">
        <v>9.3211352987260826E-2</v>
      </c>
      <c r="K42" s="150">
        <v>0.10647960375853097</v>
      </c>
      <c r="L42" s="150">
        <v>0.11679392799079334</v>
      </c>
      <c r="M42" s="150">
        <v>0.12154269086025266</v>
      </c>
      <c r="N42" s="215">
        <v>7.4747540207603103E-2</v>
      </c>
      <c r="O42" s="215">
        <v>9.2961274768326677E-2</v>
      </c>
      <c r="P42" s="215">
        <v>0.11799100758448008</v>
      </c>
    </row>
    <row r="43" spans="2:16">
      <c r="B43" s="128">
        <v>27</v>
      </c>
      <c r="C43" s="129" t="s">
        <v>57</v>
      </c>
      <c r="D43" s="98"/>
      <c r="E43" s="215">
        <v>0.18574836490233884</v>
      </c>
      <c r="F43" s="215">
        <v>0.16303275253788238</v>
      </c>
      <c r="G43" s="215">
        <v>0.10732916414003753</v>
      </c>
      <c r="H43" s="215">
        <v>0.1235574707145901</v>
      </c>
      <c r="I43" s="215">
        <v>9.8952464770330359E-2</v>
      </c>
      <c r="J43" s="215">
        <v>9.9537670800639216E-2</v>
      </c>
      <c r="K43" s="150">
        <v>0.11208470687091979</v>
      </c>
      <c r="L43" s="150">
        <v>9.9307861269966963E-2</v>
      </c>
      <c r="M43" s="150">
        <v>0.12829834298731838</v>
      </c>
      <c r="N43" s="215">
        <v>8.617814539257658E-2</v>
      </c>
      <c r="O43" s="215">
        <v>7.2475379679724103E-2</v>
      </c>
      <c r="P43" s="215">
        <v>9.3221146391629317E-2</v>
      </c>
    </row>
    <row r="44" spans="2:16">
      <c r="B44" s="128">
        <v>28</v>
      </c>
      <c r="C44" s="129" t="s">
        <v>58</v>
      </c>
      <c r="D44" s="98"/>
      <c r="E44" s="215">
        <v>0.11892899915177002</v>
      </c>
      <c r="F44" s="215">
        <v>0.1233298676700801</v>
      </c>
      <c r="G44" s="215">
        <v>0.10093064793347487</v>
      </c>
      <c r="H44" s="215">
        <v>0.11321456701976355</v>
      </c>
      <c r="I44" s="215">
        <v>9.7090109049167789E-2</v>
      </c>
      <c r="J44" s="215">
        <v>8.8556810751401663E-2</v>
      </c>
      <c r="K44" s="150">
        <v>6.9977812485336799E-2</v>
      </c>
      <c r="L44" s="150">
        <v>8.0761166374097915E-2</v>
      </c>
      <c r="M44" s="150">
        <v>8.3367995015508622E-2</v>
      </c>
      <c r="N44" s="215">
        <v>8.6182999395432114E-2</v>
      </c>
      <c r="O44" s="215">
        <v>9.4822730663256763E-2</v>
      </c>
      <c r="P44" s="215">
        <v>6.8282095224527245E-2</v>
      </c>
    </row>
    <row r="45" spans="2:16">
      <c r="B45" s="128">
        <v>29</v>
      </c>
      <c r="C45" s="129" t="s">
        <v>59</v>
      </c>
      <c r="D45" s="98"/>
      <c r="E45" s="215">
        <v>0.14848006339624401</v>
      </c>
      <c r="F45" s="215">
        <v>0.14658683444963128</v>
      </c>
      <c r="G45" s="215">
        <v>0.17387736013424912</v>
      </c>
      <c r="H45" s="215">
        <v>0.14240004550658067</v>
      </c>
      <c r="I45" s="215">
        <v>9.3413703985066029E-2</v>
      </c>
      <c r="J45" s="215">
        <v>0.10728379679211238</v>
      </c>
      <c r="K45" s="150">
        <v>0.12748208316554205</v>
      </c>
      <c r="L45" s="150">
        <v>0.10091038539010465</v>
      </c>
      <c r="M45" s="150">
        <v>0.12031917127458529</v>
      </c>
      <c r="N45" s="215">
        <v>0.10466774666118918</v>
      </c>
      <c r="O45" s="215">
        <v>0.10636724683833891</v>
      </c>
      <c r="P45" s="215">
        <v>0.12718982556502037</v>
      </c>
    </row>
    <row r="46" spans="2:16">
      <c r="B46" s="128">
        <v>30</v>
      </c>
      <c r="C46" s="129" t="s">
        <v>60</v>
      </c>
      <c r="D46" s="98"/>
      <c r="E46" s="215">
        <v>0.10290913762023576</v>
      </c>
      <c r="F46" s="215">
        <v>0.15382357186764564</v>
      </c>
      <c r="G46" s="215">
        <v>0.10754743220423164</v>
      </c>
      <c r="H46" s="215">
        <v>0.13692723317661917</v>
      </c>
      <c r="I46" s="215">
        <v>0.10930470389308779</v>
      </c>
      <c r="J46" s="215">
        <v>0.10263757406661939</v>
      </c>
      <c r="K46" s="150">
        <v>0.11550764058886134</v>
      </c>
      <c r="L46" s="150">
        <v>7.9177231671715032E-2</v>
      </c>
      <c r="M46" s="150">
        <v>0.10236019708507046</v>
      </c>
      <c r="N46" s="215">
        <v>0.10045239450421725</v>
      </c>
      <c r="O46" s="215">
        <v>8.8339811749137354E-2</v>
      </c>
      <c r="P46" s="215">
        <v>0.10104460993364182</v>
      </c>
    </row>
    <row r="47" spans="2:16">
      <c r="B47" s="128">
        <v>31</v>
      </c>
      <c r="C47" s="129" t="s">
        <v>61</v>
      </c>
      <c r="D47" s="98"/>
      <c r="E47" s="215">
        <v>0.14866261650042958</v>
      </c>
      <c r="F47" s="215">
        <v>0.1450121132202766</v>
      </c>
      <c r="G47" s="215">
        <v>0.13569796335567552</v>
      </c>
      <c r="H47" s="215">
        <v>9.6009466746290753E-2</v>
      </c>
      <c r="I47" s="215">
        <v>0.13114870572260862</v>
      </c>
      <c r="J47" s="215">
        <v>0.13118987398312704</v>
      </c>
      <c r="K47" s="150">
        <v>0.11762094267886117</v>
      </c>
      <c r="L47" s="150">
        <v>0.1052261242243971</v>
      </c>
      <c r="M47" s="150">
        <v>0.10550946086689081</v>
      </c>
      <c r="N47" s="215">
        <v>7.3298153034300789E-2</v>
      </c>
      <c r="O47" s="215">
        <v>8.0445018132644902E-2</v>
      </c>
      <c r="P47" s="215">
        <v>8.5645842227598315E-2</v>
      </c>
    </row>
    <row r="48" spans="2:16">
      <c r="B48" s="128">
        <v>32</v>
      </c>
      <c r="C48" s="129" t="s">
        <v>62</v>
      </c>
      <c r="D48" s="98"/>
      <c r="E48" s="215">
        <v>0.12030184611238377</v>
      </c>
      <c r="F48" s="215">
        <v>0.15672898770422772</v>
      </c>
      <c r="G48" s="215">
        <v>0.13135191522849143</v>
      </c>
      <c r="H48" s="215">
        <v>0.10134355976293277</v>
      </c>
      <c r="I48" s="215">
        <v>0.12907956447752522</v>
      </c>
      <c r="J48" s="215">
        <v>0.10421191989979547</v>
      </c>
      <c r="K48" s="150">
        <v>7.4652245345016424E-2</v>
      </c>
      <c r="L48" s="150">
        <v>8.0157250632185317E-2</v>
      </c>
      <c r="M48" s="150">
        <v>0.11387814604643318</v>
      </c>
      <c r="N48" s="215">
        <v>8.2642603060336453E-2</v>
      </c>
      <c r="O48" s="215">
        <v>9.5303607025537571E-2</v>
      </c>
      <c r="P48" s="215">
        <v>5.5779307194652211E-2</v>
      </c>
    </row>
    <row r="49" spans="2:16">
      <c r="B49" s="96"/>
      <c r="C49" s="96"/>
      <c r="D49" s="98"/>
      <c r="E49" s="214"/>
      <c r="F49" s="214"/>
      <c r="G49" s="214"/>
      <c r="H49" s="214"/>
      <c r="I49" s="214"/>
      <c r="J49" s="214"/>
      <c r="K49" s="214"/>
      <c r="L49" s="214"/>
      <c r="M49" s="214"/>
      <c r="N49" s="213"/>
      <c r="O49" s="214"/>
      <c r="P49" s="214"/>
    </row>
    <row r="50" spans="2:16">
      <c r="B50" s="96"/>
      <c r="C50" s="96"/>
      <c r="D50" s="98"/>
      <c r="E50" s="124"/>
      <c r="F50" s="124"/>
      <c r="G50" s="124"/>
      <c r="H50" s="124"/>
      <c r="I50" s="124"/>
      <c r="J50" s="124"/>
      <c r="K50" s="124"/>
      <c r="L50" s="124"/>
      <c r="M50" s="124"/>
      <c r="O50" s="124"/>
      <c r="P50" s="124"/>
    </row>
    <row r="51" spans="2:16">
      <c r="B51" s="96"/>
      <c r="C51" s="96"/>
      <c r="D51" s="98"/>
      <c r="E51" s="124"/>
      <c r="F51" s="124"/>
      <c r="G51" s="124"/>
      <c r="H51" s="124"/>
      <c r="I51" s="124"/>
      <c r="J51" s="124"/>
      <c r="K51" s="124"/>
      <c r="L51" s="124"/>
      <c r="M51" s="124"/>
      <c r="O51" s="124"/>
      <c r="P51" s="124"/>
    </row>
    <row r="52" spans="2:16">
      <c r="B52" s="96"/>
      <c r="C52" s="96"/>
      <c r="D52" s="98"/>
      <c r="E52" s="127" t="str">
        <f t="shared" ref="E52:P52" si="1">E8</f>
        <v>Crimes</v>
      </c>
      <c r="F52" s="127" t="str">
        <f t="shared" si="1"/>
        <v>Crimes</v>
      </c>
      <c r="G52" s="127" t="str">
        <f t="shared" si="1"/>
        <v>Crimes</v>
      </c>
      <c r="H52" s="127" t="str">
        <f t="shared" si="1"/>
        <v>Crimes</v>
      </c>
      <c r="I52" s="127" t="str">
        <f t="shared" si="1"/>
        <v>Crimes</v>
      </c>
      <c r="J52" s="127" t="str">
        <f t="shared" si="1"/>
        <v>Crimes</v>
      </c>
      <c r="K52" s="127" t="str">
        <f t="shared" si="1"/>
        <v>Crimes</v>
      </c>
      <c r="L52" s="127" t="str">
        <f t="shared" si="1"/>
        <v>Crimes</v>
      </c>
      <c r="M52" s="127" t="str">
        <f t="shared" si="1"/>
        <v>Crimes</v>
      </c>
      <c r="N52" s="127" t="str">
        <f t="shared" si="1"/>
        <v>Crimes</v>
      </c>
      <c r="O52" s="127" t="str">
        <f t="shared" si="1"/>
        <v>Crimes</v>
      </c>
      <c r="P52" s="127" t="str">
        <f t="shared" si="1"/>
        <v>Crimes</v>
      </c>
    </row>
    <row r="53" spans="2:16">
      <c r="B53" s="96"/>
      <c r="C53" s="96"/>
      <c r="D53" s="98"/>
      <c r="E53" s="127" t="str">
        <f t="shared" ref="E53:P53" si="2">E10</f>
        <v># Reports</v>
      </c>
      <c r="F53" s="127" t="str">
        <f t="shared" si="2"/>
        <v># Reports</v>
      </c>
      <c r="G53" s="127" t="str">
        <f t="shared" si="2"/>
        <v># Reports</v>
      </c>
      <c r="H53" s="127" t="str">
        <f t="shared" si="2"/>
        <v># Reports</v>
      </c>
      <c r="I53" s="127" t="str">
        <f t="shared" si="2"/>
        <v># Reports</v>
      </c>
      <c r="J53" s="127" t="str">
        <f t="shared" si="2"/>
        <v># Reports</v>
      </c>
      <c r="K53" s="127" t="str">
        <f t="shared" si="2"/>
        <v># Reports</v>
      </c>
      <c r="L53" s="127" t="str">
        <f t="shared" si="2"/>
        <v># Reports</v>
      </c>
      <c r="M53" s="127" t="str">
        <f t="shared" si="2"/>
        <v># Reports</v>
      </c>
      <c r="N53" s="127" t="str">
        <f t="shared" si="2"/>
        <v># Reports</v>
      </c>
      <c r="O53" s="127" t="str">
        <f t="shared" si="2"/>
        <v># Reports</v>
      </c>
      <c r="P53" s="127" t="str">
        <f t="shared" si="2"/>
        <v># Reports</v>
      </c>
    </row>
    <row r="54" spans="2:16">
      <c r="B54" s="128" t="s">
        <v>63</v>
      </c>
      <c r="C54" s="128" t="s">
        <v>64</v>
      </c>
      <c r="D54" s="98"/>
      <c r="E54" s="149">
        <v>0.1279267756098327</v>
      </c>
      <c r="F54" s="149">
        <v>0.12227960463166587</v>
      </c>
      <c r="G54" s="149">
        <v>9.888643073039341E-2</v>
      </c>
      <c r="H54" s="149">
        <v>0.10679066528301422</v>
      </c>
      <c r="I54" s="149">
        <v>0.10543493874570725</v>
      </c>
      <c r="J54" s="149">
        <v>9.746470803353631E-2</v>
      </c>
      <c r="K54" s="149">
        <v>0.10352779249621299</v>
      </c>
      <c r="L54" s="149">
        <v>0.10587127203225419</v>
      </c>
      <c r="M54" s="149">
        <v>0.11011263843374265</v>
      </c>
      <c r="N54" s="149">
        <v>0.10066893028717218</v>
      </c>
      <c r="O54" s="149">
        <v>0.10087416637783551</v>
      </c>
      <c r="P54" s="149">
        <v>0.10904757713250195</v>
      </c>
    </row>
    <row r="55" spans="2:16">
      <c r="B55" s="128"/>
      <c r="C55" s="128"/>
      <c r="D55" s="98"/>
      <c r="E55" s="132"/>
      <c r="F55" s="132"/>
      <c r="G55" s="132"/>
      <c r="H55" s="132"/>
      <c r="I55" s="132"/>
      <c r="J55" s="132"/>
      <c r="K55" s="132"/>
      <c r="L55" s="132"/>
      <c r="M55" s="132"/>
    </row>
    <row r="56" spans="2:16">
      <c r="B56" s="96"/>
      <c r="C56" s="128" t="s">
        <v>65</v>
      </c>
      <c r="D56" s="98"/>
      <c r="E56" s="149">
        <f>MEDIAN(E17:P48)</f>
        <v>0.11517607442081246</v>
      </c>
      <c r="F56" s="132"/>
      <c r="G56" s="132"/>
      <c r="H56" s="132"/>
      <c r="I56" s="132"/>
      <c r="J56" s="132"/>
      <c r="K56" s="132"/>
      <c r="L56" s="151"/>
      <c r="M56" s="149"/>
      <c r="N56" s="149"/>
      <c r="O56" s="149"/>
      <c r="P56" s="149"/>
    </row>
    <row r="57" spans="2:16">
      <c r="B57" s="96"/>
      <c r="C57" s="128" t="s">
        <v>126</v>
      </c>
      <c r="D57" s="98"/>
      <c r="E57" s="149">
        <f>AVERAGE(E17:P48)</f>
        <v>0.11836336741507614</v>
      </c>
      <c r="F57" s="133"/>
      <c r="G57" s="133"/>
      <c r="H57" s="133"/>
      <c r="I57" s="133"/>
      <c r="J57" s="133"/>
      <c r="K57" s="133"/>
      <c r="L57" s="133"/>
      <c r="M57" s="133"/>
    </row>
    <row r="58" spans="2:16">
      <c r="B58" s="96"/>
      <c r="C58" s="128" t="s">
        <v>127</v>
      </c>
      <c r="D58" s="98"/>
      <c r="E58" s="149">
        <f>STDEV(E17:P48)</f>
        <v>3.2842042606399557E-2</v>
      </c>
      <c r="F58" s="131"/>
      <c r="G58" s="131"/>
      <c r="H58" s="131"/>
      <c r="I58" s="131"/>
      <c r="J58" s="131"/>
      <c r="K58" s="131"/>
      <c r="L58" s="150"/>
      <c r="M58" s="131"/>
    </row>
    <row r="59" spans="2:16">
      <c r="E59" s="215"/>
      <c r="F59" s="134"/>
      <c r="G59" s="134"/>
      <c r="H59" s="134"/>
      <c r="I59" s="134"/>
      <c r="J59" s="134"/>
      <c r="K59" s="134"/>
      <c r="L59" s="134"/>
      <c r="M59" s="134"/>
    </row>
    <row r="60" spans="2:16">
      <c r="C60" s="128" t="s">
        <v>124</v>
      </c>
      <c r="E60" s="149">
        <f>MAX(E17:P48)</f>
        <v>0.25836560120983765</v>
      </c>
    </row>
    <row r="61" spans="2:16">
      <c r="C61" s="135" t="s">
        <v>125</v>
      </c>
      <c r="E61" s="149">
        <f>MIN(E17:P48)</f>
        <v>2.7509170800798111E-2</v>
      </c>
    </row>
    <row r="64" spans="2:16">
      <c r="M64" s="129"/>
      <c r="N64" s="148"/>
    </row>
    <row r="65" spans="13:14">
      <c r="M65" s="129"/>
      <c r="N65" s="148"/>
    </row>
    <row r="66" spans="13:14">
      <c r="M66" s="129"/>
      <c r="N66" s="148"/>
    </row>
    <row r="67" spans="13:14">
      <c r="M67" s="129"/>
      <c r="N67" s="148"/>
    </row>
    <row r="68" spans="13:14">
      <c r="M68" s="129"/>
      <c r="N68" s="148"/>
    </row>
    <row r="69" spans="13:14">
      <c r="M69" s="129"/>
      <c r="N69" s="148"/>
    </row>
    <row r="70" spans="13:14">
      <c r="M70" s="129"/>
      <c r="N70" s="148"/>
    </row>
    <row r="71" spans="13:14">
      <c r="M71" s="129"/>
      <c r="N71" s="148"/>
    </row>
    <row r="72" spans="13:14">
      <c r="M72" s="129"/>
      <c r="N72" s="148"/>
    </row>
    <row r="73" spans="13:14">
      <c r="M73" s="129"/>
      <c r="N73" s="148"/>
    </row>
    <row r="74" spans="13:14">
      <c r="M74" s="129"/>
      <c r="N74" s="148"/>
    </row>
    <row r="75" spans="13:14">
      <c r="M75" s="129"/>
      <c r="N75" s="148"/>
    </row>
    <row r="76" spans="13:14">
      <c r="M76" s="129"/>
      <c r="N76" s="148"/>
    </row>
    <row r="77" spans="13:14">
      <c r="M77" s="129"/>
      <c r="N77" s="148"/>
    </row>
    <row r="78" spans="13:14">
      <c r="M78" s="129"/>
      <c r="N78" s="148"/>
    </row>
    <row r="79" spans="13:14">
      <c r="M79" s="129"/>
      <c r="N79" s="148"/>
    </row>
    <row r="80" spans="13:14">
      <c r="M80" s="129"/>
      <c r="N80" s="148"/>
    </row>
    <row r="81" spans="13:14">
      <c r="M81" s="129"/>
      <c r="N81" s="148"/>
    </row>
    <row r="82" spans="13:14">
      <c r="M82" s="129"/>
      <c r="N82" s="148"/>
    </row>
    <row r="83" spans="13:14">
      <c r="M83" s="129"/>
      <c r="N83" s="148"/>
    </row>
    <row r="84" spans="13:14">
      <c r="M84" s="129"/>
      <c r="N84" s="148"/>
    </row>
    <row r="85" spans="13:14">
      <c r="M85" s="129"/>
      <c r="N85" s="148"/>
    </row>
    <row r="86" spans="13:14">
      <c r="M86" s="129"/>
      <c r="N86" s="148"/>
    </row>
    <row r="87" spans="13:14">
      <c r="M87" s="129"/>
      <c r="N87" s="148"/>
    </row>
    <row r="88" spans="13:14">
      <c r="M88" s="129"/>
      <c r="N88" s="148"/>
    </row>
    <row r="89" spans="13:14">
      <c r="M89" s="129"/>
      <c r="N89" s="148"/>
    </row>
    <row r="90" spans="13:14">
      <c r="M90" s="129"/>
      <c r="N90" s="148"/>
    </row>
    <row r="91" spans="13:14">
      <c r="M91" s="129"/>
      <c r="N91" s="148"/>
    </row>
    <row r="92" spans="13:14">
      <c r="M92" s="129"/>
      <c r="N92" s="148"/>
    </row>
    <row r="93" spans="13:14">
      <c r="M93" s="129"/>
      <c r="N93" s="148"/>
    </row>
    <row r="94" spans="13:14">
      <c r="M94" s="129"/>
      <c r="N94" s="148"/>
    </row>
    <row r="95" spans="13:14">
      <c r="M95" s="129"/>
      <c r="N95" s="14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9DC5-4E6C-4046-BBCB-7E2DF93BBF48}">
  <sheetPr>
    <tabColor rgb="FF0070C0"/>
  </sheetPr>
  <dimension ref="B5:AJ59"/>
  <sheetViews>
    <sheetView topLeftCell="F2" workbookViewId="0">
      <selection activeCell="AC55" sqref="AC55"/>
    </sheetView>
  </sheetViews>
  <sheetFormatPr baseColWidth="10" defaultColWidth="8.88671875" defaultRowHeight="14.4"/>
  <cols>
    <col min="3" max="3" width="26.109375" bestFit="1" customWidth="1"/>
    <col min="4" max="4" width="1.77734375" customWidth="1"/>
    <col min="5" max="37" width="20.77734375" customWidth="1"/>
  </cols>
  <sheetData>
    <row r="5" spans="2:36">
      <c r="B5" s="11"/>
      <c r="C5" s="12" t="s">
        <v>1</v>
      </c>
      <c r="D5" s="13"/>
      <c r="E5" s="14" t="s">
        <v>68</v>
      </c>
      <c r="F5" s="14" t="s">
        <v>68</v>
      </c>
      <c r="G5" s="14" t="s">
        <v>68</v>
      </c>
      <c r="H5" s="15" t="s">
        <v>68</v>
      </c>
      <c r="I5" s="15" t="s">
        <v>68</v>
      </c>
      <c r="J5" s="15" t="s">
        <v>68</v>
      </c>
      <c r="K5" s="16" t="s">
        <v>68</v>
      </c>
      <c r="L5" s="16" t="s">
        <v>68</v>
      </c>
      <c r="M5" s="16" t="s">
        <v>68</v>
      </c>
      <c r="N5" s="17" t="s">
        <v>68</v>
      </c>
      <c r="O5" s="17" t="s">
        <v>68</v>
      </c>
      <c r="P5" s="17" t="s">
        <v>68</v>
      </c>
      <c r="Q5" s="14" t="s">
        <v>68</v>
      </c>
      <c r="R5" s="14" t="s">
        <v>68</v>
      </c>
      <c r="S5" s="14" t="s">
        <v>68</v>
      </c>
      <c r="T5" s="15" t="s">
        <v>68</v>
      </c>
      <c r="U5" s="15" t="s">
        <v>68</v>
      </c>
      <c r="V5" s="15" t="s">
        <v>68</v>
      </c>
      <c r="W5" s="16" t="s">
        <v>68</v>
      </c>
      <c r="X5" s="16" t="s">
        <v>68</v>
      </c>
      <c r="Y5" s="16" t="s">
        <v>68</v>
      </c>
      <c r="Z5" s="17" t="s">
        <v>68</v>
      </c>
      <c r="AA5" s="17" t="s">
        <v>68</v>
      </c>
      <c r="AB5" s="17" t="s">
        <v>68</v>
      </c>
      <c r="AC5" s="14" t="s">
        <v>68</v>
      </c>
      <c r="AD5" s="15" t="s">
        <v>68</v>
      </c>
      <c r="AE5" s="16" t="s">
        <v>68</v>
      </c>
      <c r="AF5" s="17" t="s">
        <v>68</v>
      </c>
      <c r="AG5" s="14" t="s">
        <v>68</v>
      </c>
      <c r="AH5" s="15" t="s">
        <v>68</v>
      </c>
      <c r="AI5" s="16" t="s">
        <v>68</v>
      </c>
      <c r="AJ5" s="17" t="s">
        <v>68</v>
      </c>
    </row>
    <row r="6" spans="2:36">
      <c r="B6" s="11"/>
      <c r="C6" s="12" t="s">
        <v>24</v>
      </c>
      <c r="D6" s="13"/>
      <c r="E6" s="14">
        <v>0</v>
      </c>
      <c r="F6" s="14">
        <v>0</v>
      </c>
      <c r="G6" s="14">
        <v>0</v>
      </c>
      <c r="H6" s="15">
        <v>0</v>
      </c>
      <c r="I6" s="15">
        <v>0</v>
      </c>
      <c r="J6" s="15">
        <v>0</v>
      </c>
      <c r="K6" s="16">
        <v>0</v>
      </c>
      <c r="L6" s="16">
        <v>0</v>
      </c>
      <c r="M6" s="16">
        <v>0</v>
      </c>
      <c r="N6" s="17">
        <v>0</v>
      </c>
      <c r="O6" s="17">
        <v>0</v>
      </c>
      <c r="P6" s="17">
        <v>0</v>
      </c>
      <c r="Q6" s="14">
        <v>0</v>
      </c>
      <c r="R6" s="14">
        <v>0</v>
      </c>
      <c r="S6" s="14">
        <v>0</v>
      </c>
      <c r="T6" s="15">
        <v>0</v>
      </c>
      <c r="U6" s="15">
        <v>0</v>
      </c>
      <c r="V6" s="15">
        <v>0</v>
      </c>
      <c r="W6" s="16">
        <v>0</v>
      </c>
      <c r="X6" s="16">
        <v>0</v>
      </c>
      <c r="Y6" s="16">
        <v>0</v>
      </c>
      <c r="Z6" s="17">
        <v>0</v>
      </c>
      <c r="AA6" s="17">
        <v>0</v>
      </c>
      <c r="AB6" s="17">
        <v>0</v>
      </c>
      <c r="AC6" s="14">
        <v>0</v>
      </c>
      <c r="AD6" s="15">
        <v>0</v>
      </c>
      <c r="AE6" s="16">
        <v>0</v>
      </c>
      <c r="AF6" s="17">
        <v>0</v>
      </c>
      <c r="AG6" s="14">
        <v>0</v>
      </c>
      <c r="AH6" s="15">
        <v>0</v>
      </c>
      <c r="AI6" s="16">
        <v>0</v>
      </c>
      <c r="AJ6" s="17">
        <v>0</v>
      </c>
    </row>
    <row r="7" spans="2:36">
      <c r="B7" s="11"/>
      <c r="C7" s="12" t="s">
        <v>25</v>
      </c>
      <c r="D7" s="13"/>
      <c r="E7" s="18">
        <v>0.1</v>
      </c>
      <c r="F7" s="18">
        <v>0.1</v>
      </c>
      <c r="G7" s="18">
        <v>0.1</v>
      </c>
      <c r="H7" s="19">
        <v>0.1</v>
      </c>
      <c r="I7" s="19">
        <v>0.1</v>
      </c>
      <c r="J7" s="19">
        <v>0.1</v>
      </c>
      <c r="K7" s="20">
        <v>0.1</v>
      </c>
      <c r="L7" s="20">
        <v>0.1</v>
      </c>
      <c r="M7" s="20">
        <v>0.1</v>
      </c>
      <c r="N7" s="21">
        <v>0.1</v>
      </c>
      <c r="O7" s="21">
        <v>0.1</v>
      </c>
      <c r="P7" s="21">
        <v>0.1</v>
      </c>
      <c r="Q7" s="18">
        <v>0.1</v>
      </c>
      <c r="R7" s="18">
        <v>0.1</v>
      </c>
      <c r="S7" s="18">
        <v>0.1</v>
      </c>
      <c r="T7" s="19">
        <v>0.1</v>
      </c>
      <c r="U7" s="19">
        <v>0.1</v>
      </c>
      <c r="V7" s="19">
        <v>0.1</v>
      </c>
      <c r="W7" s="20">
        <v>0.1</v>
      </c>
      <c r="X7" s="20">
        <v>0.1</v>
      </c>
      <c r="Y7" s="20">
        <v>0.1</v>
      </c>
      <c r="Z7" s="21">
        <v>0.1</v>
      </c>
      <c r="AA7" s="21">
        <v>0.1</v>
      </c>
      <c r="AB7" s="21">
        <v>0.1</v>
      </c>
      <c r="AC7" s="18">
        <v>0.1</v>
      </c>
      <c r="AD7" s="19">
        <v>0.1</v>
      </c>
      <c r="AE7" s="20">
        <v>0.1</v>
      </c>
      <c r="AF7" s="21">
        <v>0.1</v>
      </c>
      <c r="AG7" s="18">
        <v>0.1</v>
      </c>
      <c r="AH7" s="19">
        <v>0.1</v>
      </c>
      <c r="AI7" s="20">
        <v>0.1</v>
      </c>
      <c r="AJ7" s="21">
        <v>0.1</v>
      </c>
    </row>
    <row r="8" spans="2:36">
      <c r="B8" s="11"/>
      <c r="C8" s="12" t="s">
        <v>0</v>
      </c>
      <c r="D8" s="13"/>
      <c r="E8" s="14" t="str">
        <f>Index!$D$5</f>
        <v>Crime</v>
      </c>
      <c r="F8" s="14" t="str">
        <f>Index!$J$4</f>
        <v>Crime</v>
      </c>
      <c r="G8" s="14" t="str">
        <f>Index!$J$4</f>
        <v>Crime</v>
      </c>
      <c r="H8" s="15" t="s">
        <v>87</v>
      </c>
      <c r="I8" s="15" t="s">
        <v>87</v>
      </c>
      <c r="J8" s="15" t="s">
        <v>87</v>
      </c>
      <c r="K8" s="16" t="s">
        <v>87</v>
      </c>
      <c r="L8" s="16" t="s">
        <v>87</v>
      </c>
      <c r="M8" s="16" t="s">
        <v>87</v>
      </c>
      <c r="N8" s="17" t="s">
        <v>87</v>
      </c>
      <c r="O8" s="17" t="s">
        <v>87</v>
      </c>
      <c r="P8" s="17" t="s">
        <v>87</v>
      </c>
      <c r="Q8" s="14" t="str">
        <f>Index!$D$5</f>
        <v>Crime</v>
      </c>
      <c r="R8" s="14" t="str">
        <f>Index!$J$4</f>
        <v>Crime</v>
      </c>
      <c r="S8" s="14" t="str">
        <f>Index!$J$4</f>
        <v>Crime</v>
      </c>
      <c r="T8" s="15" t="s">
        <v>87</v>
      </c>
      <c r="U8" s="15" t="s">
        <v>87</v>
      </c>
      <c r="V8" s="15" t="s">
        <v>87</v>
      </c>
      <c r="W8" s="16" t="s">
        <v>87</v>
      </c>
      <c r="X8" s="16" t="s">
        <v>87</v>
      </c>
      <c r="Y8" s="16" t="s">
        <v>87</v>
      </c>
      <c r="Z8" s="17" t="s">
        <v>87</v>
      </c>
      <c r="AA8" s="17" t="s">
        <v>87</v>
      </c>
      <c r="AB8" s="17" t="s">
        <v>87</v>
      </c>
      <c r="AC8" s="14" t="str">
        <f>Index!$D$5</f>
        <v>Crime</v>
      </c>
      <c r="AD8" s="15" t="s">
        <v>87</v>
      </c>
      <c r="AE8" s="16" t="s">
        <v>87</v>
      </c>
      <c r="AF8" s="17" t="s">
        <v>87</v>
      </c>
      <c r="AG8" s="14" t="str">
        <f>Index!$D$5</f>
        <v>Crime</v>
      </c>
      <c r="AH8" s="15" t="s">
        <v>87</v>
      </c>
      <c r="AI8" s="16" t="s">
        <v>87</v>
      </c>
      <c r="AJ8" s="17" t="s">
        <v>87</v>
      </c>
    </row>
    <row r="9" spans="2:36">
      <c r="B9" s="11"/>
      <c r="C9" s="12" t="s">
        <v>26</v>
      </c>
      <c r="D9" s="13"/>
      <c r="E9" s="18" t="s">
        <v>101</v>
      </c>
      <c r="F9" s="18" t="s">
        <v>90</v>
      </c>
      <c r="G9" s="18" t="s">
        <v>102</v>
      </c>
      <c r="H9" s="19" t="s">
        <v>101</v>
      </c>
      <c r="I9" s="19" t="s">
        <v>90</v>
      </c>
      <c r="J9" s="19" t="s">
        <v>102</v>
      </c>
      <c r="K9" s="20" t="s">
        <v>101</v>
      </c>
      <c r="L9" s="20" t="s">
        <v>90</v>
      </c>
      <c r="M9" s="20" t="s">
        <v>102</v>
      </c>
      <c r="N9" s="21" t="s">
        <v>101</v>
      </c>
      <c r="O9" s="21" t="s">
        <v>90</v>
      </c>
      <c r="P9" s="21" t="s">
        <v>102</v>
      </c>
      <c r="Q9" s="18" t="s">
        <v>101</v>
      </c>
      <c r="R9" s="18" t="s">
        <v>90</v>
      </c>
      <c r="S9" s="18" t="s">
        <v>102</v>
      </c>
      <c r="T9" s="19" t="s">
        <v>101</v>
      </c>
      <c r="U9" s="19" t="s">
        <v>90</v>
      </c>
      <c r="V9" s="19" t="s">
        <v>102</v>
      </c>
      <c r="W9" s="20" t="s">
        <v>101</v>
      </c>
      <c r="X9" s="20" t="s">
        <v>90</v>
      </c>
      <c r="Y9" s="20" t="s">
        <v>102</v>
      </c>
      <c r="Z9" s="21" t="s">
        <v>101</v>
      </c>
      <c r="AA9" s="21" t="s">
        <v>90</v>
      </c>
      <c r="AB9" s="21" t="s">
        <v>102</v>
      </c>
      <c r="AC9" s="18" t="s">
        <v>90</v>
      </c>
      <c r="AD9" s="19" t="s">
        <v>101</v>
      </c>
      <c r="AE9" s="20" t="s">
        <v>101</v>
      </c>
      <c r="AF9" s="21" t="s">
        <v>101</v>
      </c>
      <c r="AG9" s="18" t="s">
        <v>101</v>
      </c>
      <c r="AH9" s="19" t="s">
        <v>101</v>
      </c>
      <c r="AI9" s="20" t="s">
        <v>101</v>
      </c>
      <c r="AJ9" s="21" t="s">
        <v>101</v>
      </c>
    </row>
    <row r="10" spans="2:36">
      <c r="B10" s="11"/>
      <c r="C10" s="12" t="s">
        <v>27</v>
      </c>
      <c r="D10" s="13"/>
      <c r="E10" s="22" t="s">
        <v>94</v>
      </c>
      <c r="F10" s="22" t="s">
        <v>94</v>
      </c>
      <c r="G10" s="22" t="s">
        <v>94</v>
      </c>
      <c r="H10" s="23" t="s">
        <v>94</v>
      </c>
      <c r="I10" s="23" t="s">
        <v>94</v>
      </c>
      <c r="J10" s="23" t="s">
        <v>94</v>
      </c>
      <c r="K10" s="24" t="s">
        <v>94</v>
      </c>
      <c r="L10" s="24" t="s">
        <v>94</v>
      </c>
      <c r="M10" s="24" t="s">
        <v>94</v>
      </c>
      <c r="N10" s="25" t="s">
        <v>94</v>
      </c>
      <c r="O10" s="25" t="s">
        <v>94</v>
      </c>
      <c r="P10" s="25" t="s">
        <v>94</v>
      </c>
      <c r="Q10" s="22" t="s">
        <v>94</v>
      </c>
      <c r="R10" s="22" t="s">
        <v>94</v>
      </c>
      <c r="S10" s="22" t="s">
        <v>94</v>
      </c>
      <c r="T10" s="23" t="s">
        <v>94</v>
      </c>
      <c r="U10" s="23" t="s">
        <v>94</v>
      </c>
      <c r="V10" s="23" t="s">
        <v>94</v>
      </c>
      <c r="W10" s="24" t="s">
        <v>94</v>
      </c>
      <c r="X10" s="24" t="s">
        <v>94</v>
      </c>
      <c r="Y10" s="24" t="s">
        <v>94</v>
      </c>
      <c r="Z10" s="25" t="s">
        <v>94</v>
      </c>
      <c r="AA10" s="25" t="s">
        <v>94</v>
      </c>
      <c r="AB10" s="25" t="s">
        <v>94</v>
      </c>
      <c r="AC10" s="22" t="s">
        <v>89</v>
      </c>
      <c r="AD10" s="23" t="s">
        <v>89</v>
      </c>
      <c r="AE10" s="24" t="s">
        <v>89</v>
      </c>
      <c r="AF10" s="25" t="s">
        <v>89</v>
      </c>
      <c r="AG10" s="22" t="s">
        <v>89</v>
      </c>
      <c r="AH10" s="23" t="s">
        <v>89</v>
      </c>
      <c r="AI10" s="24" t="s">
        <v>89</v>
      </c>
      <c r="AJ10" s="25" t="s">
        <v>89</v>
      </c>
    </row>
    <row r="11" spans="2:36">
      <c r="B11" s="11"/>
      <c r="C11" s="12" t="s">
        <v>2</v>
      </c>
      <c r="D11" s="13"/>
      <c r="E11" s="26" t="str">
        <f>Index!$L$5</f>
        <v>INEGI</v>
      </c>
      <c r="F11" s="26" t="str">
        <f>Index!$L$5</f>
        <v>INEGI</v>
      </c>
      <c r="G11" s="26" t="str">
        <f>Index!$L$5</f>
        <v>INEGI</v>
      </c>
      <c r="H11" s="27" t="s">
        <v>84</v>
      </c>
      <c r="I11" s="27" t="s">
        <v>84</v>
      </c>
      <c r="J11" s="27" t="s">
        <v>84</v>
      </c>
      <c r="K11" s="28" t="s">
        <v>84</v>
      </c>
      <c r="L11" s="28" t="s">
        <v>84</v>
      </c>
      <c r="M11" s="28" t="s">
        <v>84</v>
      </c>
      <c r="N11" s="29" t="s">
        <v>84</v>
      </c>
      <c r="O11" s="29" t="s">
        <v>84</v>
      </c>
      <c r="P11" s="29" t="s">
        <v>84</v>
      </c>
      <c r="Q11" s="26" t="str">
        <f>Index!$L$5</f>
        <v>INEGI</v>
      </c>
      <c r="R11" s="26" t="str">
        <f>Index!$L$5</f>
        <v>INEGI</v>
      </c>
      <c r="S11" s="26" t="str">
        <f>Index!$L$5</f>
        <v>INEGI</v>
      </c>
      <c r="T11" s="27" t="s">
        <v>84</v>
      </c>
      <c r="U11" s="27" t="s">
        <v>84</v>
      </c>
      <c r="V11" s="27" t="s">
        <v>84</v>
      </c>
      <c r="W11" s="28" t="s">
        <v>84</v>
      </c>
      <c r="X11" s="28" t="s">
        <v>84</v>
      </c>
      <c r="Y11" s="28" t="s">
        <v>84</v>
      </c>
      <c r="Z11" s="29" t="s">
        <v>84</v>
      </c>
      <c r="AA11" s="29" t="s">
        <v>84</v>
      </c>
      <c r="AB11" s="29" t="s">
        <v>84</v>
      </c>
      <c r="AC11" s="26" t="str">
        <f>Index!$L$5</f>
        <v>INEGI</v>
      </c>
      <c r="AD11" s="27" t="s">
        <v>84</v>
      </c>
      <c r="AE11" s="28" t="s">
        <v>84</v>
      </c>
      <c r="AF11" s="29" t="s">
        <v>84</v>
      </c>
      <c r="AG11" s="26" t="str">
        <f>Index!$L$5</f>
        <v>INEGI</v>
      </c>
      <c r="AH11" s="27" t="s">
        <v>84</v>
      </c>
      <c r="AI11" s="28" t="s">
        <v>84</v>
      </c>
      <c r="AJ11" s="29" t="s">
        <v>84</v>
      </c>
    </row>
    <row r="12" spans="2:36">
      <c r="B12" s="11"/>
      <c r="C12" s="12" t="s">
        <v>3</v>
      </c>
      <c r="D12" s="13"/>
      <c r="E12" s="30" t="str">
        <f>Index!$O$5</f>
        <v>ENVIPE</v>
      </c>
      <c r="F12" s="30" t="str">
        <f>Index!$O$5</f>
        <v>ENVIPE</v>
      </c>
      <c r="G12" s="30" t="str">
        <f>Index!$O$5</f>
        <v>ENVIPE</v>
      </c>
      <c r="H12" s="31" t="s">
        <v>8</v>
      </c>
      <c r="I12" s="31" t="s">
        <v>8</v>
      </c>
      <c r="J12" s="31" t="s">
        <v>8</v>
      </c>
      <c r="K12" s="32" t="s">
        <v>8</v>
      </c>
      <c r="L12" s="32" t="s">
        <v>8</v>
      </c>
      <c r="M12" s="32" t="s">
        <v>8</v>
      </c>
      <c r="N12" s="33" t="s">
        <v>8</v>
      </c>
      <c r="O12" s="33" t="s">
        <v>8</v>
      </c>
      <c r="P12" s="33" t="s">
        <v>8</v>
      </c>
      <c r="Q12" s="30" t="str">
        <f>Index!$O$5</f>
        <v>ENVIPE</v>
      </c>
      <c r="R12" s="30" t="str">
        <f>Index!$O$5</f>
        <v>ENVIPE</v>
      </c>
      <c r="S12" s="30" t="str">
        <f>Index!$O$5</f>
        <v>ENVIPE</v>
      </c>
      <c r="T12" s="31" t="s">
        <v>8</v>
      </c>
      <c r="U12" s="31" t="s">
        <v>8</v>
      </c>
      <c r="V12" s="31" t="s">
        <v>8</v>
      </c>
      <c r="W12" s="32" t="s">
        <v>8</v>
      </c>
      <c r="X12" s="32" t="s">
        <v>8</v>
      </c>
      <c r="Y12" s="32" t="s">
        <v>8</v>
      </c>
      <c r="Z12" s="33" t="s">
        <v>8</v>
      </c>
      <c r="AA12" s="33" t="s">
        <v>8</v>
      </c>
      <c r="AB12" s="33" t="s">
        <v>8</v>
      </c>
      <c r="AC12" s="30" t="str">
        <f>Index!$O$5</f>
        <v>ENVIPE</v>
      </c>
      <c r="AD12" s="31" t="s">
        <v>8</v>
      </c>
      <c r="AE12" s="32" t="s">
        <v>8</v>
      </c>
      <c r="AF12" s="33" t="s">
        <v>8</v>
      </c>
      <c r="AG12" s="30" t="str">
        <f>Index!$O$5</f>
        <v>ENVIPE</v>
      </c>
      <c r="AH12" s="31" t="s">
        <v>8</v>
      </c>
      <c r="AI12" s="32" t="s">
        <v>8</v>
      </c>
      <c r="AJ12" s="33" t="s">
        <v>8</v>
      </c>
    </row>
    <row r="13" spans="2:36">
      <c r="B13" s="11"/>
      <c r="C13" s="12" t="s">
        <v>28</v>
      </c>
      <c r="D13" s="13"/>
      <c r="E13" s="34">
        <v>2015</v>
      </c>
      <c r="F13" s="34">
        <v>2015</v>
      </c>
      <c r="G13" s="34">
        <v>2015</v>
      </c>
      <c r="H13" s="35">
        <v>2016</v>
      </c>
      <c r="I13" s="35">
        <v>2016</v>
      </c>
      <c r="J13" s="35">
        <v>2016</v>
      </c>
      <c r="K13" s="36">
        <v>2017</v>
      </c>
      <c r="L13" s="36">
        <v>2017</v>
      </c>
      <c r="M13" s="36">
        <v>2017</v>
      </c>
      <c r="N13" s="37">
        <v>2018</v>
      </c>
      <c r="O13" s="37">
        <v>2018</v>
      </c>
      <c r="P13" s="37">
        <v>2018</v>
      </c>
      <c r="Q13" s="34">
        <v>2019</v>
      </c>
      <c r="R13" s="34">
        <v>2019</v>
      </c>
      <c r="S13" s="34">
        <v>2019</v>
      </c>
      <c r="T13" s="35">
        <v>2020</v>
      </c>
      <c r="U13" s="35">
        <v>2020</v>
      </c>
      <c r="V13" s="35">
        <v>2020</v>
      </c>
      <c r="W13" s="36">
        <v>2021</v>
      </c>
      <c r="X13" s="36">
        <v>2021</v>
      </c>
      <c r="Y13" s="36">
        <v>2021</v>
      </c>
      <c r="Z13" s="37">
        <v>2022</v>
      </c>
      <c r="AA13" s="37">
        <v>2022</v>
      </c>
      <c r="AB13" s="37">
        <v>2022</v>
      </c>
      <c r="AC13" s="34">
        <v>2015</v>
      </c>
      <c r="AD13" s="35">
        <v>2016</v>
      </c>
      <c r="AE13" s="36">
        <v>2017</v>
      </c>
      <c r="AF13" s="37">
        <v>2018</v>
      </c>
      <c r="AG13" s="34">
        <v>2019</v>
      </c>
      <c r="AH13" s="35">
        <v>2020</v>
      </c>
      <c r="AI13" s="36">
        <v>2021</v>
      </c>
      <c r="AJ13" s="37">
        <v>2022</v>
      </c>
    </row>
    <row r="14" spans="2:36">
      <c r="B14" s="11"/>
      <c r="C14" s="11"/>
      <c r="D14" s="13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</row>
    <row r="15" spans="2:36">
      <c r="B15" s="11"/>
      <c r="C15" s="11"/>
      <c r="D15" s="13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</row>
    <row r="16" spans="2:36">
      <c r="B16" s="39" t="s">
        <v>29</v>
      </c>
      <c r="C16" s="39" t="s">
        <v>30</v>
      </c>
      <c r="D16" s="40"/>
      <c r="E16" s="41">
        <v>1</v>
      </c>
      <c r="F16" s="41">
        <v>2</v>
      </c>
      <c r="G16" s="41">
        <v>3</v>
      </c>
      <c r="H16" s="41">
        <v>4</v>
      </c>
      <c r="I16" s="41">
        <v>5</v>
      </c>
      <c r="J16" s="41">
        <v>6</v>
      </c>
      <c r="K16" s="41">
        <v>7</v>
      </c>
      <c r="L16" s="41">
        <v>8</v>
      </c>
      <c r="M16" s="41">
        <v>9</v>
      </c>
      <c r="N16" s="41">
        <v>10</v>
      </c>
      <c r="O16" s="41">
        <v>11</v>
      </c>
      <c r="P16" s="41">
        <v>12</v>
      </c>
      <c r="Q16" s="41">
        <v>13</v>
      </c>
      <c r="R16" s="41">
        <v>14</v>
      </c>
      <c r="S16" s="41">
        <v>15</v>
      </c>
      <c r="T16" s="41">
        <v>16</v>
      </c>
      <c r="U16" s="41">
        <v>17</v>
      </c>
      <c r="V16" s="41">
        <v>18</v>
      </c>
      <c r="W16" s="41">
        <v>19</v>
      </c>
      <c r="X16" s="41">
        <v>20</v>
      </c>
      <c r="Y16" s="41">
        <v>21</v>
      </c>
      <c r="Z16" s="41">
        <v>22</v>
      </c>
      <c r="AA16" s="41">
        <v>23</v>
      </c>
      <c r="AB16" s="41">
        <v>24</v>
      </c>
      <c r="AC16" s="41">
        <v>25</v>
      </c>
      <c r="AD16" s="41">
        <v>26</v>
      </c>
      <c r="AE16" s="41">
        <v>27</v>
      </c>
      <c r="AF16" s="41">
        <v>28</v>
      </c>
      <c r="AG16" s="41">
        <v>29</v>
      </c>
      <c r="AH16" s="41">
        <v>30</v>
      </c>
      <c r="AI16" s="41">
        <v>31</v>
      </c>
      <c r="AJ16" s="41">
        <v>32</v>
      </c>
    </row>
    <row r="17" spans="2:36">
      <c r="B17" s="42">
        <v>1</v>
      </c>
      <c r="C17" s="43" t="s">
        <v>31</v>
      </c>
      <c r="D17" s="13"/>
      <c r="E17" s="49">
        <v>299182</v>
      </c>
      <c r="F17" s="49">
        <v>39599</v>
      </c>
      <c r="G17" s="49">
        <v>258712</v>
      </c>
      <c r="H17" s="49">
        <v>356569</v>
      </c>
      <c r="I17" s="49">
        <v>41397</v>
      </c>
      <c r="J17" s="49">
        <v>313570</v>
      </c>
      <c r="K17" s="49">
        <v>352271</v>
      </c>
      <c r="L17" s="49">
        <v>53113</v>
      </c>
      <c r="M17" s="49">
        <v>298973</v>
      </c>
      <c r="N17" s="50">
        <v>328545</v>
      </c>
      <c r="O17" s="50">
        <v>40816</v>
      </c>
      <c r="P17" s="50">
        <v>287729</v>
      </c>
      <c r="Q17" s="47">
        <v>454200</v>
      </c>
      <c r="R17" s="47">
        <v>58112</v>
      </c>
      <c r="S17" s="47">
        <v>395264</v>
      </c>
      <c r="T17" s="47">
        <v>296392</v>
      </c>
      <c r="U17" s="47">
        <v>31750</v>
      </c>
      <c r="V17" s="47">
        <v>264096</v>
      </c>
      <c r="W17" s="47">
        <v>301182</v>
      </c>
      <c r="X17" s="47">
        <v>45778</v>
      </c>
      <c r="Y17" s="47">
        <v>254600</v>
      </c>
      <c r="Z17" s="47">
        <v>273215</v>
      </c>
      <c r="AA17" s="47">
        <v>30084</v>
      </c>
      <c r="AB17" s="47">
        <v>242927</v>
      </c>
      <c r="AC17" s="46">
        <v>13.235756161801177</v>
      </c>
      <c r="AD17" s="46">
        <v>11.609814650179908</v>
      </c>
      <c r="AE17" s="46">
        <v>15.077312637145834</v>
      </c>
      <c r="AF17" s="46">
        <v>12.42326013179321</v>
      </c>
      <c r="AG17" s="46">
        <v>12.794363716424485</v>
      </c>
      <c r="AH17" s="46">
        <v>10.712164970714459</v>
      </c>
      <c r="AI17" s="46">
        <v>15.199447510143369</v>
      </c>
      <c r="AJ17" s="46">
        <v>11.011108467690281</v>
      </c>
    </row>
    <row r="18" spans="2:36">
      <c r="B18" s="42">
        <v>2</v>
      </c>
      <c r="C18" s="43" t="s">
        <v>32</v>
      </c>
      <c r="D18" s="13"/>
      <c r="E18" s="49">
        <v>792047</v>
      </c>
      <c r="F18" s="49">
        <v>126130</v>
      </c>
      <c r="G18" s="49">
        <v>662891</v>
      </c>
      <c r="H18" s="49">
        <v>1251729</v>
      </c>
      <c r="I18" s="49">
        <v>151758</v>
      </c>
      <c r="J18" s="49">
        <v>1097201</v>
      </c>
      <c r="K18" s="49">
        <v>1094675</v>
      </c>
      <c r="L18" s="49">
        <v>190067</v>
      </c>
      <c r="M18" s="49">
        <v>902237</v>
      </c>
      <c r="N18" s="50">
        <v>1099010</v>
      </c>
      <c r="O18" s="50">
        <v>177111</v>
      </c>
      <c r="P18" s="50">
        <v>919330</v>
      </c>
      <c r="Q18" s="47">
        <v>949877</v>
      </c>
      <c r="R18" s="47">
        <v>127992</v>
      </c>
      <c r="S18" s="47">
        <v>819836</v>
      </c>
      <c r="T18" s="47">
        <v>744767</v>
      </c>
      <c r="U18" s="47">
        <v>111392</v>
      </c>
      <c r="V18" s="47">
        <v>632759</v>
      </c>
      <c r="W18" s="47">
        <v>870966</v>
      </c>
      <c r="X18" s="47">
        <v>119353</v>
      </c>
      <c r="Y18" s="47">
        <v>751155</v>
      </c>
      <c r="Z18" s="47">
        <v>770442</v>
      </c>
      <c r="AA18" s="47">
        <v>142474</v>
      </c>
      <c r="AB18" s="47">
        <v>627187</v>
      </c>
      <c r="AC18" s="46">
        <v>15.924560032422319</v>
      </c>
      <c r="AD18" s="46">
        <v>12.123870262652698</v>
      </c>
      <c r="AE18" s="46">
        <v>17.362870258295839</v>
      </c>
      <c r="AF18" s="46">
        <v>16.115503953558203</v>
      </c>
      <c r="AG18" s="46">
        <v>13.474586709647671</v>
      </c>
      <c r="AH18" s="46">
        <v>14.956624017981463</v>
      </c>
      <c r="AI18" s="46">
        <v>13.70351999963259</v>
      </c>
      <c r="AJ18" s="46">
        <v>18.492501706812455</v>
      </c>
    </row>
    <row r="19" spans="2:36">
      <c r="B19" s="42">
        <v>3</v>
      </c>
      <c r="C19" s="43" t="s">
        <v>33</v>
      </c>
      <c r="D19" s="13"/>
      <c r="E19" s="49">
        <v>138048</v>
      </c>
      <c r="F19" s="49">
        <v>25887</v>
      </c>
      <c r="G19" s="49">
        <v>112083</v>
      </c>
      <c r="H19" s="49">
        <v>167996</v>
      </c>
      <c r="I19" s="49">
        <v>31326</v>
      </c>
      <c r="J19" s="49">
        <v>136256</v>
      </c>
      <c r="K19" s="49">
        <v>149777</v>
      </c>
      <c r="L19" s="49">
        <v>30815</v>
      </c>
      <c r="M19" s="49">
        <v>118729</v>
      </c>
      <c r="N19" s="50">
        <v>169883</v>
      </c>
      <c r="O19" s="50">
        <v>29439</v>
      </c>
      <c r="P19" s="50">
        <v>140285</v>
      </c>
      <c r="Q19" s="47">
        <v>119011</v>
      </c>
      <c r="R19" s="47">
        <v>18255</v>
      </c>
      <c r="S19" s="47">
        <v>99854</v>
      </c>
      <c r="T19" s="47">
        <v>132805</v>
      </c>
      <c r="U19" s="47">
        <v>16135</v>
      </c>
      <c r="V19" s="47">
        <v>115987</v>
      </c>
      <c r="W19" s="47">
        <v>131171</v>
      </c>
      <c r="X19" s="47">
        <v>15104</v>
      </c>
      <c r="Y19" s="47">
        <v>115606</v>
      </c>
      <c r="Z19" s="47">
        <v>142232</v>
      </c>
      <c r="AA19" s="47">
        <v>19205</v>
      </c>
      <c r="AB19" s="47">
        <v>122625</v>
      </c>
      <c r="AC19" s="46">
        <v>18.752173157162726</v>
      </c>
      <c r="AD19" s="46">
        <v>18.646872544584394</v>
      </c>
      <c r="AE19" s="46">
        <v>20.573919894242774</v>
      </c>
      <c r="AF19" s="46">
        <v>17.328985242784739</v>
      </c>
      <c r="AG19" s="46">
        <v>15.338918251254086</v>
      </c>
      <c r="AH19" s="46">
        <v>12.149391965663943</v>
      </c>
      <c r="AI19" s="46">
        <v>11.51474030082869</v>
      </c>
      <c r="AJ19" s="46">
        <v>13.502587322121604</v>
      </c>
    </row>
    <row r="20" spans="2:36">
      <c r="B20" s="42">
        <v>4</v>
      </c>
      <c r="C20" s="43" t="s">
        <v>34</v>
      </c>
      <c r="D20" s="13"/>
      <c r="E20" s="49">
        <v>137739</v>
      </c>
      <c r="F20" s="49">
        <v>20281</v>
      </c>
      <c r="G20" s="49">
        <v>117350</v>
      </c>
      <c r="H20" s="49">
        <v>184176</v>
      </c>
      <c r="I20" s="49">
        <v>22562</v>
      </c>
      <c r="J20" s="49">
        <v>161614</v>
      </c>
      <c r="K20" s="49">
        <v>180991</v>
      </c>
      <c r="L20" s="49">
        <v>24976</v>
      </c>
      <c r="M20" s="49">
        <v>155700</v>
      </c>
      <c r="N20" s="50">
        <v>176488</v>
      </c>
      <c r="O20" s="50">
        <v>32000</v>
      </c>
      <c r="P20" s="50">
        <v>144303</v>
      </c>
      <c r="Q20" s="47">
        <v>127331</v>
      </c>
      <c r="R20" s="47">
        <v>16532</v>
      </c>
      <c r="S20" s="47">
        <v>110566</v>
      </c>
      <c r="T20" s="47">
        <v>167140</v>
      </c>
      <c r="U20" s="47">
        <v>24584</v>
      </c>
      <c r="V20" s="47">
        <v>142353</v>
      </c>
      <c r="W20" s="47">
        <v>125394</v>
      </c>
      <c r="X20" s="47">
        <v>17786</v>
      </c>
      <c r="Y20" s="47">
        <v>107424</v>
      </c>
      <c r="Z20" s="47">
        <v>186435</v>
      </c>
      <c r="AA20" s="47">
        <v>28781</v>
      </c>
      <c r="AB20" s="47">
        <v>157654</v>
      </c>
      <c r="AC20" s="46">
        <v>14.724224801980556</v>
      </c>
      <c r="AD20" s="46">
        <v>12.250238901919902</v>
      </c>
      <c r="AE20" s="46">
        <v>13.79958119464504</v>
      </c>
      <c r="AF20" s="46">
        <v>18.131544354290376</v>
      </c>
      <c r="AG20" s="46">
        <v>12.983483990544329</v>
      </c>
      <c r="AH20" s="46">
        <v>14.708627497905946</v>
      </c>
      <c r="AI20" s="46">
        <v>14.18409174282661</v>
      </c>
      <c r="AJ20" s="46">
        <v>15.437551961809746</v>
      </c>
    </row>
    <row r="21" spans="2:36">
      <c r="B21" s="42">
        <v>5</v>
      </c>
      <c r="C21" s="43" t="s">
        <v>35</v>
      </c>
      <c r="D21" s="13"/>
      <c r="E21" s="49">
        <v>486299</v>
      </c>
      <c r="F21" s="49">
        <v>65902</v>
      </c>
      <c r="G21" s="49">
        <v>417784</v>
      </c>
      <c r="H21" s="49">
        <v>514187</v>
      </c>
      <c r="I21" s="49">
        <v>63046</v>
      </c>
      <c r="J21" s="49">
        <v>451141</v>
      </c>
      <c r="K21" s="49">
        <v>517418</v>
      </c>
      <c r="L21" s="49">
        <v>61166</v>
      </c>
      <c r="M21" s="49">
        <v>455858</v>
      </c>
      <c r="N21" s="50">
        <v>526195</v>
      </c>
      <c r="O21" s="50">
        <v>63553</v>
      </c>
      <c r="P21" s="50">
        <v>461005</v>
      </c>
      <c r="Q21" s="47">
        <v>478565</v>
      </c>
      <c r="R21" s="47">
        <v>56042</v>
      </c>
      <c r="S21" s="47">
        <v>421270</v>
      </c>
      <c r="T21" s="47">
        <v>591744</v>
      </c>
      <c r="U21" s="47">
        <v>77329</v>
      </c>
      <c r="V21" s="47">
        <v>513068</v>
      </c>
      <c r="W21" s="47">
        <v>560740</v>
      </c>
      <c r="X21" s="47">
        <v>59245</v>
      </c>
      <c r="Y21" s="47">
        <v>500550</v>
      </c>
      <c r="Z21" s="47">
        <v>698725</v>
      </c>
      <c r="AA21" s="47">
        <v>81344</v>
      </c>
      <c r="AB21" s="47">
        <v>615150</v>
      </c>
      <c r="AC21" s="46">
        <v>13.551744914137187</v>
      </c>
      <c r="AD21" s="46">
        <v>12.261297932464259</v>
      </c>
      <c r="AE21" s="46">
        <v>11.821390056008875</v>
      </c>
      <c r="AF21" s="46">
        <v>12.077841864707949</v>
      </c>
      <c r="AG21" s="46">
        <v>11.710425960945745</v>
      </c>
      <c r="AH21" s="46">
        <v>13.067982100367725</v>
      </c>
      <c r="AI21" s="46">
        <v>10.56550272853729</v>
      </c>
      <c r="AJ21" s="46">
        <v>11.641776092167877</v>
      </c>
    </row>
    <row r="22" spans="2:36">
      <c r="B22" s="42">
        <v>6</v>
      </c>
      <c r="C22" s="43" t="s">
        <v>36</v>
      </c>
      <c r="D22" s="13"/>
      <c r="E22" s="49">
        <v>136802</v>
      </c>
      <c r="F22" s="49">
        <v>22468</v>
      </c>
      <c r="G22" s="49">
        <v>114191</v>
      </c>
      <c r="H22" s="49">
        <v>153007</v>
      </c>
      <c r="I22" s="49">
        <v>18503</v>
      </c>
      <c r="J22" s="49">
        <v>134010</v>
      </c>
      <c r="K22" s="49">
        <v>142644</v>
      </c>
      <c r="L22" s="49">
        <v>22424</v>
      </c>
      <c r="M22" s="49">
        <v>120081</v>
      </c>
      <c r="N22" s="50">
        <v>155845</v>
      </c>
      <c r="O22" s="50">
        <v>19492</v>
      </c>
      <c r="P22" s="50">
        <v>136142</v>
      </c>
      <c r="Q22" s="47">
        <v>165113</v>
      </c>
      <c r="R22" s="47">
        <v>32336</v>
      </c>
      <c r="S22" s="47">
        <v>131960</v>
      </c>
      <c r="T22" s="47">
        <v>143329</v>
      </c>
      <c r="U22" s="47">
        <v>17834</v>
      </c>
      <c r="V22" s="47">
        <v>125144</v>
      </c>
      <c r="W22" s="47">
        <v>145470</v>
      </c>
      <c r="X22" s="47">
        <v>18995</v>
      </c>
      <c r="Y22" s="47">
        <v>125592</v>
      </c>
      <c r="Z22" s="47">
        <v>150478</v>
      </c>
      <c r="AA22" s="47">
        <v>19745</v>
      </c>
      <c r="AB22" s="47">
        <v>130299</v>
      </c>
      <c r="AC22" s="46">
        <v>16.423736495080483</v>
      </c>
      <c r="AD22" s="46">
        <v>12.092910781859652</v>
      </c>
      <c r="AE22" s="46">
        <v>15.720254619892879</v>
      </c>
      <c r="AF22" s="46">
        <v>12.507298918797524</v>
      </c>
      <c r="AG22" s="46">
        <v>19.584163572825883</v>
      </c>
      <c r="AH22" s="46">
        <v>12.442701756099602</v>
      </c>
      <c r="AI22" s="46">
        <v>13.057675122018287</v>
      </c>
      <c r="AJ22" s="46">
        <v>13.121519424766412</v>
      </c>
    </row>
    <row r="23" spans="2:36">
      <c r="B23" s="42">
        <v>7</v>
      </c>
      <c r="C23" s="43" t="s">
        <v>37</v>
      </c>
      <c r="D23" s="13"/>
      <c r="E23" s="49">
        <v>535317</v>
      </c>
      <c r="F23" s="49">
        <v>60970</v>
      </c>
      <c r="G23" s="49">
        <v>474347</v>
      </c>
      <c r="H23" s="49">
        <v>654852</v>
      </c>
      <c r="I23" s="49">
        <v>56393</v>
      </c>
      <c r="J23" s="49">
        <v>596846</v>
      </c>
      <c r="K23" s="49">
        <v>683285</v>
      </c>
      <c r="L23" s="49">
        <v>78031</v>
      </c>
      <c r="M23" s="49">
        <v>604882</v>
      </c>
      <c r="N23" s="50">
        <v>654363</v>
      </c>
      <c r="O23" s="50">
        <v>76423</v>
      </c>
      <c r="P23" s="50">
        <v>576722</v>
      </c>
      <c r="Q23" s="47">
        <v>494712</v>
      </c>
      <c r="R23" s="47">
        <v>68920</v>
      </c>
      <c r="S23" s="47">
        <v>419762</v>
      </c>
      <c r="T23" s="47">
        <v>559315</v>
      </c>
      <c r="U23" s="47">
        <v>56541</v>
      </c>
      <c r="V23" s="47">
        <v>502087</v>
      </c>
      <c r="W23" s="47">
        <v>589986</v>
      </c>
      <c r="X23" s="47">
        <v>84534</v>
      </c>
      <c r="Y23" s="47">
        <v>505452</v>
      </c>
      <c r="Z23" s="47">
        <v>509223</v>
      </c>
      <c r="AA23" s="47">
        <v>78660</v>
      </c>
      <c r="AB23" s="47">
        <v>430217</v>
      </c>
      <c r="AC23" s="46">
        <v>11.38951312960358</v>
      </c>
      <c r="AD23" s="46">
        <v>8.6115641396834715</v>
      </c>
      <c r="AE23" s="46">
        <v>11.419978486283176</v>
      </c>
      <c r="AF23" s="46">
        <v>11.678991630027982</v>
      </c>
      <c r="AG23" s="46">
        <v>13.931337828878215</v>
      </c>
      <c r="AH23" s="46">
        <v>10.108972582533992</v>
      </c>
      <c r="AI23" s="46">
        <v>14.32813659985152</v>
      </c>
      <c r="AJ23" s="46">
        <v>15.447063467282508</v>
      </c>
    </row>
    <row r="24" spans="2:36">
      <c r="B24" s="42">
        <v>8</v>
      </c>
      <c r="C24" s="43" t="s">
        <v>38</v>
      </c>
      <c r="D24" s="13"/>
      <c r="E24" s="49">
        <v>791199</v>
      </c>
      <c r="F24" s="49">
        <v>102713</v>
      </c>
      <c r="G24" s="49">
        <v>687017</v>
      </c>
      <c r="H24" s="49">
        <v>889007</v>
      </c>
      <c r="I24" s="49">
        <v>113530</v>
      </c>
      <c r="J24" s="49">
        <v>774557</v>
      </c>
      <c r="K24" s="49">
        <v>743796</v>
      </c>
      <c r="L24" s="49">
        <v>85102</v>
      </c>
      <c r="M24" s="49">
        <v>657496</v>
      </c>
      <c r="N24" s="50">
        <v>760856</v>
      </c>
      <c r="O24" s="50">
        <v>97297</v>
      </c>
      <c r="P24" s="50">
        <v>662557</v>
      </c>
      <c r="Q24" s="47">
        <v>632705</v>
      </c>
      <c r="R24" s="47">
        <v>108528</v>
      </c>
      <c r="S24" s="47">
        <v>522699</v>
      </c>
      <c r="T24" s="47">
        <v>674317</v>
      </c>
      <c r="U24" s="47">
        <v>70410</v>
      </c>
      <c r="V24" s="47">
        <v>603907</v>
      </c>
      <c r="W24" s="47">
        <v>703528</v>
      </c>
      <c r="X24" s="47">
        <v>75489</v>
      </c>
      <c r="Y24" s="47">
        <v>626208</v>
      </c>
      <c r="Z24" s="47">
        <v>659110</v>
      </c>
      <c r="AA24" s="47">
        <v>68471</v>
      </c>
      <c r="AB24" s="47">
        <v>589651</v>
      </c>
      <c r="AC24" s="46">
        <v>12.981942595984069</v>
      </c>
      <c r="AD24" s="46">
        <v>12.77042812936231</v>
      </c>
      <c r="AE24" s="46">
        <v>11.441578067104421</v>
      </c>
      <c r="AF24" s="46">
        <v>12.787833703092307</v>
      </c>
      <c r="AG24" s="46">
        <v>17.153017599039046</v>
      </c>
      <c r="AH24" s="46">
        <v>10.441676540855415</v>
      </c>
      <c r="AI24" s="46">
        <v>10.730063337919741</v>
      </c>
      <c r="AJ24" s="46">
        <v>10.388402542822897</v>
      </c>
    </row>
    <row r="25" spans="2:36">
      <c r="B25" s="42">
        <v>9</v>
      </c>
      <c r="C25" s="43" t="s">
        <v>39</v>
      </c>
      <c r="D25" s="13"/>
      <c r="E25" s="49">
        <v>3587509</v>
      </c>
      <c r="F25" s="49">
        <v>411526</v>
      </c>
      <c r="G25" s="49">
        <v>3172710</v>
      </c>
      <c r="H25" s="49">
        <v>3445878</v>
      </c>
      <c r="I25" s="49">
        <v>336134</v>
      </c>
      <c r="J25" s="49">
        <v>3106743</v>
      </c>
      <c r="K25" s="49">
        <v>4740868</v>
      </c>
      <c r="L25" s="49">
        <v>467744</v>
      </c>
      <c r="M25" s="49">
        <v>4270376</v>
      </c>
      <c r="N25" s="50">
        <v>4830779</v>
      </c>
      <c r="O25" s="50">
        <v>440231</v>
      </c>
      <c r="P25" s="50">
        <v>4381789</v>
      </c>
      <c r="Q25" s="47">
        <v>4303429</v>
      </c>
      <c r="R25" s="47">
        <v>361535</v>
      </c>
      <c r="S25" s="47">
        <v>3939212</v>
      </c>
      <c r="T25" s="47">
        <v>3917649</v>
      </c>
      <c r="U25" s="47">
        <v>438785</v>
      </c>
      <c r="V25" s="47">
        <v>3472104</v>
      </c>
      <c r="W25" s="47">
        <v>3377137</v>
      </c>
      <c r="X25" s="47">
        <v>399437</v>
      </c>
      <c r="Y25" s="47">
        <v>2974095</v>
      </c>
      <c r="Z25" s="47">
        <v>3490687</v>
      </c>
      <c r="AA25" s="47">
        <v>387173</v>
      </c>
      <c r="AB25" s="47">
        <v>3101066</v>
      </c>
      <c r="AC25" s="46">
        <v>11.471079236316898</v>
      </c>
      <c r="AD25" s="46">
        <v>9.7546692018695964</v>
      </c>
      <c r="AE25" s="46">
        <v>9.8662101539211804</v>
      </c>
      <c r="AF25" s="46">
        <v>9.1130436726664588</v>
      </c>
      <c r="AG25" s="46">
        <v>8.4010913157856208</v>
      </c>
      <c r="AH25" s="46">
        <v>11.20021216806304</v>
      </c>
      <c r="AI25" s="46">
        <v>11.827681257822825</v>
      </c>
      <c r="AJ25" s="46">
        <v>11.091598874376304</v>
      </c>
    </row>
    <row r="26" spans="2:36">
      <c r="B26" s="42">
        <v>10</v>
      </c>
      <c r="C26" s="43" t="s">
        <v>40</v>
      </c>
      <c r="D26" s="13"/>
      <c r="E26" s="49">
        <v>298019</v>
      </c>
      <c r="F26" s="49">
        <v>43062</v>
      </c>
      <c r="G26" s="49">
        <v>254021</v>
      </c>
      <c r="H26" s="49">
        <v>274428</v>
      </c>
      <c r="I26" s="49">
        <v>36349</v>
      </c>
      <c r="J26" s="49">
        <v>236568</v>
      </c>
      <c r="K26" s="49">
        <v>268990</v>
      </c>
      <c r="L26" s="49">
        <v>33491</v>
      </c>
      <c r="M26" s="49">
        <v>235210</v>
      </c>
      <c r="N26" s="50">
        <v>278346</v>
      </c>
      <c r="O26" s="50">
        <v>37438</v>
      </c>
      <c r="P26" s="50">
        <v>240540</v>
      </c>
      <c r="Q26" s="47">
        <v>270315</v>
      </c>
      <c r="R26" s="47">
        <v>29712</v>
      </c>
      <c r="S26" s="47">
        <v>239912</v>
      </c>
      <c r="T26" s="47">
        <v>292819</v>
      </c>
      <c r="U26" s="47">
        <v>32707</v>
      </c>
      <c r="V26" s="47">
        <v>258865</v>
      </c>
      <c r="W26" s="47">
        <v>219782</v>
      </c>
      <c r="X26" s="47">
        <v>27417</v>
      </c>
      <c r="Y26" s="47">
        <v>192182</v>
      </c>
      <c r="Z26" s="47">
        <v>294221</v>
      </c>
      <c r="AA26" s="47">
        <v>37306</v>
      </c>
      <c r="AB26" s="47">
        <v>255962</v>
      </c>
      <c r="AC26" s="46">
        <v>14.449414299088314</v>
      </c>
      <c r="AD26" s="46">
        <v>13.245368548398851</v>
      </c>
      <c r="AE26" s="46">
        <v>12.450648723000855</v>
      </c>
      <c r="AF26" s="46">
        <v>13.450166339735436</v>
      </c>
      <c r="AG26" s="46">
        <v>10.991620886743245</v>
      </c>
      <c r="AH26" s="46">
        <v>11.169698687585164</v>
      </c>
      <c r="AI26" s="46">
        <v>12.474633955464959</v>
      </c>
      <c r="AJ26" s="46">
        <v>12.679584394043934</v>
      </c>
    </row>
    <row r="27" spans="2:36">
      <c r="B27" s="42">
        <v>11</v>
      </c>
      <c r="C27" s="43" t="s">
        <v>41</v>
      </c>
      <c r="D27" s="13"/>
      <c r="E27" s="49">
        <v>1279604</v>
      </c>
      <c r="F27" s="49">
        <v>140192</v>
      </c>
      <c r="G27" s="49">
        <v>1138186</v>
      </c>
      <c r="H27" s="49">
        <v>1287997</v>
      </c>
      <c r="I27" s="49">
        <v>157671</v>
      </c>
      <c r="J27" s="49">
        <v>1130326</v>
      </c>
      <c r="K27" s="49">
        <v>1141848</v>
      </c>
      <c r="L27" s="49">
        <v>150978</v>
      </c>
      <c r="M27" s="49">
        <v>987844</v>
      </c>
      <c r="N27" s="50">
        <v>1542707</v>
      </c>
      <c r="O27" s="50">
        <v>150718</v>
      </c>
      <c r="P27" s="50">
        <v>1388600</v>
      </c>
      <c r="Q27" s="47">
        <v>2115881</v>
      </c>
      <c r="R27" s="47">
        <v>277469</v>
      </c>
      <c r="S27" s="47">
        <v>1829225</v>
      </c>
      <c r="T27" s="47">
        <v>1248942</v>
      </c>
      <c r="U27" s="47">
        <v>122058</v>
      </c>
      <c r="V27" s="47">
        <v>1125478</v>
      </c>
      <c r="W27" s="47">
        <v>1296056</v>
      </c>
      <c r="X27" s="47">
        <v>107159</v>
      </c>
      <c r="Y27" s="47">
        <v>1186845</v>
      </c>
      <c r="Z27" s="47">
        <v>1005506</v>
      </c>
      <c r="AA27" s="47">
        <v>109678</v>
      </c>
      <c r="AB27" s="47">
        <v>894936</v>
      </c>
      <c r="AC27" s="46">
        <v>10.955889478307352</v>
      </c>
      <c r="AD27" s="46">
        <v>12.241565780044519</v>
      </c>
      <c r="AE27" s="46">
        <v>13.222250246968073</v>
      </c>
      <c r="AF27" s="46">
        <v>9.7697099967783902</v>
      </c>
      <c r="AG27" s="46">
        <v>13.113639188593309</v>
      </c>
      <c r="AH27" s="46">
        <v>9.7729117925412066</v>
      </c>
      <c r="AI27" s="46">
        <v>8.2680840951316927</v>
      </c>
      <c r="AJ27" s="46">
        <v>10.907741972698323</v>
      </c>
    </row>
    <row r="28" spans="2:36">
      <c r="B28" s="42">
        <v>12</v>
      </c>
      <c r="C28" s="43" t="s">
        <v>42</v>
      </c>
      <c r="D28" s="13"/>
      <c r="E28" s="49">
        <v>1224853</v>
      </c>
      <c r="F28" s="49">
        <v>54468</v>
      </c>
      <c r="G28" s="49">
        <v>1168426</v>
      </c>
      <c r="H28" s="49">
        <v>1083057</v>
      </c>
      <c r="I28" s="49">
        <v>29794</v>
      </c>
      <c r="J28" s="49">
        <v>1052915</v>
      </c>
      <c r="K28" s="49">
        <v>1065537</v>
      </c>
      <c r="L28" s="49">
        <v>52269</v>
      </c>
      <c r="M28" s="49">
        <v>1012893</v>
      </c>
      <c r="N28" s="50">
        <v>1029540</v>
      </c>
      <c r="O28" s="50">
        <v>42166</v>
      </c>
      <c r="P28" s="50">
        <v>985742</v>
      </c>
      <c r="Q28" s="47">
        <v>747236</v>
      </c>
      <c r="R28" s="47">
        <v>41836</v>
      </c>
      <c r="S28" s="47">
        <v>704241</v>
      </c>
      <c r="T28" s="47">
        <v>726918</v>
      </c>
      <c r="U28" s="47">
        <v>34827</v>
      </c>
      <c r="V28" s="47">
        <v>691527</v>
      </c>
      <c r="W28" s="47">
        <v>624454</v>
      </c>
      <c r="X28" s="47">
        <v>38291</v>
      </c>
      <c r="Y28" s="47">
        <v>586163</v>
      </c>
      <c r="Z28" s="47">
        <v>745222</v>
      </c>
      <c r="AA28" s="47">
        <v>31972</v>
      </c>
      <c r="AB28" s="47">
        <v>712185</v>
      </c>
      <c r="AC28" s="46">
        <v>4.4469009750557822</v>
      </c>
      <c r="AD28" s="46">
        <v>2.7509170800798111</v>
      </c>
      <c r="AE28" s="46">
        <v>4.9054138898977699</v>
      </c>
      <c r="AF28" s="46">
        <v>4.0956155176098061</v>
      </c>
      <c r="AG28" s="46">
        <v>5.5987666547114969</v>
      </c>
      <c r="AH28" s="46">
        <v>4.7910493343128104</v>
      </c>
      <c r="AI28" s="46">
        <v>6.1319168425536548</v>
      </c>
      <c r="AJ28" s="46">
        <v>4.2902651827240739</v>
      </c>
    </row>
    <row r="29" spans="2:36">
      <c r="B29" s="42">
        <v>13</v>
      </c>
      <c r="C29" s="43" t="s">
        <v>43</v>
      </c>
      <c r="D29" s="13"/>
      <c r="E29" s="49">
        <v>408703</v>
      </c>
      <c r="F29" s="49">
        <v>70336</v>
      </c>
      <c r="G29" s="49">
        <v>337487</v>
      </c>
      <c r="H29" s="49">
        <v>461922</v>
      </c>
      <c r="I29" s="49">
        <v>59180</v>
      </c>
      <c r="J29" s="49">
        <v>402127</v>
      </c>
      <c r="K29" s="49">
        <v>440388</v>
      </c>
      <c r="L29" s="49">
        <v>63479</v>
      </c>
      <c r="M29" s="49">
        <v>376290</v>
      </c>
      <c r="N29" s="50">
        <v>531769</v>
      </c>
      <c r="O29" s="50">
        <v>62168</v>
      </c>
      <c r="P29" s="50">
        <v>468493</v>
      </c>
      <c r="Q29" s="47">
        <v>438922</v>
      </c>
      <c r="R29" s="47">
        <v>56991</v>
      </c>
      <c r="S29" s="47">
        <v>381387</v>
      </c>
      <c r="T29" s="47">
        <v>509575</v>
      </c>
      <c r="U29" s="47">
        <v>51435</v>
      </c>
      <c r="V29" s="47">
        <v>456575</v>
      </c>
      <c r="W29" s="47">
        <v>427902</v>
      </c>
      <c r="X29" s="47">
        <v>82644</v>
      </c>
      <c r="Y29" s="47">
        <v>344275</v>
      </c>
      <c r="Z29" s="47">
        <v>449133</v>
      </c>
      <c r="AA29" s="47">
        <v>80066</v>
      </c>
      <c r="AB29" s="47">
        <v>369067</v>
      </c>
      <c r="AC29" s="46">
        <v>17.209562934453626</v>
      </c>
      <c r="AD29" s="46">
        <v>12.811686821584598</v>
      </c>
      <c r="AE29" s="46">
        <v>14.41433463218798</v>
      </c>
      <c r="AF29" s="46">
        <v>11.690790550032062</v>
      </c>
      <c r="AG29" s="46">
        <v>12.984311563330159</v>
      </c>
      <c r="AH29" s="46">
        <v>10.0937055389295</v>
      </c>
      <c r="AI29" s="46">
        <v>19.313768105781232</v>
      </c>
      <c r="AJ29" s="46">
        <v>17.826790727913558</v>
      </c>
    </row>
    <row r="30" spans="2:36">
      <c r="B30" s="42">
        <v>14</v>
      </c>
      <c r="C30" s="43" t="s">
        <v>44</v>
      </c>
      <c r="D30" s="13"/>
      <c r="E30" s="49">
        <v>2648557</v>
      </c>
      <c r="F30" s="49">
        <v>232680</v>
      </c>
      <c r="G30" s="49">
        <v>2411415</v>
      </c>
      <c r="H30" s="49">
        <v>2311287</v>
      </c>
      <c r="I30" s="49">
        <v>261495</v>
      </c>
      <c r="J30" s="49">
        <v>2049792</v>
      </c>
      <c r="K30" s="49">
        <v>2437479</v>
      </c>
      <c r="L30" s="49">
        <v>283234</v>
      </c>
      <c r="M30" s="49">
        <v>2150576</v>
      </c>
      <c r="N30" s="50">
        <v>2282922</v>
      </c>
      <c r="O30" s="50">
        <v>257035</v>
      </c>
      <c r="P30" s="50">
        <v>2025113</v>
      </c>
      <c r="Q30" s="47">
        <v>2024666</v>
      </c>
      <c r="R30" s="47">
        <v>274410</v>
      </c>
      <c r="S30" s="47">
        <v>1745714</v>
      </c>
      <c r="T30" s="47">
        <v>1956967</v>
      </c>
      <c r="U30" s="47">
        <v>221782</v>
      </c>
      <c r="V30" s="47">
        <v>1733956</v>
      </c>
      <c r="W30" s="47">
        <v>1921357</v>
      </c>
      <c r="X30" s="47">
        <v>166650</v>
      </c>
      <c r="Y30" s="47">
        <v>1753789</v>
      </c>
      <c r="Z30" s="47">
        <v>1811899</v>
      </c>
      <c r="AA30" s="47">
        <v>235955</v>
      </c>
      <c r="AB30" s="47">
        <v>1575233</v>
      </c>
      <c r="AC30" s="46">
        <v>8.7851611273610484</v>
      </c>
      <c r="AD30" s="46">
        <v>11.313826452534887</v>
      </c>
      <c r="AE30" s="46">
        <v>11.61995652065105</v>
      </c>
      <c r="AF30" s="46">
        <v>11.259035569327379</v>
      </c>
      <c r="AG30" s="46">
        <v>13.553346576669931</v>
      </c>
      <c r="AH30" s="46">
        <v>11.332945317933312</v>
      </c>
      <c r="AI30" s="46">
        <v>8.6735572826913483</v>
      </c>
      <c r="AJ30" s="46">
        <v>13.022524986216119</v>
      </c>
    </row>
    <row r="31" spans="2:36">
      <c r="B31" s="42">
        <v>15</v>
      </c>
      <c r="C31" s="43" t="s">
        <v>45</v>
      </c>
      <c r="D31" s="13"/>
      <c r="E31" s="49">
        <v>6648721</v>
      </c>
      <c r="F31" s="49">
        <v>517029</v>
      </c>
      <c r="G31" s="49">
        <v>6123267</v>
      </c>
      <c r="H31" s="49">
        <v>7492242</v>
      </c>
      <c r="I31" s="49">
        <v>583889</v>
      </c>
      <c r="J31" s="49">
        <v>6903483</v>
      </c>
      <c r="K31" s="49">
        <v>7985962</v>
      </c>
      <c r="L31" s="49">
        <v>616972</v>
      </c>
      <c r="M31" s="49">
        <v>7366863</v>
      </c>
      <c r="N31" s="50">
        <v>6564371</v>
      </c>
      <c r="O31" s="50">
        <v>689863</v>
      </c>
      <c r="P31" s="50">
        <v>5859778</v>
      </c>
      <c r="Q31" s="47">
        <v>6375280</v>
      </c>
      <c r="R31" s="47">
        <v>634013</v>
      </c>
      <c r="S31" s="47">
        <v>5728774</v>
      </c>
      <c r="T31" s="47">
        <v>4958809</v>
      </c>
      <c r="U31" s="47">
        <v>454865</v>
      </c>
      <c r="V31" s="47">
        <v>4502376</v>
      </c>
      <c r="W31" s="47">
        <v>5781093</v>
      </c>
      <c r="X31" s="47">
        <v>619587</v>
      </c>
      <c r="Y31" s="47">
        <v>5158144</v>
      </c>
      <c r="Z31" s="47">
        <v>4774670</v>
      </c>
      <c r="AA31" s="47">
        <v>530135</v>
      </c>
      <c r="AB31" s="47">
        <v>4235009</v>
      </c>
      <c r="AC31" s="46">
        <v>7.7763678157047043</v>
      </c>
      <c r="AD31" s="46">
        <v>7.7932480024003494</v>
      </c>
      <c r="AE31" s="46">
        <v>7.7257066838034048</v>
      </c>
      <c r="AF31" s="46">
        <v>10.509201871740643</v>
      </c>
      <c r="AG31" s="46">
        <v>9.9448651667064034</v>
      </c>
      <c r="AH31" s="46">
        <v>9.1728679205026857</v>
      </c>
      <c r="AI31" s="46">
        <v>10.71747159230962</v>
      </c>
      <c r="AJ31" s="46">
        <v>11.103070997576795</v>
      </c>
    </row>
    <row r="32" spans="2:36">
      <c r="B32" s="42">
        <v>16</v>
      </c>
      <c r="C32" s="43" t="s">
        <v>46</v>
      </c>
      <c r="D32" s="13"/>
      <c r="E32" s="49">
        <v>743017</v>
      </c>
      <c r="F32" s="49">
        <v>83759</v>
      </c>
      <c r="G32" s="49">
        <v>656214</v>
      </c>
      <c r="H32" s="49">
        <v>813928</v>
      </c>
      <c r="I32" s="49">
        <v>75816</v>
      </c>
      <c r="J32" s="49">
        <v>735743</v>
      </c>
      <c r="K32" s="49">
        <v>711153</v>
      </c>
      <c r="L32" s="49">
        <v>88620</v>
      </c>
      <c r="M32" s="49">
        <v>622533</v>
      </c>
      <c r="N32" s="50">
        <v>735690</v>
      </c>
      <c r="O32" s="50">
        <v>99159</v>
      </c>
      <c r="P32" s="50">
        <v>634061</v>
      </c>
      <c r="Q32" s="47">
        <v>662046</v>
      </c>
      <c r="R32" s="47">
        <v>61971</v>
      </c>
      <c r="S32" s="47">
        <v>599364</v>
      </c>
      <c r="T32" s="47">
        <v>712787</v>
      </c>
      <c r="U32" s="47">
        <v>75408</v>
      </c>
      <c r="V32" s="47">
        <v>635206</v>
      </c>
      <c r="W32" s="47">
        <v>608510</v>
      </c>
      <c r="X32" s="47">
        <v>57334</v>
      </c>
      <c r="Y32" s="47">
        <v>550788</v>
      </c>
      <c r="Z32" s="47">
        <v>667030</v>
      </c>
      <c r="AA32" s="47">
        <v>67922</v>
      </c>
      <c r="AB32" s="47">
        <v>597603</v>
      </c>
      <c r="AC32" s="46">
        <v>11.272824174951584</v>
      </c>
      <c r="AD32" s="46">
        <v>9.3148288300685067</v>
      </c>
      <c r="AE32" s="46">
        <v>12.461453442508152</v>
      </c>
      <c r="AF32" s="46">
        <v>13.478367247074175</v>
      </c>
      <c r="AG32" s="46">
        <v>9.3605278183086984</v>
      </c>
      <c r="AH32" s="46">
        <v>10.579317524028918</v>
      </c>
      <c r="AI32" s="46">
        <v>9.4220308622701356</v>
      </c>
      <c r="AJ32" s="46">
        <v>10.182750401031438</v>
      </c>
    </row>
    <row r="33" spans="2:36">
      <c r="B33" s="42">
        <v>17</v>
      </c>
      <c r="C33" s="43" t="s">
        <v>47</v>
      </c>
      <c r="D33" s="13"/>
      <c r="E33" s="49">
        <v>583699</v>
      </c>
      <c r="F33" s="49">
        <v>72752</v>
      </c>
      <c r="G33" s="49">
        <v>510368</v>
      </c>
      <c r="H33" s="49">
        <v>595419</v>
      </c>
      <c r="I33" s="49">
        <v>54689</v>
      </c>
      <c r="J33" s="49">
        <v>539987</v>
      </c>
      <c r="K33" s="49">
        <v>674551</v>
      </c>
      <c r="L33" s="49">
        <v>65162</v>
      </c>
      <c r="M33" s="49">
        <v>609389</v>
      </c>
      <c r="N33" s="50">
        <v>643917</v>
      </c>
      <c r="O33" s="50">
        <v>60789</v>
      </c>
      <c r="P33" s="50">
        <v>582723</v>
      </c>
      <c r="Q33" s="47">
        <v>597310</v>
      </c>
      <c r="R33" s="47">
        <v>60853</v>
      </c>
      <c r="S33" s="47">
        <v>531935</v>
      </c>
      <c r="T33" s="47">
        <v>523541</v>
      </c>
      <c r="U33" s="47">
        <v>49380</v>
      </c>
      <c r="V33" s="47">
        <v>473861</v>
      </c>
      <c r="W33" s="47">
        <v>464780</v>
      </c>
      <c r="X33" s="47">
        <v>47609</v>
      </c>
      <c r="Y33" s="47">
        <v>416442</v>
      </c>
      <c r="Z33" s="47">
        <v>472979</v>
      </c>
      <c r="AA33" s="47">
        <v>43744</v>
      </c>
      <c r="AB33" s="47">
        <v>429024</v>
      </c>
      <c r="AC33" s="46">
        <v>12.463958307278238</v>
      </c>
      <c r="AD33" s="46">
        <v>9.1849605068027724</v>
      </c>
      <c r="AE33" s="46">
        <v>9.6600553553400701</v>
      </c>
      <c r="AF33" s="46">
        <v>9.4405024250019807</v>
      </c>
      <c r="AG33" s="46">
        <v>10.187842159012908</v>
      </c>
      <c r="AH33" s="46">
        <v>9.4319260573670451</v>
      </c>
      <c r="AI33" s="46">
        <v>10.243340935496365</v>
      </c>
      <c r="AJ33" s="46">
        <v>9.248613574809875</v>
      </c>
    </row>
    <row r="34" spans="2:36">
      <c r="B34" s="42">
        <v>18</v>
      </c>
      <c r="C34" s="43" t="s">
        <v>48</v>
      </c>
      <c r="D34" s="13"/>
      <c r="E34" s="49">
        <v>177447</v>
      </c>
      <c r="F34" s="49">
        <v>27972</v>
      </c>
      <c r="G34" s="49">
        <v>148896</v>
      </c>
      <c r="H34" s="49">
        <v>223790</v>
      </c>
      <c r="I34" s="49">
        <v>27964</v>
      </c>
      <c r="J34" s="49">
        <v>195338</v>
      </c>
      <c r="K34" s="49">
        <v>293281</v>
      </c>
      <c r="L34" s="49">
        <v>25584</v>
      </c>
      <c r="M34" s="49">
        <v>267697</v>
      </c>
      <c r="N34" s="50">
        <v>210995</v>
      </c>
      <c r="O34" s="50">
        <v>26096</v>
      </c>
      <c r="P34" s="50">
        <v>184390</v>
      </c>
      <c r="Q34" s="47">
        <v>173006</v>
      </c>
      <c r="R34" s="47">
        <v>24930</v>
      </c>
      <c r="S34" s="47">
        <v>146573</v>
      </c>
      <c r="T34" s="47">
        <v>187387</v>
      </c>
      <c r="U34" s="47">
        <v>16723</v>
      </c>
      <c r="V34" s="47">
        <v>170284</v>
      </c>
      <c r="W34" s="47">
        <v>186130</v>
      </c>
      <c r="X34" s="47">
        <v>17981</v>
      </c>
      <c r="Y34" s="47">
        <v>167940</v>
      </c>
      <c r="Z34" s="47">
        <v>216604</v>
      </c>
      <c r="AA34" s="47">
        <v>22288</v>
      </c>
      <c r="AB34" s="47">
        <v>194316</v>
      </c>
      <c r="AC34" s="46">
        <v>15.763580111244485</v>
      </c>
      <c r="AD34" s="46">
        <v>12.495643236963225</v>
      </c>
      <c r="AE34" s="46">
        <v>8.7233745111343719</v>
      </c>
      <c r="AF34" s="46">
        <v>12.368065593971421</v>
      </c>
      <c r="AG34" s="46">
        <v>14.409904858791025</v>
      </c>
      <c r="AH34" s="46">
        <v>8.924311718529033</v>
      </c>
      <c r="AI34" s="46">
        <v>9.6604523719980655</v>
      </c>
      <c r="AJ34" s="46">
        <v>10.289745341729608</v>
      </c>
    </row>
    <row r="35" spans="2:36">
      <c r="B35" s="42">
        <v>19</v>
      </c>
      <c r="C35" s="43" t="s">
        <v>49</v>
      </c>
      <c r="D35" s="13"/>
      <c r="E35" s="49">
        <v>938521</v>
      </c>
      <c r="F35" s="49">
        <v>110699</v>
      </c>
      <c r="G35" s="49">
        <v>826301</v>
      </c>
      <c r="H35" s="49">
        <v>1189818</v>
      </c>
      <c r="I35" s="49">
        <v>109857</v>
      </c>
      <c r="J35" s="49">
        <v>1079961</v>
      </c>
      <c r="K35" s="49">
        <v>1214847</v>
      </c>
      <c r="L35" s="49">
        <v>114680</v>
      </c>
      <c r="M35" s="49">
        <v>1100167</v>
      </c>
      <c r="N35" s="50">
        <v>1073449</v>
      </c>
      <c r="O35" s="50">
        <v>135676</v>
      </c>
      <c r="P35" s="50">
        <v>936856</v>
      </c>
      <c r="Q35" s="47">
        <v>1129286</v>
      </c>
      <c r="R35" s="47">
        <v>117457</v>
      </c>
      <c r="S35" s="47">
        <v>1008493</v>
      </c>
      <c r="T35" s="47">
        <v>1290138</v>
      </c>
      <c r="U35" s="47">
        <v>149338</v>
      </c>
      <c r="V35" s="47">
        <v>1136643</v>
      </c>
      <c r="W35" s="47">
        <v>1515318</v>
      </c>
      <c r="X35" s="47">
        <v>104807</v>
      </c>
      <c r="Y35" s="47">
        <v>1408609</v>
      </c>
      <c r="Z35" s="47">
        <v>1433632</v>
      </c>
      <c r="AA35" s="47">
        <v>139793</v>
      </c>
      <c r="AB35" s="47">
        <v>1289160</v>
      </c>
      <c r="AC35" s="46">
        <v>11.795047740007949</v>
      </c>
      <c r="AD35" s="46">
        <v>9.2330927923430313</v>
      </c>
      <c r="AE35" s="46">
        <v>9.4398718521756244</v>
      </c>
      <c r="AF35" s="46">
        <v>12.639259061212968</v>
      </c>
      <c r="AG35" s="46">
        <v>10.400996735990706</v>
      </c>
      <c r="AH35" s="46">
        <v>11.575350853939655</v>
      </c>
      <c r="AI35" s="46">
        <v>6.9165020147586187</v>
      </c>
      <c r="AJ35" s="46">
        <v>9.7509681703533406</v>
      </c>
    </row>
    <row r="36" spans="2:36">
      <c r="B36" s="42">
        <v>20</v>
      </c>
      <c r="C36" s="43" t="s">
        <v>50</v>
      </c>
      <c r="D36" s="13"/>
      <c r="E36" s="49">
        <v>662866</v>
      </c>
      <c r="F36" s="49">
        <v>65909</v>
      </c>
      <c r="G36" s="49">
        <v>595817</v>
      </c>
      <c r="H36" s="49">
        <v>746427</v>
      </c>
      <c r="I36" s="49">
        <v>54613</v>
      </c>
      <c r="J36" s="49">
        <v>691814</v>
      </c>
      <c r="K36" s="49">
        <v>603985</v>
      </c>
      <c r="L36" s="49">
        <v>86890</v>
      </c>
      <c r="M36" s="49">
        <v>516669</v>
      </c>
      <c r="N36" s="50">
        <v>713603</v>
      </c>
      <c r="O36" s="50">
        <v>61700</v>
      </c>
      <c r="P36" s="50">
        <v>651903</v>
      </c>
      <c r="Q36" s="47">
        <v>618806</v>
      </c>
      <c r="R36" s="47">
        <v>56313</v>
      </c>
      <c r="S36" s="47">
        <v>560487</v>
      </c>
      <c r="T36" s="47">
        <v>626893</v>
      </c>
      <c r="U36" s="47">
        <v>67228</v>
      </c>
      <c r="V36" s="47">
        <v>559665</v>
      </c>
      <c r="W36" s="47">
        <v>528522</v>
      </c>
      <c r="X36" s="47">
        <v>41337</v>
      </c>
      <c r="Y36" s="47">
        <v>487185</v>
      </c>
      <c r="Z36" s="47">
        <v>550914</v>
      </c>
      <c r="AA36" s="47">
        <v>52910</v>
      </c>
      <c r="AB36" s="47">
        <v>498004</v>
      </c>
      <c r="AC36" s="46">
        <v>9.9430352439256193</v>
      </c>
      <c r="AD36" s="46">
        <v>7.31658956602588</v>
      </c>
      <c r="AE36" s="46">
        <v>14.386118860567729</v>
      </c>
      <c r="AF36" s="46">
        <v>8.6462640992260411</v>
      </c>
      <c r="AG36" s="46">
        <v>9.100267288940314</v>
      </c>
      <c r="AH36" s="46">
        <v>10.723999151370329</v>
      </c>
      <c r="AI36" s="46">
        <v>7.8212449056046864</v>
      </c>
      <c r="AJ36" s="46">
        <v>9.6040398319882954</v>
      </c>
    </row>
    <row r="37" spans="2:36">
      <c r="B37" s="42">
        <v>21</v>
      </c>
      <c r="C37" s="43" t="s">
        <v>51</v>
      </c>
      <c r="D37" s="13"/>
      <c r="E37" s="49">
        <v>1130036</v>
      </c>
      <c r="F37" s="49">
        <v>142210</v>
      </c>
      <c r="G37" s="49">
        <v>987311</v>
      </c>
      <c r="H37" s="49">
        <v>1300496</v>
      </c>
      <c r="I37" s="49">
        <v>148148</v>
      </c>
      <c r="J37" s="49">
        <v>1151439</v>
      </c>
      <c r="K37" s="49">
        <v>1785482</v>
      </c>
      <c r="L37" s="49">
        <v>205696</v>
      </c>
      <c r="M37" s="49">
        <v>1579238</v>
      </c>
      <c r="N37" s="50">
        <v>1635590</v>
      </c>
      <c r="O37" s="50">
        <v>235546</v>
      </c>
      <c r="P37" s="50">
        <v>1398769</v>
      </c>
      <c r="Q37" s="47">
        <v>1481181</v>
      </c>
      <c r="R37" s="47">
        <v>214833</v>
      </c>
      <c r="S37" s="47">
        <v>1265414</v>
      </c>
      <c r="T37" s="47">
        <v>1447936</v>
      </c>
      <c r="U37" s="47">
        <v>143617</v>
      </c>
      <c r="V37" s="47">
        <v>1304319</v>
      </c>
      <c r="W37" s="47">
        <v>1680303</v>
      </c>
      <c r="X37" s="47">
        <v>153948</v>
      </c>
      <c r="Y37" s="47">
        <v>1525946</v>
      </c>
      <c r="Z37" s="47">
        <v>1513037</v>
      </c>
      <c r="AA37" s="47">
        <v>157898</v>
      </c>
      <c r="AB37" s="47">
        <v>1354612</v>
      </c>
      <c r="AC37" s="46">
        <v>12.584554828341751</v>
      </c>
      <c r="AD37" s="46">
        <v>11.391653645993529</v>
      </c>
      <c r="AE37" s="46">
        <v>11.520474583333801</v>
      </c>
      <c r="AF37" s="46">
        <v>14.401286385952469</v>
      </c>
      <c r="AG37" s="46">
        <v>14.504169308139925</v>
      </c>
      <c r="AH37" s="46">
        <v>9.918739502298445</v>
      </c>
      <c r="AI37" s="46">
        <v>9.1619190110355095</v>
      </c>
      <c r="AJ37" s="46">
        <v>10.435832038476258</v>
      </c>
    </row>
    <row r="38" spans="2:36">
      <c r="B38" s="42">
        <v>22</v>
      </c>
      <c r="C38" s="43" t="s">
        <v>52</v>
      </c>
      <c r="D38" s="13"/>
      <c r="E38" s="49">
        <v>423237</v>
      </c>
      <c r="F38" s="49">
        <v>58386</v>
      </c>
      <c r="G38" s="49">
        <v>364423</v>
      </c>
      <c r="H38" s="49">
        <v>373365</v>
      </c>
      <c r="I38" s="49">
        <v>47193</v>
      </c>
      <c r="J38" s="49">
        <v>325585</v>
      </c>
      <c r="K38" s="49">
        <v>502099</v>
      </c>
      <c r="L38" s="49">
        <v>66416</v>
      </c>
      <c r="M38" s="49">
        <v>435465</v>
      </c>
      <c r="N38" s="50">
        <v>481378</v>
      </c>
      <c r="O38" s="50">
        <v>54457</v>
      </c>
      <c r="P38" s="50">
        <v>426541</v>
      </c>
      <c r="Q38" s="47">
        <v>549751</v>
      </c>
      <c r="R38" s="47">
        <v>69644</v>
      </c>
      <c r="S38" s="47">
        <v>477669</v>
      </c>
      <c r="T38" s="47">
        <v>528123</v>
      </c>
      <c r="U38" s="47">
        <v>56310</v>
      </c>
      <c r="V38" s="47">
        <v>470627</v>
      </c>
      <c r="W38" s="47">
        <v>551051</v>
      </c>
      <c r="X38" s="47">
        <v>69009</v>
      </c>
      <c r="Y38" s="47">
        <v>481792</v>
      </c>
      <c r="Z38" s="47">
        <v>642038</v>
      </c>
      <c r="AA38" s="47">
        <v>65543</v>
      </c>
      <c r="AB38" s="47">
        <v>575851</v>
      </c>
      <c r="AC38" s="46">
        <v>13.79510770561175</v>
      </c>
      <c r="AD38" s="46">
        <v>12.639910007633281</v>
      </c>
      <c r="AE38" s="46">
        <v>13.22767024033109</v>
      </c>
      <c r="AF38" s="46">
        <v>11.312731367033807</v>
      </c>
      <c r="AG38" s="46">
        <v>12.668280730730821</v>
      </c>
      <c r="AH38" s="46">
        <v>10.662288898608848</v>
      </c>
      <c r="AI38" s="46">
        <v>12.523160288249183</v>
      </c>
      <c r="AJ38" s="46">
        <v>10.208585784642031</v>
      </c>
    </row>
    <row r="39" spans="2:36">
      <c r="B39" s="42">
        <v>23</v>
      </c>
      <c r="C39" s="43" t="s">
        <v>53</v>
      </c>
      <c r="D39" s="13"/>
      <c r="E39" s="49">
        <v>390175</v>
      </c>
      <c r="F39" s="49">
        <v>64370</v>
      </c>
      <c r="G39" s="49">
        <v>324084</v>
      </c>
      <c r="H39" s="49">
        <v>369766</v>
      </c>
      <c r="I39" s="49">
        <v>45510</v>
      </c>
      <c r="J39" s="49">
        <v>323329</v>
      </c>
      <c r="K39" s="49">
        <v>390285</v>
      </c>
      <c r="L39" s="49">
        <v>47399</v>
      </c>
      <c r="M39" s="49">
        <v>342649</v>
      </c>
      <c r="N39" s="50">
        <v>403914</v>
      </c>
      <c r="O39" s="50">
        <v>48558</v>
      </c>
      <c r="P39" s="50">
        <v>354755</v>
      </c>
      <c r="Q39" s="47">
        <v>455123</v>
      </c>
      <c r="R39" s="47">
        <v>53504</v>
      </c>
      <c r="S39" s="47">
        <v>400119</v>
      </c>
      <c r="T39" s="47">
        <v>453322</v>
      </c>
      <c r="U39" s="47">
        <v>49860</v>
      </c>
      <c r="V39" s="47">
        <v>402950</v>
      </c>
      <c r="W39" s="47">
        <v>431155</v>
      </c>
      <c r="X39" s="47">
        <v>53660</v>
      </c>
      <c r="Y39" s="47">
        <v>377288</v>
      </c>
      <c r="Z39" s="47">
        <v>434880</v>
      </c>
      <c r="AA39" s="47">
        <v>40214</v>
      </c>
      <c r="AB39" s="47">
        <v>393789</v>
      </c>
      <c r="AC39" s="46">
        <v>16.497725379637345</v>
      </c>
      <c r="AD39" s="46">
        <v>12.30778384167284</v>
      </c>
      <c r="AE39" s="46">
        <v>12.144714759726865</v>
      </c>
      <c r="AF39" s="46">
        <v>12.021866040790862</v>
      </c>
      <c r="AG39" s="46">
        <v>11.755942898952592</v>
      </c>
      <c r="AH39" s="46">
        <v>10.998804381874253</v>
      </c>
      <c r="AI39" s="46">
        <v>12.44564019900036</v>
      </c>
      <c r="AJ39" s="46">
        <v>9.24714863870493</v>
      </c>
    </row>
    <row r="40" spans="2:36">
      <c r="B40" s="42">
        <v>24</v>
      </c>
      <c r="C40" s="43" t="s">
        <v>54</v>
      </c>
      <c r="D40" s="13"/>
      <c r="E40" s="49">
        <v>471819</v>
      </c>
      <c r="F40" s="49">
        <v>42883</v>
      </c>
      <c r="G40" s="49">
        <v>427282</v>
      </c>
      <c r="H40" s="49">
        <v>480577</v>
      </c>
      <c r="I40" s="49">
        <v>54050</v>
      </c>
      <c r="J40" s="49">
        <v>426155</v>
      </c>
      <c r="K40" s="49">
        <v>599101</v>
      </c>
      <c r="L40" s="49">
        <v>67542</v>
      </c>
      <c r="M40" s="49">
        <v>530386</v>
      </c>
      <c r="N40" s="50">
        <v>627503</v>
      </c>
      <c r="O40" s="50">
        <v>45867</v>
      </c>
      <c r="P40" s="50">
        <v>581636</v>
      </c>
      <c r="Q40" s="47">
        <v>595839</v>
      </c>
      <c r="R40" s="47">
        <v>65498</v>
      </c>
      <c r="S40" s="47">
        <v>530341</v>
      </c>
      <c r="T40" s="47">
        <v>647598</v>
      </c>
      <c r="U40" s="47">
        <v>44766</v>
      </c>
      <c r="V40" s="47">
        <v>602274</v>
      </c>
      <c r="W40" s="47">
        <v>574353</v>
      </c>
      <c r="X40" s="47">
        <v>43239</v>
      </c>
      <c r="Y40" s="47">
        <v>531114</v>
      </c>
      <c r="Z40" s="47">
        <v>665539</v>
      </c>
      <c r="AA40" s="47">
        <v>69290</v>
      </c>
      <c r="AB40" s="47">
        <v>594807</v>
      </c>
      <c r="AC40" s="46">
        <v>9.0888667052407808</v>
      </c>
      <c r="AD40" s="46">
        <v>11.2468969592802</v>
      </c>
      <c r="AE40" s="46">
        <v>11.273892048252298</v>
      </c>
      <c r="AF40" s="46">
        <v>7.3094471261491973</v>
      </c>
      <c r="AG40" s="46">
        <v>10.992566783980235</v>
      </c>
      <c r="AH40" s="46">
        <v>6.9126217190293975</v>
      </c>
      <c r="AI40" s="46">
        <v>7.5282970577327886</v>
      </c>
      <c r="AJ40" s="46">
        <v>10.411110393230148</v>
      </c>
    </row>
    <row r="41" spans="2:36">
      <c r="B41" s="42">
        <v>25</v>
      </c>
      <c r="C41" s="43" t="s">
        <v>55</v>
      </c>
      <c r="D41" s="13"/>
      <c r="E41" s="49">
        <v>461923</v>
      </c>
      <c r="F41" s="49">
        <v>48468</v>
      </c>
      <c r="G41" s="49">
        <v>411860</v>
      </c>
      <c r="H41" s="49">
        <v>486489</v>
      </c>
      <c r="I41" s="49">
        <v>48054</v>
      </c>
      <c r="J41" s="49">
        <v>437957</v>
      </c>
      <c r="K41" s="49">
        <v>605255</v>
      </c>
      <c r="L41" s="49">
        <v>54415</v>
      </c>
      <c r="M41" s="49">
        <v>550166</v>
      </c>
      <c r="N41" s="50">
        <v>625136</v>
      </c>
      <c r="O41" s="50">
        <v>46268</v>
      </c>
      <c r="P41" s="50">
        <v>577750</v>
      </c>
      <c r="Q41" s="47">
        <v>570452</v>
      </c>
      <c r="R41" s="47">
        <v>43657</v>
      </c>
      <c r="S41" s="47">
        <v>526078</v>
      </c>
      <c r="T41" s="47">
        <v>479589</v>
      </c>
      <c r="U41" s="47">
        <v>29099</v>
      </c>
      <c r="V41" s="47">
        <v>450179</v>
      </c>
      <c r="W41" s="47">
        <v>659110</v>
      </c>
      <c r="X41" s="47">
        <v>31186</v>
      </c>
      <c r="Y41" s="47">
        <v>627238</v>
      </c>
      <c r="Z41" s="47">
        <v>627485</v>
      </c>
      <c r="AA41" s="47">
        <v>34474</v>
      </c>
      <c r="AB41" s="47">
        <v>590894</v>
      </c>
      <c r="AC41" s="46">
        <v>10.492657867220293</v>
      </c>
      <c r="AD41" s="46">
        <v>9.8777156318025696</v>
      </c>
      <c r="AE41" s="46">
        <v>8.9904255231266159</v>
      </c>
      <c r="AF41" s="46">
        <v>7.4012694837603341</v>
      </c>
      <c r="AG41" s="46">
        <v>7.6530540694046119</v>
      </c>
      <c r="AH41" s="46">
        <v>6.0674869523696326</v>
      </c>
      <c r="AI41" s="46">
        <v>4.7315319142480012</v>
      </c>
      <c r="AJ41" s="46">
        <v>5.4939958724112925</v>
      </c>
    </row>
    <row r="42" spans="2:36">
      <c r="B42" s="42">
        <v>26</v>
      </c>
      <c r="C42" s="43" t="s">
        <v>56</v>
      </c>
      <c r="D42" s="13"/>
      <c r="E42" s="49">
        <v>809269</v>
      </c>
      <c r="F42" s="49">
        <v>103582</v>
      </c>
      <c r="G42" s="49">
        <v>705687</v>
      </c>
      <c r="H42" s="49">
        <v>866697</v>
      </c>
      <c r="I42" s="49">
        <v>80786</v>
      </c>
      <c r="J42" s="49">
        <v>785911</v>
      </c>
      <c r="K42" s="49">
        <v>825961</v>
      </c>
      <c r="L42" s="49">
        <v>87948</v>
      </c>
      <c r="M42" s="49">
        <v>734919</v>
      </c>
      <c r="N42" s="50">
        <v>1094860</v>
      </c>
      <c r="O42" s="50">
        <v>127873</v>
      </c>
      <c r="P42" s="50">
        <v>964666</v>
      </c>
      <c r="Q42" s="47">
        <v>571832</v>
      </c>
      <c r="R42" s="47">
        <v>69502</v>
      </c>
      <c r="S42" s="47">
        <v>502330</v>
      </c>
      <c r="T42" s="47">
        <v>709816</v>
      </c>
      <c r="U42" s="47">
        <v>53057</v>
      </c>
      <c r="V42" s="47">
        <v>656759</v>
      </c>
      <c r="W42" s="47">
        <v>637104</v>
      </c>
      <c r="X42" s="47">
        <v>59226</v>
      </c>
      <c r="Y42" s="47">
        <v>576769</v>
      </c>
      <c r="Z42" s="47">
        <v>631421</v>
      </c>
      <c r="AA42" s="47">
        <v>74502</v>
      </c>
      <c r="AB42" s="47">
        <v>554961</v>
      </c>
      <c r="AC42" s="46">
        <v>12.799452345264678</v>
      </c>
      <c r="AD42" s="46">
        <v>9.321135298726082</v>
      </c>
      <c r="AE42" s="46">
        <v>10.647960375853097</v>
      </c>
      <c r="AF42" s="46">
        <v>11.679392799079334</v>
      </c>
      <c r="AG42" s="46">
        <v>12.154269086025266</v>
      </c>
      <c r="AH42" s="46">
        <v>7.4747540207603098</v>
      </c>
      <c r="AI42" s="46">
        <v>9.2961274768326678</v>
      </c>
      <c r="AJ42" s="46">
        <v>11.799100758448008</v>
      </c>
    </row>
    <row r="43" spans="2:36">
      <c r="B43" s="42">
        <v>27</v>
      </c>
      <c r="C43" s="43" t="s">
        <v>57</v>
      </c>
      <c r="D43" s="13"/>
      <c r="E43" s="49">
        <v>478361</v>
      </c>
      <c r="F43" s="49">
        <v>47335</v>
      </c>
      <c r="G43" s="49">
        <v>429971</v>
      </c>
      <c r="H43" s="49">
        <v>515001</v>
      </c>
      <c r="I43" s="49">
        <v>51262</v>
      </c>
      <c r="J43" s="49">
        <v>463526</v>
      </c>
      <c r="K43" s="49">
        <v>742608</v>
      </c>
      <c r="L43" s="49">
        <v>83235</v>
      </c>
      <c r="M43" s="49">
        <v>658194</v>
      </c>
      <c r="N43" s="50">
        <v>608693</v>
      </c>
      <c r="O43" s="50">
        <v>60448</v>
      </c>
      <c r="P43" s="50">
        <v>546741</v>
      </c>
      <c r="Q43" s="47">
        <v>545198</v>
      </c>
      <c r="R43" s="47">
        <v>69948</v>
      </c>
      <c r="S43" s="47">
        <v>473995</v>
      </c>
      <c r="T43" s="47">
        <v>601475</v>
      </c>
      <c r="U43" s="47">
        <v>51834</v>
      </c>
      <c r="V43" s="47">
        <v>548550</v>
      </c>
      <c r="W43" s="47">
        <v>590366</v>
      </c>
      <c r="X43" s="47">
        <v>42787</v>
      </c>
      <c r="Y43" s="47">
        <v>547153</v>
      </c>
      <c r="Z43" s="47">
        <v>535297</v>
      </c>
      <c r="AA43" s="47">
        <v>49901</v>
      </c>
      <c r="AB43" s="47">
        <v>485131</v>
      </c>
      <c r="AC43" s="46">
        <v>9.8952464770330355</v>
      </c>
      <c r="AD43" s="46">
        <v>9.9537670800639209</v>
      </c>
      <c r="AE43" s="46">
        <v>11.208470687091978</v>
      </c>
      <c r="AF43" s="46">
        <v>9.930786126996697</v>
      </c>
      <c r="AG43" s="46">
        <v>12.829834298731837</v>
      </c>
      <c r="AH43" s="46">
        <v>8.6178145392576582</v>
      </c>
      <c r="AI43" s="46">
        <v>7.2475379679724101</v>
      </c>
      <c r="AJ43" s="46">
        <v>9.3221146391629315</v>
      </c>
    </row>
    <row r="44" spans="2:36">
      <c r="B44" s="42">
        <v>28</v>
      </c>
      <c r="C44" s="43" t="s">
        <v>58</v>
      </c>
      <c r="D44" s="13"/>
      <c r="E44" s="49">
        <v>522700</v>
      </c>
      <c r="F44" s="49">
        <v>50749</v>
      </c>
      <c r="G44" s="49">
        <v>470942</v>
      </c>
      <c r="H44" s="49">
        <v>575032</v>
      </c>
      <c r="I44" s="49">
        <v>50923</v>
      </c>
      <c r="J44" s="49">
        <v>523136</v>
      </c>
      <c r="K44" s="49">
        <v>596732</v>
      </c>
      <c r="L44" s="49">
        <v>41758</v>
      </c>
      <c r="M44" s="49">
        <v>554406</v>
      </c>
      <c r="N44" s="50">
        <v>656256</v>
      </c>
      <c r="O44" s="50">
        <v>53000</v>
      </c>
      <c r="P44" s="50">
        <v>599494</v>
      </c>
      <c r="Q44" s="47">
        <v>589027</v>
      </c>
      <c r="R44" s="47">
        <v>49106</v>
      </c>
      <c r="S44" s="47">
        <v>536659</v>
      </c>
      <c r="T44" s="47">
        <v>514417</v>
      </c>
      <c r="U44" s="47">
        <v>44334</v>
      </c>
      <c r="V44" s="47">
        <v>468851</v>
      </c>
      <c r="W44" s="47">
        <v>525528</v>
      </c>
      <c r="X44" s="47">
        <v>49832</v>
      </c>
      <c r="Y44" s="47">
        <v>475308</v>
      </c>
      <c r="Z44" s="47">
        <v>477314</v>
      </c>
      <c r="AA44" s="47">
        <v>32592</v>
      </c>
      <c r="AB44" s="47">
        <v>444489</v>
      </c>
      <c r="AC44" s="46">
        <v>9.709010904916779</v>
      </c>
      <c r="AD44" s="46">
        <v>8.8556810751401667</v>
      </c>
      <c r="AE44" s="46">
        <v>6.9977812485336797</v>
      </c>
      <c r="AF44" s="46">
        <v>8.0761166374097915</v>
      </c>
      <c r="AG44" s="46">
        <v>8.3367995015508622</v>
      </c>
      <c r="AH44" s="46">
        <v>8.6182999395432116</v>
      </c>
      <c r="AI44" s="46">
        <v>9.4822730663256767</v>
      </c>
      <c r="AJ44" s="46">
        <v>6.8282095224527248</v>
      </c>
    </row>
    <row r="45" spans="2:36">
      <c r="B45" s="42">
        <v>29</v>
      </c>
      <c r="C45" s="43" t="s">
        <v>59</v>
      </c>
      <c r="D45" s="13"/>
      <c r="E45" s="49">
        <v>261953</v>
      </c>
      <c r="F45" s="49">
        <v>24470</v>
      </c>
      <c r="G45" s="49">
        <v>237346</v>
      </c>
      <c r="H45" s="49">
        <v>239971</v>
      </c>
      <c r="I45" s="49">
        <v>25745</v>
      </c>
      <c r="J45" s="49">
        <v>214096</v>
      </c>
      <c r="K45" s="49">
        <v>305439</v>
      </c>
      <c r="L45" s="49">
        <v>38938</v>
      </c>
      <c r="M45" s="49">
        <v>266501</v>
      </c>
      <c r="N45" s="50">
        <v>365889</v>
      </c>
      <c r="O45" s="50">
        <v>36922</v>
      </c>
      <c r="P45" s="50">
        <v>328595</v>
      </c>
      <c r="Q45" s="47">
        <v>285740</v>
      </c>
      <c r="R45" s="47">
        <v>34380</v>
      </c>
      <c r="S45" s="47">
        <v>251221</v>
      </c>
      <c r="T45" s="47">
        <v>258026</v>
      </c>
      <c r="U45" s="47">
        <v>27007</v>
      </c>
      <c r="V45" s="47">
        <v>231019</v>
      </c>
      <c r="W45" s="47">
        <v>273195</v>
      </c>
      <c r="X45" s="47">
        <v>29059</v>
      </c>
      <c r="Y45" s="47">
        <v>243839</v>
      </c>
      <c r="Z45" s="47">
        <v>319546</v>
      </c>
      <c r="AA45" s="47">
        <v>40643</v>
      </c>
      <c r="AB45" s="47">
        <v>278714</v>
      </c>
      <c r="AC45" s="46">
        <v>9.3413703985066032</v>
      </c>
      <c r="AD45" s="46">
        <v>10.728379679211237</v>
      </c>
      <c r="AE45" s="46">
        <v>12.748208316554205</v>
      </c>
      <c r="AF45" s="46">
        <v>10.091038539010464</v>
      </c>
      <c r="AG45" s="46">
        <v>12.031917127458529</v>
      </c>
      <c r="AH45" s="46">
        <v>10.466774666118917</v>
      </c>
      <c r="AI45" s="46">
        <v>10.636724683833892</v>
      </c>
      <c r="AJ45" s="46">
        <v>12.718982556502038</v>
      </c>
    </row>
    <row r="46" spans="2:36">
      <c r="B46" s="42">
        <v>30</v>
      </c>
      <c r="C46" s="43" t="s">
        <v>60</v>
      </c>
      <c r="D46" s="13"/>
      <c r="E46" s="49">
        <v>1227175</v>
      </c>
      <c r="F46" s="49">
        <v>134136</v>
      </c>
      <c r="G46" s="49">
        <v>1091149</v>
      </c>
      <c r="H46" s="49">
        <v>1115381</v>
      </c>
      <c r="I46" s="49">
        <v>114480</v>
      </c>
      <c r="J46" s="49">
        <v>999740</v>
      </c>
      <c r="K46" s="49">
        <v>1036373</v>
      </c>
      <c r="L46" s="49">
        <v>119709</v>
      </c>
      <c r="M46" s="49">
        <v>915138</v>
      </c>
      <c r="N46" s="50">
        <v>1459220</v>
      </c>
      <c r="O46" s="50">
        <v>115537</v>
      </c>
      <c r="P46" s="50">
        <v>1343079</v>
      </c>
      <c r="Q46" s="47">
        <v>1160920</v>
      </c>
      <c r="R46" s="47">
        <v>118832</v>
      </c>
      <c r="S46" s="47">
        <v>1039904</v>
      </c>
      <c r="T46" s="47">
        <v>1085778</v>
      </c>
      <c r="U46" s="47">
        <v>109069</v>
      </c>
      <c r="V46" s="47">
        <v>976709</v>
      </c>
      <c r="W46" s="47">
        <v>1145599</v>
      </c>
      <c r="X46" s="47">
        <v>101202</v>
      </c>
      <c r="Y46" s="47">
        <v>1044397</v>
      </c>
      <c r="Z46" s="47">
        <v>1025646</v>
      </c>
      <c r="AA46" s="47">
        <v>103636</v>
      </c>
      <c r="AB46" s="47">
        <v>922010</v>
      </c>
      <c r="AC46" s="46">
        <v>10.930470389308779</v>
      </c>
      <c r="AD46" s="46">
        <v>10.263757406661938</v>
      </c>
      <c r="AE46" s="46">
        <v>11.550764058886134</v>
      </c>
      <c r="AF46" s="46">
        <v>7.9177231671715029</v>
      </c>
      <c r="AG46" s="46">
        <v>10.236019708507046</v>
      </c>
      <c r="AH46" s="46">
        <v>10.045239450421725</v>
      </c>
      <c r="AI46" s="46">
        <v>8.8339811749137347</v>
      </c>
      <c r="AJ46" s="46">
        <v>10.104460993364182</v>
      </c>
    </row>
    <row r="47" spans="2:36">
      <c r="B47" s="42">
        <v>31</v>
      </c>
      <c r="C47" s="43" t="s">
        <v>61</v>
      </c>
      <c r="D47" s="13"/>
      <c r="E47" s="49">
        <v>380019</v>
      </c>
      <c r="F47" s="49">
        <v>49839</v>
      </c>
      <c r="G47" s="49">
        <v>329559</v>
      </c>
      <c r="H47" s="49">
        <v>358206</v>
      </c>
      <c r="I47" s="49">
        <v>46993</v>
      </c>
      <c r="J47" s="49">
        <v>310841</v>
      </c>
      <c r="K47" s="49">
        <v>371643</v>
      </c>
      <c r="L47" s="49">
        <v>43713</v>
      </c>
      <c r="M47" s="49">
        <v>327737</v>
      </c>
      <c r="N47" s="50">
        <v>422091</v>
      </c>
      <c r="O47" s="50">
        <v>44415</v>
      </c>
      <c r="P47" s="50">
        <v>376229</v>
      </c>
      <c r="Q47" s="47">
        <v>286126</v>
      </c>
      <c r="R47" s="47">
        <v>30189</v>
      </c>
      <c r="S47" s="47">
        <v>255937</v>
      </c>
      <c r="T47" s="47">
        <v>360050</v>
      </c>
      <c r="U47" s="47">
        <v>26391</v>
      </c>
      <c r="V47" s="47">
        <v>333062</v>
      </c>
      <c r="W47" s="47">
        <v>406725</v>
      </c>
      <c r="X47" s="47">
        <v>32719</v>
      </c>
      <c r="Y47" s="47">
        <v>373667</v>
      </c>
      <c r="Z47" s="47">
        <v>421620</v>
      </c>
      <c r="AA47" s="47">
        <v>36110</v>
      </c>
      <c r="AB47" s="47">
        <v>383968</v>
      </c>
      <c r="AC47" s="46">
        <v>13.114870572260863</v>
      </c>
      <c r="AD47" s="46">
        <v>13.118987398312704</v>
      </c>
      <c r="AE47" s="46">
        <v>11.762094267886116</v>
      </c>
      <c r="AF47" s="46">
        <v>10.52261242243971</v>
      </c>
      <c r="AG47" s="46">
        <v>10.550946086689081</v>
      </c>
      <c r="AH47" s="46">
        <v>7.3298153034300793</v>
      </c>
      <c r="AI47" s="46">
        <v>8.0445018132644908</v>
      </c>
      <c r="AJ47" s="46">
        <v>8.5645842227598319</v>
      </c>
    </row>
    <row r="48" spans="2:36">
      <c r="B48" s="42">
        <v>32</v>
      </c>
      <c r="C48" s="43" t="s">
        <v>62</v>
      </c>
      <c r="D48" s="13"/>
      <c r="E48" s="49">
        <v>216843</v>
      </c>
      <c r="F48" s="49">
        <v>27990</v>
      </c>
      <c r="G48" s="49">
        <v>188853</v>
      </c>
      <c r="H48" s="49">
        <v>252284</v>
      </c>
      <c r="I48" s="49">
        <v>26291</v>
      </c>
      <c r="J48" s="49">
        <v>225993</v>
      </c>
      <c r="K48" s="49">
        <v>365200</v>
      </c>
      <c r="L48" s="49">
        <v>27263</v>
      </c>
      <c r="M48" s="49">
        <v>337668</v>
      </c>
      <c r="N48" s="50">
        <v>285913</v>
      </c>
      <c r="O48" s="50">
        <v>22918</v>
      </c>
      <c r="P48" s="50">
        <v>262750</v>
      </c>
      <c r="Q48" s="47">
        <v>249003</v>
      </c>
      <c r="R48" s="47">
        <v>28356</v>
      </c>
      <c r="S48" s="47">
        <v>220647</v>
      </c>
      <c r="T48" s="47">
        <v>236706</v>
      </c>
      <c r="U48" s="47">
        <v>19562</v>
      </c>
      <c r="V48" s="47">
        <v>217144</v>
      </c>
      <c r="W48" s="47">
        <v>249319</v>
      </c>
      <c r="X48" s="47">
        <v>23761</v>
      </c>
      <c r="Y48" s="47">
        <v>225558</v>
      </c>
      <c r="Z48" s="47">
        <v>227683</v>
      </c>
      <c r="AA48" s="47">
        <v>12700</v>
      </c>
      <c r="AB48" s="47">
        <v>214115</v>
      </c>
      <c r="AC48" s="46">
        <v>12.907956447752522</v>
      </c>
      <c r="AD48" s="46">
        <v>10.421191989979548</v>
      </c>
      <c r="AE48" s="46">
        <v>7.4652245345016421</v>
      </c>
      <c r="AF48" s="46">
        <v>8.0157250632185324</v>
      </c>
      <c r="AG48" s="46">
        <v>11.387814604643317</v>
      </c>
      <c r="AH48" s="46">
        <v>8.2642603060336448</v>
      </c>
      <c r="AI48" s="46">
        <v>9.5303607025537573</v>
      </c>
      <c r="AJ48" s="46">
        <v>5.577930719465221</v>
      </c>
    </row>
    <row r="49" spans="2:36">
      <c r="B49" s="11"/>
      <c r="C49" s="11"/>
      <c r="D49" s="13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</row>
    <row r="50" spans="2:36">
      <c r="B50" s="11"/>
      <c r="C50" s="11"/>
      <c r="D50" s="13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</row>
    <row r="51" spans="2:36">
      <c r="B51" s="11"/>
      <c r="C51" s="11"/>
      <c r="D51" s="13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</row>
    <row r="52" spans="2:36">
      <c r="B52" s="11"/>
      <c r="C52" s="11"/>
      <c r="D52" s="13"/>
      <c r="E52" s="41" t="str">
        <f t="shared" ref="E52" si="0">E8</f>
        <v>Crime</v>
      </c>
      <c r="F52" s="41" t="str">
        <f t="shared" ref="F52:AB52" si="1">F8</f>
        <v>Crime</v>
      </c>
      <c r="G52" s="41" t="str">
        <f t="shared" si="1"/>
        <v>Crime</v>
      </c>
      <c r="H52" s="41" t="str">
        <f t="shared" si="1"/>
        <v>Crime</v>
      </c>
      <c r="I52" s="41" t="str">
        <f t="shared" si="1"/>
        <v>Crime</v>
      </c>
      <c r="J52" s="41" t="str">
        <f t="shared" si="1"/>
        <v>Crime</v>
      </c>
      <c r="K52" s="41" t="str">
        <f t="shared" si="1"/>
        <v>Crime</v>
      </c>
      <c r="L52" s="41" t="str">
        <f t="shared" si="1"/>
        <v>Crime</v>
      </c>
      <c r="M52" s="41" t="str">
        <f t="shared" si="1"/>
        <v>Crime</v>
      </c>
      <c r="N52" s="41" t="str">
        <f t="shared" si="1"/>
        <v>Crime</v>
      </c>
      <c r="O52" s="41" t="str">
        <f t="shared" si="1"/>
        <v>Crime</v>
      </c>
      <c r="P52" s="41" t="str">
        <f t="shared" si="1"/>
        <v>Crime</v>
      </c>
      <c r="Q52" s="41" t="str">
        <f t="shared" si="1"/>
        <v>Crime</v>
      </c>
      <c r="R52" s="41" t="str">
        <f t="shared" si="1"/>
        <v>Crime</v>
      </c>
      <c r="S52" s="41" t="str">
        <f t="shared" si="1"/>
        <v>Crime</v>
      </c>
      <c r="T52" s="41" t="str">
        <f t="shared" si="1"/>
        <v>Crime</v>
      </c>
      <c r="U52" s="41" t="str">
        <f t="shared" si="1"/>
        <v>Crime</v>
      </c>
      <c r="V52" s="41" t="str">
        <f t="shared" si="1"/>
        <v>Crime</v>
      </c>
      <c r="W52" s="41" t="str">
        <f t="shared" si="1"/>
        <v>Crime</v>
      </c>
      <c r="X52" s="41" t="str">
        <f t="shared" si="1"/>
        <v>Crime</v>
      </c>
      <c r="Y52" s="41" t="str">
        <f t="shared" si="1"/>
        <v>Crime</v>
      </c>
      <c r="Z52" s="41" t="str">
        <f t="shared" si="1"/>
        <v>Crime</v>
      </c>
      <c r="AA52" s="41" t="str">
        <f t="shared" si="1"/>
        <v>Crime</v>
      </c>
      <c r="AB52" s="41" t="str">
        <f t="shared" si="1"/>
        <v>Crime</v>
      </c>
      <c r="AC52" s="41" t="str">
        <f t="shared" ref="AC52:AJ52" si="2">AC8</f>
        <v>Crime</v>
      </c>
      <c r="AD52" s="41" t="str">
        <f t="shared" si="2"/>
        <v>Crime</v>
      </c>
      <c r="AE52" s="41" t="str">
        <f t="shared" si="2"/>
        <v>Crime</v>
      </c>
      <c r="AF52" s="41" t="str">
        <f t="shared" si="2"/>
        <v>Crime</v>
      </c>
      <c r="AG52" s="41" t="str">
        <f t="shared" si="2"/>
        <v>Crime</v>
      </c>
      <c r="AH52" s="41" t="str">
        <f t="shared" si="2"/>
        <v>Crime</v>
      </c>
      <c r="AI52" s="41" t="str">
        <f t="shared" si="2"/>
        <v>Crime</v>
      </c>
      <c r="AJ52" s="41" t="str">
        <f t="shared" si="2"/>
        <v>Crime</v>
      </c>
    </row>
    <row r="53" spans="2:36">
      <c r="B53" s="11"/>
      <c r="C53" s="11"/>
      <c r="D53" s="13"/>
      <c r="E53" s="41" t="str">
        <f t="shared" ref="E53" si="3">E10</f>
        <v>Number of Cases</v>
      </c>
      <c r="F53" s="41" t="str">
        <f t="shared" ref="F53:AB53" si="4">F10</f>
        <v>Number of Cases</v>
      </c>
      <c r="G53" s="41" t="str">
        <f t="shared" si="4"/>
        <v>Number of Cases</v>
      </c>
      <c r="H53" s="41" t="str">
        <f t="shared" si="4"/>
        <v>Number of Cases</v>
      </c>
      <c r="I53" s="41" t="str">
        <f t="shared" si="4"/>
        <v>Number of Cases</v>
      </c>
      <c r="J53" s="41" t="str">
        <f t="shared" si="4"/>
        <v>Number of Cases</v>
      </c>
      <c r="K53" s="41" t="str">
        <f t="shared" si="4"/>
        <v>Number of Cases</v>
      </c>
      <c r="L53" s="41" t="str">
        <f t="shared" si="4"/>
        <v>Number of Cases</v>
      </c>
      <c r="M53" s="41" t="str">
        <f t="shared" si="4"/>
        <v>Number of Cases</v>
      </c>
      <c r="N53" s="41" t="str">
        <f t="shared" si="4"/>
        <v>Number of Cases</v>
      </c>
      <c r="O53" s="41" t="str">
        <f t="shared" si="4"/>
        <v>Number of Cases</v>
      </c>
      <c r="P53" s="41" t="str">
        <f t="shared" si="4"/>
        <v>Number of Cases</v>
      </c>
      <c r="Q53" s="41" t="str">
        <f t="shared" si="4"/>
        <v>Number of Cases</v>
      </c>
      <c r="R53" s="41" t="str">
        <f t="shared" si="4"/>
        <v>Number of Cases</v>
      </c>
      <c r="S53" s="41" t="str">
        <f t="shared" si="4"/>
        <v>Number of Cases</v>
      </c>
      <c r="T53" s="41" t="str">
        <f t="shared" si="4"/>
        <v>Number of Cases</v>
      </c>
      <c r="U53" s="41" t="str">
        <f t="shared" si="4"/>
        <v>Number of Cases</v>
      </c>
      <c r="V53" s="41" t="str">
        <f t="shared" si="4"/>
        <v>Number of Cases</v>
      </c>
      <c r="W53" s="41" t="str">
        <f t="shared" si="4"/>
        <v>Number of Cases</v>
      </c>
      <c r="X53" s="41" t="str">
        <f t="shared" si="4"/>
        <v>Number of Cases</v>
      </c>
      <c r="Y53" s="41" t="str">
        <f t="shared" si="4"/>
        <v>Number of Cases</v>
      </c>
      <c r="Z53" s="41" t="str">
        <f t="shared" si="4"/>
        <v>Number of Cases</v>
      </c>
      <c r="AA53" s="41" t="str">
        <f t="shared" si="4"/>
        <v>Number of Cases</v>
      </c>
      <c r="AB53" s="41" t="str">
        <f t="shared" si="4"/>
        <v>Number of Cases</v>
      </c>
      <c r="AC53" s="41" t="str">
        <f t="shared" ref="AC53:AJ53" si="5">AC10</f>
        <v>Percentage (%)</v>
      </c>
      <c r="AD53" s="41" t="str">
        <f t="shared" si="5"/>
        <v>Percentage (%)</v>
      </c>
      <c r="AE53" s="41" t="str">
        <f t="shared" si="5"/>
        <v>Percentage (%)</v>
      </c>
      <c r="AF53" s="41" t="str">
        <f t="shared" si="5"/>
        <v>Percentage (%)</v>
      </c>
      <c r="AG53" s="41" t="str">
        <f t="shared" si="5"/>
        <v>Percentage (%)</v>
      </c>
      <c r="AH53" s="41" t="str">
        <f t="shared" si="5"/>
        <v>Percentage (%)</v>
      </c>
      <c r="AI53" s="41" t="str">
        <f t="shared" si="5"/>
        <v>Percentage (%)</v>
      </c>
      <c r="AJ53" s="41" t="str">
        <f t="shared" si="5"/>
        <v>Percentage (%)</v>
      </c>
    </row>
    <row r="54" spans="2:36">
      <c r="B54" s="42" t="s">
        <v>63</v>
      </c>
      <c r="C54" s="42" t="s">
        <v>64</v>
      </c>
      <c r="D54" s="13"/>
      <c r="E54" s="45">
        <v>29308150</v>
      </c>
      <c r="F54" s="45">
        <v>3090103</v>
      </c>
      <c r="G54" s="45">
        <v>26170258</v>
      </c>
      <c r="H54" s="45">
        <v>31052676</v>
      </c>
      <c r="I54" s="45">
        <v>3026540</v>
      </c>
      <c r="J54" s="45">
        <v>27998256</v>
      </c>
      <c r="K54" s="45">
        <v>33614307</v>
      </c>
      <c r="L54" s="45">
        <v>3480015</v>
      </c>
      <c r="M54" s="45">
        <v>30105517</v>
      </c>
      <c r="N54" s="45">
        <v>33035090</v>
      </c>
      <c r="O54" s="45">
        <v>3497467</v>
      </c>
      <c r="P54" s="45">
        <v>29481952</v>
      </c>
      <c r="Q54" s="48">
        <v>30273237</v>
      </c>
      <c r="R54" s="48">
        <v>3333466</v>
      </c>
      <c r="S54" s="48">
        <v>26870380</v>
      </c>
      <c r="T54" s="48">
        <v>27639203</v>
      </c>
      <c r="U54" s="48">
        <v>2782409</v>
      </c>
      <c r="V54" s="48">
        <v>24825525</v>
      </c>
      <c r="W54" s="48">
        <v>28124852</v>
      </c>
      <c r="X54" s="48">
        <v>2837071</v>
      </c>
      <c r="Y54" s="48">
        <v>25263444</v>
      </c>
      <c r="Z54" s="48">
        <v>26834278</v>
      </c>
      <c r="AA54" s="48">
        <v>2926213</v>
      </c>
      <c r="AB54" s="48">
        <v>23870027</v>
      </c>
      <c r="AC54" s="46">
        <v>10.543493874570725</v>
      </c>
      <c r="AD54" s="46">
        <v>9.7464708033536311</v>
      </c>
      <c r="AE54" s="46">
        <v>10.3527792496213</v>
      </c>
      <c r="AF54" s="46">
        <v>10.587127203225419</v>
      </c>
      <c r="AG54" s="46">
        <v>11.011263843374266</v>
      </c>
      <c r="AH54" s="46">
        <v>10.066893028717217</v>
      </c>
      <c r="AI54" s="46">
        <v>10.087416637783551</v>
      </c>
      <c r="AJ54" s="46">
        <v>10.904757713250195</v>
      </c>
    </row>
    <row r="55" spans="2:36">
      <c r="B55" s="11"/>
      <c r="C55" s="42" t="s">
        <v>65</v>
      </c>
      <c r="D55" s="13"/>
      <c r="E55" s="52">
        <f>MEDIAN(E17:E48)</f>
        <v>504499.5</v>
      </c>
      <c r="F55" s="52">
        <f t="shared" ref="F55:AB55" si="6">MEDIAN(F17:F48)</f>
        <v>62670</v>
      </c>
      <c r="G55" s="52">
        <f t="shared" si="6"/>
        <v>450456.5</v>
      </c>
      <c r="H55" s="52">
        <f t="shared" si="6"/>
        <v>545016.5</v>
      </c>
      <c r="I55" s="52">
        <f t="shared" si="6"/>
        <v>54331.5</v>
      </c>
      <c r="J55" s="52">
        <f t="shared" si="6"/>
        <v>493331</v>
      </c>
      <c r="K55" s="52">
        <f t="shared" si="6"/>
        <v>604620</v>
      </c>
      <c r="L55" s="52">
        <f t="shared" si="6"/>
        <v>65789</v>
      </c>
      <c r="M55" s="52">
        <f t="shared" si="6"/>
        <v>552286</v>
      </c>
      <c r="N55" s="52">
        <f t="shared" si="6"/>
        <v>635710</v>
      </c>
      <c r="O55" s="52">
        <f t="shared" si="6"/>
        <v>60618.5</v>
      </c>
      <c r="P55" s="52">
        <f t="shared" si="6"/>
        <v>579693</v>
      </c>
      <c r="Q55" s="52">
        <f t="shared" si="6"/>
        <v>571142</v>
      </c>
      <c r="R55" s="52">
        <f t="shared" si="6"/>
        <v>59482.5</v>
      </c>
      <c r="S55" s="52">
        <f t="shared" si="6"/>
        <v>512514.5</v>
      </c>
      <c r="T55" s="52">
        <f t="shared" si="6"/>
        <v>575529.5</v>
      </c>
      <c r="U55" s="52">
        <f t="shared" si="6"/>
        <v>51634.5</v>
      </c>
      <c r="V55" s="52">
        <f t="shared" si="6"/>
        <v>507577.5</v>
      </c>
      <c r="W55" s="52">
        <f t="shared" si="6"/>
        <v>567546.5</v>
      </c>
      <c r="X55" s="52">
        <f t="shared" si="6"/>
        <v>51746</v>
      </c>
      <c r="Y55" s="52">
        <f t="shared" si="6"/>
        <v>503001</v>
      </c>
      <c r="Z55" s="52">
        <f t="shared" si="6"/>
        <v>589199.5</v>
      </c>
      <c r="AA55" s="52">
        <f t="shared" si="6"/>
        <v>59226.5</v>
      </c>
      <c r="AB55" s="52">
        <f t="shared" si="6"/>
        <v>526482.5</v>
      </c>
      <c r="AC55" s="52">
        <f t="shared" ref="AC55:AJ55" si="7">MEDIAN(AC17:AC48)</f>
        <v>12.524256567809996</v>
      </c>
      <c r="AD55" s="52">
        <f t="shared" si="7"/>
        <v>11.280361705907543</v>
      </c>
      <c r="AE55" s="52">
        <f t="shared" si="7"/>
        <v>11.585360289768591</v>
      </c>
      <c r="AF55" s="52">
        <f t="shared" si="7"/>
        <v>11.495861498530894</v>
      </c>
      <c r="AG55" s="52">
        <f t="shared" si="7"/>
        <v>11.89393001320556</v>
      </c>
      <c r="AH55" s="52">
        <f t="shared" si="7"/>
        <v>10.275324561694703</v>
      </c>
      <c r="AI55" s="52">
        <f t="shared" si="7"/>
        <v>9.951896653747216</v>
      </c>
      <c r="AJ55" s="52">
        <f t="shared" si="7"/>
        <v>10.423471215853203</v>
      </c>
    </row>
    <row r="56" spans="2:36">
      <c r="B56" s="11"/>
      <c r="C56" s="42" t="s">
        <v>66</v>
      </c>
      <c r="D56" s="13"/>
      <c r="E56" s="52">
        <f>AVERAGE(E17:E48)</f>
        <v>915364.34375</v>
      </c>
      <c r="F56" s="52">
        <f t="shared" ref="F56:AB56" si="8">AVERAGE(F17:F48)</f>
        <v>96523.5</v>
      </c>
      <c r="G56" s="52">
        <f t="shared" si="8"/>
        <v>817373.4375</v>
      </c>
      <c r="H56" s="52">
        <f t="shared" si="8"/>
        <v>969718.15625</v>
      </c>
      <c r="I56" s="52">
        <f t="shared" si="8"/>
        <v>94543.78125</v>
      </c>
      <c r="J56" s="52">
        <f t="shared" si="8"/>
        <v>874303.125</v>
      </c>
      <c r="K56" s="52">
        <f t="shared" si="8"/>
        <v>1049060.125</v>
      </c>
      <c r="L56" s="52">
        <f t="shared" si="8"/>
        <v>108713.40625</v>
      </c>
      <c r="M56" s="52">
        <f t="shared" si="8"/>
        <v>939466.5625</v>
      </c>
      <c r="N56" s="52">
        <f t="shared" si="8"/>
        <v>1030491.125</v>
      </c>
      <c r="O56" s="52">
        <f t="shared" si="8"/>
        <v>109093.09375</v>
      </c>
      <c r="P56" s="52">
        <f t="shared" si="8"/>
        <v>919658.3125</v>
      </c>
      <c r="Q56" s="52">
        <f t="shared" si="8"/>
        <v>944309.03125</v>
      </c>
      <c r="R56" s="52">
        <f t="shared" si="8"/>
        <v>104114.25</v>
      </c>
      <c r="S56" s="52">
        <f t="shared" si="8"/>
        <v>838026.3125</v>
      </c>
      <c r="T56" s="52">
        <f t="shared" si="8"/>
        <v>862033.4375</v>
      </c>
      <c r="U56" s="52">
        <f t="shared" si="8"/>
        <v>86731.78125</v>
      </c>
      <c r="V56" s="52">
        <f t="shared" si="8"/>
        <v>774324.5</v>
      </c>
      <c r="W56" s="52">
        <f t="shared" si="8"/>
        <v>878227.6875</v>
      </c>
      <c r="X56" s="52">
        <f t="shared" si="8"/>
        <v>88630.15625</v>
      </c>
      <c r="Y56" s="52">
        <f t="shared" si="8"/>
        <v>788847.28125</v>
      </c>
      <c r="Z56" s="52">
        <f t="shared" si="8"/>
        <v>838245.71875</v>
      </c>
      <c r="AA56" s="52">
        <f t="shared" si="8"/>
        <v>91412.78125</v>
      </c>
      <c r="AB56" s="52">
        <f t="shared" si="8"/>
        <v>745644.25</v>
      </c>
      <c r="AC56" s="52">
        <f t="shared" ref="AC56:AJ56" si="9">AVERAGE(AC17:AC48)</f>
        <v>12.327305086030092</v>
      </c>
      <c r="AD56" s="52">
        <f t="shared" si="9"/>
        <v>10.873445443009395</v>
      </c>
      <c r="AE56" s="52">
        <f t="shared" si="9"/>
        <v>11.738436272807894</v>
      </c>
      <c r="AF56" s="52">
        <f t="shared" si="9"/>
        <v>11.193477403201307</v>
      </c>
      <c r="AG56" s="52">
        <f t="shared" si="9"/>
        <v>11.878721626498667</v>
      </c>
      <c r="AH56" s="52">
        <f t="shared" si="9"/>
        <v>10.085416786780353</v>
      </c>
      <c r="AI56" s="52">
        <f t="shared" si="9"/>
        <v>10.444247403737618</v>
      </c>
      <c r="AJ56" s="52">
        <f t="shared" si="9"/>
        <v>10.929758174392344</v>
      </c>
    </row>
    <row r="57" spans="2:36">
      <c r="B57" s="11"/>
      <c r="C57" s="42" t="s">
        <v>67</v>
      </c>
      <c r="D57" s="13"/>
      <c r="E57" s="53">
        <f>STDEV(E17:E48)</f>
        <v>1267534.5188165579</v>
      </c>
      <c r="F57" s="53">
        <f t="shared" ref="F57:AB57" si="10">STDEV(F17:F48)</f>
        <v>107587.66051202903</v>
      </c>
      <c r="G57" s="53">
        <f t="shared" si="10"/>
        <v>1162093.9316998748</v>
      </c>
      <c r="H57" s="53">
        <f t="shared" si="10"/>
        <v>1367335.9176413114</v>
      </c>
      <c r="I57" s="53">
        <f t="shared" si="10"/>
        <v>113296.0312907779</v>
      </c>
      <c r="J57" s="53">
        <f t="shared" si="10"/>
        <v>1256004.7713233996</v>
      </c>
      <c r="K57" s="53">
        <f t="shared" si="10"/>
        <v>1530346.6213775431</v>
      </c>
      <c r="L57" s="53">
        <f t="shared" si="10"/>
        <v>128902.56088270689</v>
      </c>
      <c r="M57" s="53">
        <f t="shared" si="10"/>
        <v>1404520.7619693731</v>
      </c>
      <c r="N57" s="53">
        <f t="shared" si="10"/>
        <v>1334186.0220948239</v>
      </c>
      <c r="O57" s="53">
        <f t="shared" si="10"/>
        <v>136883.38799241217</v>
      </c>
      <c r="P57" s="53">
        <f t="shared" si="10"/>
        <v>1197414.6538448101</v>
      </c>
      <c r="Q57" s="53">
        <f t="shared" si="10"/>
        <v>1276090.6090512055</v>
      </c>
      <c r="R57" s="53">
        <f t="shared" si="10"/>
        <v>126924.63355128914</v>
      </c>
      <c r="S57" s="53">
        <f t="shared" si="10"/>
        <v>1150267.5162688261</v>
      </c>
      <c r="T57" s="53">
        <f t="shared" si="10"/>
        <v>1030419.3194621785</v>
      </c>
      <c r="U57" s="53">
        <f t="shared" si="10"/>
        <v>105033.88437984357</v>
      </c>
      <c r="V57" s="53">
        <f t="shared" si="10"/>
        <v>926267.19854711613</v>
      </c>
      <c r="W57" s="53">
        <f t="shared" si="10"/>
        <v>1108872.679803797</v>
      </c>
      <c r="X57" s="53">
        <f t="shared" si="10"/>
        <v>120116.779348161</v>
      </c>
      <c r="Y57" s="53">
        <f t="shared" si="10"/>
        <v>990173.51135159016</v>
      </c>
      <c r="Z57" s="53">
        <f t="shared" si="10"/>
        <v>961538.34865085257</v>
      </c>
      <c r="AA57" s="53">
        <f t="shared" si="10"/>
        <v>109178.24585149127</v>
      </c>
      <c r="AB57" s="53">
        <f t="shared" si="10"/>
        <v>852840.98892122263</v>
      </c>
      <c r="AC57" s="53">
        <f t="shared" ref="AC57:AJ57" si="11">STDEV(AC17:AC48)</f>
        <v>3.0261265552509768</v>
      </c>
      <c r="AD57" s="53">
        <f t="shared" si="11"/>
        <v>2.5872904428900676</v>
      </c>
      <c r="AE57" s="53">
        <f t="shared" si="11"/>
        <v>3.0953271076299478</v>
      </c>
      <c r="AF57" s="53">
        <f t="shared" si="11"/>
        <v>2.9626969521333693</v>
      </c>
      <c r="AG57" s="53">
        <f t="shared" si="11"/>
        <v>2.7798691852959396</v>
      </c>
      <c r="AH57" s="53">
        <f t="shared" si="11"/>
        <v>2.2106924251386135</v>
      </c>
      <c r="AI57" s="53">
        <f t="shared" si="11"/>
        <v>2.9808299216981591</v>
      </c>
      <c r="AJ57" s="53">
        <f t="shared" si="11"/>
        <v>3.1517311192272799</v>
      </c>
    </row>
    <row r="58" spans="2:36">
      <c r="B58" s="11"/>
      <c r="C58" s="42" t="s">
        <v>98</v>
      </c>
      <c r="D58" s="13"/>
      <c r="E58" s="44">
        <f>VAR(E17:E48)</f>
        <v>1606643756391.5232</v>
      </c>
      <c r="F58" s="44">
        <f t="shared" ref="F58:AB58" si="12">VAR(F17:F48)</f>
        <v>11575104694.451612</v>
      </c>
      <c r="G58" s="44">
        <f t="shared" si="12"/>
        <v>1350462306093.6733</v>
      </c>
      <c r="H58" s="44">
        <f t="shared" si="12"/>
        <v>1869607511672.0071</v>
      </c>
      <c r="I58" s="44">
        <f t="shared" si="12"/>
        <v>12835990706.240927</v>
      </c>
      <c r="J58" s="44">
        <f t="shared" si="12"/>
        <v>1577547985587.1453</v>
      </c>
      <c r="K58" s="44">
        <f t="shared" si="12"/>
        <v>2341960781561.6611</v>
      </c>
      <c r="L58" s="44">
        <f t="shared" si="12"/>
        <v>16615870202.119959</v>
      </c>
      <c r="M58" s="44">
        <f t="shared" si="12"/>
        <v>1972678570803.0283</v>
      </c>
      <c r="N58" s="44">
        <f t="shared" si="12"/>
        <v>1780052341553.2097</v>
      </c>
      <c r="O58" s="44">
        <f t="shared" si="12"/>
        <v>18737061908.28125</v>
      </c>
      <c r="P58" s="44">
        <f t="shared" si="12"/>
        <v>1433801853242.2864</v>
      </c>
      <c r="Q58" s="44">
        <f t="shared" si="12"/>
        <v>1628407242508.6765</v>
      </c>
      <c r="R58" s="44">
        <f t="shared" si="12"/>
        <v>16109862602.129032</v>
      </c>
      <c r="S58" s="44">
        <f t="shared" si="12"/>
        <v>1323115358983.2542</v>
      </c>
      <c r="T58" s="44">
        <f t="shared" si="12"/>
        <v>1061763973920.8992</v>
      </c>
      <c r="U58" s="44">
        <f t="shared" si="12"/>
        <v>11032116867.918346</v>
      </c>
      <c r="V58" s="44">
        <f t="shared" si="12"/>
        <v>857970923104.32263</v>
      </c>
      <c r="W58" s="44">
        <f t="shared" si="12"/>
        <v>1229598620015.2542</v>
      </c>
      <c r="X58" s="44">
        <f t="shared" si="12"/>
        <v>14428040680.974798</v>
      </c>
      <c r="Y58" s="44">
        <f t="shared" si="12"/>
        <v>980443582582.33765</v>
      </c>
      <c r="Z58" s="44">
        <f t="shared" si="12"/>
        <v>924555995926.20862</v>
      </c>
      <c r="AA58" s="44">
        <f t="shared" si="12"/>
        <v>11919889367.20867</v>
      </c>
      <c r="AB58" s="44">
        <f t="shared" si="12"/>
        <v>727337752384.12903</v>
      </c>
      <c r="AC58" s="44">
        <f t="shared" ref="AC58:AJ58" si="13">VAR(AC17:AC48)</f>
        <v>9.1574419283951425</v>
      </c>
      <c r="AD58" s="44">
        <f t="shared" si="13"/>
        <v>6.6940718358702815</v>
      </c>
      <c r="AE58" s="44">
        <f t="shared" si="13"/>
        <v>9.581049903228779</v>
      </c>
      <c r="AF58" s="44">
        <f t="shared" si="13"/>
        <v>8.7775732301803551</v>
      </c>
      <c r="AG58" s="44">
        <f t="shared" si="13"/>
        <v>7.7276726873579102</v>
      </c>
      <c r="AH58" s="44">
        <f t="shared" si="13"/>
        <v>4.8871609985652453</v>
      </c>
      <c r="AI58" s="44">
        <f t="shared" si="13"/>
        <v>8.885347022091052</v>
      </c>
      <c r="AJ58" s="44">
        <f t="shared" si="13"/>
        <v>9.9334090479056432</v>
      </c>
    </row>
    <row r="59" spans="2:36">
      <c r="C59" s="42" t="s">
        <v>99</v>
      </c>
      <c r="E59" s="51">
        <f>STANDARDIZE(E55,E56,E57)</f>
        <v>-0.3241448951888164</v>
      </c>
      <c r="F59" s="51">
        <f t="shared" ref="F59:AB59" si="14">STANDARDIZE(F55,F56,F57)</f>
        <v>-0.31465969088727369</v>
      </c>
      <c r="G59" s="51">
        <f t="shared" si="14"/>
        <v>-0.31573776223345845</v>
      </c>
      <c r="H59" s="51">
        <f t="shared" si="14"/>
        <v>-0.31060520737480585</v>
      </c>
      <c r="I59" s="51">
        <f t="shared" si="14"/>
        <v>-0.35493106679786418</v>
      </c>
      <c r="J59" s="51">
        <f t="shared" si="14"/>
        <v>-0.30332060331155081</v>
      </c>
      <c r="K59" s="51">
        <f t="shared" si="14"/>
        <v>-0.29041794766726559</v>
      </c>
      <c r="L59" s="51">
        <f t="shared" si="14"/>
        <v>-0.33299886329689349</v>
      </c>
      <c r="M59" s="51">
        <f t="shared" si="14"/>
        <v>-0.27566738277126501</v>
      </c>
      <c r="N59" s="51">
        <f t="shared" si="14"/>
        <v>-0.29589661296267272</v>
      </c>
      <c r="O59" s="51">
        <f t="shared" si="14"/>
        <v>-0.35413058122646029</v>
      </c>
      <c r="P59" s="51">
        <f t="shared" si="14"/>
        <v>-0.2839161116062815</v>
      </c>
      <c r="Q59" s="51">
        <f t="shared" si="14"/>
        <v>-0.29242988593690528</v>
      </c>
      <c r="R59" s="51">
        <f t="shared" si="14"/>
        <v>-0.35163977827806531</v>
      </c>
      <c r="S59" s="51">
        <f t="shared" si="14"/>
        <v>-0.28298792054554156</v>
      </c>
      <c r="T59" s="51">
        <f t="shared" si="14"/>
        <v>-0.27804596836318934</v>
      </c>
      <c r="U59" s="51">
        <f t="shared" si="14"/>
        <v>-0.33415198778210009</v>
      </c>
      <c r="V59" s="51">
        <f t="shared" si="14"/>
        <v>-0.28798061770772232</v>
      </c>
      <c r="W59" s="51">
        <f t="shared" si="14"/>
        <v>-0.28017751105110794</v>
      </c>
      <c r="X59" s="51">
        <f t="shared" si="14"/>
        <v>-0.3070691409656473</v>
      </c>
      <c r="Y59" s="51">
        <f t="shared" si="14"/>
        <v>-0.28868302168558202</v>
      </c>
      <c r="Z59" s="51">
        <f t="shared" si="14"/>
        <v>-0.25900809790835705</v>
      </c>
      <c r="AA59" s="51">
        <f t="shared" si="14"/>
        <v>-0.29480489450051339</v>
      </c>
      <c r="AB59" s="51">
        <f t="shared" si="14"/>
        <v>-0.25697844363369837</v>
      </c>
      <c r="AC59" s="51">
        <f t="shared" ref="AC59:AJ59" si="15">STANDARDIZE(AC55,AC56,AC57)</f>
        <v>6.5083689721485857E-2</v>
      </c>
      <c r="AD59" s="51">
        <f t="shared" si="15"/>
        <v>0.15727506125814497</v>
      </c>
      <c r="AE59" s="51">
        <f t="shared" si="15"/>
        <v>-4.9453895409623125E-2</v>
      </c>
      <c r="AF59" s="51">
        <f t="shared" si="15"/>
        <v>0.10206379532400302</v>
      </c>
      <c r="AG59" s="51">
        <f t="shared" si="15"/>
        <v>5.4709001370776555E-3</v>
      </c>
      <c r="AH59" s="51">
        <f t="shared" si="15"/>
        <v>8.5904204834122019E-2</v>
      </c>
      <c r="AI59" s="51">
        <f t="shared" si="15"/>
        <v>-0.16517237243442368</v>
      </c>
      <c r="AJ59" s="51">
        <f t="shared" si="15"/>
        <v>-0.16063773824185509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CE87-A4C3-4CCE-9C2C-DE9E11B121FB}">
  <dimension ref="B2"/>
  <sheetViews>
    <sheetView topLeftCell="I16" zoomScale="78" zoomScaleNormal="100" workbookViewId="0">
      <selection activeCell="R28" sqref="R28"/>
    </sheetView>
  </sheetViews>
  <sheetFormatPr baseColWidth="10" defaultColWidth="8.88671875" defaultRowHeight="14.4"/>
  <cols>
    <col min="2" max="2" width="11.88671875" bestFit="1" customWidth="1"/>
  </cols>
  <sheetData>
    <row r="2" spans="2:2">
      <c r="B2" t="s">
        <v>129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C593-85DA-46A3-B866-E19D2D05EAA4}">
  <sheetPr>
    <tabColor rgb="FF0070C0"/>
  </sheetPr>
  <dimension ref="B5:T113"/>
  <sheetViews>
    <sheetView topLeftCell="I55" zoomScale="70" zoomScaleNormal="70" workbookViewId="0">
      <selection activeCell="I91" sqref="I91"/>
    </sheetView>
  </sheetViews>
  <sheetFormatPr baseColWidth="10" defaultColWidth="8.88671875" defaultRowHeight="14.4"/>
  <cols>
    <col min="1" max="1" width="8.88671875" style="103"/>
    <col min="2" max="2" width="10" style="103" customWidth="1"/>
    <col min="3" max="3" width="26.109375" style="103" bestFit="1" customWidth="1"/>
    <col min="4" max="4" width="10.109375" style="103" customWidth="1"/>
    <col min="5" max="28" width="20.77734375" style="103" customWidth="1"/>
    <col min="29" max="16384" width="8.88671875" style="103"/>
  </cols>
  <sheetData>
    <row r="5" spans="2:17">
      <c r="B5" s="96"/>
      <c r="C5" s="97" t="s">
        <v>1</v>
      </c>
      <c r="D5" s="98"/>
      <c r="E5" s="99" t="s">
        <v>68</v>
      </c>
      <c r="F5" s="100" t="s">
        <v>68</v>
      </c>
      <c r="G5" s="101" t="s">
        <v>68</v>
      </c>
      <c r="H5" s="102" t="s">
        <v>68</v>
      </c>
      <c r="I5" s="136" t="s">
        <v>68</v>
      </c>
      <c r="J5" s="99" t="s">
        <v>68</v>
      </c>
      <c r="K5" s="100" t="s">
        <v>68</v>
      </c>
      <c r="L5" s="101" t="s">
        <v>68</v>
      </c>
      <c r="M5" s="102" t="s">
        <v>68</v>
      </c>
      <c r="N5" s="136" t="s">
        <v>68</v>
      </c>
      <c r="O5" s="99" t="s">
        <v>68</v>
      </c>
      <c r="P5" s="100" t="s">
        <v>68</v>
      </c>
      <c r="Q5" s="101" t="s">
        <v>68</v>
      </c>
    </row>
    <row r="6" spans="2:17">
      <c r="B6" s="96"/>
      <c r="C6" s="97" t="s">
        <v>24</v>
      </c>
      <c r="D6" s="98"/>
      <c r="E6" s="99">
        <v>0</v>
      </c>
      <c r="F6" s="100">
        <v>0</v>
      </c>
      <c r="G6" s="101">
        <v>0</v>
      </c>
      <c r="H6" s="102">
        <v>0</v>
      </c>
      <c r="I6" s="136">
        <v>0</v>
      </c>
      <c r="J6" s="99">
        <v>0</v>
      </c>
      <c r="K6" s="100">
        <v>0</v>
      </c>
      <c r="L6" s="101">
        <v>0</v>
      </c>
      <c r="M6" s="102">
        <v>0</v>
      </c>
      <c r="N6" s="136">
        <v>0</v>
      </c>
      <c r="O6" s="99">
        <v>0</v>
      </c>
      <c r="P6" s="100">
        <v>0</v>
      </c>
      <c r="Q6" s="101">
        <v>0</v>
      </c>
    </row>
    <row r="7" spans="2:17">
      <c r="B7" s="96"/>
      <c r="C7" s="97" t="s">
        <v>25</v>
      </c>
      <c r="D7" s="98"/>
      <c r="E7" s="104">
        <v>0.1</v>
      </c>
      <c r="F7" s="105">
        <v>0.1</v>
      </c>
      <c r="G7" s="106">
        <v>0.1</v>
      </c>
      <c r="H7" s="107">
        <v>0.1</v>
      </c>
      <c r="I7" s="137">
        <v>0.1</v>
      </c>
      <c r="J7" s="104">
        <v>0.1</v>
      </c>
      <c r="K7" s="105">
        <v>0.1</v>
      </c>
      <c r="L7" s="106">
        <v>0.1</v>
      </c>
      <c r="M7" s="107">
        <v>0.1</v>
      </c>
      <c r="N7" s="137">
        <v>0.1</v>
      </c>
      <c r="O7" s="104">
        <v>0.1</v>
      </c>
      <c r="P7" s="105">
        <v>0.1</v>
      </c>
      <c r="Q7" s="106">
        <v>0.1</v>
      </c>
    </row>
    <row r="8" spans="2:17" ht="28.8">
      <c r="B8" s="96"/>
      <c r="C8" s="97" t="s">
        <v>0</v>
      </c>
      <c r="D8" s="98"/>
      <c r="E8" s="99" t="s">
        <v>130</v>
      </c>
      <c r="F8" s="100" t="s">
        <v>130</v>
      </c>
      <c r="G8" s="101" t="s">
        <v>130</v>
      </c>
      <c r="H8" s="102" t="s">
        <v>130</v>
      </c>
      <c r="I8" s="136" t="s">
        <v>130</v>
      </c>
      <c r="J8" s="99" t="s">
        <v>130</v>
      </c>
      <c r="K8" s="100" t="s">
        <v>130</v>
      </c>
      <c r="L8" s="101" t="s">
        <v>130</v>
      </c>
      <c r="M8" s="102" t="s">
        <v>130</v>
      </c>
      <c r="N8" s="136" t="s">
        <v>130</v>
      </c>
      <c r="O8" s="99" t="s">
        <v>130</v>
      </c>
      <c r="P8" s="100" t="s">
        <v>130</v>
      </c>
      <c r="Q8" s="101" t="s">
        <v>130</v>
      </c>
    </row>
    <row r="9" spans="2:17">
      <c r="B9" s="96"/>
      <c r="C9" s="97" t="s">
        <v>26</v>
      </c>
      <c r="D9" s="98"/>
      <c r="E9" s="104" t="s">
        <v>130</v>
      </c>
      <c r="F9" s="105" t="s">
        <v>130</v>
      </c>
      <c r="G9" s="106" t="s">
        <v>130</v>
      </c>
      <c r="H9" s="107" t="s">
        <v>130</v>
      </c>
      <c r="I9" s="137" t="s">
        <v>130</v>
      </c>
      <c r="J9" s="104" t="s">
        <v>130</v>
      </c>
      <c r="K9" s="105" t="s">
        <v>130</v>
      </c>
      <c r="L9" s="106" t="s">
        <v>130</v>
      </c>
      <c r="M9" s="107" t="s">
        <v>130</v>
      </c>
      <c r="N9" s="137" t="s">
        <v>130</v>
      </c>
      <c r="O9" s="104" t="s">
        <v>130</v>
      </c>
      <c r="P9" s="105" t="s">
        <v>130</v>
      </c>
      <c r="Q9" s="106" t="s">
        <v>130</v>
      </c>
    </row>
    <row r="10" spans="2:17">
      <c r="B10" s="96"/>
      <c r="C10" s="97" t="s">
        <v>27</v>
      </c>
      <c r="D10" s="98"/>
      <c r="E10" s="108" t="s">
        <v>131</v>
      </c>
      <c r="F10" s="109" t="s">
        <v>131</v>
      </c>
      <c r="G10" s="110" t="s">
        <v>131</v>
      </c>
      <c r="H10" s="111" t="s">
        <v>131</v>
      </c>
      <c r="I10" s="138" t="s">
        <v>131</v>
      </c>
      <c r="J10" s="108" t="s">
        <v>131</v>
      </c>
      <c r="K10" s="109" t="s">
        <v>131</v>
      </c>
      <c r="L10" s="110" t="s">
        <v>131</v>
      </c>
      <c r="M10" s="111" t="s">
        <v>131</v>
      </c>
      <c r="N10" s="138" t="s">
        <v>131</v>
      </c>
      <c r="O10" s="108" t="s">
        <v>131</v>
      </c>
      <c r="P10" s="109" t="s">
        <v>131</v>
      </c>
      <c r="Q10" s="110" t="s">
        <v>131</v>
      </c>
    </row>
    <row r="11" spans="2:17">
      <c r="B11" s="96"/>
      <c r="C11" s="97" t="s">
        <v>2</v>
      </c>
      <c r="D11" s="98"/>
      <c r="E11" s="112" t="s">
        <v>84</v>
      </c>
      <c r="F11" s="113" t="s">
        <v>84</v>
      </c>
      <c r="G11" s="114" t="s">
        <v>84</v>
      </c>
      <c r="H11" s="115" t="s">
        <v>84</v>
      </c>
      <c r="I11" s="139" t="s">
        <v>84</v>
      </c>
      <c r="J11" s="112" t="s">
        <v>84</v>
      </c>
      <c r="K11" s="113" t="s">
        <v>84</v>
      </c>
      <c r="L11" s="114" t="s">
        <v>84</v>
      </c>
      <c r="M11" s="115" t="s">
        <v>84</v>
      </c>
      <c r="N11" s="139" t="s">
        <v>84</v>
      </c>
      <c r="O11" s="112" t="s">
        <v>84</v>
      </c>
      <c r="P11" s="113" t="s">
        <v>84</v>
      </c>
      <c r="Q11" s="114" t="s">
        <v>84</v>
      </c>
    </row>
    <row r="12" spans="2:17">
      <c r="B12" s="96"/>
      <c r="C12" s="97" t="s">
        <v>3</v>
      </c>
      <c r="D12" s="98"/>
      <c r="E12" s="116" t="s">
        <v>8</v>
      </c>
      <c r="F12" s="117" t="s">
        <v>8</v>
      </c>
      <c r="G12" s="118" t="s">
        <v>8</v>
      </c>
      <c r="H12" s="119" t="s">
        <v>8</v>
      </c>
      <c r="I12" s="140" t="s">
        <v>8</v>
      </c>
      <c r="J12" s="116" t="s">
        <v>8</v>
      </c>
      <c r="K12" s="117" t="s">
        <v>8</v>
      </c>
      <c r="L12" s="118" t="s">
        <v>8</v>
      </c>
      <c r="M12" s="119" t="s">
        <v>8</v>
      </c>
      <c r="N12" s="140" t="s">
        <v>8</v>
      </c>
      <c r="O12" s="116" t="s">
        <v>8</v>
      </c>
      <c r="P12" s="117" t="s">
        <v>8</v>
      </c>
      <c r="Q12" s="118" t="s">
        <v>8</v>
      </c>
    </row>
    <row r="13" spans="2:17">
      <c r="B13" s="96"/>
      <c r="C13" s="97" t="s">
        <v>28</v>
      </c>
      <c r="D13" s="98"/>
      <c r="E13" s="120">
        <v>2011</v>
      </c>
      <c r="F13" s="121">
        <f>E13+1</f>
        <v>2012</v>
      </c>
      <c r="G13" s="122">
        <f t="shared" ref="G13:Q13" si="0">F13+1</f>
        <v>2013</v>
      </c>
      <c r="H13" s="123">
        <f t="shared" si="0"/>
        <v>2014</v>
      </c>
      <c r="I13" s="141">
        <f t="shared" si="0"/>
        <v>2015</v>
      </c>
      <c r="J13" s="120">
        <f t="shared" si="0"/>
        <v>2016</v>
      </c>
      <c r="K13" s="121">
        <f t="shared" si="0"/>
        <v>2017</v>
      </c>
      <c r="L13" s="122">
        <f t="shared" si="0"/>
        <v>2018</v>
      </c>
      <c r="M13" s="123">
        <f t="shared" si="0"/>
        <v>2019</v>
      </c>
      <c r="N13" s="141">
        <f t="shared" si="0"/>
        <v>2020</v>
      </c>
      <c r="O13" s="120">
        <f t="shared" si="0"/>
        <v>2021</v>
      </c>
      <c r="P13" s="121">
        <f t="shared" si="0"/>
        <v>2022</v>
      </c>
      <c r="Q13" s="122">
        <f t="shared" si="0"/>
        <v>2023</v>
      </c>
    </row>
    <row r="14" spans="2:17">
      <c r="B14" s="96"/>
      <c r="C14" s="96"/>
      <c r="D14" s="98"/>
      <c r="E14" s="124"/>
      <c r="F14" s="124"/>
      <c r="G14" s="124"/>
      <c r="H14" s="124"/>
      <c r="I14" s="124"/>
      <c r="J14" s="124"/>
      <c r="K14" s="124"/>
      <c r="L14" s="124"/>
      <c r="O14" s="124"/>
      <c r="P14" s="124"/>
      <c r="Q14" s="124"/>
    </row>
    <row r="15" spans="2:17">
      <c r="B15" s="96"/>
      <c r="C15" s="96"/>
      <c r="D15" s="98"/>
      <c r="E15" s="124"/>
      <c r="F15" s="124"/>
      <c r="G15" s="124"/>
      <c r="H15" s="124"/>
      <c r="I15" s="124"/>
      <c r="J15" s="124"/>
      <c r="K15" s="124"/>
      <c r="L15" s="124"/>
      <c r="M15" s="124"/>
      <c r="O15" s="124"/>
      <c r="P15" s="124"/>
      <c r="Q15" s="124"/>
    </row>
    <row r="16" spans="2:17">
      <c r="B16" s="125" t="s">
        <v>29</v>
      </c>
      <c r="C16" s="125" t="s">
        <v>30</v>
      </c>
      <c r="D16" s="126"/>
      <c r="E16" s="127">
        <v>1</v>
      </c>
      <c r="F16" s="127">
        <v>2</v>
      </c>
      <c r="G16" s="127">
        <v>3</v>
      </c>
      <c r="H16" s="127">
        <v>4</v>
      </c>
      <c r="I16" s="127">
        <v>5</v>
      </c>
      <c r="J16" s="127">
        <v>6</v>
      </c>
      <c r="K16" s="127">
        <v>7</v>
      </c>
      <c r="L16" s="127">
        <v>8</v>
      </c>
      <c r="M16" s="127">
        <v>9</v>
      </c>
      <c r="N16" s="127">
        <v>10</v>
      </c>
      <c r="O16" s="127">
        <v>11</v>
      </c>
      <c r="P16" s="127">
        <v>12</v>
      </c>
      <c r="Q16" s="127">
        <v>13</v>
      </c>
    </row>
    <row r="17" spans="2:17">
      <c r="B17" s="128">
        <v>1</v>
      </c>
      <c r="C17" s="129" t="s">
        <v>31</v>
      </c>
      <c r="D17" s="98"/>
      <c r="E17" s="143">
        <v>36.700000000000003</v>
      </c>
      <c r="F17" s="143">
        <v>52.2</v>
      </c>
      <c r="G17" s="143">
        <v>45.4</v>
      </c>
      <c r="H17" s="143">
        <v>48.2</v>
      </c>
      <c r="I17" s="143">
        <v>54.6</v>
      </c>
      <c r="J17" s="143">
        <v>56.1</v>
      </c>
      <c r="K17" s="145">
        <v>54.2</v>
      </c>
      <c r="L17" s="145">
        <v>37.299999999999997</v>
      </c>
      <c r="M17" s="145">
        <v>42.6</v>
      </c>
      <c r="N17" s="144">
        <v>44.3</v>
      </c>
      <c r="O17" s="143">
        <v>46.8</v>
      </c>
      <c r="P17" s="143">
        <v>44.1</v>
      </c>
      <c r="Q17" s="143">
        <v>49.7</v>
      </c>
    </row>
    <row r="18" spans="2:17">
      <c r="B18" s="128">
        <v>2</v>
      </c>
      <c r="C18" s="129" t="s">
        <v>32</v>
      </c>
      <c r="D18" s="98"/>
      <c r="E18" s="143">
        <v>39.5</v>
      </c>
      <c r="F18" s="143">
        <v>47.5</v>
      </c>
      <c r="G18" s="143">
        <v>46.4</v>
      </c>
      <c r="H18" s="143">
        <v>41.5</v>
      </c>
      <c r="I18" s="143">
        <v>43.1</v>
      </c>
      <c r="J18" s="143">
        <v>39.200000000000003</v>
      </c>
      <c r="K18" s="145">
        <v>39.799999999999997</v>
      </c>
      <c r="L18" s="145">
        <v>25</v>
      </c>
      <c r="M18" s="145">
        <v>30.3</v>
      </c>
      <c r="N18" s="144">
        <v>34</v>
      </c>
      <c r="O18" s="143">
        <v>29.5</v>
      </c>
      <c r="P18" s="143">
        <v>22.2</v>
      </c>
      <c r="Q18" s="143">
        <v>28.2</v>
      </c>
    </row>
    <row r="19" spans="2:17">
      <c r="B19" s="128">
        <v>3</v>
      </c>
      <c r="C19" s="129" t="s">
        <v>33</v>
      </c>
      <c r="D19" s="98"/>
      <c r="E19" s="143">
        <v>60.4</v>
      </c>
      <c r="F19" s="143">
        <v>75.099999999999994</v>
      </c>
      <c r="G19" s="143">
        <v>69.2</v>
      </c>
      <c r="H19" s="143">
        <v>59</v>
      </c>
      <c r="I19" s="143">
        <v>36.799999999999997</v>
      </c>
      <c r="J19" s="143">
        <v>52.5</v>
      </c>
      <c r="K19" s="145">
        <v>36.799999999999997</v>
      </c>
      <c r="L19" s="145">
        <v>33.799999999999997</v>
      </c>
      <c r="M19" s="145">
        <v>50.4</v>
      </c>
      <c r="N19" s="144">
        <v>63.2</v>
      </c>
      <c r="O19" s="143">
        <v>64.400000000000006</v>
      </c>
      <c r="P19" s="143">
        <v>63.9</v>
      </c>
      <c r="Q19" s="143">
        <v>64.8</v>
      </c>
    </row>
    <row r="20" spans="2:17">
      <c r="B20" s="128">
        <v>4</v>
      </c>
      <c r="C20" s="129" t="s">
        <v>34</v>
      </c>
      <c r="D20" s="98"/>
      <c r="E20" s="143">
        <v>43.3</v>
      </c>
      <c r="F20" s="143">
        <v>53.1</v>
      </c>
      <c r="G20" s="143">
        <v>40.200000000000003</v>
      </c>
      <c r="H20" s="143">
        <v>38.700000000000003</v>
      </c>
      <c r="I20" s="143">
        <v>42.2</v>
      </c>
      <c r="J20" s="143">
        <v>40.799999999999997</v>
      </c>
      <c r="K20" s="145">
        <v>37.4</v>
      </c>
      <c r="L20" s="145">
        <v>39.5</v>
      </c>
      <c r="M20" s="145">
        <v>35.200000000000003</v>
      </c>
      <c r="N20" s="144">
        <v>42.1</v>
      </c>
      <c r="O20" s="143">
        <v>43.4</v>
      </c>
      <c r="P20" s="143">
        <v>44.4</v>
      </c>
      <c r="Q20" s="143">
        <v>35.5</v>
      </c>
    </row>
    <row r="21" spans="2:17">
      <c r="B21" s="128">
        <v>5</v>
      </c>
      <c r="C21" s="129" t="s">
        <v>35</v>
      </c>
      <c r="D21" s="98"/>
      <c r="E21" s="143">
        <v>33.4</v>
      </c>
      <c r="F21" s="143">
        <v>24.1</v>
      </c>
      <c r="G21" s="143">
        <v>16.899999999999999</v>
      </c>
      <c r="H21" s="143">
        <v>19.899999999999999</v>
      </c>
      <c r="I21" s="143">
        <v>21.8</v>
      </c>
      <c r="J21" s="143">
        <v>39.9</v>
      </c>
      <c r="K21" s="145">
        <v>40.200000000000003</v>
      </c>
      <c r="L21" s="145">
        <v>34.299999999999997</v>
      </c>
      <c r="M21" s="145">
        <v>40.700000000000003</v>
      </c>
      <c r="N21" s="144">
        <v>45.3</v>
      </c>
      <c r="O21" s="143">
        <v>42.3</v>
      </c>
      <c r="P21" s="143">
        <v>47.5</v>
      </c>
      <c r="Q21" s="143">
        <v>53.7</v>
      </c>
    </row>
    <row r="22" spans="2:17">
      <c r="B22" s="128">
        <v>6</v>
      </c>
      <c r="C22" s="129" t="s">
        <v>36</v>
      </c>
      <c r="D22" s="98"/>
      <c r="E22" s="143">
        <v>32.6</v>
      </c>
      <c r="F22" s="143">
        <v>28</v>
      </c>
      <c r="G22" s="143">
        <v>28.2</v>
      </c>
      <c r="H22" s="143">
        <v>41.7</v>
      </c>
      <c r="I22" s="143">
        <v>42.5</v>
      </c>
      <c r="J22" s="143">
        <v>26.8</v>
      </c>
      <c r="K22" s="145">
        <v>24.9</v>
      </c>
      <c r="L22" s="145">
        <v>18.399999999999999</v>
      </c>
      <c r="M22" s="145">
        <v>20.3</v>
      </c>
      <c r="N22" s="144">
        <v>25.4</v>
      </c>
      <c r="O22" s="143">
        <v>25.6</v>
      </c>
      <c r="P22" s="143">
        <v>13</v>
      </c>
      <c r="Q22" s="143">
        <v>18.100000000000001</v>
      </c>
    </row>
    <row r="23" spans="2:17">
      <c r="B23" s="128">
        <v>7</v>
      </c>
      <c r="C23" s="129" t="s">
        <v>37</v>
      </c>
      <c r="D23" s="98"/>
      <c r="E23" s="143">
        <v>57.1</v>
      </c>
      <c r="F23" s="143">
        <v>57.5</v>
      </c>
      <c r="G23" s="143">
        <v>45.7</v>
      </c>
      <c r="H23" s="143">
        <v>36</v>
      </c>
      <c r="I23" s="143">
        <v>39.200000000000003</v>
      </c>
      <c r="J23" s="143">
        <v>39.700000000000003</v>
      </c>
      <c r="K23" s="145">
        <v>37.799999999999997</v>
      </c>
      <c r="L23" s="145">
        <v>25.9</v>
      </c>
      <c r="M23" s="145">
        <v>28.5</v>
      </c>
      <c r="N23" s="144">
        <v>31.7</v>
      </c>
      <c r="O23" s="143">
        <v>31.3</v>
      </c>
      <c r="P23" s="143">
        <v>24.5</v>
      </c>
      <c r="Q23" s="143">
        <v>29.2</v>
      </c>
    </row>
    <row r="24" spans="2:17">
      <c r="B24" s="128">
        <v>8</v>
      </c>
      <c r="C24" s="129" t="s">
        <v>38</v>
      </c>
      <c r="D24" s="98"/>
      <c r="E24" s="143">
        <v>8.5</v>
      </c>
      <c r="F24" s="143">
        <v>15.8</v>
      </c>
      <c r="G24" s="143">
        <v>18.5</v>
      </c>
      <c r="H24" s="143">
        <v>22.2</v>
      </c>
      <c r="I24" s="143">
        <v>25.1</v>
      </c>
      <c r="J24" s="143">
        <v>33.1</v>
      </c>
      <c r="K24" s="145">
        <v>22.7</v>
      </c>
      <c r="L24" s="145">
        <v>18</v>
      </c>
      <c r="M24" s="145">
        <v>17.7</v>
      </c>
      <c r="N24" s="144">
        <v>23.2</v>
      </c>
      <c r="O24" s="143">
        <v>24.4</v>
      </c>
      <c r="P24" s="143">
        <v>26.1</v>
      </c>
      <c r="Q24" s="143">
        <v>20.5</v>
      </c>
    </row>
    <row r="25" spans="2:17">
      <c r="B25" s="128">
        <v>9</v>
      </c>
      <c r="C25" s="129" t="s">
        <v>39</v>
      </c>
      <c r="D25" s="98"/>
      <c r="E25" s="143">
        <v>23.5</v>
      </c>
      <c r="F25" s="143">
        <v>28.1</v>
      </c>
      <c r="G25" s="143">
        <v>26.2</v>
      </c>
      <c r="H25" s="143">
        <v>22.1</v>
      </c>
      <c r="I25" s="143">
        <v>20.399999999999999</v>
      </c>
      <c r="J25" s="143">
        <v>15.1</v>
      </c>
      <c r="K25" s="145">
        <v>13.4</v>
      </c>
      <c r="L25" s="145">
        <v>11</v>
      </c>
      <c r="M25" s="145">
        <v>9.9</v>
      </c>
      <c r="N25" s="144">
        <v>13.6</v>
      </c>
      <c r="O25" s="143">
        <v>13.9</v>
      </c>
      <c r="P25" s="143">
        <v>16.3</v>
      </c>
      <c r="Q25" s="143">
        <v>19</v>
      </c>
    </row>
    <row r="26" spans="2:17">
      <c r="B26" s="128">
        <v>10</v>
      </c>
      <c r="C26" s="129" t="s">
        <v>40</v>
      </c>
      <c r="D26" s="98"/>
      <c r="E26" s="143">
        <v>9.6</v>
      </c>
      <c r="F26" s="143">
        <v>15.9</v>
      </c>
      <c r="G26" s="143">
        <v>19.5</v>
      </c>
      <c r="H26" s="143">
        <v>23.6</v>
      </c>
      <c r="I26" s="143">
        <v>29.9</v>
      </c>
      <c r="J26" s="143">
        <v>41</v>
      </c>
      <c r="K26" s="145">
        <v>37.200000000000003</v>
      </c>
      <c r="L26" s="145">
        <v>35.9</v>
      </c>
      <c r="M26" s="145">
        <v>32.6</v>
      </c>
      <c r="N26" s="144">
        <v>41.7</v>
      </c>
      <c r="O26" s="143">
        <v>37</v>
      </c>
      <c r="P26" s="143">
        <v>41.2</v>
      </c>
      <c r="Q26" s="143">
        <v>45.6</v>
      </c>
    </row>
    <row r="27" spans="2:17">
      <c r="B27" s="128">
        <v>11</v>
      </c>
      <c r="C27" s="129" t="s">
        <v>41</v>
      </c>
      <c r="D27" s="98"/>
      <c r="E27" s="143">
        <v>44.7</v>
      </c>
      <c r="F27" s="143">
        <v>42.4</v>
      </c>
      <c r="G27" s="143">
        <v>37.9</v>
      </c>
      <c r="H27" s="143">
        <v>31.8</v>
      </c>
      <c r="I27" s="143">
        <v>31.1</v>
      </c>
      <c r="J27" s="143">
        <v>37.200000000000003</v>
      </c>
      <c r="K27" s="145">
        <v>23.3</v>
      </c>
      <c r="L27" s="145">
        <v>13.9</v>
      </c>
      <c r="M27" s="145">
        <v>10.4</v>
      </c>
      <c r="N27" s="144">
        <v>14.3</v>
      </c>
      <c r="O27" s="143">
        <v>14.1</v>
      </c>
      <c r="P27" s="143">
        <v>10.8</v>
      </c>
      <c r="Q27" s="143">
        <v>14.7</v>
      </c>
    </row>
    <row r="28" spans="2:17">
      <c r="B28" s="128">
        <v>12</v>
      </c>
      <c r="C28" s="129" t="s">
        <v>42</v>
      </c>
      <c r="D28" s="98"/>
      <c r="E28" s="143">
        <v>22.8</v>
      </c>
      <c r="F28" s="143">
        <v>21.4</v>
      </c>
      <c r="G28" s="143">
        <v>9.6</v>
      </c>
      <c r="H28" s="143">
        <v>18.899999999999999</v>
      </c>
      <c r="I28" s="143">
        <v>11.5</v>
      </c>
      <c r="J28" s="143">
        <v>13</v>
      </c>
      <c r="K28" s="145">
        <v>14.1</v>
      </c>
      <c r="L28" s="145">
        <v>13.5</v>
      </c>
      <c r="M28" s="145">
        <v>12.9</v>
      </c>
      <c r="N28" s="144">
        <v>10.9</v>
      </c>
      <c r="O28" s="143">
        <v>20.100000000000001</v>
      </c>
      <c r="P28" s="143">
        <v>23.1</v>
      </c>
      <c r="Q28" s="143">
        <v>20.6</v>
      </c>
    </row>
    <row r="29" spans="2:17">
      <c r="B29" s="128">
        <v>13</v>
      </c>
      <c r="C29" s="129" t="s">
        <v>43</v>
      </c>
      <c r="D29" s="98"/>
      <c r="E29" s="143">
        <v>40.1</v>
      </c>
      <c r="F29" s="143">
        <v>47.4</v>
      </c>
      <c r="G29" s="143">
        <v>39.299999999999997</v>
      </c>
      <c r="H29" s="143">
        <v>31.5</v>
      </c>
      <c r="I29" s="143">
        <v>34.799999999999997</v>
      </c>
      <c r="J29" s="143">
        <v>40.6</v>
      </c>
      <c r="K29" s="145">
        <v>43.3</v>
      </c>
      <c r="L29" s="145">
        <v>32.4</v>
      </c>
      <c r="M29" s="145">
        <v>31.7</v>
      </c>
      <c r="N29" s="144">
        <v>32.5</v>
      </c>
      <c r="O29" s="143">
        <v>32.9</v>
      </c>
      <c r="P29" s="143">
        <v>34.6</v>
      </c>
      <c r="Q29" s="143">
        <v>35.6</v>
      </c>
    </row>
    <row r="30" spans="2:17">
      <c r="B30" s="128">
        <v>14</v>
      </c>
      <c r="C30" s="129" t="s">
        <v>44</v>
      </c>
      <c r="D30" s="98"/>
      <c r="E30" s="143">
        <v>26.8</v>
      </c>
      <c r="F30" s="143">
        <v>37.9</v>
      </c>
      <c r="G30" s="143">
        <v>23.3</v>
      </c>
      <c r="H30" s="143">
        <v>31</v>
      </c>
      <c r="I30" s="143">
        <v>28.9</v>
      </c>
      <c r="J30" s="143">
        <v>29.7</v>
      </c>
      <c r="K30" s="145">
        <v>33.1</v>
      </c>
      <c r="L30" s="145">
        <v>25.4</v>
      </c>
      <c r="M30" s="145">
        <v>21.1</v>
      </c>
      <c r="N30" s="144">
        <v>16.100000000000001</v>
      </c>
      <c r="O30" s="143">
        <v>22.6</v>
      </c>
      <c r="P30" s="143">
        <v>19.600000000000001</v>
      </c>
      <c r="Q30" s="143">
        <v>19.899999999999999</v>
      </c>
    </row>
    <row r="31" spans="2:17">
      <c r="B31" s="128">
        <v>15</v>
      </c>
      <c r="C31" s="129" t="s">
        <v>45</v>
      </c>
      <c r="D31" s="98"/>
      <c r="E31" s="143">
        <v>15.2</v>
      </c>
      <c r="F31" s="143">
        <v>14.4</v>
      </c>
      <c r="G31" s="143">
        <v>8.3000000000000007</v>
      </c>
      <c r="H31" s="143">
        <v>6.4</v>
      </c>
      <c r="I31" s="143">
        <v>7.9</v>
      </c>
      <c r="J31" s="143">
        <v>7.9</v>
      </c>
      <c r="K31" s="145">
        <v>8.6</v>
      </c>
      <c r="L31" s="145">
        <v>7.7</v>
      </c>
      <c r="M31" s="145">
        <v>10.1</v>
      </c>
      <c r="N31" s="144">
        <v>7.3</v>
      </c>
      <c r="O31" s="143">
        <v>8.1999999999999993</v>
      </c>
      <c r="P31" s="143">
        <v>8.8000000000000007</v>
      </c>
      <c r="Q31" s="143">
        <v>10</v>
      </c>
    </row>
    <row r="32" spans="2:17">
      <c r="B32" s="128">
        <v>16</v>
      </c>
      <c r="C32" s="129" t="s">
        <v>46</v>
      </c>
      <c r="D32" s="98"/>
      <c r="E32" s="143">
        <v>21.4</v>
      </c>
      <c r="F32" s="143">
        <v>22.3</v>
      </c>
      <c r="G32" s="143">
        <v>16.5</v>
      </c>
      <c r="H32" s="143">
        <v>16.3</v>
      </c>
      <c r="I32" s="143">
        <v>17.7</v>
      </c>
      <c r="J32" s="143">
        <v>25.1</v>
      </c>
      <c r="K32" s="145">
        <v>19.2</v>
      </c>
      <c r="L32" s="145">
        <v>14.6</v>
      </c>
      <c r="M32" s="145">
        <v>16</v>
      </c>
      <c r="N32" s="144">
        <v>14</v>
      </c>
      <c r="O32" s="143">
        <v>17.399999999999999</v>
      </c>
      <c r="P32" s="143">
        <v>14.6</v>
      </c>
      <c r="Q32" s="143">
        <v>17.899999999999999</v>
      </c>
    </row>
    <row r="33" spans="2:17">
      <c r="B33" s="128">
        <v>17</v>
      </c>
      <c r="C33" s="129" t="s">
        <v>47</v>
      </c>
      <c r="D33" s="98"/>
      <c r="E33" s="143">
        <v>18.100000000000001</v>
      </c>
      <c r="F33" s="143">
        <v>17.7</v>
      </c>
      <c r="G33" s="143">
        <v>12.5</v>
      </c>
      <c r="H33" s="143">
        <v>10.6</v>
      </c>
      <c r="I33" s="143">
        <v>12.3</v>
      </c>
      <c r="J33" s="143">
        <v>14.7</v>
      </c>
      <c r="K33" s="145">
        <v>12.8</v>
      </c>
      <c r="L33" s="145">
        <v>12.6</v>
      </c>
      <c r="M33" s="145">
        <v>10.7</v>
      </c>
      <c r="N33" s="144">
        <v>11.6</v>
      </c>
      <c r="O33" s="143">
        <v>11.9</v>
      </c>
      <c r="P33" s="143">
        <v>12.2</v>
      </c>
      <c r="Q33" s="143">
        <v>12</v>
      </c>
    </row>
    <row r="34" spans="2:17">
      <c r="B34" s="128">
        <v>18</v>
      </c>
      <c r="C34" s="129" t="s">
        <v>48</v>
      </c>
      <c r="D34" s="98"/>
      <c r="E34" s="143">
        <v>18</v>
      </c>
      <c r="F34" s="143">
        <v>26.2</v>
      </c>
      <c r="G34" s="143">
        <v>42.6</v>
      </c>
      <c r="H34" s="143">
        <v>47.1</v>
      </c>
      <c r="I34" s="143">
        <v>40.1</v>
      </c>
      <c r="J34" s="143">
        <v>47.9</v>
      </c>
      <c r="K34" s="145">
        <v>39.6</v>
      </c>
      <c r="L34" s="145">
        <v>15.4</v>
      </c>
      <c r="M34" s="145">
        <v>37.6</v>
      </c>
      <c r="N34" s="144">
        <v>46.3</v>
      </c>
      <c r="O34" s="143">
        <v>44.6</v>
      </c>
      <c r="P34" s="143">
        <v>43.8</v>
      </c>
      <c r="Q34" s="143">
        <v>52.2</v>
      </c>
    </row>
    <row r="35" spans="2:17">
      <c r="B35" s="128">
        <v>19</v>
      </c>
      <c r="C35" s="129" t="s">
        <v>49</v>
      </c>
      <c r="D35" s="98"/>
      <c r="E35" s="143">
        <v>15</v>
      </c>
      <c r="F35" s="143">
        <v>12.6</v>
      </c>
      <c r="G35" s="143">
        <v>19.600000000000001</v>
      </c>
      <c r="H35" s="143">
        <v>25.6</v>
      </c>
      <c r="I35" s="143">
        <v>27.4</v>
      </c>
      <c r="J35" s="143">
        <v>25</v>
      </c>
      <c r="K35" s="145">
        <v>28.3</v>
      </c>
      <c r="L35" s="145">
        <v>23.3</v>
      </c>
      <c r="M35" s="145">
        <v>17.399999999999999</v>
      </c>
      <c r="N35" s="144">
        <v>27.6</v>
      </c>
      <c r="O35" s="143">
        <v>37.1</v>
      </c>
      <c r="P35" s="143">
        <v>31</v>
      </c>
      <c r="Q35" s="143">
        <v>32.1</v>
      </c>
    </row>
    <row r="36" spans="2:17">
      <c r="B36" s="128">
        <v>20</v>
      </c>
      <c r="C36" s="129" t="s">
        <v>50</v>
      </c>
      <c r="D36" s="98"/>
      <c r="E36" s="143">
        <v>24.3</v>
      </c>
      <c r="F36" s="143">
        <v>33.5</v>
      </c>
      <c r="G36" s="143">
        <v>31.1</v>
      </c>
      <c r="H36" s="143">
        <v>20.6</v>
      </c>
      <c r="I36" s="143">
        <v>19.8</v>
      </c>
      <c r="J36" s="143">
        <v>22.1</v>
      </c>
      <c r="K36" s="145">
        <v>22.9</v>
      </c>
      <c r="L36" s="145">
        <v>21.8</v>
      </c>
      <c r="M36" s="145">
        <v>24</v>
      </c>
      <c r="N36" s="144">
        <v>21.3</v>
      </c>
      <c r="O36" s="143">
        <v>23.9</v>
      </c>
      <c r="P36" s="143">
        <v>26</v>
      </c>
      <c r="Q36" s="143">
        <v>23.1</v>
      </c>
    </row>
    <row r="37" spans="2:17">
      <c r="B37" s="128">
        <v>21</v>
      </c>
      <c r="C37" s="129" t="s">
        <v>51</v>
      </c>
      <c r="D37" s="98"/>
      <c r="E37" s="143">
        <v>32.5</v>
      </c>
      <c r="F37" s="143">
        <v>37.9</v>
      </c>
      <c r="G37" s="143">
        <v>32.1</v>
      </c>
      <c r="H37" s="143">
        <v>34</v>
      </c>
      <c r="I37" s="143">
        <v>28.5</v>
      </c>
      <c r="J37" s="143">
        <v>28.2</v>
      </c>
      <c r="K37" s="145">
        <v>28.8</v>
      </c>
      <c r="L37" s="145">
        <v>16.7</v>
      </c>
      <c r="M37" s="145">
        <v>10.5</v>
      </c>
      <c r="N37" s="144">
        <v>10.1</v>
      </c>
      <c r="O37" s="143">
        <v>12</v>
      </c>
      <c r="P37" s="143">
        <v>19</v>
      </c>
      <c r="Q37" s="143">
        <v>20.7</v>
      </c>
    </row>
    <row r="38" spans="2:17">
      <c r="B38" s="128">
        <v>22</v>
      </c>
      <c r="C38" s="129" t="s">
        <v>52</v>
      </c>
      <c r="D38" s="98"/>
      <c r="E38" s="143">
        <v>66.8</v>
      </c>
      <c r="F38" s="143">
        <v>67.7</v>
      </c>
      <c r="G38" s="143">
        <v>55.9</v>
      </c>
      <c r="H38" s="143">
        <v>59.3</v>
      </c>
      <c r="I38" s="143">
        <v>45.9</v>
      </c>
      <c r="J38" s="143">
        <v>35.5</v>
      </c>
      <c r="K38" s="145">
        <v>43.4</v>
      </c>
      <c r="L38" s="145">
        <v>33.6</v>
      </c>
      <c r="M38" s="145">
        <v>35.6</v>
      </c>
      <c r="N38" s="144">
        <v>48.7</v>
      </c>
      <c r="O38" s="143">
        <v>38.5</v>
      </c>
      <c r="P38" s="143">
        <v>41.7</v>
      </c>
      <c r="Q38" s="143">
        <v>42.4</v>
      </c>
    </row>
    <row r="39" spans="2:17">
      <c r="B39" s="128">
        <v>23</v>
      </c>
      <c r="C39" s="129" t="s">
        <v>53</v>
      </c>
      <c r="D39" s="98"/>
      <c r="E39" s="143">
        <v>33.6</v>
      </c>
      <c r="F39" s="143">
        <v>37.9</v>
      </c>
      <c r="G39" s="143">
        <v>27.7</v>
      </c>
      <c r="H39" s="143">
        <v>30.4</v>
      </c>
      <c r="I39" s="143">
        <v>34.9</v>
      </c>
      <c r="J39" s="143">
        <v>37.6</v>
      </c>
      <c r="K39" s="145">
        <v>29.2</v>
      </c>
      <c r="L39" s="145">
        <v>23.8</v>
      </c>
      <c r="M39" s="145">
        <v>16.3</v>
      </c>
      <c r="N39" s="144">
        <v>15</v>
      </c>
      <c r="O39" s="143">
        <v>20.5</v>
      </c>
      <c r="P39" s="143">
        <v>19.7</v>
      </c>
      <c r="Q39" s="143">
        <v>20.9</v>
      </c>
    </row>
    <row r="40" spans="2:17">
      <c r="B40" s="128">
        <v>24</v>
      </c>
      <c r="C40" s="129" t="s">
        <v>54</v>
      </c>
      <c r="D40" s="98"/>
      <c r="E40" s="143">
        <v>20.3</v>
      </c>
      <c r="F40" s="143">
        <v>35</v>
      </c>
      <c r="G40" s="143">
        <v>19.3</v>
      </c>
      <c r="H40" s="143">
        <v>24.9</v>
      </c>
      <c r="I40" s="143">
        <v>27.9</v>
      </c>
      <c r="J40" s="143">
        <v>24.3</v>
      </c>
      <c r="K40" s="145">
        <v>22.3</v>
      </c>
      <c r="L40" s="145">
        <v>15.2</v>
      </c>
      <c r="M40" s="145">
        <v>19.3</v>
      </c>
      <c r="N40" s="144">
        <v>17.7</v>
      </c>
      <c r="O40" s="143">
        <v>15.6</v>
      </c>
      <c r="P40" s="143">
        <v>22.2</v>
      </c>
      <c r="Q40" s="143">
        <v>22</v>
      </c>
    </row>
    <row r="41" spans="2:17">
      <c r="B41" s="128">
        <v>25</v>
      </c>
      <c r="C41" s="129" t="s">
        <v>55</v>
      </c>
      <c r="D41" s="98"/>
      <c r="E41" s="143">
        <v>17.7</v>
      </c>
      <c r="F41" s="143">
        <v>20.8</v>
      </c>
      <c r="G41" s="143">
        <v>21.4</v>
      </c>
      <c r="H41" s="143">
        <v>26.5</v>
      </c>
      <c r="I41" s="143">
        <v>26.8</v>
      </c>
      <c r="J41" s="143">
        <v>26.3</v>
      </c>
      <c r="K41" s="145">
        <v>24.4</v>
      </c>
      <c r="L41" s="145">
        <v>26.6</v>
      </c>
      <c r="M41" s="145">
        <v>34.200000000000003</v>
      </c>
      <c r="N41" s="144">
        <v>32.1</v>
      </c>
      <c r="O41" s="143">
        <v>38.5</v>
      </c>
      <c r="P41" s="143">
        <v>41.4</v>
      </c>
      <c r="Q41" s="143">
        <v>36</v>
      </c>
    </row>
    <row r="42" spans="2:17">
      <c r="B42" s="128">
        <v>26</v>
      </c>
      <c r="C42" s="129" t="s">
        <v>56</v>
      </c>
      <c r="D42" s="98"/>
      <c r="E42" s="143">
        <v>53.3</v>
      </c>
      <c r="F42" s="143">
        <v>57.1</v>
      </c>
      <c r="G42" s="143">
        <v>47.3</v>
      </c>
      <c r="H42" s="143">
        <v>41.6</v>
      </c>
      <c r="I42" s="143">
        <v>36.6</v>
      </c>
      <c r="J42" s="143">
        <v>47.6</v>
      </c>
      <c r="K42" s="145">
        <v>41.8</v>
      </c>
      <c r="L42" s="145">
        <v>32.299999999999997</v>
      </c>
      <c r="M42" s="145">
        <v>29.5</v>
      </c>
      <c r="N42" s="144">
        <v>29.8</v>
      </c>
      <c r="O42" s="143">
        <v>21.7</v>
      </c>
      <c r="P42" s="143">
        <v>18.899999999999999</v>
      </c>
      <c r="Q42" s="143">
        <v>22.1</v>
      </c>
    </row>
    <row r="43" spans="2:17">
      <c r="B43" s="128">
        <v>27</v>
      </c>
      <c r="C43" s="129" t="s">
        <v>57</v>
      </c>
      <c r="D43" s="98"/>
      <c r="E43" s="143">
        <v>20.3</v>
      </c>
      <c r="F43" s="143">
        <v>27.1</v>
      </c>
      <c r="G43" s="143">
        <v>15</v>
      </c>
      <c r="H43" s="143">
        <v>13.2</v>
      </c>
      <c r="I43" s="143">
        <v>10</v>
      </c>
      <c r="J43" s="143">
        <v>10.7</v>
      </c>
      <c r="K43" s="145">
        <v>10.3</v>
      </c>
      <c r="L43" s="145">
        <v>6.8</v>
      </c>
      <c r="M43" s="145">
        <v>9.1999999999999993</v>
      </c>
      <c r="N43" s="144">
        <v>9.5</v>
      </c>
      <c r="O43" s="143">
        <v>14.4</v>
      </c>
      <c r="P43" s="143">
        <v>14.4</v>
      </c>
      <c r="Q43" s="143">
        <v>20.8</v>
      </c>
    </row>
    <row r="44" spans="2:17">
      <c r="B44" s="128">
        <v>28</v>
      </c>
      <c r="C44" s="129" t="s">
        <v>58</v>
      </c>
      <c r="D44" s="98"/>
      <c r="E44" s="143">
        <v>13.9</v>
      </c>
      <c r="F44" s="143">
        <v>14.3</v>
      </c>
      <c r="G44" s="143">
        <v>13.5</v>
      </c>
      <c r="H44" s="143">
        <v>13.4</v>
      </c>
      <c r="I44" s="143">
        <v>11</v>
      </c>
      <c r="J44" s="143">
        <v>12.4</v>
      </c>
      <c r="K44" s="145">
        <v>13.3</v>
      </c>
      <c r="L44" s="145">
        <v>12.7</v>
      </c>
      <c r="M44" s="145">
        <v>15.1</v>
      </c>
      <c r="N44" s="144">
        <v>18.399999999999999</v>
      </c>
      <c r="O44" s="143">
        <v>22.2</v>
      </c>
      <c r="P44" s="143">
        <v>20.6</v>
      </c>
      <c r="Q44" s="143">
        <v>23.1</v>
      </c>
    </row>
    <row r="45" spans="2:17">
      <c r="B45" s="128">
        <v>29</v>
      </c>
      <c r="C45" s="129" t="s">
        <v>59</v>
      </c>
      <c r="D45" s="98"/>
      <c r="E45" s="143">
        <v>55.7</v>
      </c>
      <c r="F45" s="143">
        <v>58.2</v>
      </c>
      <c r="G45" s="143">
        <v>45.8</v>
      </c>
      <c r="H45" s="143">
        <v>36.6</v>
      </c>
      <c r="I45" s="143">
        <v>39.6</v>
      </c>
      <c r="J45" s="143">
        <v>42.7</v>
      </c>
      <c r="K45" s="145">
        <v>38.9</v>
      </c>
      <c r="L45" s="145">
        <v>30</v>
      </c>
      <c r="M45" s="145">
        <v>27.9</v>
      </c>
      <c r="N45" s="144">
        <v>29.3</v>
      </c>
      <c r="O45" s="143">
        <v>33.5</v>
      </c>
      <c r="P45" s="143">
        <v>37.5</v>
      </c>
      <c r="Q45" s="143">
        <v>34.799999999999997</v>
      </c>
    </row>
    <row r="46" spans="2:17">
      <c r="B46" s="128">
        <v>30</v>
      </c>
      <c r="C46" s="129" t="s">
        <v>60</v>
      </c>
      <c r="D46" s="98"/>
      <c r="E46" s="143">
        <v>31</v>
      </c>
      <c r="F46" s="143">
        <v>25.7</v>
      </c>
      <c r="G46" s="143">
        <v>22</v>
      </c>
      <c r="H46" s="143">
        <v>16.899999999999999</v>
      </c>
      <c r="I46" s="143">
        <v>17.600000000000001</v>
      </c>
      <c r="J46" s="143">
        <v>12.1</v>
      </c>
      <c r="K46" s="145">
        <v>8.6999999999999993</v>
      </c>
      <c r="L46" s="145">
        <v>9.6999999999999993</v>
      </c>
      <c r="M46" s="145">
        <v>11.4</v>
      </c>
      <c r="N46" s="144">
        <v>12.6</v>
      </c>
      <c r="O46" s="143">
        <v>15.3</v>
      </c>
      <c r="P46" s="143">
        <v>18.5</v>
      </c>
      <c r="Q46" s="143">
        <v>17.5</v>
      </c>
    </row>
    <row r="47" spans="2:17">
      <c r="B47" s="128">
        <v>31</v>
      </c>
      <c r="C47" s="129" t="s">
        <v>61</v>
      </c>
      <c r="D47" s="98"/>
      <c r="E47" s="143">
        <v>72.3</v>
      </c>
      <c r="F47" s="143">
        <v>79.900000000000006</v>
      </c>
      <c r="G47" s="143">
        <v>67</v>
      </c>
      <c r="H47" s="143">
        <v>69.599999999999994</v>
      </c>
      <c r="I47" s="143">
        <v>65.099999999999994</v>
      </c>
      <c r="J47" s="143">
        <v>67.099999999999994</v>
      </c>
      <c r="K47" s="145">
        <v>70.400000000000006</v>
      </c>
      <c r="L47" s="145">
        <v>66.599999999999994</v>
      </c>
      <c r="M47" s="145">
        <v>60.7</v>
      </c>
      <c r="N47" s="144">
        <v>72.3</v>
      </c>
      <c r="O47" s="143">
        <v>71.900000000000006</v>
      </c>
      <c r="P47" s="143">
        <v>68.5</v>
      </c>
      <c r="Q47" s="143">
        <v>61.9</v>
      </c>
    </row>
    <row r="48" spans="2:17">
      <c r="B48" s="128">
        <v>32</v>
      </c>
      <c r="C48" s="129" t="s">
        <v>62</v>
      </c>
      <c r="D48" s="98"/>
      <c r="E48" s="143">
        <v>16</v>
      </c>
      <c r="F48" s="143">
        <v>18.399999999999999</v>
      </c>
      <c r="G48" s="143">
        <v>14.6</v>
      </c>
      <c r="H48" s="143">
        <v>18.5</v>
      </c>
      <c r="I48" s="143">
        <v>15.5</v>
      </c>
      <c r="J48" s="143">
        <v>15</v>
      </c>
      <c r="K48" s="145">
        <v>14.6</v>
      </c>
      <c r="L48" s="145">
        <v>8.9</v>
      </c>
      <c r="M48" s="145">
        <v>16.399999999999999</v>
      </c>
      <c r="N48" s="144">
        <v>14.9</v>
      </c>
      <c r="O48" s="143">
        <v>14.5</v>
      </c>
      <c r="P48" s="143">
        <v>8.3000000000000007</v>
      </c>
      <c r="Q48" s="143">
        <v>7.8</v>
      </c>
    </row>
    <row r="49" spans="2:19">
      <c r="B49" s="96"/>
      <c r="C49" s="96"/>
      <c r="D49" s="98"/>
      <c r="E49" s="124"/>
      <c r="F49" s="124"/>
      <c r="G49" s="124"/>
      <c r="H49" s="124"/>
      <c r="I49" s="124"/>
      <c r="J49" s="124"/>
      <c r="K49" s="124"/>
      <c r="L49" s="124"/>
      <c r="M49" s="124"/>
      <c r="O49" s="124"/>
      <c r="P49" s="124"/>
      <c r="Q49" s="124"/>
    </row>
    <row r="50" spans="2:19">
      <c r="B50" s="96"/>
      <c r="C50" s="96"/>
      <c r="D50" s="98"/>
      <c r="E50" s="124"/>
      <c r="F50" s="124"/>
      <c r="G50" s="124"/>
      <c r="H50" s="124"/>
      <c r="I50" s="124"/>
      <c r="J50" s="124"/>
      <c r="K50" s="124"/>
      <c r="L50" s="124"/>
      <c r="M50" s="124"/>
      <c r="O50" s="124"/>
      <c r="P50" s="124"/>
      <c r="Q50" s="124"/>
    </row>
    <row r="51" spans="2:19">
      <c r="B51" s="96"/>
      <c r="C51" s="96"/>
      <c r="D51" s="98"/>
      <c r="E51" s="124"/>
      <c r="F51" s="124"/>
      <c r="G51" s="124"/>
      <c r="H51" s="124"/>
      <c r="I51" s="124"/>
      <c r="J51" s="124"/>
      <c r="K51" s="124"/>
      <c r="L51" s="124"/>
      <c r="M51" s="124"/>
      <c r="O51" s="124"/>
      <c r="P51" s="124"/>
      <c r="Q51" s="124"/>
    </row>
    <row r="52" spans="2:19" ht="28.8">
      <c r="B52" s="96"/>
      <c r="C52" s="96"/>
      <c r="D52" s="98"/>
      <c r="E52" s="127" t="str">
        <f t="shared" ref="E52:Q52" si="1">E8</f>
        <v>Perception of Security</v>
      </c>
      <c r="F52" s="127" t="str">
        <f t="shared" si="1"/>
        <v>Perception of Security</v>
      </c>
      <c r="G52" s="127" t="str">
        <f t="shared" si="1"/>
        <v>Perception of Security</v>
      </c>
      <c r="H52" s="127" t="str">
        <f t="shared" si="1"/>
        <v>Perception of Security</v>
      </c>
      <c r="I52" s="127" t="str">
        <f t="shared" si="1"/>
        <v>Perception of Security</v>
      </c>
      <c r="J52" s="127" t="str">
        <f t="shared" si="1"/>
        <v>Perception of Security</v>
      </c>
      <c r="K52" s="127" t="str">
        <f t="shared" si="1"/>
        <v>Perception of Security</v>
      </c>
      <c r="L52" s="127" t="str">
        <f t="shared" si="1"/>
        <v>Perception of Security</v>
      </c>
      <c r="M52" s="127" t="str">
        <f t="shared" si="1"/>
        <v>Perception of Security</v>
      </c>
      <c r="N52" s="127" t="str">
        <f t="shared" si="1"/>
        <v>Perception of Security</v>
      </c>
      <c r="O52" s="127" t="str">
        <f t="shared" si="1"/>
        <v>Perception of Security</v>
      </c>
      <c r="P52" s="127" t="str">
        <f t="shared" si="1"/>
        <v>Perception of Security</v>
      </c>
      <c r="Q52" s="127" t="str">
        <f t="shared" si="1"/>
        <v>Perception of Security</v>
      </c>
    </row>
    <row r="53" spans="2:19">
      <c r="B53" s="96"/>
      <c r="C53" s="96"/>
      <c r="D53" s="98"/>
      <c r="E53" s="127" t="str">
        <f t="shared" ref="E53:Q53" si="2">E10</f>
        <v>(%) Feel Secure</v>
      </c>
      <c r="F53" s="127" t="str">
        <f t="shared" si="2"/>
        <v>(%) Feel Secure</v>
      </c>
      <c r="G53" s="127" t="str">
        <f t="shared" si="2"/>
        <v>(%) Feel Secure</v>
      </c>
      <c r="H53" s="127" t="str">
        <f t="shared" si="2"/>
        <v>(%) Feel Secure</v>
      </c>
      <c r="I53" s="127" t="str">
        <f t="shared" si="2"/>
        <v>(%) Feel Secure</v>
      </c>
      <c r="J53" s="127" t="str">
        <f t="shared" si="2"/>
        <v>(%) Feel Secure</v>
      </c>
      <c r="K53" s="127" t="str">
        <f t="shared" si="2"/>
        <v>(%) Feel Secure</v>
      </c>
      <c r="L53" s="127" t="str">
        <f t="shared" si="2"/>
        <v>(%) Feel Secure</v>
      </c>
      <c r="M53" s="127" t="str">
        <f t="shared" si="2"/>
        <v>(%) Feel Secure</v>
      </c>
      <c r="N53" s="127" t="str">
        <f t="shared" si="2"/>
        <v>(%) Feel Secure</v>
      </c>
      <c r="O53" s="127" t="str">
        <f t="shared" si="2"/>
        <v>(%) Feel Secure</v>
      </c>
      <c r="P53" s="127" t="str">
        <f t="shared" si="2"/>
        <v>(%) Feel Secure</v>
      </c>
      <c r="Q53" s="127" t="str">
        <f t="shared" si="2"/>
        <v>(%) Feel Secure</v>
      </c>
    </row>
    <row r="54" spans="2:19">
      <c r="B54" s="128" t="s">
        <v>63</v>
      </c>
      <c r="C54" s="128" t="s">
        <v>64</v>
      </c>
      <c r="D54" s="98"/>
      <c r="E54" s="142">
        <v>28.2</v>
      </c>
      <c r="F54" s="142">
        <v>31.1</v>
      </c>
      <c r="G54" s="142">
        <v>25.7</v>
      </c>
      <c r="H54" s="142">
        <v>24.9</v>
      </c>
      <c r="I54" s="142">
        <v>24.5</v>
      </c>
      <c r="J54" s="142">
        <v>25.5</v>
      </c>
      <c r="K54" s="142">
        <v>24</v>
      </c>
      <c r="L54" s="142">
        <v>19</v>
      </c>
      <c r="M54" s="142">
        <v>19.3</v>
      </c>
      <c r="N54" s="142">
        <v>20.100000000000001</v>
      </c>
      <c r="O54" s="142">
        <v>22.5</v>
      </c>
      <c r="P54" s="142">
        <v>22.5</v>
      </c>
      <c r="Q54" s="142">
        <v>23.7</v>
      </c>
    </row>
    <row r="55" spans="2:19">
      <c r="B55" s="128"/>
      <c r="C55" s="128"/>
      <c r="D55" s="98"/>
      <c r="E55" s="132"/>
      <c r="F55" s="132"/>
      <c r="G55" s="132"/>
      <c r="H55" s="132"/>
      <c r="I55" s="132"/>
      <c r="J55" s="132"/>
      <c r="K55" s="132"/>
      <c r="L55" s="132"/>
      <c r="M55" s="132"/>
    </row>
    <row r="56" spans="2:19">
      <c r="B56" s="96"/>
      <c r="C56" s="128" t="s">
        <v>65</v>
      </c>
      <c r="D56" s="98"/>
      <c r="E56" s="142">
        <f>MEDIAN(E17:Q48)</f>
        <v>26.15</v>
      </c>
      <c r="F56" s="132"/>
      <c r="G56" s="132"/>
      <c r="H56" s="132"/>
      <c r="I56" s="132"/>
      <c r="J56" s="132"/>
      <c r="K56" s="132"/>
      <c r="L56" s="132"/>
      <c r="M56" s="132"/>
    </row>
    <row r="57" spans="2:19">
      <c r="B57" s="96"/>
      <c r="C57" s="128" t="s">
        <v>126</v>
      </c>
      <c r="D57" s="98"/>
      <c r="E57" s="142">
        <f>AVERAGE(E17:Q48)</f>
        <v>29.252644230769231</v>
      </c>
      <c r="F57" s="133"/>
      <c r="G57" s="133"/>
      <c r="H57" s="133"/>
      <c r="I57" s="133"/>
      <c r="J57" s="133"/>
      <c r="K57" s="133"/>
      <c r="L57" s="133"/>
      <c r="M57" s="133"/>
    </row>
    <row r="58" spans="2:19">
      <c r="B58" s="96"/>
      <c r="C58" s="128" t="s">
        <v>127</v>
      </c>
      <c r="D58" s="98"/>
      <c r="E58" s="142">
        <f>STDEV(E17:Q48)</f>
        <v>15.347789534444511</v>
      </c>
      <c r="F58" s="131"/>
      <c r="G58" s="131"/>
      <c r="H58" s="131"/>
      <c r="I58" s="131"/>
      <c r="J58" s="131"/>
      <c r="K58" s="131"/>
      <c r="L58" s="103">
        <v>100</v>
      </c>
      <c r="M58" s="103">
        <v>87.5</v>
      </c>
      <c r="N58" s="103">
        <v>75</v>
      </c>
      <c r="O58" s="103">
        <v>62.5</v>
      </c>
      <c r="P58" s="103">
        <v>50</v>
      </c>
      <c r="Q58" s="103">
        <v>37.5</v>
      </c>
      <c r="R58" s="103">
        <v>25</v>
      </c>
      <c r="S58" s="103">
        <v>12.5</v>
      </c>
    </row>
    <row r="59" spans="2:19">
      <c r="E59" s="144"/>
      <c r="F59" s="134"/>
      <c r="G59" s="134"/>
      <c r="H59" s="134"/>
      <c r="I59" s="134"/>
      <c r="J59" s="134"/>
      <c r="K59" s="134"/>
      <c r="L59" s="134"/>
      <c r="M59" s="134"/>
    </row>
    <row r="60" spans="2:19">
      <c r="C60" s="128" t="s">
        <v>124</v>
      </c>
      <c r="E60" s="142">
        <f>MAX(E17:Q48)</f>
        <v>79.900000000000006</v>
      </c>
    </row>
    <row r="61" spans="2:19">
      <c r="C61" s="135" t="s">
        <v>125</v>
      </c>
      <c r="E61" s="142">
        <f>MIN(E17:Q48)</f>
        <v>6.4</v>
      </c>
    </row>
    <row r="67" spans="2:17" ht="15">
      <c r="G67" s="159"/>
      <c r="H67" s="152" t="s">
        <v>135</v>
      </c>
      <c r="I67" s="178" t="s">
        <v>118</v>
      </c>
      <c r="J67" s="103">
        <f>(K67/8)*100</f>
        <v>100</v>
      </c>
      <c r="K67" s="103">
        <v>8</v>
      </c>
      <c r="M67" s="103">
        <v>100</v>
      </c>
    </row>
    <row r="68" spans="2:17" ht="15">
      <c r="H68" s="152" t="s">
        <v>114</v>
      </c>
      <c r="I68" s="158" t="s">
        <v>118</v>
      </c>
      <c r="J68" s="103">
        <f t="shared" ref="J68:J74" si="3">(K68/8)*100</f>
        <v>87.5</v>
      </c>
      <c r="K68" s="103">
        <v>7</v>
      </c>
      <c r="M68" s="103">
        <v>87.5</v>
      </c>
    </row>
    <row r="69" spans="2:17" ht="15">
      <c r="H69" s="152" t="s">
        <v>136</v>
      </c>
      <c r="I69" s="157" t="s">
        <v>118</v>
      </c>
      <c r="J69" s="103">
        <f t="shared" si="3"/>
        <v>75</v>
      </c>
      <c r="K69" s="103">
        <v>6</v>
      </c>
      <c r="M69" s="103">
        <v>75</v>
      </c>
    </row>
    <row r="70" spans="2:17" ht="15">
      <c r="H70" s="152" t="s">
        <v>138</v>
      </c>
      <c r="I70" s="156" t="s">
        <v>118</v>
      </c>
      <c r="J70" s="103">
        <f t="shared" si="3"/>
        <v>62.5</v>
      </c>
      <c r="K70" s="103">
        <v>5</v>
      </c>
      <c r="M70" s="103">
        <v>62.5</v>
      </c>
    </row>
    <row r="71" spans="2:17" ht="15">
      <c r="H71" s="152" t="s">
        <v>139</v>
      </c>
      <c r="I71" s="155" t="s">
        <v>118</v>
      </c>
      <c r="J71" s="103">
        <f t="shared" si="3"/>
        <v>50</v>
      </c>
      <c r="K71" s="103">
        <v>4</v>
      </c>
      <c r="M71" s="103">
        <v>50</v>
      </c>
    </row>
    <row r="72" spans="2:17" ht="15">
      <c r="H72" s="152" t="s">
        <v>113</v>
      </c>
      <c r="I72" s="154" t="s">
        <v>118</v>
      </c>
      <c r="J72" s="103">
        <f t="shared" si="3"/>
        <v>37.5</v>
      </c>
      <c r="K72" s="103">
        <v>3</v>
      </c>
      <c r="M72" s="103">
        <v>37.5</v>
      </c>
    </row>
    <row r="73" spans="2:17" ht="15.6" thickBot="1">
      <c r="H73" s="152" t="s">
        <v>115</v>
      </c>
      <c r="I73" s="153" t="s">
        <v>118</v>
      </c>
      <c r="J73" s="103">
        <f t="shared" si="3"/>
        <v>25</v>
      </c>
      <c r="K73" s="103">
        <v>2</v>
      </c>
      <c r="M73" s="103">
        <v>25</v>
      </c>
    </row>
    <row r="74" spans="2:17" ht="15">
      <c r="F74" s="159"/>
      <c r="H74" s="152" t="s">
        <v>116</v>
      </c>
      <c r="I74" s="177" t="s">
        <v>118</v>
      </c>
      <c r="J74" s="103">
        <f t="shared" si="3"/>
        <v>12.5</v>
      </c>
      <c r="K74" s="103">
        <v>1</v>
      </c>
      <c r="M74" s="103">
        <v>12.5</v>
      </c>
    </row>
    <row r="78" spans="2:17">
      <c r="B78" s="96"/>
      <c r="C78" s="97" t="s">
        <v>28</v>
      </c>
      <c r="D78" s="98"/>
      <c r="E78" s="120">
        <v>2011</v>
      </c>
      <c r="F78" s="121">
        <f>E78+1</f>
        <v>2012</v>
      </c>
      <c r="G78" s="122">
        <f t="shared" ref="G78" si="4">F78+1</f>
        <v>2013</v>
      </c>
      <c r="H78" s="123">
        <f t="shared" ref="H78" si="5">G78+1</f>
        <v>2014</v>
      </c>
      <c r="I78" s="141">
        <f t="shared" ref="I78" si="6">H78+1</f>
        <v>2015</v>
      </c>
      <c r="J78" s="120">
        <f t="shared" ref="J78" si="7">I78+1</f>
        <v>2016</v>
      </c>
      <c r="K78" s="121">
        <f t="shared" ref="K78" si="8">J78+1</f>
        <v>2017</v>
      </c>
      <c r="L78" s="122">
        <f t="shared" ref="L78" si="9">K78+1</f>
        <v>2018</v>
      </c>
      <c r="M78" s="123">
        <f t="shared" ref="M78" si="10">L78+1</f>
        <v>2019</v>
      </c>
      <c r="N78" s="141">
        <f t="shared" ref="N78" si="11">M78+1</f>
        <v>2020</v>
      </c>
      <c r="O78" s="120">
        <f t="shared" ref="O78" si="12">N78+1</f>
        <v>2021</v>
      </c>
      <c r="P78" s="121">
        <f t="shared" ref="P78" si="13">O78+1</f>
        <v>2022</v>
      </c>
      <c r="Q78" s="122">
        <f t="shared" ref="Q78" si="14">P78+1</f>
        <v>2023</v>
      </c>
    </row>
    <row r="79" spans="2:17">
      <c r="B79" s="96"/>
      <c r="C79" s="96"/>
      <c r="D79" s="98"/>
      <c r="E79" s="124"/>
      <c r="F79" s="124"/>
      <c r="G79" s="124"/>
      <c r="H79" s="124"/>
      <c r="I79" s="124"/>
      <c r="J79" s="124"/>
      <c r="K79" s="124"/>
      <c r="L79" s="124"/>
      <c r="O79" s="124"/>
      <c r="P79" s="124"/>
      <c r="Q79" s="124"/>
    </row>
    <row r="80" spans="2:17">
      <c r="B80" s="96"/>
      <c r="C80" s="96"/>
      <c r="D80" s="98"/>
      <c r="E80" s="124"/>
      <c r="F80" s="124"/>
      <c r="G80" s="124"/>
      <c r="H80" s="124"/>
      <c r="I80" s="124"/>
      <c r="J80" s="124"/>
      <c r="K80" s="124"/>
      <c r="L80" s="124"/>
      <c r="M80" s="124"/>
      <c r="O80" s="124"/>
      <c r="P80" s="124"/>
      <c r="Q80" s="124"/>
    </row>
    <row r="81" spans="2:20">
      <c r="B81" s="125" t="s">
        <v>29</v>
      </c>
      <c r="C81" s="125" t="s">
        <v>30</v>
      </c>
      <c r="D81" s="126" t="s">
        <v>103</v>
      </c>
      <c r="E81" s="127" t="s">
        <v>104</v>
      </c>
      <c r="F81" s="127" t="s">
        <v>105</v>
      </c>
      <c r="G81" s="127" t="s">
        <v>106</v>
      </c>
      <c r="H81" s="127" t="s">
        <v>107</v>
      </c>
      <c r="I81" s="127" t="s">
        <v>108</v>
      </c>
      <c r="J81" s="127" t="s">
        <v>109</v>
      </c>
      <c r="K81" s="127" t="s">
        <v>110</v>
      </c>
      <c r="L81" s="127" t="s">
        <v>111</v>
      </c>
      <c r="M81" s="127" t="s">
        <v>112</v>
      </c>
      <c r="N81" s="127" t="s">
        <v>117</v>
      </c>
      <c r="O81" s="127" t="s">
        <v>119</v>
      </c>
      <c r="P81" s="127" t="s">
        <v>120</v>
      </c>
      <c r="Q81" s="127" t="s">
        <v>121</v>
      </c>
      <c r="R81" s="127" t="s">
        <v>137</v>
      </c>
    </row>
    <row r="82" spans="2:20" ht="15">
      <c r="B82" s="128">
        <v>1</v>
      </c>
      <c r="C82" s="129" t="s">
        <v>31</v>
      </c>
      <c r="D82" s="98"/>
      <c r="E82" s="143">
        <v>36.700000000000003</v>
      </c>
      <c r="F82" s="143">
        <v>52.2</v>
      </c>
      <c r="G82" s="143">
        <v>45.4</v>
      </c>
      <c r="H82" s="143">
        <v>48.2</v>
      </c>
      <c r="I82" s="143">
        <v>54.6</v>
      </c>
      <c r="J82" s="143">
        <v>56.1</v>
      </c>
      <c r="K82" s="145">
        <v>54.2</v>
      </c>
      <c r="L82" s="145">
        <v>37.299999999999997</v>
      </c>
      <c r="M82" s="145">
        <v>42.6</v>
      </c>
      <c r="N82" s="144">
        <v>44.3</v>
      </c>
      <c r="O82" s="143">
        <v>46.8</v>
      </c>
      <c r="P82" s="143">
        <v>44.1</v>
      </c>
      <c r="Q82" s="143">
        <v>49.7</v>
      </c>
      <c r="R82" s="155" t="s">
        <v>118</v>
      </c>
      <c r="T82" s="161" t="s">
        <v>33</v>
      </c>
    </row>
    <row r="83" spans="2:20" ht="15">
      <c r="B83" s="128">
        <v>2</v>
      </c>
      <c r="C83" s="129" t="s">
        <v>32</v>
      </c>
      <c r="D83" s="98"/>
      <c r="E83" s="143">
        <v>39.5</v>
      </c>
      <c r="F83" s="143">
        <v>47.5</v>
      </c>
      <c r="G83" s="143">
        <v>46.4</v>
      </c>
      <c r="H83" s="143">
        <v>41.5</v>
      </c>
      <c r="I83" s="143">
        <v>43.1</v>
      </c>
      <c r="J83" s="143">
        <v>39.200000000000003</v>
      </c>
      <c r="K83" s="145">
        <v>39.799999999999997</v>
      </c>
      <c r="L83" s="145">
        <v>25</v>
      </c>
      <c r="M83" s="145">
        <v>30.3</v>
      </c>
      <c r="N83" s="144">
        <v>34</v>
      </c>
      <c r="O83" s="143">
        <v>29.5</v>
      </c>
      <c r="P83" s="143">
        <v>22.2</v>
      </c>
      <c r="Q83" s="143">
        <v>28.2</v>
      </c>
      <c r="R83" s="154" t="s">
        <v>118</v>
      </c>
      <c r="T83" s="129" t="s">
        <v>61</v>
      </c>
    </row>
    <row r="84" spans="2:20" ht="15">
      <c r="B84" s="128">
        <v>3</v>
      </c>
      <c r="C84" s="129" t="s">
        <v>33</v>
      </c>
      <c r="D84" s="98"/>
      <c r="E84" s="143">
        <v>60.4</v>
      </c>
      <c r="F84" s="143">
        <v>75.099999999999994</v>
      </c>
      <c r="G84" s="143">
        <v>69.2</v>
      </c>
      <c r="H84" s="143">
        <v>59</v>
      </c>
      <c r="I84" s="143">
        <v>36.799999999999997</v>
      </c>
      <c r="J84" s="143">
        <v>52.5</v>
      </c>
      <c r="K84" s="145">
        <v>36.799999999999997</v>
      </c>
      <c r="L84" s="145">
        <v>33.799999999999997</v>
      </c>
      <c r="M84" s="145">
        <v>50.4</v>
      </c>
      <c r="N84" s="144">
        <v>63.2</v>
      </c>
      <c r="O84" s="143">
        <v>64.400000000000006</v>
      </c>
      <c r="P84" s="143">
        <v>63.9</v>
      </c>
      <c r="Q84" s="143">
        <v>64.8</v>
      </c>
      <c r="R84" s="157" t="s">
        <v>118</v>
      </c>
      <c r="T84" s="161" t="s">
        <v>35</v>
      </c>
    </row>
    <row r="85" spans="2:20" ht="15">
      <c r="B85" s="128">
        <v>4</v>
      </c>
      <c r="C85" s="129" t="s">
        <v>34</v>
      </c>
      <c r="D85" s="98"/>
      <c r="E85" s="143">
        <v>43.3</v>
      </c>
      <c r="F85" s="143">
        <v>53.1</v>
      </c>
      <c r="G85" s="143">
        <v>40.200000000000003</v>
      </c>
      <c r="H85" s="143">
        <v>38.700000000000003</v>
      </c>
      <c r="I85" s="143">
        <v>42.2</v>
      </c>
      <c r="J85" s="143">
        <v>40.799999999999997</v>
      </c>
      <c r="K85" s="145">
        <v>37.4</v>
      </c>
      <c r="L85" s="145">
        <v>39.5</v>
      </c>
      <c r="M85" s="145">
        <v>35.200000000000003</v>
      </c>
      <c r="N85" s="144">
        <v>42.1</v>
      </c>
      <c r="O85" s="143">
        <v>43.4</v>
      </c>
      <c r="P85" s="143">
        <v>44.4</v>
      </c>
      <c r="Q85" s="143">
        <v>35.5</v>
      </c>
      <c r="R85" s="154" t="s">
        <v>118</v>
      </c>
      <c r="T85" s="129" t="s">
        <v>48</v>
      </c>
    </row>
    <row r="86" spans="2:20" ht="15">
      <c r="B86" s="128">
        <v>5</v>
      </c>
      <c r="C86" s="129" t="s">
        <v>35</v>
      </c>
      <c r="D86" s="98"/>
      <c r="E86" s="143">
        <v>33.4</v>
      </c>
      <c r="F86" s="143">
        <v>24.1</v>
      </c>
      <c r="G86" s="143">
        <v>16.899999999999999</v>
      </c>
      <c r="H86" s="143">
        <v>19.899999999999999</v>
      </c>
      <c r="I86" s="143">
        <v>21.8</v>
      </c>
      <c r="J86" s="143">
        <v>39.9</v>
      </c>
      <c r="K86" s="145">
        <v>40.200000000000003</v>
      </c>
      <c r="L86" s="145">
        <v>34.299999999999997</v>
      </c>
      <c r="M86" s="145">
        <v>40.700000000000003</v>
      </c>
      <c r="N86" s="144">
        <v>45.3</v>
      </c>
      <c r="O86" s="143">
        <v>42.3</v>
      </c>
      <c r="P86" s="143">
        <v>47.5</v>
      </c>
      <c r="Q86" s="143">
        <v>53.7</v>
      </c>
      <c r="R86" s="156" t="s">
        <v>118</v>
      </c>
      <c r="T86" s="161" t="s">
        <v>31</v>
      </c>
    </row>
    <row r="87" spans="2:20" ht="15">
      <c r="B87" s="128">
        <v>6</v>
      </c>
      <c r="C87" s="129" t="s">
        <v>36</v>
      </c>
      <c r="D87" s="98"/>
      <c r="E87" s="143">
        <v>32.6</v>
      </c>
      <c r="F87" s="143">
        <v>28</v>
      </c>
      <c r="G87" s="143">
        <v>28.2</v>
      </c>
      <c r="H87" s="143">
        <v>41.7</v>
      </c>
      <c r="I87" s="143">
        <v>42.5</v>
      </c>
      <c r="J87" s="143">
        <v>26.8</v>
      </c>
      <c r="K87" s="145">
        <v>24.9</v>
      </c>
      <c r="L87" s="145">
        <v>18.399999999999999</v>
      </c>
      <c r="M87" s="145">
        <v>20.3</v>
      </c>
      <c r="N87" s="144">
        <v>25.4</v>
      </c>
      <c r="O87" s="143">
        <v>25.6</v>
      </c>
      <c r="P87" s="143">
        <v>13</v>
      </c>
      <c r="Q87" s="143">
        <v>18.100000000000001</v>
      </c>
      <c r="R87" s="153" t="s">
        <v>118</v>
      </c>
      <c r="T87" s="129" t="s">
        <v>40</v>
      </c>
    </row>
    <row r="88" spans="2:20" ht="15">
      <c r="B88" s="128">
        <v>7</v>
      </c>
      <c r="C88" s="129" t="s">
        <v>37</v>
      </c>
      <c r="D88" s="98"/>
      <c r="E88" s="143">
        <v>57.1</v>
      </c>
      <c r="F88" s="143">
        <v>57.5</v>
      </c>
      <c r="G88" s="143">
        <v>45.7</v>
      </c>
      <c r="H88" s="143">
        <v>36</v>
      </c>
      <c r="I88" s="143">
        <v>39.200000000000003</v>
      </c>
      <c r="J88" s="143">
        <v>39.700000000000003</v>
      </c>
      <c r="K88" s="145">
        <v>37.799999999999997</v>
      </c>
      <c r="L88" s="145">
        <v>25.9</v>
      </c>
      <c r="M88" s="145">
        <v>28.5</v>
      </c>
      <c r="N88" s="144">
        <v>31.7</v>
      </c>
      <c r="O88" s="143">
        <v>31.3</v>
      </c>
      <c r="P88" s="143">
        <v>24.5</v>
      </c>
      <c r="Q88" s="143">
        <v>29.2</v>
      </c>
      <c r="R88" s="154" t="s">
        <v>118</v>
      </c>
      <c r="T88" s="161" t="s">
        <v>52</v>
      </c>
    </row>
    <row r="89" spans="2:20" ht="15">
      <c r="B89" s="128">
        <v>8</v>
      </c>
      <c r="C89" s="129" t="s">
        <v>38</v>
      </c>
      <c r="D89" s="98"/>
      <c r="E89" s="143">
        <v>8.5</v>
      </c>
      <c r="F89" s="143">
        <v>15.8</v>
      </c>
      <c r="G89" s="143">
        <v>18.5</v>
      </c>
      <c r="H89" s="143">
        <v>22.2</v>
      </c>
      <c r="I89" s="143">
        <v>25.1</v>
      </c>
      <c r="J89" s="143">
        <v>33.1</v>
      </c>
      <c r="K89" s="145">
        <v>22.7</v>
      </c>
      <c r="L89" s="145">
        <v>18</v>
      </c>
      <c r="M89" s="145">
        <v>17.7</v>
      </c>
      <c r="N89" s="144">
        <v>23.2</v>
      </c>
      <c r="O89" s="143">
        <v>24.4</v>
      </c>
      <c r="P89" s="143">
        <v>26.1</v>
      </c>
      <c r="Q89" s="143">
        <v>20.5</v>
      </c>
      <c r="R89" s="153" t="s">
        <v>118</v>
      </c>
      <c r="T89" s="129" t="s">
        <v>55</v>
      </c>
    </row>
    <row r="90" spans="2:20" ht="15">
      <c r="B90" s="128">
        <v>9</v>
      </c>
      <c r="C90" s="129" t="s">
        <v>39</v>
      </c>
      <c r="D90" s="98"/>
      <c r="E90" s="143">
        <v>23.5</v>
      </c>
      <c r="F90" s="143">
        <v>28.1</v>
      </c>
      <c r="G90" s="143">
        <v>26.2</v>
      </c>
      <c r="H90" s="143">
        <v>22.1</v>
      </c>
      <c r="I90" s="143">
        <v>20.399999999999999</v>
      </c>
      <c r="J90" s="143">
        <v>15.1</v>
      </c>
      <c r="K90" s="145">
        <v>13.4</v>
      </c>
      <c r="L90" s="145">
        <v>11</v>
      </c>
      <c r="M90" s="145">
        <v>9.9</v>
      </c>
      <c r="N90" s="144">
        <v>13.6</v>
      </c>
      <c r="O90" s="143">
        <v>13.9</v>
      </c>
      <c r="P90" s="143">
        <v>16.3</v>
      </c>
      <c r="Q90" s="143">
        <v>19</v>
      </c>
      <c r="R90" s="153" t="s">
        <v>118</v>
      </c>
      <c r="T90" s="161" t="s">
        <v>43</v>
      </c>
    </row>
    <row r="91" spans="2:20" ht="15">
      <c r="B91" s="128">
        <v>10</v>
      </c>
      <c r="C91" s="129" t="s">
        <v>40</v>
      </c>
      <c r="D91" s="98"/>
      <c r="E91" s="143">
        <v>9.6</v>
      </c>
      <c r="F91" s="143">
        <v>15.9</v>
      </c>
      <c r="G91" s="143">
        <v>19.5</v>
      </c>
      <c r="H91" s="143">
        <v>23.6</v>
      </c>
      <c r="I91" s="143">
        <v>29.9</v>
      </c>
      <c r="J91" s="143">
        <v>41</v>
      </c>
      <c r="K91" s="145">
        <v>37.200000000000003</v>
      </c>
      <c r="L91" s="145">
        <v>35.9</v>
      </c>
      <c r="M91" s="145">
        <v>32.6</v>
      </c>
      <c r="N91" s="144">
        <v>41.7</v>
      </c>
      <c r="O91" s="143">
        <v>37</v>
      </c>
      <c r="P91" s="143">
        <v>41.2</v>
      </c>
      <c r="Q91" s="143">
        <v>45.6</v>
      </c>
      <c r="R91" s="155" t="s">
        <v>118</v>
      </c>
      <c r="T91" s="129" t="s">
        <v>34</v>
      </c>
    </row>
    <row r="92" spans="2:20" ht="15">
      <c r="B92" s="128">
        <v>11</v>
      </c>
      <c r="C92" s="129" t="s">
        <v>41</v>
      </c>
      <c r="D92" s="98"/>
      <c r="E92" s="143">
        <v>44.7</v>
      </c>
      <c r="F92" s="143">
        <v>42.4</v>
      </c>
      <c r="G92" s="143">
        <v>37.9</v>
      </c>
      <c r="H92" s="143">
        <v>31.8</v>
      </c>
      <c r="I92" s="143">
        <v>31.1</v>
      </c>
      <c r="J92" s="143">
        <v>37.200000000000003</v>
      </c>
      <c r="K92" s="145">
        <v>23.3</v>
      </c>
      <c r="L92" s="145">
        <v>13.9</v>
      </c>
      <c r="M92" s="145">
        <v>10.4</v>
      </c>
      <c r="N92" s="144">
        <v>14.3</v>
      </c>
      <c r="O92" s="143">
        <v>14.1</v>
      </c>
      <c r="P92" s="143">
        <v>10.8</v>
      </c>
      <c r="Q92" s="143">
        <v>14.7</v>
      </c>
      <c r="R92" s="153" t="s">
        <v>118</v>
      </c>
      <c r="T92" s="161" t="s">
        <v>59</v>
      </c>
    </row>
    <row r="93" spans="2:20" ht="15">
      <c r="B93" s="128">
        <v>12</v>
      </c>
      <c r="C93" s="129" t="s">
        <v>42</v>
      </c>
      <c r="D93" s="98"/>
      <c r="E93" s="143">
        <v>22.8</v>
      </c>
      <c r="F93" s="143">
        <v>21.4</v>
      </c>
      <c r="G93" s="143">
        <v>9.6</v>
      </c>
      <c r="H93" s="143">
        <v>18.899999999999999</v>
      </c>
      <c r="I93" s="143">
        <v>11.5</v>
      </c>
      <c r="J93" s="143">
        <v>13</v>
      </c>
      <c r="K93" s="145">
        <v>14.1</v>
      </c>
      <c r="L93" s="145">
        <v>13.5</v>
      </c>
      <c r="M93" s="145">
        <v>12.9</v>
      </c>
      <c r="N93" s="144">
        <v>10.9</v>
      </c>
      <c r="O93" s="143">
        <v>20.100000000000001</v>
      </c>
      <c r="P93" s="143">
        <v>23.1</v>
      </c>
      <c r="Q93" s="143">
        <v>20.6</v>
      </c>
      <c r="R93" s="153" t="s">
        <v>118</v>
      </c>
      <c r="T93" s="129" t="s">
        <v>49</v>
      </c>
    </row>
    <row r="94" spans="2:20" ht="15">
      <c r="B94" s="128">
        <v>13</v>
      </c>
      <c r="C94" s="129" t="s">
        <v>43</v>
      </c>
      <c r="D94" s="98"/>
      <c r="E94" s="143">
        <v>40.1</v>
      </c>
      <c r="F94" s="143">
        <v>47.4</v>
      </c>
      <c r="G94" s="143">
        <v>39.299999999999997</v>
      </c>
      <c r="H94" s="143">
        <v>31.5</v>
      </c>
      <c r="I94" s="143">
        <v>34.799999999999997</v>
      </c>
      <c r="J94" s="143">
        <v>40.6</v>
      </c>
      <c r="K94" s="145">
        <v>43.3</v>
      </c>
      <c r="L94" s="145">
        <v>32.4</v>
      </c>
      <c r="M94" s="145">
        <v>31.7</v>
      </c>
      <c r="N94" s="144">
        <v>32.5</v>
      </c>
      <c r="O94" s="143">
        <v>32.9</v>
      </c>
      <c r="P94" s="143">
        <v>34.6</v>
      </c>
      <c r="Q94" s="143">
        <v>35.6</v>
      </c>
      <c r="R94" s="154" t="s">
        <v>118</v>
      </c>
      <c r="T94" s="161" t="s">
        <v>37</v>
      </c>
    </row>
    <row r="95" spans="2:20" ht="15">
      <c r="B95" s="128">
        <v>14</v>
      </c>
      <c r="C95" s="129" t="s">
        <v>44</v>
      </c>
      <c r="D95" s="98"/>
      <c r="E95" s="143">
        <v>26.8</v>
      </c>
      <c r="F95" s="143">
        <v>37.9</v>
      </c>
      <c r="G95" s="143">
        <v>23.3</v>
      </c>
      <c r="H95" s="143">
        <v>31</v>
      </c>
      <c r="I95" s="143">
        <v>28.9</v>
      </c>
      <c r="J95" s="143">
        <v>29.7</v>
      </c>
      <c r="K95" s="145">
        <v>33.1</v>
      </c>
      <c r="L95" s="145">
        <v>25.4</v>
      </c>
      <c r="M95" s="145">
        <v>21.1</v>
      </c>
      <c r="N95" s="144">
        <v>16.100000000000001</v>
      </c>
      <c r="O95" s="143">
        <v>22.6</v>
      </c>
      <c r="P95" s="143">
        <v>19.600000000000001</v>
      </c>
      <c r="Q95" s="143">
        <v>19.899999999999999</v>
      </c>
      <c r="R95" s="153" t="s">
        <v>118</v>
      </c>
      <c r="T95" s="129" t="s">
        <v>32</v>
      </c>
    </row>
    <row r="96" spans="2:20" ht="15">
      <c r="B96" s="128">
        <v>15</v>
      </c>
      <c r="C96" s="129" t="s">
        <v>45</v>
      </c>
      <c r="D96" s="98"/>
      <c r="E96" s="143">
        <v>15.2</v>
      </c>
      <c r="F96" s="143">
        <v>14.4</v>
      </c>
      <c r="G96" s="143">
        <v>8.3000000000000007</v>
      </c>
      <c r="H96" s="143">
        <v>6.4</v>
      </c>
      <c r="I96" s="143">
        <v>7.9</v>
      </c>
      <c r="J96" s="143">
        <v>7.9</v>
      </c>
      <c r="K96" s="145">
        <v>8.6</v>
      </c>
      <c r="L96" s="145">
        <v>7.7</v>
      </c>
      <c r="M96" s="145">
        <v>10.1</v>
      </c>
      <c r="N96" s="144">
        <v>7.3</v>
      </c>
      <c r="O96" s="143">
        <v>8.1999999999999993</v>
      </c>
      <c r="P96" s="143">
        <v>8.8000000000000007</v>
      </c>
      <c r="Q96" s="143">
        <v>10</v>
      </c>
      <c r="R96" s="217" t="s">
        <v>118</v>
      </c>
      <c r="T96" s="161" t="s">
        <v>50</v>
      </c>
    </row>
    <row r="97" spans="2:20" ht="15">
      <c r="B97" s="128">
        <v>16</v>
      </c>
      <c r="C97" s="129" t="s">
        <v>46</v>
      </c>
      <c r="D97" s="98"/>
      <c r="E97" s="143">
        <v>21.4</v>
      </c>
      <c r="F97" s="143">
        <v>22.3</v>
      </c>
      <c r="G97" s="143">
        <v>16.5</v>
      </c>
      <c r="H97" s="143">
        <v>16.3</v>
      </c>
      <c r="I97" s="143">
        <v>17.7</v>
      </c>
      <c r="J97" s="143">
        <v>25.1</v>
      </c>
      <c r="K97" s="145">
        <v>19.2</v>
      </c>
      <c r="L97" s="145">
        <v>14.6</v>
      </c>
      <c r="M97" s="145">
        <v>16</v>
      </c>
      <c r="N97" s="144">
        <v>14</v>
      </c>
      <c r="O97" s="143">
        <v>17.399999999999999</v>
      </c>
      <c r="P97" s="143">
        <v>14.6</v>
      </c>
      <c r="Q97" s="143">
        <v>17.899999999999999</v>
      </c>
      <c r="R97" s="153" t="s">
        <v>118</v>
      </c>
      <c r="T97" s="129" t="s">
        <v>58</v>
      </c>
    </row>
    <row r="98" spans="2:20" ht="15">
      <c r="B98" s="128">
        <v>17</v>
      </c>
      <c r="C98" s="129" t="s">
        <v>47</v>
      </c>
      <c r="D98" s="98"/>
      <c r="E98" s="143">
        <v>18.100000000000001</v>
      </c>
      <c r="F98" s="143">
        <v>17.7</v>
      </c>
      <c r="G98" s="143">
        <v>12.5</v>
      </c>
      <c r="H98" s="143">
        <v>10.6</v>
      </c>
      <c r="I98" s="143">
        <v>12.3</v>
      </c>
      <c r="J98" s="143">
        <v>14.7</v>
      </c>
      <c r="K98" s="145">
        <v>12.8</v>
      </c>
      <c r="L98" s="145">
        <v>12.6</v>
      </c>
      <c r="M98" s="145">
        <v>10.7</v>
      </c>
      <c r="N98" s="144">
        <v>11.6</v>
      </c>
      <c r="O98" s="143">
        <v>11.9</v>
      </c>
      <c r="P98" s="143">
        <v>12.2</v>
      </c>
      <c r="Q98" s="143">
        <v>12</v>
      </c>
      <c r="R98" s="217" t="s">
        <v>118</v>
      </c>
      <c r="T98" s="161" t="s">
        <v>56</v>
      </c>
    </row>
    <row r="99" spans="2:20" ht="15">
      <c r="B99" s="128">
        <v>18</v>
      </c>
      <c r="C99" s="129" t="s">
        <v>48</v>
      </c>
      <c r="D99" s="98"/>
      <c r="E99" s="143">
        <v>18</v>
      </c>
      <c r="F99" s="143">
        <v>26.2</v>
      </c>
      <c r="G99" s="143">
        <v>42.6</v>
      </c>
      <c r="H99" s="143">
        <v>47.1</v>
      </c>
      <c r="I99" s="143">
        <v>40.1</v>
      </c>
      <c r="J99" s="143">
        <v>47.9</v>
      </c>
      <c r="K99" s="145">
        <v>39.6</v>
      </c>
      <c r="L99" s="145">
        <v>15.4</v>
      </c>
      <c r="M99" s="145">
        <v>37.6</v>
      </c>
      <c r="N99" s="144">
        <v>46.3</v>
      </c>
      <c r="O99" s="143">
        <v>44.6</v>
      </c>
      <c r="P99" s="143">
        <v>43.8</v>
      </c>
      <c r="Q99" s="143">
        <v>52.2</v>
      </c>
      <c r="R99" s="156" t="s">
        <v>118</v>
      </c>
      <c r="T99" s="129" t="s">
        <v>54</v>
      </c>
    </row>
    <row r="100" spans="2:20" ht="15">
      <c r="B100" s="128">
        <v>19</v>
      </c>
      <c r="C100" s="129" t="s">
        <v>49</v>
      </c>
      <c r="D100" s="98"/>
      <c r="E100" s="143">
        <v>15</v>
      </c>
      <c r="F100" s="143">
        <v>12.6</v>
      </c>
      <c r="G100" s="143">
        <v>19.600000000000001</v>
      </c>
      <c r="H100" s="143">
        <v>25.6</v>
      </c>
      <c r="I100" s="143">
        <v>27.4</v>
      </c>
      <c r="J100" s="143">
        <v>25</v>
      </c>
      <c r="K100" s="145">
        <v>28.3</v>
      </c>
      <c r="L100" s="145">
        <v>23.3</v>
      </c>
      <c r="M100" s="145">
        <v>17.399999999999999</v>
      </c>
      <c r="N100" s="144">
        <v>27.6</v>
      </c>
      <c r="O100" s="143">
        <v>37.1</v>
      </c>
      <c r="P100" s="143">
        <v>31</v>
      </c>
      <c r="Q100" s="143">
        <v>32.1</v>
      </c>
      <c r="R100" s="154" t="s">
        <v>118</v>
      </c>
      <c r="T100" s="161" t="s">
        <v>53</v>
      </c>
    </row>
    <row r="101" spans="2:20" ht="15">
      <c r="B101" s="128">
        <v>20</v>
      </c>
      <c r="C101" s="129" t="s">
        <v>50</v>
      </c>
      <c r="D101" s="98"/>
      <c r="E101" s="143">
        <v>24.3</v>
      </c>
      <c r="F101" s="143">
        <v>33.5</v>
      </c>
      <c r="G101" s="143">
        <v>31.1</v>
      </c>
      <c r="H101" s="143">
        <v>20.6</v>
      </c>
      <c r="I101" s="143">
        <v>19.8</v>
      </c>
      <c r="J101" s="143">
        <v>22.1</v>
      </c>
      <c r="K101" s="145">
        <v>22.9</v>
      </c>
      <c r="L101" s="145">
        <v>21.8</v>
      </c>
      <c r="M101" s="145">
        <v>24</v>
      </c>
      <c r="N101" s="144">
        <v>21.3</v>
      </c>
      <c r="O101" s="143">
        <v>23.9</v>
      </c>
      <c r="P101" s="143">
        <v>26</v>
      </c>
      <c r="Q101" s="143">
        <v>23.1</v>
      </c>
      <c r="R101" s="153" t="s">
        <v>118</v>
      </c>
      <c r="T101" s="129" t="s">
        <v>57</v>
      </c>
    </row>
    <row r="102" spans="2:20" ht="15">
      <c r="B102" s="128">
        <v>21</v>
      </c>
      <c r="C102" s="129" t="s">
        <v>51</v>
      </c>
      <c r="D102" s="98"/>
      <c r="E102" s="143">
        <v>32.5</v>
      </c>
      <c r="F102" s="143">
        <v>37.9</v>
      </c>
      <c r="G102" s="143">
        <v>32.1</v>
      </c>
      <c r="H102" s="143">
        <v>34</v>
      </c>
      <c r="I102" s="143">
        <v>28.5</v>
      </c>
      <c r="J102" s="143">
        <v>28.2</v>
      </c>
      <c r="K102" s="145">
        <v>28.8</v>
      </c>
      <c r="L102" s="145">
        <v>16.7</v>
      </c>
      <c r="M102" s="145">
        <v>10.5</v>
      </c>
      <c r="N102" s="144">
        <v>10.1</v>
      </c>
      <c r="O102" s="143">
        <v>12</v>
      </c>
      <c r="P102" s="143">
        <v>19</v>
      </c>
      <c r="Q102" s="143">
        <v>20.7</v>
      </c>
      <c r="R102" s="153" t="s">
        <v>118</v>
      </c>
      <c r="T102" s="161" t="s">
        <v>51</v>
      </c>
    </row>
    <row r="103" spans="2:20" ht="15">
      <c r="B103" s="128">
        <v>22</v>
      </c>
      <c r="C103" s="129" t="s">
        <v>52</v>
      </c>
      <c r="D103" s="98"/>
      <c r="E103" s="143">
        <v>66.8</v>
      </c>
      <c r="F103" s="143">
        <v>67.7</v>
      </c>
      <c r="G103" s="143">
        <v>55.9</v>
      </c>
      <c r="H103" s="143">
        <v>59.3</v>
      </c>
      <c r="I103" s="143">
        <v>45.9</v>
      </c>
      <c r="J103" s="143">
        <v>35.5</v>
      </c>
      <c r="K103" s="145">
        <v>43.4</v>
      </c>
      <c r="L103" s="145">
        <v>33.6</v>
      </c>
      <c r="M103" s="145">
        <v>35.6</v>
      </c>
      <c r="N103" s="144">
        <v>48.7</v>
      </c>
      <c r="O103" s="143">
        <v>38.5</v>
      </c>
      <c r="P103" s="143">
        <v>41.7</v>
      </c>
      <c r="Q103" s="143">
        <v>42.4</v>
      </c>
      <c r="R103" s="155" t="s">
        <v>118</v>
      </c>
      <c r="T103" s="129" t="s">
        <v>42</v>
      </c>
    </row>
    <row r="104" spans="2:20" ht="15">
      <c r="B104" s="128">
        <v>23</v>
      </c>
      <c r="C104" s="129" t="s">
        <v>53</v>
      </c>
      <c r="D104" s="98"/>
      <c r="E104" s="143">
        <v>33.6</v>
      </c>
      <c r="F104" s="143">
        <v>37.9</v>
      </c>
      <c r="G104" s="143">
        <v>27.7</v>
      </c>
      <c r="H104" s="143">
        <v>30.4</v>
      </c>
      <c r="I104" s="143">
        <v>34.9</v>
      </c>
      <c r="J104" s="143">
        <v>37.6</v>
      </c>
      <c r="K104" s="145">
        <v>29.2</v>
      </c>
      <c r="L104" s="145">
        <v>23.8</v>
      </c>
      <c r="M104" s="145">
        <v>16.3</v>
      </c>
      <c r="N104" s="144">
        <v>15</v>
      </c>
      <c r="O104" s="143">
        <v>20.5</v>
      </c>
      <c r="P104" s="143">
        <v>19.7</v>
      </c>
      <c r="Q104" s="143">
        <v>20.9</v>
      </c>
      <c r="R104" s="153" t="s">
        <v>118</v>
      </c>
      <c r="T104" s="161" t="s">
        <v>38</v>
      </c>
    </row>
    <row r="105" spans="2:20" ht="15">
      <c r="B105" s="128">
        <v>24</v>
      </c>
      <c r="C105" s="129" t="s">
        <v>54</v>
      </c>
      <c r="D105" s="98"/>
      <c r="E105" s="143">
        <v>20.3</v>
      </c>
      <c r="F105" s="143">
        <v>35</v>
      </c>
      <c r="G105" s="143">
        <v>19.3</v>
      </c>
      <c r="H105" s="143">
        <v>24.9</v>
      </c>
      <c r="I105" s="143">
        <v>27.9</v>
      </c>
      <c r="J105" s="143">
        <v>24.3</v>
      </c>
      <c r="K105" s="145">
        <v>22.3</v>
      </c>
      <c r="L105" s="145">
        <v>15.2</v>
      </c>
      <c r="M105" s="145">
        <v>19.3</v>
      </c>
      <c r="N105" s="144">
        <v>17.7</v>
      </c>
      <c r="O105" s="143">
        <v>15.6</v>
      </c>
      <c r="P105" s="143">
        <v>22.2</v>
      </c>
      <c r="Q105" s="143">
        <v>22</v>
      </c>
      <c r="R105" s="153" t="s">
        <v>118</v>
      </c>
      <c r="T105" s="129" t="s">
        <v>44</v>
      </c>
    </row>
    <row r="106" spans="2:20" ht="15">
      <c r="B106" s="128">
        <v>25</v>
      </c>
      <c r="C106" s="129" t="s">
        <v>55</v>
      </c>
      <c r="D106" s="98"/>
      <c r="E106" s="143">
        <v>17.7</v>
      </c>
      <c r="F106" s="143">
        <v>20.8</v>
      </c>
      <c r="G106" s="143">
        <v>21.4</v>
      </c>
      <c r="H106" s="143">
        <v>26.5</v>
      </c>
      <c r="I106" s="143">
        <v>26.8</v>
      </c>
      <c r="J106" s="143">
        <v>26.3</v>
      </c>
      <c r="K106" s="145">
        <v>24.4</v>
      </c>
      <c r="L106" s="145">
        <v>26.6</v>
      </c>
      <c r="M106" s="145">
        <v>34.200000000000003</v>
      </c>
      <c r="N106" s="144">
        <v>32.1</v>
      </c>
      <c r="O106" s="143">
        <v>38.5</v>
      </c>
      <c r="P106" s="143">
        <v>41.4</v>
      </c>
      <c r="Q106" s="143">
        <v>36</v>
      </c>
      <c r="R106" s="154" t="s">
        <v>118</v>
      </c>
      <c r="T106" s="161" t="s">
        <v>39</v>
      </c>
    </row>
    <row r="107" spans="2:20" ht="15">
      <c r="B107" s="128">
        <v>26</v>
      </c>
      <c r="C107" s="129" t="s">
        <v>56</v>
      </c>
      <c r="D107" s="98"/>
      <c r="E107" s="143">
        <v>53.3</v>
      </c>
      <c r="F107" s="143">
        <v>57.1</v>
      </c>
      <c r="G107" s="143">
        <v>47.3</v>
      </c>
      <c r="H107" s="143">
        <v>41.6</v>
      </c>
      <c r="I107" s="143">
        <v>36.6</v>
      </c>
      <c r="J107" s="143">
        <v>47.6</v>
      </c>
      <c r="K107" s="145">
        <v>41.8</v>
      </c>
      <c r="L107" s="145">
        <v>32.299999999999997</v>
      </c>
      <c r="M107" s="145">
        <v>29.5</v>
      </c>
      <c r="N107" s="144">
        <v>29.8</v>
      </c>
      <c r="O107" s="143">
        <v>21.7</v>
      </c>
      <c r="P107" s="143">
        <v>18.899999999999999</v>
      </c>
      <c r="Q107" s="143">
        <v>22.1</v>
      </c>
      <c r="R107" s="153" t="s">
        <v>118</v>
      </c>
      <c r="T107" s="129" t="s">
        <v>36</v>
      </c>
    </row>
    <row r="108" spans="2:20" ht="15">
      <c r="B108" s="128">
        <v>27</v>
      </c>
      <c r="C108" s="129" t="s">
        <v>57</v>
      </c>
      <c r="D108" s="98"/>
      <c r="E108" s="143">
        <v>20.3</v>
      </c>
      <c r="F108" s="143">
        <v>27.1</v>
      </c>
      <c r="G108" s="143">
        <v>15</v>
      </c>
      <c r="H108" s="143">
        <v>13.2</v>
      </c>
      <c r="I108" s="143">
        <v>10</v>
      </c>
      <c r="J108" s="143">
        <v>10.7</v>
      </c>
      <c r="K108" s="145">
        <v>10.3</v>
      </c>
      <c r="L108" s="145">
        <v>6.8</v>
      </c>
      <c r="M108" s="145">
        <v>9.1999999999999993</v>
      </c>
      <c r="N108" s="144">
        <v>9.5</v>
      </c>
      <c r="O108" s="143">
        <v>14.4</v>
      </c>
      <c r="P108" s="143">
        <v>14.4</v>
      </c>
      <c r="Q108" s="143">
        <v>20.8</v>
      </c>
      <c r="R108" s="153" t="s">
        <v>118</v>
      </c>
      <c r="T108" s="161" t="s">
        <v>46</v>
      </c>
    </row>
    <row r="109" spans="2:20" ht="15">
      <c r="B109" s="128">
        <v>28</v>
      </c>
      <c r="C109" s="129" t="s">
        <v>58</v>
      </c>
      <c r="D109" s="98"/>
      <c r="E109" s="143">
        <v>13.9</v>
      </c>
      <c r="F109" s="143">
        <v>14.3</v>
      </c>
      <c r="G109" s="143">
        <v>13.5</v>
      </c>
      <c r="H109" s="143">
        <v>13.4</v>
      </c>
      <c r="I109" s="143">
        <v>11</v>
      </c>
      <c r="J109" s="143">
        <v>12.4</v>
      </c>
      <c r="K109" s="145">
        <v>13.3</v>
      </c>
      <c r="L109" s="145">
        <v>12.7</v>
      </c>
      <c r="M109" s="145">
        <v>15.1</v>
      </c>
      <c r="N109" s="144">
        <v>18.399999999999999</v>
      </c>
      <c r="O109" s="143">
        <v>22.2</v>
      </c>
      <c r="P109" s="143">
        <v>20.6</v>
      </c>
      <c r="Q109" s="143">
        <v>23.1</v>
      </c>
      <c r="R109" s="153" t="s">
        <v>118</v>
      </c>
      <c r="T109" s="129" t="s">
        <v>60</v>
      </c>
    </row>
    <row r="110" spans="2:20" ht="15.6" thickBot="1">
      <c r="B110" s="128">
        <v>29</v>
      </c>
      <c r="C110" s="129" t="s">
        <v>59</v>
      </c>
      <c r="D110" s="98"/>
      <c r="E110" s="143">
        <v>55.7</v>
      </c>
      <c r="F110" s="143">
        <v>58.2</v>
      </c>
      <c r="G110" s="143">
        <v>45.8</v>
      </c>
      <c r="H110" s="143">
        <v>36.6</v>
      </c>
      <c r="I110" s="143">
        <v>39.6</v>
      </c>
      <c r="J110" s="143">
        <v>42.7</v>
      </c>
      <c r="K110" s="145">
        <v>38.9</v>
      </c>
      <c r="L110" s="145">
        <v>30</v>
      </c>
      <c r="M110" s="145">
        <v>27.9</v>
      </c>
      <c r="N110" s="144">
        <v>29.3</v>
      </c>
      <c r="O110" s="143">
        <v>33.5</v>
      </c>
      <c r="P110" s="143">
        <v>37.5</v>
      </c>
      <c r="Q110" s="143">
        <v>34.799999999999997</v>
      </c>
      <c r="R110" s="154" t="s">
        <v>118</v>
      </c>
      <c r="T110" s="161" t="s">
        <v>41</v>
      </c>
    </row>
    <row r="111" spans="2:20" ht="15.6" thickBot="1">
      <c r="B111" s="128">
        <v>30</v>
      </c>
      <c r="C111" s="129" t="s">
        <v>60</v>
      </c>
      <c r="D111" s="98"/>
      <c r="E111" s="143">
        <v>31</v>
      </c>
      <c r="F111" s="143">
        <v>25.7</v>
      </c>
      <c r="G111" s="143">
        <v>22</v>
      </c>
      <c r="H111" s="143">
        <v>16.899999999999999</v>
      </c>
      <c r="I111" s="143">
        <v>17.600000000000001</v>
      </c>
      <c r="J111" s="143">
        <v>12.1</v>
      </c>
      <c r="K111" s="145">
        <v>8.6999999999999993</v>
      </c>
      <c r="L111" s="145">
        <v>9.6999999999999993</v>
      </c>
      <c r="M111" s="145">
        <v>11.4</v>
      </c>
      <c r="N111" s="144">
        <v>12.6</v>
      </c>
      <c r="O111" s="143">
        <v>15.3</v>
      </c>
      <c r="P111" s="143">
        <v>18.5</v>
      </c>
      <c r="Q111" s="143">
        <v>17.5</v>
      </c>
      <c r="R111" s="225" t="s">
        <v>118</v>
      </c>
      <c r="T111" s="129" t="s">
        <v>47</v>
      </c>
    </row>
    <row r="112" spans="2:20" ht="15.6" thickBot="1">
      <c r="B112" s="128">
        <v>31</v>
      </c>
      <c r="C112" s="129" t="s">
        <v>61</v>
      </c>
      <c r="D112" s="98"/>
      <c r="E112" s="143">
        <v>72.3</v>
      </c>
      <c r="F112" s="143">
        <v>79.900000000000006</v>
      </c>
      <c r="G112" s="143">
        <v>67</v>
      </c>
      <c r="H112" s="143">
        <v>69.599999999999994</v>
      </c>
      <c r="I112" s="143">
        <v>65.099999999999994</v>
      </c>
      <c r="J112" s="143">
        <v>67.099999999999994</v>
      </c>
      <c r="K112" s="145">
        <v>70.400000000000006</v>
      </c>
      <c r="L112" s="145">
        <v>66.599999999999994</v>
      </c>
      <c r="M112" s="145">
        <v>60.7</v>
      </c>
      <c r="N112" s="144">
        <v>72.3</v>
      </c>
      <c r="O112" s="143">
        <v>71.900000000000006</v>
      </c>
      <c r="P112" s="143">
        <v>68.5</v>
      </c>
      <c r="Q112" s="143">
        <v>61.9</v>
      </c>
      <c r="R112" s="224" t="s">
        <v>118</v>
      </c>
      <c r="T112" s="161" t="s">
        <v>45</v>
      </c>
    </row>
    <row r="113" spans="2:20" ht="15">
      <c r="B113" s="128">
        <v>32</v>
      </c>
      <c r="C113" s="129" t="s">
        <v>62</v>
      </c>
      <c r="D113" s="98"/>
      <c r="E113" s="143">
        <v>16</v>
      </c>
      <c r="F113" s="143">
        <v>18.399999999999999</v>
      </c>
      <c r="G113" s="143">
        <v>14.6</v>
      </c>
      <c r="H113" s="143">
        <v>18.5</v>
      </c>
      <c r="I113" s="143">
        <v>15.5</v>
      </c>
      <c r="J113" s="143">
        <v>15</v>
      </c>
      <c r="K113" s="145">
        <v>14.6</v>
      </c>
      <c r="L113" s="145">
        <v>8.9</v>
      </c>
      <c r="M113" s="145">
        <v>16.399999999999999</v>
      </c>
      <c r="N113" s="144">
        <v>14.9</v>
      </c>
      <c r="O113" s="143">
        <v>14.5</v>
      </c>
      <c r="P113" s="143">
        <v>8.3000000000000007</v>
      </c>
      <c r="Q113" s="143">
        <v>7.8</v>
      </c>
      <c r="R113" s="177" t="s">
        <v>118</v>
      </c>
      <c r="T113" s="162" t="s">
        <v>62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96A4-276B-47EF-A081-A36D298F8141}">
  <sheetPr>
    <tabColor rgb="FF0070C0"/>
  </sheetPr>
  <dimension ref="B5:T136"/>
  <sheetViews>
    <sheetView topLeftCell="A37" zoomScale="58" workbookViewId="0">
      <selection activeCell="J137" sqref="J137"/>
    </sheetView>
  </sheetViews>
  <sheetFormatPr baseColWidth="10" defaultColWidth="8.88671875" defaultRowHeight="14.4"/>
  <cols>
    <col min="1" max="1" width="8.88671875" style="103"/>
    <col min="2" max="2" width="10" style="103" customWidth="1"/>
    <col min="3" max="3" width="26.109375" style="103" bestFit="1" customWidth="1"/>
    <col min="4" max="4" width="10" style="103" customWidth="1"/>
    <col min="5" max="28" width="20.77734375" style="103" customWidth="1"/>
    <col min="29" max="16384" width="8.88671875" style="103"/>
  </cols>
  <sheetData>
    <row r="5" spans="2:17">
      <c r="B5" s="96"/>
      <c r="C5" s="97" t="s">
        <v>1</v>
      </c>
      <c r="D5" s="98"/>
      <c r="E5" s="99" t="s">
        <v>68</v>
      </c>
      <c r="F5" s="100" t="s">
        <v>68</v>
      </c>
      <c r="G5" s="101" t="s">
        <v>68</v>
      </c>
      <c r="H5" s="102" t="s">
        <v>68</v>
      </c>
      <c r="I5" s="136" t="s">
        <v>68</v>
      </c>
      <c r="J5" s="99" t="s">
        <v>68</v>
      </c>
      <c r="K5" s="100" t="s">
        <v>68</v>
      </c>
      <c r="L5" s="101" t="s">
        <v>68</v>
      </c>
      <c r="M5" s="102" t="s">
        <v>68</v>
      </c>
      <c r="N5" s="136" t="s">
        <v>68</v>
      </c>
      <c r="O5" s="99" t="s">
        <v>68</v>
      </c>
      <c r="P5" s="100" t="s">
        <v>68</v>
      </c>
      <c r="Q5" s="101" t="s">
        <v>68</v>
      </c>
    </row>
    <row r="6" spans="2:17">
      <c r="B6" s="96"/>
      <c r="C6" s="97" t="s">
        <v>24</v>
      </c>
      <c r="D6" s="98"/>
      <c r="E6" s="99">
        <v>0</v>
      </c>
      <c r="F6" s="100">
        <v>0</v>
      </c>
      <c r="G6" s="101">
        <v>0</v>
      </c>
      <c r="H6" s="102">
        <v>0</v>
      </c>
      <c r="I6" s="136">
        <v>0</v>
      </c>
      <c r="J6" s="99">
        <v>0</v>
      </c>
      <c r="K6" s="100">
        <v>0</v>
      </c>
      <c r="L6" s="101">
        <v>0</v>
      </c>
      <c r="M6" s="102">
        <v>0</v>
      </c>
      <c r="N6" s="136">
        <v>0</v>
      </c>
      <c r="O6" s="99">
        <v>0</v>
      </c>
      <c r="P6" s="100">
        <v>0</v>
      </c>
      <c r="Q6" s="101">
        <v>0</v>
      </c>
    </row>
    <row r="7" spans="2:17">
      <c r="B7" s="96"/>
      <c r="C7" s="97" t="s">
        <v>25</v>
      </c>
      <c r="D7" s="98"/>
      <c r="E7" s="104">
        <v>0.1</v>
      </c>
      <c r="F7" s="105">
        <v>0.1</v>
      </c>
      <c r="G7" s="106">
        <v>0.1</v>
      </c>
      <c r="H7" s="107">
        <v>0.1</v>
      </c>
      <c r="I7" s="137">
        <v>0.1</v>
      </c>
      <c r="J7" s="104">
        <v>0.1</v>
      </c>
      <c r="K7" s="105">
        <v>0.1</v>
      </c>
      <c r="L7" s="106">
        <v>0.1</v>
      </c>
      <c r="M7" s="107">
        <v>0.1</v>
      </c>
      <c r="N7" s="137">
        <v>0.1</v>
      </c>
      <c r="O7" s="104">
        <v>0.1</v>
      </c>
      <c r="P7" s="105">
        <v>0.1</v>
      </c>
      <c r="Q7" s="106">
        <v>0.1</v>
      </c>
    </row>
    <row r="8" spans="2:17">
      <c r="B8" s="96"/>
      <c r="C8" s="97" t="s">
        <v>0</v>
      </c>
      <c r="D8" s="98"/>
      <c r="E8" s="99" t="s">
        <v>132</v>
      </c>
      <c r="F8" s="100" t="s">
        <v>132</v>
      </c>
      <c r="G8" s="101" t="s">
        <v>132</v>
      </c>
      <c r="H8" s="102" t="s">
        <v>132</v>
      </c>
      <c r="I8" s="136" t="s">
        <v>132</v>
      </c>
      <c r="J8" s="99" t="s">
        <v>132</v>
      </c>
      <c r="K8" s="100" t="s">
        <v>132</v>
      </c>
      <c r="L8" s="101" t="s">
        <v>132</v>
      </c>
      <c r="M8" s="102" t="s">
        <v>132</v>
      </c>
      <c r="N8" s="136" t="s">
        <v>132</v>
      </c>
      <c r="O8" s="99" t="s">
        <v>132</v>
      </c>
      <c r="P8" s="100" t="s">
        <v>132</v>
      </c>
      <c r="Q8" s="101" t="s">
        <v>132</v>
      </c>
    </row>
    <row r="9" spans="2:17">
      <c r="B9" s="96"/>
      <c r="C9" s="97" t="s">
        <v>26</v>
      </c>
      <c r="D9" s="98"/>
      <c r="E9" s="104" t="s">
        <v>132</v>
      </c>
      <c r="F9" s="105" t="s">
        <v>132</v>
      </c>
      <c r="G9" s="106" t="s">
        <v>132</v>
      </c>
      <c r="H9" s="107" t="s">
        <v>132</v>
      </c>
      <c r="I9" s="137" t="s">
        <v>132</v>
      </c>
      <c r="J9" s="104" t="s">
        <v>132</v>
      </c>
      <c r="K9" s="105" t="s">
        <v>132</v>
      </c>
      <c r="L9" s="106" t="s">
        <v>132</v>
      </c>
      <c r="M9" s="107" t="s">
        <v>132</v>
      </c>
      <c r="N9" s="137" t="s">
        <v>132</v>
      </c>
      <c r="O9" s="104" t="s">
        <v>132</v>
      </c>
      <c r="P9" s="105" t="s">
        <v>132</v>
      </c>
      <c r="Q9" s="106" t="s">
        <v>132</v>
      </c>
    </row>
    <row r="10" spans="2:17">
      <c r="B10" s="96"/>
      <c r="C10" s="97" t="s">
        <v>27</v>
      </c>
      <c r="D10" s="98"/>
      <c r="E10" s="108" t="s">
        <v>133</v>
      </c>
      <c r="F10" s="109" t="s">
        <v>133</v>
      </c>
      <c r="G10" s="110" t="s">
        <v>133</v>
      </c>
      <c r="H10" s="111" t="s">
        <v>133</v>
      </c>
      <c r="I10" s="138" t="s">
        <v>133</v>
      </c>
      <c r="J10" s="108" t="s">
        <v>133</v>
      </c>
      <c r="K10" s="109" t="s">
        <v>133</v>
      </c>
      <c r="L10" s="110" t="s">
        <v>133</v>
      </c>
      <c r="M10" s="111" t="s">
        <v>133</v>
      </c>
      <c r="N10" s="138" t="s">
        <v>133</v>
      </c>
      <c r="O10" s="108" t="s">
        <v>133</v>
      </c>
      <c r="P10" s="109" t="s">
        <v>133</v>
      </c>
      <c r="Q10" s="110" t="s">
        <v>133</v>
      </c>
    </row>
    <row r="11" spans="2:17">
      <c r="B11" s="96"/>
      <c r="C11" s="97" t="s">
        <v>2</v>
      </c>
      <c r="D11" s="98"/>
      <c r="E11" s="112" t="s">
        <v>7</v>
      </c>
      <c r="F11" s="113" t="s">
        <v>7</v>
      </c>
      <c r="G11" s="114" t="s">
        <v>7</v>
      </c>
      <c r="H11" s="115" t="s">
        <v>7</v>
      </c>
      <c r="I11" s="139" t="s">
        <v>7</v>
      </c>
      <c r="J11" s="112" t="s">
        <v>7</v>
      </c>
      <c r="K11" s="113" t="s">
        <v>7</v>
      </c>
      <c r="L11" s="114" t="s">
        <v>7</v>
      </c>
      <c r="M11" s="115" t="s">
        <v>7</v>
      </c>
      <c r="N11" s="139" t="s">
        <v>7</v>
      </c>
      <c r="O11" s="112" t="s">
        <v>7</v>
      </c>
      <c r="P11" s="113" t="s">
        <v>7</v>
      </c>
      <c r="Q11" s="114" t="s">
        <v>7</v>
      </c>
    </row>
    <row r="12" spans="2:17">
      <c r="B12" s="96"/>
      <c r="C12" s="97" t="s">
        <v>3</v>
      </c>
      <c r="D12" s="98"/>
      <c r="E12" s="116" t="s">
        <v>74</v>
      </c>
      <c r="F12" s="117" t="s">
        <v>74</v>
      </c>
      <c r="G12" s="118" t="s">
        <v>74</v>
      </c>
      <c r="H12" s="119" t="s">
        <v>74</v>
      </c>
      <c r="I12" s="140" t="s">
        <v>74</v>
      </c>
      <c r="J12" s="116" t="s">
        <v>74</v>
      </c>
      <c r="K12" s="117" t="s">
        <v>74</v>
      </c>
      <c r="L12" s="118" t="s">
        <v>74</v>
      </c>
      <c r="M12" s="119" t="s">
        <v>74</v>
      </c>
      <c r="N12" s="140" t="s">
        <v>74</v>
      </c>
      <c r="O12" s="116" t="s">
        <v>74</v>
      </c>
      <c r="P12" s="117" t="s">
        <v>74</v>
      </c>
      <c r="Q12" s="118" t="s">
        <v>74</v>
      </c>
    </row>
    <row r="13" spans="2:17">
      <c r="B13" s="96"/>
      <c r="C13" s="97" t="s">
        <v>28</v>
      </c>
      <c r="D13" s="98"/>
      <c r="E13" s="120">
        <v>2011</v>
      </c>
      <c r="F13" s="121">
        <f>E13+1</f>
        <v>2012</v>
      </c>
      <c r="G13" s="122">
        <f t="shared" ref="G13:Q13" si="0">F13+1</f>
        <v>2013</v>
      </c>
      <c r="H13" s="123">
        <f t="shared" si="0"/>
        <v>2014</v>
      </c>
      <c r="I13" s="141">
        <f t="shared" si="0"/>
        <v>2015</v>
      </c>
      <c r="J13" s="120">
        <f t="shared" si="0"/>
        <v>2016</v>
      </c>
      <c r="K13" s="121">
        <f t="shared" si="0"/>
        <v>2017</v>
      </c>
      <c r="L13" s="122">
        <f t="shared" si="0"/>
        <v>2018</v>
      </c>
      <c r="M13" s="123">
        <f t="shared" si="0"/>
        <v>2019</v>
      </c>
      <c r="N13" s="141">
        <f t="shared" si="0"/>
        <v>2020</v>
      </c>
      <c r="O13" s="120">
        <f t="shared" si="0"/>
        <v>2021</v>
      </c>
      <c r="P13" s="121">
        <f t="shared" si="0"/>
        <v>2022</v>
      </c>
      <c r="Q13" s="122">
        <f t="shared" si="0"/>
        <v>2023</v>
      </c>
    </row>
    <row r="14" spans="2:17">
      <c r="B14" s="96"/>
      <c r="C14" s="96"/>
      <c r="D14" s="98"/>
      <c r="E14" s="124"/>
      <c r="F14" s="124"/>
      <c r="G14" s="124"/>
      <c r="H14" s="124"/>
      <c r="I14" s="124"/>
      <c r="J14" s="124"/>
      <c r="K14" s="124"/>
      <c r="L14" s="124"/>
      <c r="O14" s="124"/>
      <c r="P14" s="124"/>
      <c r="Q14" s="124"/>
    </row>
    <row r="15" spans="2:17">
      <c r="B15" s="96"/>
      <c r="C15" s="96"/>
      <c r="D15" s="98"/>
      <c r="E15" s="124"/>
      <c r="F15" s="124"/>
      <c r="G15" s="124"/>
      <c r="H15" s="124"/>
      <c r="I15" s="124"/>
      <c r="J15" s="124"/>
      <c r="K15" s="124"/>
      <c r="L15" s="124"/>
      <c r="M15" s="124"/>
      <c r="O15" s="124"/>
      <c r="P15" s="124"/>
      <c r="Q15" s="124"/>
    </row>
    <row r="16" spans="2:17">
      <c r="B16" s="125" t="s">
        <v>29</v>
      </c>
      <c r="C16" s="125" t="s">
        <v>30</v>
      </c>
      <c r="D16" s="126" t="s">
        <v>103</v>
      </c>
      <c r="E16" s="127" t="s">
        <v>104</v>
      </c>
      <c r="F16" s="127" t="s">
        <v>105</v>
      </c>
      <c r="G16" s="127" t="s">
        <v>106</v>
      </c>
      <c r="H16" s="127" t="s">
        <v>107</v>
      </c>
      <c r="I16" s="127" t="s">
        <v>108</v>
      </c>
      <c r="J16" s="127" t="s">
        <v>109</v>
      </c>
      <c r="K16" s="127" t="s">
        <v>110</v>
      </c>
      <c r="L16" s="127" t="s">
        <v>111</v>
      </c>
      <c r="M16" s="127" t="s">
        <v>112</v>
      </c>
      <c r="N16" s="127" t="s">
        <v>117</v>
      </c>
      <c r="O16" s="127" t="s">
        <v>119</v>
      </c>
      <c r="P16" s="127" t="s">
        <v>120</v>
      </c>
      <c r="Q16" s="127" t="s">
        <v>121</v>
      </c>
    </row>
    <row r="17" spans="2:17">
      <c r="B17" s="128">
        <v>1</v>
      </c>
      <c r="C17" s="129" t="s">
        <v>31</v>
      </c>
      <c r="D17" s="98"/>
      <c r="E17" s="130">
        <f>(Crimes!E17/Population!K17)*100000</f>
        <v>2247.5947187329866</v>
      </c>
      <c r="F17" s="130">
        <f>(Crimes!F17/Population!L17)*100000</f>
        <v>2560.3725734113596</v>
      </c>
      <c r="G17" s="130">
        <f>(Crimes!G17/Population!M17)*100000</f>
        <v>2059.4821365434277</v>
      </c>
      <c r="H17" s="130">
        <f>(Crimes!H17/Population!N17)*100000</f>
        <v>2120.0584391501325</v>
      </c>
      <c r="I17" s="130">
        <f>(Crimes!I17/Population!O17)*100000</f>
        <v>2353.4707914929513</v>
      </c>
      <c r="J17" s="130">
        <f>(Crimes!J17/Population!P17)*100000</f>
        <v>2351.7879991317941</v>
      </c>
      <c r="K17" s="130">
        <f>(Crimes!K17/Population!Q17)*100000</f>
        <v>3209.6162199086521</v>
      </c>
      <c r="L17" s="130">
        <f>(Crimes!L17/Population!R17)*100000</f>
        <v>3659.7042381474739</v>
      </c>
      <c r="M17" s="130">
        <f>(Crimes!M17/Population!S17)*100000</f>
        <v>3494.447657395182</v>
      </c>
      <c r="N17" s="130">
        <f>(Crimes!N17/Population!T17)*100000</f>
        <v>2951.479557936369</v>
      </c>
      <c r="O17" s="130">
        <f>(Crimes!O17/Population!U17)*100000</f>
        <v>3112.9862485393551</v>
      </c>
      <c r="P17" s="130">
        <f>(Crimes!P17/Population!V17)*100000</f>
        <v>3333.855696368903</v>
      </c>
      <c r="Q17" s="130">
        <f>(Crimes!Q17/Population!W17)*100000</f>
        <v>3567.8487276651167</v>
      </c>
    </row>
    <row r="18" spans="2:17">
      <c r="B18" s="128">
        <v>2</v>
      </c>
      <c r="C18" s="129" t="s">
        <v>32</v>
      </c>
      <c r="D18" s="98"/>
      <c r="E18" s="130">
        <f>(Crimes!E18/Population!K18)*100000</f>
        <v>4550.6666508832777</v>
      </c>
      <c r="F18" s="130">
        <f>(Crimes!F18/Population!L18)*100000</f>
        <v>4170.0671580256776</v>
      </c>
      <c r="G18" s="130">
        <f>(Crimes!G18/Population!M18)*100000</f>
        <v>3887.5946309346837</v>
      </c>
      <c r="H18" s="130">
        <f>(Crimes!H18/Population!N18)*100000</f>
        <v>3959.0748480067905</v>
      </c>
      <c r="I18" s="130">
        <f>(Crimes!I18/Population!O18)*100000</f>
        <v>4279.7295518065857</v>
      </c>
      <c r="J18" s="130">
        <f>(Crimes!J18/Population!P18)*100000</f>
        <v>3830.2083377213858</v>
      </c>
      <c r="K18" s="130">
        <f>(Crimes!K18/Population!Q18)*100000</f>
        <v>3837.128950228122</v>
      </c>
      <c r="L18" s="130">
        <f>(Crimes!L18/Population!R18)*100000</f>
        <v>3429.6024073926133</v>
      </c>
      <c r="M18" s="130">
        <f>(Crimes!M18/Population!S18)*100000</f>
        <v>3401.14165979166</v>
      </c>
      <c r="N18" s="130">
        <f>(Crimes!N18/Population!T18)*100000</f>
        <v>2997.2670523058355</v>
      </c>
      <c r="O18" s="130">
        <f>(Crimes!O18/Population!U18)*100000</f>
        <v>3107.000681645985</v>
      </c>
      <c r="P18" s="130">
        <f>(Crimes!P18/Population!V18)*100000</f>
        <v>3441.3631597979384</v>
      </c>
      <c r="Q18" s="130">
        <f>(Crimes!Q18/Population!W18)*100000</f>
        <v>3794.338188627798</v>
      </c>
    </row>
    <row r="19" spans="2:17">
      <c r="B19" s="128">
        <v>3</v>
      </c>
      <c r="C19" s="129" t="s">
        <v>33</v>
      </c>
      <c r="D19" s="98"/>
      <c r="E19" s="130">
        <f>(Crimes!E19/Population!K19)*100000</f>
        <v>3595.5191989768859</v>
      </c>
      <c r="F19" s="130">
        <f>(Crimes!F19/Population!L19)*100000</f>
        <v>3998.6294132510475</v>
      </c>
      <c r="G19" s="130">
        <f>(Crimes!G19/Population!M19)*100000</f>
        <v>4425.4748754378916</v>
      </c>
      <c r="H19" s="130">
        <f>(Crimes!H19/Population!N19)*100000</f>
        <v>4195.5057430739826</v>
      </c>
      <c r="I19" s="130">
        <f>(Crimes!I19/Population!O19)*100000</f>
        <v>3893.5726506293531</v>
      </c>
      <c r="J19" s="130">
        <f>(Crimes!J19/Population!P19)*100000</f>
        <v>4408.2711966433644</v>
      </c>
      <c r="K19" s="130">
        <f>(Crimes!K19/Population!Q19)*100000</f>
        <v>4132.781019364611</v>
      </c>
      <c r="L19" s="130">
        <f>(Crimes!L19/Population!R19)*100000</f>
        <v>3976.0534302324595</v>
      </c>
      <c r="M19" s="130">
        <f>(Crimes!M19/Population!S19)*100000</f>
        <v>3687.3113110765894</v>
      </c>
      <c r="N19" s="130">
        <f>(Crimes!N19/Population!T19)*100000</f>
        <v>2845.3364632969678</v>
      </c>
      <c r="O19" s="130">
        <f>(Crimes!O19/Population!U19)*100000</f>
        <v>2796.4730032625766</v>
      </c>
      <c r="P19" s="130">
        <f>(Crimes!P19/Population!V19)*100000</f>
        <v>2987.8304902807272</v>
      </c>
      <c r="Q19" s="130">
        <f>(Crimes!Q19/Population!W19)*100000</f>
        <v>3270.5250531751958</v>
      </c>
    </row>
    <row r="20" spans="2:17">
      <c r="B20" s="128">
        <v>4</v>
      </c>
      <c r="C20" s="129" t="s">
        <v>34</v>
      </c>
      <c r="D20" s="98"/>
      <c r="E20" s="130">
        <f>(Crimes!E20/Population!K20)*100000</f>
        <v>389.8519408766341</v>
      </c>
      <c r="F20" s="130">
        <f>(Crimes!F20/Population!L20)*100000</f>
        <v>195.02336121068529</v>
      </c>
      <c r="G20" s="130">
        <f>(Crimes!G20/Population!M20)*100000</f>
        <v>267.29190384117288</v>
      </c>
      <c r="H20" s="130">
        <f>(Crimes!H20/Population!N20)*100000</f>
        <v>296.58376638697149</v>
      </c>
      <c r="I20" s="130">
        <f>(Crimes!I20/Population!O20)*100000</f>
        <v>285.10528941361429</v>
      </c>
      <c r="J20" s="130">
        <f>(Crimes!J20/Population!P20)*100000</f>
        <v>332.75172437387783</v>
      </c>
      <c r="K20" s="130">
        <f>(Crimes!K20/Population!Q20)*100000</f>
        <v>303.73897358091409</v>
      </c>
      <c r="L20" s="130">
        <f>(Crimes!L20/Population!R20)*100000</f>
        <v>317.10981673199001</v>
      </c>
      <c r="M20" s="130">
        <f>(Crimes!M20/Population!S20)*100000</f>
        <v>324.88199841774593</v>
      </c>
      <c r="N20" s="130">
        <f>(Crimes!N20/Population!T20)*100000</f>
        <v>270.82829107753963</v>
      </c>
      <c r="O20" s="130">
        <f>(Crimes!O20/Population!U20)*100000</f>
        <v>741.60130900362935</v>
      </c>
      <c r="P20" s="130">
        <f>(Crimes!P20/Population!V20)*100000</f>
        <v>3322.1450316134569</v>
      </c>
      <c r="Q20" s="130">
        <f>(Crimes!Q20/Population!W20)*100000</f>
        <v>3369.8182965398387</v>
      </c>
    </row>
    <row r="21" spans="2:17">
      <c r="B21" s="128">
        <v>5</v>
      </c>
      <c r="C21" s="129" t="s">
        <v>35</v>
      </c>
      <c r="D21" s="98"/>
      <c r="E21" s="130">
        <f>(Crimes!E21/Population!K21)*100000</f>
        <v>2252.5042417048289</v>
      </c>
      <c r="F21" s="130">
        <f>(Crimes!F21/Population!L21)*100000</f>
        <v>2195.6682474466925</v>
      </c>
      <c r="G21" s="130">
        <f>(Crimes!G21/Population!M21)*100000</f>
        <v>2166.2642623705287</v>
      </c>
      <c r="H21" s="130">
        <f>(Crimes!H21/Population!N21)*100000</f>
        <v>2277.9010983655221</v>
      </c>
      <c r="I21" s="130">
        <f>(Crimes!I21/Population!O21)*100000</f>
        <v>2051.4499000684127</v>
      </c>
      <c r="J21" s="130">
        <f>(Crimes!J21/Population!P21)*100000</f>
        <v>2218.7342364089432</v>
      </c>
      <c r="K21" s="130">
        <f>(Crimes!K21/Population!Q21)*100000</f>
        <v>2410.7501019980486</v>
      </c>
      <c r="L21" s="130">
        <f>(Crimes!L21/Population!R21)*100000</f>
        <v>2373.1892456893825</v>
      </c>
      <c r="M21" s="130">
        <f>(Crimes!M21/Population!S21)*100000</f>
        <v>2156.0552786230114</v>
      </c>
      <c r="N21" s="130">
        <f>(Crimes!N21/Population!T21)*100000</f>
        <v>1924.7855711582038</v>
      </c>
      <c r="O21" s="130">
        <f>(Crimes!O21/Population!U21)*100000</f>
        <v>2193.5626792580438</v>
      </c>
      <c r="P21" s="130">
        <f>(Crimes!P21/Population!V21)*100000</f>
        <v>2452.0480413331252</v>
      </c>
      <c r="Q21" s="130">
        <f>(Crimes!Q21/Population!W21)*100000</f>
        <v>2253.4660006153736</v>
      </c>
    </row>
    <row r="22" spans="2:17">
      <c r="B22" s="128">
        <v>6</v>
      </c>
      <c r="C22" s="129" t="s">
        <v>36</v>
      </c>
      <c r="D22" s="98"/>
      <c r="E22" s="130">
        <f>(Crimes!E22/Population!K22)*100000</f>
        <v>1929.5016152151939</v>
      </c>
      <c r="F22" s="130">
        <f>(Crimes!F22/Population!L22)*100000</f>
        <v>2379.9384006996461</v>
      </c>
      <c r="G22" s="130">
        <f>(Crimes!G22/Population!M22)*100000</f>
        <v>2074.6210807613065</v>
      </c>
      <c r="H22" s="130">
        <f>(Crimes!H22/Population!N22)*100000</f>
        <v>1773.6098695467215</v>
      </c>
      <c r="I22" s="130">
        <f>(Crimes!I22/Population!O22)*100000</f>
        <v>1203.1205595739025</v>
      </c>
      <c r="J22" s="130">
        <f>(Crimes!J22/Population!P22)*100000</f>
        <v>2393.1920868685665</v>
      </c>
      <c r="K22" s="130">
        <f>(Crimes!K22/Population!Q22)*100000</f>
        <v>4353.8867686406065</v>
      </c>
      <c r="L22" s="130">
        <f>(Crimes!L22/Population!R22)*100000</f>
        <v>4255.2230456792831</v>
      </c>
      <c r="M22" s="130">
        <f>(Crimes!M22/Population!S22)*100000</f>
        <v>4484.9047840222947</v>
      </c>
      <c r="N22" s="130">
        <f>(Crimes!N22/Population!T22)*100000</f>
        <v>4240.8721787418135</v>
      </c>
      <c r="O22" s="130">
        <f>(Crimes!O22/Population!U22)*100000</f>
        <v>4608.4716080589769</v>
      </c>
      <c r="P22" s="130">
        <f>(Crimes!P22/Population!V22)*100000</f>
        <v>4536.5368211543928</v>
      </c>
      <c r="Q22" s="130">
        <f>(Crimes!Q22/Population!W22)*100000</f>
        <v>4461.9301602639498</v>
      </c>
    </row>
    <row r="23" spans="2:17">
      <c r="B23" s="128">
        <v>7</v>
      </c>
      <c r="C23" s="129" t="s">
        <v>37</v>
      </c>
      <c r="D23" s="98"/>
      <c r="E23" s="130">
        <f>(Crimes!E23/Population!K23)*100000</f>
        <v>709.26543188990445</v>
      </c>
      <c r="F23" s="130">
        <f>(Crimes!F23/Population!L23)*100000</f>
        <v>643.71408113055088</v>
      </c>
      <c r="G23" s="130">
        <f>(Crimes!G23/Population!M23)*100000</f>
        <v>663.21733397861101</v>
      </c>
      <c r="H23" s="130">
        <f>(Crimes!H23/Population!N23)*100000</f>
        <v>629.51689004657908</v>
      </c>
      <c r="I23" s="130">
        <f>(Crimes!I23/Population!O23)*100000</f>
        <v>584.67084881128017</v>
      </c>
      <c r="J23" s="130">
        <f>(Crimes!J23/Population!P23)*100000</f>
        <v>590.75043862334837</v>
      </c>
      <c r="K23" s="130">
        <f>(Crimes!K23/Population!Q23)*100000</f>
        <v>660.13833130542855</v>
      </c>
      <c r="L23" s="130">
        <f>(Crimes!L23/Population!R23)*100000</f>
        <v>744.67967201309148</v>
      </c>
      <c r="M23" s="130">
        <f>(Crimes!M23/Population!S23)*100000</f>
        <v>586.8718475856474</v>
      </c>
      <c r="N23" s="130">
        <f>(Crimes!N23/Population!T23)*100000</f>
        <v>422.43646696438702</v>
      </c>
      <c r="O23" s="130">
        <f>(Crimes!O23/Population!U23)*100000</f>
        <v>402.10134925776737</v>
      </c>
      <c r="P23" s="130">
        <f>(Crimes!P23/Population!V23)*100000</f>
        <v>372.01132074945332</v>
      </c>
      <c r="Q23" s="130">
        <f>(Crimes!Q23/Population!W23)*100000</f>
        <v>352.19302277507103</v>
      </c>
    </row>
    <row r="24" spans="2:17">
      <c r="B24" s="128">
        <v>8</v>
      </c>
      <c r="C24" s="129" t="s">
        <v>38</v>
      </c>
      <c r="D24" s="98"/>
      <c r="E24" s="130">
        <f>(Crimes!E24/Population!K24)*100000</f>
        <v>2510.7259237813159</v>
      </c>
      <c r="F24" s="130">
        <f>(Crimes!F24/Population!L24)*100000</f>
        <v>2240.9164117876189</v>
      </c>
      <c r="G24" s="130">
        <f>(Crimes!G24/Population!M24)*100000</f>
        <v>2228.7768083660881</v>
      </c>
      <c r="H24" s="130">
        <f>(Crimes!H24/Population!N24)*100000</f>
        <v>2139.699310142621</v>
      </c>
      <c r="I24" s="130">
        <f>(Crimes!I24/Population!O24)*100000</f>
        <v>2181.0072281455282</v>
      </c>
      <c r="J24" s="130">
        <f>(Crimes!J24/Population!P24)*100000</f>
        <v>2070.9548087360358</v>
      </c>
      <c r="K24" s="130">
        <f>(Crimes!K24/Population!Q24)*100000</f>
        <v>2414.262951505656</v>
      </c>
      <c r="L24" s="130">
        <f>(Crimes!L24/Population!R24)*100000</f>
        <v>2408.3337702969607</v>
      </c>
      <c r="M24" s="130">
        <f>(Crimes!M24/Population!S24)*100000</f>
        <v>2443.2383687578867</v>
      </c>
      <c r="N24" s="130">
        <f>(Crimes!N24/Population!T24)*100000</f>
        <v>2214.4883205678675</v>
      </c>
      <c r="O24" s="130">
        <f>(Crimes!O24/Population!U24)*100000</f>
        <v>2384.3139406563641</v>
      </c>
      <c r="P24" s="130">
        <f>(Crimes!P24/Population!V24)*100000</f>
        <v>2348.7885179179743</v>
      </c>
      <c r="Q24" s="130">
        <f>(Crimes!Q24/Population!W24)*100000</f>
        <v>2341.566880089907</v>
      </c>
    </row>
    <row r="25" spans="2:17">
      <c r="B25" s="128">
        <v>9</v>
      </c>
      <c r="C25" s="129" t="s">
        <v>39</v>
      </c>
      <c r="D25" s="98"/>
      <c r="E25" s="130">
        <f>(Crimes!E25/Population!K25)*100000</f>
        <v>2527.0872729091029</v>
      </c>
      <c r="F25" s="130">
        <f>(Crimes!F25/Population!L25)*100000</f>
        <v>2455.3574793859812</v>
      </c>
      <c r="G25" s="130">
        <f>(Crimes!G25/Population!M25)*100000</f>
        <v>2368.2248345640601</v>
      </c>
      <c r="H25" s="130">
        <f>(Crimes!H25/Population!N25)*100000</f>
        <v>2378.0847463745167</v>
      </c>
      <c r="I25" s="130">
        <f>(Crimes!I25/Population!O25)*100000</f>
        <v>2224.0389541338245</v>
      </c>
      <c r="J25" s="130">
        <f>(Crimes!J25/Population!P25)*100000</f>
        <v>2328.668524297671</v>
      </c>
      <c r="K25" s="130">
        <f>(Crimes!K25/Population!Q25)*100000</f>
        <v>2639.963209873828</v>
      </c>
      <c r="L25" s="130">
        <f>(Crimes!L25/Population!R25)*100000</f>
        <v>3051.517212854179</v>
      </c>
      <c r="M25" s="130">
        <f>(Crimes!M25/Population!S25)*100000</f>
        <v>3067.0956055321849</v>
      </c>
      <c r="N25" s="130">
        <f>(Crimes!N25/Population!T25)*100000</f>
        <v>2480.302961080316</v>
      </c>
      <c r="O25" s="130">
        <f>(Crimes!O25/Population!U25)*100000</f>
        <v>2760.2173019443976</v>
      </c>
      <c r="P25" s="130">
        <f>(Crimes!P25/Population!V25)*100000</f>
        <v>2867.4020667273317</v>
      </c>
      <c r="Q25" s="130">
        <f>(Crimes!Q25/Population!W25)*100000</f>
        <v>2838.3837552361579</v>
      </c>
    </row>
    <row r="26" spans="2:17">
      <c r="B26" s="128">
        <v>10</v>
      </c>
      <c r="C26" s="129" t="s">
        <v>40</v>
      </c>
      <c r="D26" s="98"/>
      <c r="E26" s="130">
        <f>(Crimes!E26/Population!K26)*100000</f>
        <v>2486.4274776141515</v>
      </c>
      <c r="F26" s="130">
        <f>(Crimes!F26/Population!L26)*100000</f>
        <v>2127.8186937059759</v>
      </c>
      <c r="G26" s="130">
        <f>(Crimes!G26/Population!M26)*100000</f>
        <v>2082.4222557956182</v>
      </c>
      <c r="H26" s="130">
        <f>(Crimes!H26/Population!N26)*100000</f>
        <v>1896.3424096099604</v>
      </c>
      <c r="I26" s="130">
        <f>(Crimes!I26/Population!O26)*100000</f>
        <v>2183.6657477974163</v>
      </c>
      <c r="J26" s="130">
        <f>(Crimes!J26/Population!P26)*100000</f>
        <v>2398.3748016755758</v>
      </c>
      <c r="K26" s="130">
        <f>(Crimes!K26/Population!Q26)*100000</f>
        <v>2561.6053932557843</v>
      </c>
      <c r="L26" s="130">
        <f>(Crimes!L26/Population!R26)*100000</f>
        <v>2297.758635591023</v>
      </c>
      <c r="M26" s="130">
        <f>(Crimes!M26/Population!S26)*100000</f>
        <v>2145.3124237617853</v>
      </c>
      <c r="N26" s="130">
        <f>(Crimes!N26/Population!T26)*100000</f>
        <v>1797.1122180013688</v>
      </c>
      <c r="O26" s="130">
        <f>(Crimes!O26/Population!U26)*100000</f>
        <v>2006.8772597707534</v>
      </c>
      <c r="P26" s="130">
        <f>(Crimes!P26/Population!V26)*100000</f>
        <v>1793.077718801404</v>
      </c>
      <c r="Q26" s="130">
        <f>(Crimes!Q26/Population!W26)*100000</f>
        <v>1479.6457912556632</v>
      </c>
    </row>
    <row r="27" spans="2:17">
      <c r="B27" s="128">
        <v>11</v>
      </c>
      <c r="C27" s="129" t="s">
        <v>41</v>
      </c>
      <c r="D27" s="98"/>
      <c r="E27" s="130">
        <f>(Crimes!E27/Population!K27)*100000</f>
        <v>1917.8129325230466</v>
      </c>
      <c r="F27" s="130">
        <f>(Crimes!F27/Population!L27)*100000</f>
        <v>1835.0591262790272</v>
      </c>
      <c r="G27" s="130">
        <f>(Crimes!G27/Population!M27)*100000</f>
        <v>1817.7497438709399</v>
      </c>
      <c r="H27" s="130">
        <f>(Crimes!H27/Population!N27)*100000</f>
        <v>2125.7500517861299</v>
      </c>
      <c r="I27" s="130">
        <f>(Crimes!I27/Population!O27)*100000</f>
        <v>2125.4546842463114</v>
      </c>
      <c r="J27" s="130">
        <f>(Crimes!J27/Population!P27)*100000</f>
        <v>2297.2332029481718</v>
      </c>
      <c r="K27" s="130">
        <f>(Crimes!K27/Population!Q27)*100000</f>
        <v>2513.8316517505873</v>
      </c>
      <c r="L27" s="130">
        <f>(Crimes!L27/Population!R27)*100000</f>
        <v>2823.2199386042698</v>
      </c>
      <c r="M27" s="130">
        <f>(Crimes!M27/Population!S27)*100000</f>
        <v>2848.8423590065372</v>
      </c>
      <c r="N27" s="130">
        <f>(Crimes!N27/Population!T27)*100000</f>
        <v>2528.2772178703331</v>
      </c>
      <c r="O27" s="130">
        <f>(Crimes!O27/Population!U27)*100000</f>
        <v>2704.9367416187265</v>
      </c>
      <c r="P27" s="130">
        <f>(Crimes!P27/Population!V27)*100000</f>
        <v>2771.2991910998435</v>
      </c>
      <c r="Q27" s="130">
        <f>(Crimes!Q27/Population!W27)*100000</f>
        <v>2859.9990370308246</v>
      </c>
    </row>
    <row r="28" spans="2:17">
      <c r="B28" s="128">
        <v>12</v>
      </c>
      <c r="C28" s="129" t="s">
        <v>42</v>
      </c>
      <c r="D28" s="98"/>
      <c r="E28" s="130">
        <f>(Crimes!E28/Population!K28)*100000</f>
        <v>1706.6156681649843</v>
      </c>
      <c r="F28" s="130">
        <f>(Crimes!F28/Population!L28)*100000</f>
        <v>1557.2062369268763</v>
      </c>
      <c r="G28" s="130">
        <f>(Crimes!G28/Population!M28)*100000</f>
        <v>1532.2532668161937</v>
      </c>
      <c r="H28" s="130">
        <f>(Crimes!H28/Population!N28)*100000</f>
        <v>1512.8485435121775</v>
      </c>
      <c r="I28" s="130">
        <f>(Crimes!I28/Population!O28)*100000</f>
        <v>1408.4485470001689</v>
      </c>
      <c r="J28" s="130">
        <f>(Crimes!J28/Population!P28)*100000</f>
        <v>1397.9577985825799</v>
      </c>
      <c r="K28" s="130">
        <f>(Crimes!K28/Population!Q28)*100000</f>
        <v>1227.252588692078</v>
      </c>
      <c r="L28" s="130">
        <f>(Crimes!L28/Population!R28)*100000</f>
        <v>1026.4750204398099</v>
      </c>
      <c r="M28" s="130">
        <f>(Crimes!M28/Population!S28)*100000</f>
        <v>998.28993926436726</v>
      </c>
      <c r="N28" s="130">
        <f>(Crimes!N28/Population!T28)*100000</f>
        <v>861.22434255618487</v>
      </c>
      <c r="O28" s="130">
        <f>(Crimes!O28/Population!U28)*100000</f>
        <v>882.98297598497118</v>
      </c>
      <c r="P28" s="130">
        <f>(Crimes!P28/Population!V28)*100000</f>
        <v>978.49391751900305</v>
      </c>
      <c r="Q28" s="130">
        <f>(Crimes!Q28/Population!W28)*100000</f>
        <v>968.24113540317205</v>
      </c>
    </row>
    <row r="29" spans="2:17">
      <c r="B29" s="128">
        <v>13</v>
      </c>
      <c r="C29" s="129" t="s">
        <v>43</v>
      </c>
      <c r="D29" s="98"/>
      <c r="E29" s="130">
        <f>(Crimes!E29/Population!K29)*100000</f>
        <v>1480.4837971069148</v>
      </c>
      <c r="F29" s="130">
        <f>(Crimes!F29/Population!L29)*100000</f>
        <v>1391.9315651421318</v>
      </c>
      <c r="G29" s="130">
        <f>(Crimes!G29/Population!M29)*100000</f>
        <v>1588.3353866917469</v>
      </c>
      <c r="H29" s="130">
        <f>(Crimes!H29/Population!N29)*100000</f>
        <v>1464.7594326162796</v>
      </c>
      <c r="I29" s="130">
        <f>(Crimes!I29/Population!O29)*100000</f>
        <v>1239.5833802804204</v>
      </c>
      <c r="J29" s="130">
        <f>(Crimes!J29/Population!P29)*100000</f>
        <v>1474.2313067784767</v>
      </c>
      <c r="K29" s="130">
        <f>(Crimes!K29/Population!Q29)*100000</f>
        <v>1913.0667116905811</v>
      </c>
      <c r="L29" s="130">
        <f>(Crimes!L29/Population!R29)*100000</f>
        <v>2155.1958092713558</v>
      </c>
      <c r="M29" s="130">
        <f>(Crimes!M29/Population!S29)*100000</f>
        <v>2043.5306952687026</v>
      </c>
      <c r="N29" s="130">
        <f>(Crimes!N29/Population!T29)*100000</f>
        <v>1674.6536742331846</v>
      </c>
      <c r="O29" s="130">
        <f>(Crimes!O29/Population!U29)*100000</f>
        <v>1832.3182706549874</v>
      </c>
      <c r="P29" s="130">
        <f>(Crimes!P29/Population!V29)*100000</f>
        <v>2030.4035440557182</v>
      </c>
      <c r="Q29" s="130">
        <f>(Crimes!Q29/Population!W29)*100000</f>
        <v>2126.8680014985639</v>
      </c>
    </row>
    <row r="30" spans="2:17">
      <c r="B30" s="128">
        <v>14</v>
      </c>
      <c r="C30" s="129" t="s">
        <v>44</v>
      </c>
      <c r="D30" s="98"/>
      <c r="E30" s="130">
        <f>(Crimes!E30/Population!K30)*100000</f>
        <v>1527.5601342851608</v>
      </c>
      <c r="F30" s="130">
        <f>(Crimes!F30/Population!L30)*100000</f>
        <v>1540.2218266371949</v>
      </c>
      <c r="G30" s="130">
        <f>(Crimes!G30/Population!M30)*100000</f>
        <v>1721.4744372677421</v>
      </c>
      <c r="H30" s="130">
        <f>(Crimes!H30/Population!N30)*100000</f>
        <v>1523.8546587176932</v>
      </c>
      <c r="I30" s="130">
        <f>(Crimes!I30/Population!O30)*100000</f>
        <v>1555.6330852744954</v>
      </c>
      <c r="J30" s="130">
        <f>(Crimes!J30/Population!P30)*100000</f>
        <v>2196.6786834827167</v>
      </c>
      <c r="K30" s="130">
        <f>(Crimes!K30/Population!Q30)*100000</f>
        <v>2617.7779300197449</v>
      </c>
      <c r="L30" s="130">
        <f>(Crimes!L30/Population!R30)*100000</f>
        <v>2512.0120683260616</v>
      </c>
      <c r="M30" s="130">
        <f>(Crimes!M30/Population!S30)*100000</f>
        <v>2365.8024698256509</v>
      </c>
      <c r="N30" s="130">
        <f>(Crimes!N30/Population!T30)*100000</f>
        <v>1874.7136448541667</v>
      </c>
      <c r="O30" s="130">
        <f>(Crimes!O30/Population!U30)*100000</f>
        <v>1874.376485720466</v>
      </c>
      <c r="P30" s="130">
        <f>(Crimes!P30/Population!V30)*100000</f>
        <v>1842.2919042205642</v>
      </c>
      <c r="Q30" s="130">
        <f>(Crimes!Q30/Population!W30)*100000</f>
        <v>1847.3218217108251</v>
      </c>
    </row>
    <row r="31" spans="2:17">
      <c r="B31" s="128">
        <v>15</v>
      </c>
      <c r="C31" s="129" t="s">
        <v>45</v>
      </c>
      <c r="D31" s="98"/>
      <c r="E31" s="130">
        <f>(Crimes!E31/Population!K31)*100000</f>
        <v>2238.9690479276369</v>
      </c>
      <c r="F31" s="130">
        <f>(Crimes!F31/Population!L31)*100000</f>
        <v>2204.1909572606492</v>
      </c>
      <c r="G31" s="130">
        <f>(Crimes!G31/Population!M31)*100000</f>
        <v>2195.5584408314871</v>
      </c>
      <c r="H31" s="130">
        <f>(Crimes!H31/Population!N31)*100000</f>
        <v>1899.6852775869984</v>
      </c>
      <c r="I31" s="130">
        <f>(Crimes!I31/Population!O31)*100000</f>
        <v>2517.6431513880752</v>
      </c>
      <c r="J31" s="130">
        <f>(Crimes!J31/Population!P31)*100000</f>
        <v>2513.134424602024</v>
      </c>
      <c r="K31" s="130">
        <f>(Crimes!K31/Population!Q31)*100000</f>
        <v>2618.4267503954043</v>
      </c>
      <c r="L31" s="130">
        <f>(Crimes!L31/Population!R31)*100000</f>
        <v>2508.1310831434557</v>
      </c>
      <c r="M31" s="130">
        <f>(Crimes!M31/Population!S31)*100000</f>
        <v>2574.8211504172118</v>
      </c>
      <c r="N31" s="130">
        <f>(Crimes!N31/Population!T31)*100000</f>
        <v>2453.0494311620469</v>
      </c>
      <c r="O31" s="130">
        <f>(Crimes!O31/Population!U31)*100000</f>
        <v>2727.2852038482747</v>
      </c>
      <c r="P31" s="130">
        <f>(Crimes!P31/Population!V31)*100000</f>
        <v>2745.3588550121531</v>
      </c>
      <c r="Q31" s="130">
        <f>(Crimes!Q31/Population!W31)*100000</f>
        <v>2627.6653383502271</v>
      </c>
    </row>
    <row r="32" spans="2:17">
      <c r="B32" s="128">
        <v>16</v>
      </c>
      <c r="C32" s="129" t="s">
        <v>46</v>
      </c>
      <c r="D32" s="98"/>
      <c r="E32" s="130">
        <f>(Crimes!E32/Population!K32)*100000</f>
        <v>1001.5168200802045</v>
      </c>
      <c r="F32" s="130">
        <f>(Crimes!F32/Population!L32)*100000</f>
        <v>984.39625011679448</v>
      </c>
      <c r="G32" s="130">
        <f>(Crimes!G32/Population!M32)*100000</f>
        <v>991.56171566035357</v>
      </c>
      <c r="H32" s="130">
        <f>(Crimes!H32/Population!N32)*100000</f>
        <v>1039.8142216622034</v>
      </c>
      <c r="I32" s="130">
        <f>(Crimes!I32/Population!O32)*100000</f>
        <v>891.87653142898546</v>
      </c>
      <c r="J32" s="130">
        <f>(Crimes!J32/Population!P32)*100000</f>
        <v>932.65026445811304</v>
      </c>
      <c r="K32" s="130">
        <f>(Crimes!K32/Population!Q32)*100000</f>
        <v>1195.9864300879951</v>
      </c>
      <c r="L32" s="130">
        <f>(Crimes!L32/Population!R32)*100000</f>
        <v>1277.1272972888953</v>
      </c>
      <c r="M32" s="130">
        <f>(Crimes!M32/Population!S32)*100000</f>
        <v>1267.0416066284861</v>
      </c>
      <c r="N32" s="130">
        <f>(Crimes!N32/Population!T32)*100000</f>
        <v>1228.7624893258489</v>
      </c>
      <c r="O32" s="130">
        <f>(Crimes!O32/Population!U32)*100000</f>
        <v>1234.9811943353775</v>
      </c>
      <c r="P32" s="130">
        <f>(Crimes!P32/Population!V32)*100000</f>
        <v>1144.6743906666175</v>
      </c>
      <c r="Q32" s="130">
        <f>(Crimes!Q32/Population!W32)*100000</f>
        <v>1213.4131946671996</v>
      </c>
    </row>
    <row r="33" spans="2:17">
      <c r="B33" s="128">
        <v>17</v>
      </c>
      <c r="C33" s="129" t="s">
        <v>47</v>
      </c>
      <c r="D33" s="98"/>
      <c r="E33" s="130">
        <f>(Crimes!E33/Population!K33)*100000</f>
        <v>2928.2967965202861</v>
      </c>
      <c r="F33" s="130">
        <f>(Crimes!F33/Population!L33)*100000</f>
        <v>3244.8595011438783</v>
      </c>
      <c r="G33" s="130">
        <f>(Crimes!G33/Population!M33)*100000</f>
        <v>3428.5370967340955</v>
      </c>
      <c r="H33" s="130">
        <f>(Crimes!H33/Population!N33)*100000</f>
        <v>3282.3489554840721</v>
      </c>
      <c r="I33" s="130">
        <f>(Crimes!I33/Population!O33)*100000</f>
        <v>3259.4256606715826</v>
      </c>
      <c r="J33" s="130">
        <f>(Crimes!J33/Population!P33)*100000</f>
        <v>2986.779387226537</v>
      </c>
      <c r="K33" s="130">
        <f>(Crimes!K33/Population!Q33)*100000</f>
        <v>2858.7311281118341</v>
      </c>
      <c r="L33" s="130">
        <f>(Crimes!L33/Population!R33)*100000</f>
        <v>2850.6124541111408</v>
      </c>
      <c r="M33" s="130">
        <f>(Crimes!M33/Population!S33)*100000</f>
        <v>2674.5789601770048</v>
      </c>
      <c r="N33" s="130">
        <f>(Crimes!N33/Population!T33)*100000</f>
        <v>2479.800444993456</v>
      </c>
      <c r="O33" s="130">
        <f>(Crimes!O33/Population!U33)*100000</f>
        <v>2543.7141678523021</v>
      </c>
      <c r="P33" s="130">
        <f>(Crimes!P33/Population!V33)*100000</f>
        <v>2673.9630807725844</v>
      </c>
      <c r="Q33" s="130">
        <f>(Crimes!Q33/Population!W33)*100000</f>
        <v>2804.6017345744181</v>
      </c>
    </row>
    <row r="34" spans="2:17">
      <c r="B34" s="128">
        <v>18</v>
      </c>
      <c r="C34" s="129" t="s">
        <v>48</v>
      </c>
      <c r="D34" s="98"/>
      <c r="E34" s="130">
        <f>(Crimes!E34/Population!K34)*100000</f>
        <v>892.39774363331685</v>
      </c>
      <c r="F34" s="130">
        <f>(Crimes!F34/Population!L34)*100000</f>
        <v>823.49645038645167</v>
      </c>
      <c r="G34" s="130">
        <f>(Crimes!G34/Population!M34)*100000</f>
        <v>863.69945764001102</v>
      </c>
      <c r="H34" s="130">
        <f>(Crimes!H34/Population!N34)*100000</f>
        <v>817.09288978480924</v>
      </c>
      <c r="I34" s="130">
        <f>(Crimes!I34/Population!O34)*100000</f>
        <v>740.40347592213686</v>
      </c>
      <c r="J34" s="130">
        <f>(Crimes!J34/Population!P34)*100000</f>
        <v>400.73767196322132</v>
      </c>
      <c r="K34" s="130">
        <f>(Crimes!K34/Population!Q34)*100000</f>
        <v>343.80992649728154</v>
      </c>
      <c r="L34" s="130">
        <f>(Crimes!L34/Population!R34)*100000</f>
        <v>479.80795013797774</v>
      </c>
      <c r="M34" s="130">
        <f>(Crimes!M34/Population!S34)*100000</f>
        <v>478.79214830385661</v>
      </c>
      <c r="N34" s="130">
        <f>(Crimes!N34/Population!T34)*100000</f>
        <v>426.6657378705026</v>
      </c>
      <c r="O34" s="130">
        <f>(Crimes!O34/Population!U34)*100000</f>
        <v>496.31530895921543</v>
      </c>
      <c r="P34" s="130">
        <f>(Crimes!P34/Population!V34)*100000</f>
        <v>902.95324513621745</v>
      </c>
      <c r="Q34" s="130">
        <f>(Crimes!Q34/Population!W34)*100000</f>
        <v>1213.7280346145617</v>
      </c>
    </row>
    <row r="35" spans="2:17">
      <c r="B35" s="128">
        <v>19</v>
      </c>
      <c r="C35" s="129" t="s">
        <v>49</v>
      </c>
      <c r="D35" s="98"/>
      <c r="E35" s="130">
        <f>(Crimes!E35/Population!K35)*100000</f>
        <v>1884.9909675864026</v>
      </c>
      <c r="F35" s="130">
        <f>(Crimes!F35/Population!L35)*100000</f>
        <v>1557.2137972658836</v>
      </c>
      <c r="G35" s="130">
        <f>(Crimes!G35/Population!M35)*100000</f>
        <v>1749.3677417012079</v>
      </c>
      <c r="H35" s="130">
        <f>(Crimes!H35/Population!N35)*100000</f>
        <v>1776.6412059625154</v>
      </c>
      <c r="I35" s="130">
        <f>(Crimes!I35/Population!O35)*100000</f>
        <v>1761.8324031053057</v>
      </c>
      <c r="J35" s="130">
        <f>(Crimes!J35/Population!P35)*100000</f>
        <v>2019.0084020920538</v>
      </c>
      <c r="K35" s="130">
        <f>(Crimes!K35/Population!Q35)*100000</f>
        <v>1951.3661933603262</v>
      </c>
      <c r="L35" s="130">
        <f>(Crimes!L35/Population!R35)*100000</f>
        <v>1820.5565236515258</v>
      </c>
      <c r="M35" s="130">
        <f>(Crimes!M35/Population!S35)*100000</f>
        <v>1657.9617718869595</v>
      </c>
      <c r="N35" s="130">
        <f>(Crimes!N35/Population!T35)*100000</f>
        <v>1644.8033867336956</v>
      </c>
      <c r="O35" s="130">
        <f>(Crimes!O35/Population!U35)*100000</f>
        <v>1878.1591049926005</v>
      </c>
      <c r="P35" s="130">
        <f>(Crimes!P35/Population!V35)*100000</f>
        <v>2099.0220167819325</v>
      </c>
      <c r="Q35" s="130">
        <f>(Crimes!Q35/Population!W35)*100000</f>
        <v>1925.2078524116437</v>
      </c>
    </row>
    <row r="36" spans="2:17">
      <c r="B36" s="128">
        <v>20</v>
      </c>
      <c r="C36" s="129" t="s">
        <v>50</v>
      </c>
      <c r="D36" s="98"/>
      <c r="E36" s="130">
        <f>(Crimes!E36/Population!K36)*100000</f>
        <v>1705.0679119028625</v>
      </c>
      <c r="F36" s="130">
        <f>(Crimes!F36/Population!L36)*100000</f>
        <v>1725.7507678375698</v>
      </c>
      <c r="G36" s="130">
        <f>(Crimes!G36/Population!M36)*100000</f>
        <v>1530.954550982399</v>
      </c>
      <c r="H36" s="130">
        <f>(Crimes!H36/Population!N36)*100000</f>
        <v>1164.2999136509509</v>
      </c>
      <c r="I36" s="130">
        <f>(Crimes!I36/Population!O36)*100000</f>
        <v>204.90377849657415</v>
      </c>
      <c r="J36" s="130">
        <f>(Crimes!J36/Population!P36)*100000</f>
        <v>1039.8578736984093</v>
      </c>
      <c r="K36" s="130">
        <f>(Crimes!K36/Population!Q36)*100000</f>
        <v>1035.8294906214912</v>
      </c>
      <c r="L36" s="130">
        <f>(Crimes!L36/Population!R36)*100000</f>
        <v>1340.4416635408104</v>
      </c>
      <c r="M36" s="130">
        <f>(Crimes!M36/Population!S36)*100000</f>
        <v>1376.9685748148838</v>
      </c>
      <c r="N36" s="130">
        <f>(Crimes!N36/Population!T36)*100000</f>
        <v>1212.2985877672706</v>
      </c>
      <c r="O36" s="130">
        <f>(Crimes!O36/Population!U36)*100000</f>
        <v>1263.6862117854107</v>
      </c>
      <c r="P36" s="130">
        <f>(Crimes!P36/Population!V36)*100000</f>
        <v>1285.5686399443757</v>
      </c>
      <c r="Q36" s="130">
        <f>(Crimes!Q36/Population!W36)*100000</f>
        <v>1253.6473982635086</v>
      </c>
    </row>
    <row r="37" spans="2:17">
      <c r="B37" s="128">
        <v>21</v>
      </c>
      <c r="C37" s="129" t="s">
        <v>51</v>
      </c>
      <c r="D37" s="98"/>
      <c r="E37" s="130">
        <f>(Crimes!E37/Population!K37)*100000</f>
        <v>1908.373316114215</v>
      </c>
      <c r="F37" s="130">
        <f>(Crimes!F37/Population!L37)*100000</f>
        <v>2052.7564982528802</v>
      </c>
      <c r="G37" s="130">
        <f>(Crimes!G37/Population!M37)*100000</f>
        <v>1768.2645717113717</v>
      </c>
      <c r="H37" s="130">
        <f>(Crimes!H37/Population!N37)*100000</f>
        <v>1525.6816481600158</v>
      </c>
      <c r="I37" s="130">
        <f>(Crimes!I37/Population!O37)*100000</f>
        <v>1357.7641914915775</v>
      </c>
      <c r="J37" s="130">
        <f>(Crimes!J37/Population!P37)*100000</f>
        <v>1040.6268584078191</v>
      </c>
      <c r="K37" s="130">
        <f>(Crimes!K37/Population!Q37)*100000</f>
        <v>1072.8661579526204</v>
      </c>
      <c r="L37" s="130">
        <f>(Crimes!L37/Population!R37)*100000</f>
        <v>1192.8910154082082</v>
      </c>
      <c r="M37" s="130">
        <f>(Crimes!M37/Population!S37)*100000</f>
        <v>1490.2951526474073</v>
      </c>
      <c r="N37" s="130">
        <f>(Crimes!N37/Population!T37)*100000</f>
        <v>1208.1208398232441</v>
      </c>
      <c r="O37" s="130">
        <f>(Crimes!O37/Population!U37)*100000</f>
        <v>1389.2568647030839</v>
      </c>
      <c r="P37" s="130">
        <f>(Crimes!P37/Population!V37)*100000</f>
        <v>1413.6038979431739</v>
      </c>
      <c r="Q37" s="130">
        <f>(Crimes!Q37/Population!W37)*100000</f>
        <v>1426.6371725382503</v>
      </c>
    </row>
    <row r="38" spans="2:17">
      <c r="B38" s="128">
        <v>22</v>
      </c>
      <c r="C38" s="129" t="s">
        <v>52</v>
      </c>
      <c r="D38" s="98"/>
      <c r="E38" s="130">
        <f>(Crimes!E38/Population!K38)*100000</f>
        <v>1605.7334851074513</v>
      </c>
      <c r="F38" s="130">
        <f>(Crimes!F38/Population!L38)*100000</f>
        <v>1730.0171127614678</v>
      </c>
      <c r="G38" s="130">
        <f>(Crimes!G38/Population!M38)*100000</f>
        <v>1805.5877767222196</v>
      </c>
      <c r="H38" s="130">
        <f>(Crimes!H38/Population!N38)*100000</f>
        <v>2242.3885833690842</v>
      </c>
      <c r="I38" s="130">
        <f>(Crimes!I38/Population!O38)*100000</f>
        <v>2013.454937004758</v>
      </c>
      <c r="J38" s="130">
        <f>(Crimes!J38/Population!P38)*100000</f>
        <v>2572.5223431660856</v>
      </c>
      <c r="K38" s="130">
        <f>(Crimes!K38/Population!Q38)*100000</f>
        <v>3048.5597027455824</v>
      </c>
      <c r="L38" s="130">
        <f>(Crimes!L38/Population!R38)*100000</f>
        <v>3208.6306497520081</v>
      </c>
      <c r="M38" s="130">
        <f>(Crimes!M38/Population!S38)*100000</f>
        <v>3217.1871104114798</v>
      </c>
      <c r="N38" s="130">
        <f>(Crimes!N38/Population!T38)*100000</f>
        <v>2658.6578852156422</v>
      </c>
      <c r="O38" s="130">
        <f>(Crimes!O38/Population!U38)*100000</f>
        <v>2726.1104008004895</v>
      </c>
      <c r="P38" s="130">
        <f>(Crimes!P38/Population!V38)*100000</f>
        <v>2869.0835176344781</v>
      </c>
      <c r="Q38" s="130">
        <f>(Crimes!Q38/Population!W38)*100000</f>
        <v>3052.8942082139315</v>
      </c>
    </row>
    <row r="39" spans="2:17">
      <c r="B39" s="128">
        <v>23</v>
      </c>
      <c r="C39" s="129" t="s">
        <v>53</v>
      </c>
      <c r="D39" s="98"/>
      <c r="E39" s="130">
        <f>(Crimes!E39/Population!K39)*100000</f>
        <v>3056.1779382967889</v>
      </c>
      <c r="F39" s="130">
        <f>(Crimes!F39/Population!L39)*100000</f>
        <v>3144.2511194777999</v>
      </c>
      <c r="G39" s="130">
        <f>(Crimes!G39/Population!M39)*100000</f>
        <v>3015.1179042660956</v>
      </c>
      <c r="H39" s="130">
        <f>(Crimes!H39/Population!N39)*100000</f>
        <v>2701.9790150141757</v>
      </c>
      <c r="I39" s="130">
        <f>(Crimes!I39/Population!O39)*100000</f>
        <v>2601.3344487093791</v>
      </c>
      <c r="J39" s="130">
        <f>(Crimes!J39/Population!P39)*100000</f>
        <v>1452.4887987202039</v>
      </c>
      <c r="K39" s="130">
        <f>(Crimes!K39/Population!Q39)*100000</f>
        <v>1949.3598677981454</v>
      </c>
      <c r="L39" s="130">
        <f>(Crimes!L39/Population!R39)*100000</f>
        <v>2405.1790160265195</v>
      </c>
      <c r="M39" s="130">
        <f>(Crimes!M39/Population!S39)*100000</f>
        <v>3111.3190023930092</v>
      </c>
      <c r="N39" s="130">
        <f>(Crimes!N39/Population!T39)*100000</f>
        <v>2697.9895009404663</v>
      </c>
      <c r="O39" s="130">
        <f>(Crimes!O39/Population!U39)*100000</f>
        <v>3073.6938587271006</v>
      </c>
      <c r="P39" s="130">
        <f>(Crimes!P39/Population!V39)*100000</f>
        <v>3250.3608555095257</v>
      </c>
      <c r="Q39" s="130">
        <f>(Crimes!Q39/Population!W39)*100000</f>
        <v>3342.7659546975747</v>
      </c>
    </row>
    <row r="40" spans="2:17">
      <c r="B40" s="128">
        <v>24</v>
      </c>
      <c r="C40" s="129" t="s">
        <v>54</v>
      </c>
      <c r="D40" s="98"/>
      <c r="E40" s="130">
        <f>(Crimes!E40/Population!K40)*100000</f>
        <v>1864.7063292455207</v>
      </c>
      <c r="F40" s="130">
        <f>(Crimes!F40/Population!L40)*100000</f>
        <v>1568.6975147483743</v>
      </c>
      <c r="G40" s="130">
        <f>(Crimes!G40/Population!M40)*100000</f>
        <v>967.53064560917505</v>
      </c>
      <c r="H40" s="130">
        <f>(Crimes!H40/Population!N40)*100000</f>
        <v>836.89272191717725</v>
      </c>
      <c r="I40" s="130">
        <f>(Crimes!I40/Population!O40)*100000</f>
        <v>1007.1732705740733</v>
      </c>
      <c r="J40" s="130">
        <f>(Crimes!J40/Population!P40)*100000</f>
        <v>1326.4229969566397</v>
      </c>
      <c r="K40" s="130">
        <f>(Crimes!K40/Population!Q40)*100000</f>
        <v>1594.4960673569094</v>
      </c>
      <c r="L40" s="130">
        <f>(Crimes!L40/Population!R40)*100000</f>
        <v>1732.9632080734889</v>
      </c>
      <c r="M40" s="130">
        <f>(Crimes!M40/Population!S40)*100000</f>
        <v>2331.1324413850907</v>
      </c>
      <c r="N40" s="130">
        <f>(Crimes!N40/Population!T40)*100000</f>
        <v>1997.1939529599088</v>
      </c>
      <c r="O40" s="130">
        <f>(Crimes!O40/Population!U40)*100000</f>
        <v>2194.4298349644387</v>
      </c>
      <c r="P40" s="130">
        <f>(Crimes!P40/Population!V40)*100000</f>
        <v>2389.2806770098732</v>
      </c>
      <c r="Q40" s="130">
        <f>(Crimes!Q40/Population!W40)*100000</f>
        <v>2609.052243308292</v>
      </c>
    </row>
    <row r="41" spans="2:17">
      <c r="B41" s="128">
        <v>25</v>
      </c>
      <c r="C41" s="129" t="s">
        <v>55</v>
      </c>
      <c r="D41" s="98"/>
      <c r="E41" s="130">
        <f>(Crimes!E41/Population!K41)*100000</f>
        <v>1623.2803437524194</v>
      </c>
      <c r="F41" s="130">
        <f>(Crimes!F41/Population!L41)*100000</f>
        <v>1565.9881723519043</v>
      </c>
      <c r="G41" s="130">
        <f>(Crimes!G41/Population!M41)*100000</f>
        <v>1522.1846784467955</v>
      </c>
      <c r="H41" s="130">
        <f>(Crimes!H41/Population!N41)*100000</f>
        <v>1462.2554808133514</v>
      </c>
      <c r="I41" s="130">
        <f>(Crimes!I41/Population!O41)*100000</f>
        <v>1107.3477836527634</v>
      </c>
      <c r="J41" s="130">
        <f>(Crimes!J41/Population!P41)*100000</f>
        <v>949.78465656582989</v>
      </c>
      <c r="K41" s="130">
        <f>(Crimes!K41/Population!Q41)*100000</f>
        <v>977.51181446074645</v>
      </c>
      <c r="L41" s="130">
        <f>(Crimes!L41/Population!R41)*100000</f>
        <v>982.31449120910929</v>
      </c>
      <c r="M41" s="130">
        <f>(Crimes!M41/Population!S41)*100000</f>
        <v>956.64785173529378</v>
      </c>
      <c r="N41" s="130">
        <f>(Crimes!N41/Population!T41)*100000</f>
        <v>965.78901448319994</v>
      </c>
      <c r="O41" s="130">
        <f>(Crimes!O41/Population!U41)*100000</f>
        <v>1096.4105426123203</v>
      </c>
      <c r="P41" s="130">
        <f>(Crimes!P41/Population!V41)*100000</f>
        <v>1171.5532598524533</v>
      </c>
      <c r="Q41" s="130">
        <f>(Crimes!Q41/Population!W41)*100000</f>
        <v>1309.8549601826674</v>
      </c>
    </row>
    <row r="42" spans="2:17">
      <c r="B42" s="128">
        <v>26</v>
      </c>
      <c r="C42" s="129" t="s">
        <v>56</v>
      </c>
      <c r="D42" s="98"/>
      <c r="E42" s="130">
        <f>(Crimes!E42/Population!K42)*100000</f>
        <v>1460.9828455951622</v>
      </c>
      <c r="F42" s="130">
        <f>(Crimes!F42/Population!L42)*100000</f>
        <v>1589.563671790753</v>
      </c>
      <c r="G42" s="130">
        <f>(Crimes!G42/Population!M42)*100000</f>
        <v>1614.2695210451286</v>
      </c>
      <c r="H42" s="130">
        <f>(Crimes!H42/Population!N42)*100000</f>
        <v>1434.5917794606135</v>
      </c>
      <c r="I42" s="130">
        <f>(Crimes!I42/Population!O42)*100000</f>
        <v>1283.2326770976615</v>
      </c>
      <c r="J42" s="130">
        <f>(Crimes!J42/Population!P42)*100000</f>
        <v>1757.5732177281147</v>
      </c>
      <c r="K42" s="130">
        <f>(Crimes!K42/Population!Q42)*100000</f>
        <v>1142.1155151174507</v>
      </c>
      <c r="L42" s="130">
        <f>(Crimes!L42/Population!R42)*100000</f>
        <v>790.5122886279961</v>
      </c>
      <c r="M42" s="130">
        <f>(Crimes!M42/Population!S42)*100000</f>
        <v>1002.1249941209921</v>
      </c>
      <c r="N42" s="130">
        <f>(Crimes!N42/Population!T42)*100000</f>
        <v>1287.2048361473946</v>
      </c>
      <c r="O42" s="130">
        <f>(Crimes!O42/Population!U42)*100000</f>
        <v>1540.5742512101237</v>
      </c>
      <c r="P42" s="130">
        <f>(Crimes!P42/Population!V42)*100000</f>
        <v>1361.2109907500533</v>
      </c>
      <c r="Q42" s="130">
        <f>(Crimes!Q42/Population!W42)*100000</f>
        <v>1441.6242925565496</v>
      </c>
    </row>
    <row r="43" spans="2:17">
      <c r="B43" s="128">
        <v>27</v>
      </c>
      <c r="C43" s="129" t="s">
        <v>57</v>
      </c>
      <c r="D43" s="98"/>
      <c r="E43" s="130">
        <f>(Crimes!E43/Population!K43)*100000</f>
        <v>3941.6209344011013</v>
      </c>
      <c r="F43" s="130">
        <f>(Crimes!F43/Population!L43)*100000</f>
        <v>3829.7633896963584</v>
      </c>
      <c r="G43" s="130">
        <f>(Crimes!G43/Population!M43)*100000</f>
        <v>3557.9894904660223</v>
      </c>
      <c r="H43" s="130">
        <f>(Crimes!H43/Population!N43)*100000</f>
        <v>3464.6856613209125</v>
      </c>
      <c r="I43" s="130">
        <f>(Crimes!I43/Population!O43)*100000</f>
        <v>3217.8873582596566</v>
      </c>
      <c r="J43" s="130">
        <f>(Crimes!J43/Population!P43)*100000</f>
        <v>3326.4715133727132</v>
      </c>
      <c r="K43" s="130">
        <f>(Crimes!K43/Population!Q43)*100000</f>
        <v>3357.1951092068134</v>
      </c>
      <c r="L43" s="130">
        <f>(Crimes!L43/Population!R43)*100000</f>
        <v>3186.8825418493334</v>
      </c>
      <c r="M43" s="130">
        <f>(Crimes!M43/Population!S43)*100000</f>
        <v>3082.0695491354177</v>
      </c>
      <c r="N43" s="130">
        <f>(Crimes!N43/Population!T43)*100000</f>
        <v>2385.5023524336743</v>
      </c>
      <c r="O43" s="130">
        <f>(Crimes!O43/Population!U43)*100000</f>
        <v>2577.4327679717935</v>
      </c>
      <c r="P43" s="130">
        <f>(Crimes!P43/Population!V43)*100000</f>
        <v>2338.7575684907893</v>
      </c>
      <c r="Q43" s="130">
        <f>(Crimes!Q43/Population!W43)*100000</f>
        <v>2213.986297653852</v>
      </c>
    </row>
    <row r="44" spans="2:17">
      <c r="B44" s="128">
        <v>28</v>
      </c>
      <c r="C44" s="129" t="s">
        <v>58</v>
      </c>
      <c r="D44" s="98"/>
      <c r="E44" s="130">
        <f>(Crimes!E44/Population!K44)*100000</f>
        <v>1900.1725909408035</v>
      </c>
      <c r="F44" s="130">
        <f>(Crimes!F44/Population!L44)*100000</f>
        <v>1706.4132701947458</v>
      </c>
      <c r="G44" s="130">
        <f>(Crimes!G44/Population!M44)*100000</f>
        <v>1399.8710589927971</v>
      </c>
      <c r="H44" s="130">
        <f>(Crimes!H44/Population!N44)*100000</f>
        <v>1697.7975833665512</v>
      </c>
      <c r="I44" s="130">
        <f>(Crimes!I44/Population!O44)*100000</f>
        <v>1683.4156320568429</v>
      </c>
      <c r="J44" s="130">
        <f>(Crimes!J44/Population!P44)*100000</f>
        <v>1797.7601349061019</v>
      </c>
      <c r="K44" s="130">
        <f>(Crimes!K44/Population!Q44)*100000</f>
        <v>1732.8406049712755</v>
      </c>
      <c r="L44" s="130">
        <f>(Crimes!L44/Population!R44)*100000</f>
        <v>1591.5652246178083</v>
      </c>
      <c r="M44" s="130">
        <f>(Crimes!M44/Population!S44)*100000</f>
        <v>1509.7575552841515</v>
      </c>
      <c r="N44" s="130">
        <f>(Crimes!N44/Population!T44)*100000</f>
        <v>1111.0603257188973</v>
      </c>
      <c r="O44" s="130">
        <f>(Crimes!O44/Population!U44)*100000</f>
        <v>1254.5153272009234</v>
      </c>
      <c r="P44" s="130">
        <f>(Crimes!P44/Population!V44)*100000</f>
        <v>1276.2523372348305</v>
      </c>
      <c r="Q44" s="130">
        <f>(Crimes!Q44/Population!W44)*100000</f>
        <v>1395.0643762441271</v>
      </c>
    </row>
    <row r="45" spans="2:17">
      <c r="B45" s="128">
        <v>29</v>
      </c>
      <c r="C45" s="129" t="s">
        <v>59</v>
      </c>
      <c r="D45" s="98"/>
      <c r="E45" s="130">
        <f>(Crimes!E45/Population!K45)*100000</f>
        <v>798.22406420066545</v>
      </c>
      <c r="F45" s="130">
        <f>(Crimes!F45/Population!L45)*100000</f>
        <v>824.64420459298015</v>
      </c>
      <c r="G45" s="130">
        <f>(Crimes!G45/Population!M45)*100000</f>
        <v>851.65461585507489</v>
      </c>
      <c r="H45" s="130">
        <f>(Crimes!H45/Population!N45)*100000</f>
        <v>848.45097124469589</v>
      </c>
      <c r="I45" s="130">
        <f>(Crimes!I45/Population!O45)*100000</f>
        <v>866.43720023168885</v>
      </c>
      <c r="J45" s="130">
        <f>(Crimes!J45/Population!P45)*100000</f>
        <v>694.16837092259334</v>
      </c>
      <c r="K45" s="130">
        <f>(Crimes!K45/Population!Q45)*100000</f>
        <v>698.54242963168042</v>
      </c>
      <c r="L45" s="130">
        <f>(Crimes!L45/Population!R45)*100000</f>
        <v>625.65387165696598</v>
      </c>
      <c r="M45" s="130">
        <f>(Crimes!M45/Population!S45)*100000</f>
        <v>424.50156433301481</v>
      </c>
      <c r="N45" s="130">
        <f>(Crimes!N45/Population!T45)*100000</f>
        <v>389.56555115387977</v>
      </c>
      <c r="O45" s="130">
        <f>(Crimes!O45/Population!U45)*100000</f>
        <v>417.02401273457019</v>
      </c>
      <c r="P45" s="130">
        <f>(Crimes!P45/Population!V45)*100000</f>
        <v>400.59413145476003</v>
      </c>
      <c r="Q45" s="130">
        <f>(Crimes!Q45/Population!W45)*100000</f>
        <v>338.59838411291497</v>
      </c>
    </row>
    <row r="46" spans="2:17">
      <c r="B46" s="128">
        <v>30</v>
      </c>
      <c r="C46" s="129" t="s">
        <v>60</v>
      </c>
      <c r="D46" s="98"/>
      <c r="E46" s="130">
        <f>(Crimes!E46/Population!K46)*100000</f>
        <v>1254.9988395136065</v>
      </c>
      <c r="F46" s="130">
        <f>(Crimes!F46/Population!L46)*100000</f>
        <v>1296.0261649718236</v>
      </c>
      <c r="G46" s="130">
        <f>(Crimes!G46/Population!M46)*100000</f>
        <v>1178.4661617201648</v>
      </c>
      <c r="H46" s="130">
        <f>(Crimes!H46/Population!N46)*100000</f>
        <v>792.63438610810147</v>
      </c>
      <c r="I46" s="130">
        <f>(Crimes!I46/Population!O46)*100000</f>
        <v>735.70869819351594</v>
      </c>
      <c r="J46" s="130">
        <f>(Crimes!J46/Population!P46)*100000</f>
        <v>678.76765618858929</v>
      </c>
      <c r="K46" s="130">
        <f>(Crimes!K46/Population!Q46)*100000</f>
        <v>1063.2975953382077</v>
      </c>
      <c r="L46" s="130">
        <f>(Crimes!L46/Population!R46)*100000</f>
        <v>949.21056389275384</v>
      </c>
      <c r="M46" s="130">
        <f>(Crimes!M46/Population!S46)*100000</f>
        <v>1390.2675083206013</v>
      </c>
      <c r="N46" s="130">
        <f>(Crimes!N46/Population!T46)*100000</f>
        <v>1209.7843882422003</v>
      </c>
      <c r="O46" s="130">
        <f>(Crimes!O46/Population!U46)*100000</f>
        <v>1323.7794911093442</v>
      </c>
      <c r="P46" s="130">
        <f>(Crimes!P46/Population!V46)*100000</f>
        <v>1272.9939086781942</v>
      </c>
      <c r="Q46" s="130">
        <f>(Crimes!Q46/Population!W46)*100000</f>
        <v>1276.4471453953261</v>
      </c>
    </row>
    <row r="47" spans="2:17">
      <c r="B47" s="128">
        <v>31</v>
      </c>
      <c r="C47" s="129" t="s">
        <v>61</v>
      </c>
      <c r="D47" s="98"/>
      <c r="E47" s="130">
        <f>(Crimes!E47/Population!K47)*100000</f>
        <v>3200.0703693169235</v>
      </c>
      <c r="F47" s="130">
        <f>(Crimes!F47/Population!L47)*100000</f>
        <v>2926.3870974612501</v>
      </c>
      <c r="G47" s="130">
        <f>(Crimes!G47/Population!M47)*100000</f>
        <v>2740.5561004628844</v>
      </c>
      <c r="H47" s="130">
        <f>(Crimes!H47/Population!N47)*100000</f>
        <v>1908.2931742663254</v>
      </c>
      <c r="I47" s="130">
        <f>(Crimes!I47/Population!O47)*100000</f>
        <v>2052.9973252370946</v>
      </c>
      <c r="J47" s="130">
        <f>(Crimes!J47/Population!P47)*100000</f>
        <v>1992.0244657414551</v>
      </c>
      <c r="K47" s="130">
        <f>(Crimes!K47/Population!Q47)*100000</f>
        <v>1387.1897378672086</v>
      </c>
      <c r="L47" s="130">
        <f>(Crimes!L47/Population!R47)*100000</f>
        <v>730.6419398156728</v>
      </c>
      <c r="M47" s="130">
        <f>(Crimes!M47/Population!S47)*100000</f>
        <v>887.32118065219379</v>
      </c>
      <c r="N47" s="130">
        <f>(Crimes!N47/Population!T47)*100000</f>
        <v>446.00915333505367</v>
      </c>
      <c r="O47" s="130">
        <f>(Crimes!O47/Population!U47)*100000</f>
        <v>445.06592587742688</v>
      </c>
      <c r="P47" s="130">
        <f>(Crimes!P47/Population!V47)*100000</f>
        <v>214.37761223373425</v>
      </c>
      <c r="Q47" s="130">
        <f>(Crimes!Q47/Population!W47)*100000</f>
        <v>216.66695353101326</v>
      </c>
    </row>
    <row r="48" spans="2:17">
      <c r="B48" s="128">
        <v>32</v>
      </c>
      <c r="C48" s="129" t="s">
        <v>62</v>
      </c>
      <c r="D48" s="98"/>
      <c r="E48" s="130">
        <f>(Crimes!E48/Population!K48)*100000</f>
        <v>1256.548202722639</v>
      </c>
      <c r="F48" s="130">
        <f>(Crimes!F48/Population!L48)*100000</f>
        <v>1379.9321693124434</v>
      </c>
      <c r="G48" s="130">
        <f>(Crimes!G48/Population!M48)*100000</f>
        <v>1240.654777698245</v>
      </c>
      <c r="H48" s="130">
        <f>(Crimes!H48/Population!N48)*100000</f>
        <v>1360.7630839673459</v>
      </c>
      <c r="I48" s="130">
        <f>(Crimes!I48/Population!O48)*100000</f>
        <v>1351.0071804875117</v>
      </c>
      <c r="J48" s="130">
        <f>(Crimes!J48/Population!P48)*100000</f>
        <v>1407.9380559839421</v>
      </c>
      <c r="K48" s="130">
        <f>(Crimes!K48/Population!Q48)*100000</f>
        <v>1534.7298285158558</v>
      </c>
      <c r="L48" s="130">
        <f>(Crimes!L48/Population!R48)*100000</f>
        <v>1696.2196922492342</v>
      </c>
      <c r="M48" s="130">
        <f>(Crimes!M48/Population!S48)*100000</f>
        <v>1915.9944580788222</v>
      </c>
      <c r="N48" s="130">
        <f>(Crimes!N48/Population!T48)*100000</f>
        <v>1777.2519255776733</v>
      </c>
      <c r="O48" s="130">
        <f>(Crimes!O48/Population!U48)*100000</f>
        <v>1950.1458532024021</v>
      </c>
      <c r="P48" s="130">
        <f>(Crimes!P48/Population!V48)*100000</f>
        <v>1985.7995046772708</v>
      </c>
      <c r="Q48" s="130">
        <f>(Crimes!Q48/Population!W48)*100000</f>
        <v>2044.0352896049098</v>
      </c>
    </row>
    <row r="49" spans="2:17">
      <c r="B49" s="96"/>
      <c r="C49" s="96"/>
      <c r="D49" s="98"/>
      <c r="E49" s="124"/>
      <c r="F49" s="124"/>
      <c r="G49" s="124"/>
      <c r="H49" s="124"/>
      <c r="I49" s="124"/>
      <c r="J49" s="124"/>
      <c r="K49" s="124"/>
      <c r="L49" s="124"/>
      <c r="M49" s="124"/>
      <c r="O49" s="124"/>
      <c r="P49" s="124"/>
      <c r="Q49" s="124"/>
    </row>
    <row r="50" spans="2:17">
      <c r="B50" s="96"/>
      <c r="C50" s="96"/>
      <c r="D50" s="98"/>
      <c r="E50" s="124"/>
      <c r="F50" s="124"/>
      <c r="G50" s="124"/>
      <c r="H50" s="124"/>
      <c r="I50" s="124"/>
      <c r="J50" s="124"/>
      <c r="K50" s="124"/>
      <c r="L50" s="124"/>
      <c r="M50" s="124"/>
      <c r="O50" s="124"/>
      <c r="P50" s="124"/>
      <c r="Q50" s="124"/>
    </row>
    <row r="51" spans="2:17">
      <c r="B51" s="96"/>
      <c r="C51" s="96"/>
      <c r="D51" s="98"/>
      <c r="E51" s="124"/>
      <c r="F51" s="124"/>
      <c r="G51" s="124"/>
      <c r="H51" s="124"/>
      <c r="I51" s="124"/>
      <c r="J51" s="124"/>
      <c r="K51" s="124"/>
      <c r="L51" s="124"/>
      <c r="M51" s="124"/>
      <c r="O51" s="124"/>
      <c r="P51" s="124"/>
      <c r="Q51" s="124"/>
    </row>
    <row r="52" spans="2:17">
      <c r="B52" s="96"/>
      <c r="C52" s="96"/>
      <c r="D52" s="98"/>
      <c r="E52" s="127" t="str">
        <f t="shared" ref="E52:Q52" si="1">E8</f>
        <v>Crimes</v>
      </c>
      <c r="F52" s="127" t="str">
        <f t="shared" si="1"/>
        <v>Crimes</v>
      </c>
      <c r="G52" s="127" t="str">
        <f t="shared" si="1"/>
        <v>Crimes</v>
      </c>
      <c r="H52" s="127" t="str">
        <f t="shared" si="1"/>
        <v>Crimes</v>
      </c>
      <c r="I52" s="127" t="str">
        <f t="shared" si="1"/>
        <v>Crimes</v>
      </c>
      <c r="J52" s="127" t="str">
        <f t="shared" si="1"/>
        <v>Crimes</v>
      </c>
      <c r="K52" s="127" t="str">
        <f t="shared" si="1"/>
        <v>Crimes</v>
      </c>
      <c r="L52" s="127" t="str">
        <f t="shared" si="1"/>
        <v>Crimes</v>
      </c>
      <c r="M52" s="127" t="str">
        <f t="shared" si="1"/>
        <v>Crimes</v>
      </c>
      <c r="N52" s="127" t="str">
        <f t="shared" si="1"/>
        <v>Crimes</v>
      </c>
      <c r="O52" s="127" t="str">
        <f t="shared" si="1"/>
        <v>Crimes</v>
      </c>
      <c r="P52" s="127" t="str">
        <f t="shared" si="1"/>
        <v>Crimes</v>
      </c>
      <c r="Q52" s="127" t="str">
        <f t="shared" si="1"/>
        <v>Crimes</v>
      </c>
    </row>
    <row r="53" spans="2:17">
      <c r="B53" s="96"/>
      <c r="C53" s="96"/>
      <c r="D53" s="98"/>
      <c r="E53" s="127" t="str">
        <f t="shared" ref="E53:Q53" si="2">E10</f>
        <v># Cases</v>
      </c>
      <c r="F53" s="127" t="str">
        <f t="shared" si="2"/>
        <v># Cases</v>
      </c>
      <c r="G53" s="127" t="str">
        <f t="shared" si="2"/>
        <v># Cases</v>
      </c>
      <c r="H53" s="127" t="str">
        <f t="shared" si="2"/>
        <v># Cases</v>
      </c>
      <c r="I53" s="127" t="str">
        <f t="shared" si="2"/>
        <v># Cases</v>
      </c>
      <c r="J53" s="127" t="str">
        <f t="shared" si="2"/>
        <v># Cases</v>
      </c>
      <c r="K53" s="127" t="str">
        <f t="shared" si="2"/>
        <v># Cases</v>
      </c>
      <c r="L53" s="127" t="str">
        <f t="shared" si="2"/>
        <v># Cases</v>
      </c>
      <c r="M53" s="127" t="str">
        <f t="shared" si="2"/>
        <v># Cases</v>
      </c>
      <c r="N53" s="127" t="str">
        <f t="shared" si="2"/>
        <v># Cases</v>
      </c>
      <c r="O53" s="127" t="str">
        <f t="shared" si="2"/>
        <v># Cases</v>
      </c>
      <c r="P53" s="127" t="str">
        <f t="shared" si="2"/>
        <v># Cases</v>
      </c>
      <c r="Q53" s="127" t="str">
        <f t="shared" si="2"/>
        <v># Cases</v>
      </c>
    </row>
    <row r="54" spans="2:17">
      <c r="B54" s="128" t="s">
        <v>63</v>
      </c>
      <c r="C54" s="128" t="s">
        <v>64</v>
      </c>
      <c r="D54" s="98"/>
      <c r="E54" s="132">
        <f>(Crimes!E54/Population!K54)*100000</f>
        <v>1983.2567156555324</v>
      </c>
      <c r="F54" s="132">
        <f>(Crimes!F54/Population!L54)*100000</f>
        <v>1929.6858233482487</v>
      </c>
      <c r="G54" s="132">
        <f>(Crimes!G54/Population!M54)*100000</f>
        <v>1874.3826560801931</v>
      </c>
      <c r="H54" s="132">
        <f>(Crimes!H54/Population!N54)*100000</f>
        <v>1769.2020870803242</v>
      </c>
      <c r="I54" s="132">
        <f>(Crimes!I54/Population!O54)*100000</f>
        <v>1775.8480660988378</v>
      </c>
      <c r="J54" s="132">
        <f>(Crimes!J54/Population!P54)*100000</f>
        <v>1863.6125901976466</v>
      </c>
      <c r="K54" s="132">
        <f>(Crimes!K54/Population!Q54)*100000</f>
        <v>2016.1820362073129</v>
      </c>
      <c r="L54" s="132">
        <f>(Crimes!L54/Population!R54)*100000</f>
        <v>2027.3269795969356</v>
      </c>
      <c r="M54" s="132">
        <f>(Crimes!M54/Population!S54)*100000</f>
        <v>2071.7434257789191</v>
      </c>
      <c r="N54" s="132">
        <f>(Crimes!N54/Population!T54)*100000</f>
        <v>1808.0864202756181</v>
      </c>
      <c r="O54" s="132">
        <f>(Crimes!O54/Population!U54)*100000</f>
        <v>1965.5994543007348</v>
      </c>
      <c r="P54" s="132">
        <f>(Crimes!P54/Population!V54)*100000</f>
        <v>2029.6577162200842</v>
      </c>
      <c r="Q54" s="132">
        <f>(Crimes!Q54/Population!W54)*100000</f>
        <v>2040.3872595343546</v>
      </c>
    </row>
    <row r="55" spans="2:17">
      <c r="B55" s="128"/>
      <c r="C55" s="128"/>
      <c r="D55" s="98"/>
      <c r="E55" s="132"/>
      <c r="F55" s="132"/>
      <c r="G55" s="132"/>
      <c r="H55" s="132"/>
      <c r="I55" s="132"/>
      <c r="J55" s="132"/>
      <c r="K55" s="132"/>
      <c r="L55" s="132"/>
      <c r="M55" s="132"/>
    </row>
    <row r="56" spans="2:17">
      <c r="B56" s="96"/>
      <c r="C56" s="128" t="s">
        <v>65</v>
      </c>
      <c r="D56" s="98"/>
      <c r="E56" s="142">
        <f>MEDIAN(E17:Q48)</f>
        <v>1869.5414074829932</v>
      </c>
      <c r="F56" s="132"/>
      <c r="G56" s="132"/>
      <c r="H56" s="132"/>
      <c r="I56" s="132"/>
      <c r="J56" s="132"/>
      <c r="K56" s="132"/>
      <c r="L56" s="132"/>
      <c r="M56" s="132"/>
    </row>
    <row r="57" spans="2:17">
      <c r="B57" s="96"/>
      <c r="C57" s="128" t="s">
        <v>126</v>
      </c>
      <c r="D57" s="98"/>
      <c r="E57" s="142">
        <f>AVERAGE(E17:Q48)</f>
        <v>1943.5718353277855</v>
      </c>
      <c r="G57" s="133"/>
      <c r="H57" s="159">
        <v>2.5</v>
      </c>
      <c r="I57" s="103">
        <v>1.5</v>
      </c>
      <c r="J57" s="103">
        <v>0.5</v>
      </c>
      <c r="K57" s="103">
        <v>0</v>
      </c>
      <c r="L57" s="103">
        <v>-0.5</v>
      </c>
      <c r="M57" s="103">
        <v>-1</v>
      </c>
      <c r="N57" s="103">
        <v>-1.5</v>
      </c>
    </row>
    <row r="58" spans="2:17">
      <c r="B58" s="96"/>
      <c r="C58" s="128" t="s">
        <v>127</v>
      </c>
      <c r="D58" s="98"/>
      <c r="E58" s="142">
        <f>STDEV(E17:Q48)</f>
        <v>991.56547959784882</v>
      </c>
      <c r="G58" s="131"/>
      <c r="H58" s="131">
        <f t="shared" ref="H58:M58" si="3">H57*$E$58</f>
        <v>2478.9136989946219</v>
      </c>
      <c r="I58" s="131">
        <f t="shared" si="3"/>
        <v>1487.3482193967732</v>
      </c>
      <c r="J58" s="131">
        <f t="shared" si="3"/>
        <v>495.78273979892441</v>
      </c>
      <c r="K58" s="131">
        <f t="shared" si="3"/>
        <v>0</v>
      </c>
      <c r="L58" s="131">
        <f t="shared" si="3"/>
        <v>-495.78273979892441</v>
      </c>
      <c r="M58" s="131">
        <f t="shared" si="3"/>
        <v>-991.56547959784882</v>
      </c>
      <c r="N58" s="131">
        <f>N57*$E$58</f>
        <v>-1487.3482193967732</v>
      </c>
      <c r="O58" s="130"/>
    </row>
    <row r="59" spans="2:17">
      <c r="E59" s="144"/>
      <c r="G59" s="130"/>
      <c r="H59" s="130">
        <f t="shared" ref="H59:M59" si="4">H58+$E$57</f>
        <v>4422.4855343224071</v>
      </c>
      <c r="I59" s="130">
        <f t="shared" si="4"/>
        <v>3430.9200547245587</v>
      </c>
      <c r="J59" s="130">
        <f t="shared" si="4"/>
        <v>2439.3545751267097</v>
      </c>
      <c r="K59" s="130">
        <f t="shared" si="4"/>
        <v>1943.5718353277855</v>
      </c>
      <c r="L59" s="130">
        <f t="shared" si="4"/>
        <v>1447.789095528861</v>
      </c>
      <c r="M59" s="130">
        <f t="shared" si="4"/>
        <v>952.00635572993667</v>
      </c>
      <c r="N59" s="130">
        <f>N58+$E$57</f>
        <v>456.22361593101232</v>
      </c>
      <c r="O59" s="130"/>
    </row>
    <row r="60" spans="2:17">
      <c r="C60" s="128" t="s">
        <v>124</v>
      </c>
      <c r="E60" s="142">
        <f>MAX(E17:Q48)</f>
        <v>4608.4716080589769</v>
      </c>
      <c r="G60" s="160">
        <v>4608.4716080589769</v>
      </c>
      <c r="H60" s="160">
        <v>4422.4855343224071</v>
      </c>
      <c r="I60" s="160">
        <v>3430.9200547245587</v>
      </c>
      <c r="J60" s="160">
        <v>2439.3545751267097</v>
      </c>
      <c r="K60" s="160">
        <v>1943.5718353277855</v>
      </c>
      <c r="L60" s="160">
        <v>1447.789095528861</v>
      </c>
      <c r="M60" s="160">
        <v>952.00635572993667</v>
      </c>
      <c r="N60" s="160">
        <v>456.22361593101232</v>
      </c>
      <c r="O60" s="160"/>
    </row>
    <row r="61" spans="2:17">
      <c r="C61" s="135" t="s">
        <v>125</v>
      </c>
      <c r="E61" s="142">
        <f>MIN(E17:Q48)</f>
        <v>195.02336121068529</v>
      </c>
    </row>
    <row r="62" spans="2:17" ht="15" thickBot="1">
      <c r="J62" s="179"/>
      <c r="K62" s="180"/>
      <c r="L62" s="152"/>
    </row>
    <row r="63" spans="2:17" ht="15">
      <c r="F63" s="103">
        <v>3.5</v>
      </c>
      <c r="G63" s="159">
        <v>2.5</v>
      </c>
      <c r="H63" s="152" t="s">
        <v>135</v>
      </c>
      <c r="I63" s="177" t="s">
        <v>118</v>
      </c>
      <c r="J63" s="181"/>
      <c r="K63" s="182"/>
      <c r="L63" s="152"/>
    </row>
    <row r="64" spans="2:17" ht="15">
      <c r="F64" s="103">
        <v>2.5</v>
      </c>
      <c r="G64" s="103">
        <v>1.5</v>
      </c>
      <c r="H64" s="152" t="s">
        <v>114</v>
      </c>
      <c r="I64" s="153" t="s">
        <v>118</v>
      </c>
      <c r="J64" s="181"/>
      <c r="K64" s="183"/>
      <c r="L64" s="152"/>
    </row>
    <row r="65" spans="2:20" ht="15">
      <c r="F65" s="103">
        <v>1.5</v>
      </c>
      <c r="G65" s="103">
        <v>0.5</v>
      </c>
      <c r="H65" s="152" t="s">
        <v>136</v>
      </c>
      <c r="I65" s="154" t="s">
        <v>118</v>
      </c>
      <c r="J65" s="181"/>
      <c r="K65" s="184"/>
      <c r="L65" s="152"/>
    </row>
    <row r="66" spans="2:20" ht="15">
      <c r="F66" s="103">
        <v>0.5</v>
      </c>
      <c r="G66" s="103">
        <v>0</v>
      </c>
      <c r="H66" s="152" t="s">
        <v>138</v>
      </c>
      <c r="I66" s="155" t="s">
        <v>118</v>
      </c>
      <c r="J66" s="181"/>
      <c r="K66" s="185"/>
      <c r="L66" s="152"/>
    </row>
    <row r="67" spans="2:20" ht="15">
      <c r="F67" s="103">
        <v>0</v>
      </c>
      <c r="G67" s="103">
        <v>-0.5</v>
      </c>
      <c r="H67" s="152" t="s">
        <v>139</v>
      </c>
      <c r="I67" s="156" t="s">
        <v>118</v>
      </c>
      <c r="J67" s="181"/>
      <c r="K67" s="186"/>
      <c r="L67" s="152"/>
    </row>
    <row r="68" spans="2:20" ht="15">
      <c r="F68" s="103">
        <v>-0.5</v>
      </c>
      <c r="G68" s="103">
        <v>-1</v>
      </c>
      <c r="H68" s="152" t="s">
        <v>113</v>
      </c>
      <c r="I68" s="157" t="s">
        <v>118</v>
      </c>
      <c r="J68" s="181"/>
      <c r="K68" s="187"/>
      <c r="L68" s="152"/>
    </row>
    <row r="69" spans="2:20" ht="15">
      <c r="F69" s="103">
        <v>-1</v>
      </c>
      <c r="G69" s="103">
        <v>-1.5</v>
      </c>
      <c r="H69" s="152" t="s">
        <v>115</v>
      </c>
      <c r="I69" s="158" t="s">
        <v>118</v>
      </c>
      <c r="J69" s="181"/>
      <c r="K69" s="188"/>
      <c r="L69" s="152"/>
    </row>
    <row r="70" spans="2:20" ht="15">
      <c r="F70" s="159">
        <v>-1.5</v>
      </c>
      <c r="G70" s="103">
        <v>-2</v>
      </c>
      <c r="H70" s="152" t="s">
        <v>116</v>
      </c>
      <c r="I70" s="178" t="s">
        <v>118</v>
      </c>
    </row>
    <row r="71" spans="2:20">
      <c r="B71" s="96"/>
    </row>
    <row r="72" spans="2:20">
      <c r="B72" s="96"/>
      <c r="C72" s="96"/>
      <c r="D72" s="98"/>
      <c r="E72" s="124"/>
      <c r="F72" s="124"/>
      <c r="G72" s="124"/>
      <c r="H72" s="124"/>
      <c r="I72" s="124"/>
      <c r="J72" s="124"/>
      <c r="K72" s="124"/>
      <c r="L72" s="124"/>
      <c r="O72" s="124"/>
      <c r="P72" s="124"/>
      <c r="Q72" s="124"/>
    </row>
    <row r="73" spans="2:20">
      <c r="B73" s="96"/>
      <c r="C73" s="97" t="s">
        <v>28</v>
      </c>
      <c r="D73" s="98"/>
      <c r="E73" s="120">
        <v>2011</v>
      </c>
      <c r="F73" s="121">
        <f>E73+1</f>
        <v>2012</v>
      </c>
      <c r="G73" s="122">
        <f t="shared" ref="G73" si="5">F73+1</f>
        <v>2013</v>
      </c>
      <c r="H73" s="123">
        <f t="shared" ref="H73" si="6">G73+1</f>
        <v>2014</v>
      </c>
      <c r="I73" s="141">
        <f t="shared" ref="I73" si="7">H73+1</f>
        <v>2015</v>
      </c>
      <c r="J73" s="120">
        <f t="shared" ref="J73" si="8">I73+1</f>
        <v>2016</v>
      </c>
      <c r="K73" s="121">
        <f t="shared" ref="K73" si="9">J73+1</f>
        <v>2017</v>
      </c>
      <c r="L73" s="122">
        <f t="shared" ref="L73" si="10">K73+1</f>
        <v>2018</v>
      </c>
      <c r="M73" s="123">
        <f t="shared" ref="M73" si="11">L73+1</f>
        <v>2019</v>
      </c>
      <c r="N73" s="141">
        <f t="shared" ref="N73" si="12">M73+1</f>
        <v>2020</v>
      </c>
      <c r="O73" s="120">
        <f t="shared" ref="O73" si="13">N73+1</f>
        <v>2021</v>
      </c>
      <c r="P73" s="121">
        <f t="shared" ref="P73" si="14">O73+1</f>
        <v>2022</v>
      </c>
      <c r="Q73" s="122">
        <f t="shared" ref="Q73" si="15">P73+1</f>
        <v>2023</v>
      </c>
    </row>
    <row r="74" spans="2:20" ht="15" thickBot="1">
      <c r="B74" s="125" t="s">
        <v>29</v>
      </c>
      <c r="C74" s="125" t="s">
        <v>30</v>
      </c>
      <c r="D74" s="126" t="s">
        <v>103</v>
      </c>
      <c r="E74" s="127" t="s">
        <v>104</v>
      </c>
      <c r="F74" s="127" t="s">
        <v>105</v>
      </c>
      <c r="G74" s="127" t="s">
        <v>106</v>
      </c>
      <c r="H74" s="127" t="s">
        <v>107</v>
      </c>
      <c r="I74" s="127" t="s">
        <v>108</v>
      </c>
      <c r="J74" s="127" t="s">
        <v>109</v>
      </c>
      <c r="K74" s="127" t="s">
        <v>110</v>
      </c>
      <c r="L74" s="127" t="s">
        <v>111</v>
      </c>
      <c r="M74" s="127" t="s">
        <v>112</v>
      </c>
      <c r="N74" s="127" t="s">
        <v>117</v>
      </c>
      <c r="O74" s="127" t="s">
        <v>119</v>
      </c>
      <c r="P74" s="127" t="s">
        <v>120</v>
      </c>
      <c r="Q74" s="127" t="s">
        <v>121</v>
      </c>
      <c r="R74" s="127" t="s">
        <v>137</v>
      </c>
    </row>
    <row r="75" spans="2:20" ht="15">
      <c r="B75" s="128">
        <v>6</v>
      </c>
      <c r="C75" s="129" t="s">
        <v>36</v>
      </c>
      <c r="D75" s="98"/>
      <c r="E75" s="147">
        <v>-1.4189905157144165E-2</v>
      </c>
      <c r="F75" s="147">
        <v>0.44007841574803375</v>
      </c>
      <c r="G75" s="147">
        <v>0.13216398526365697</v>
      </c>
      <c r="H75" s="147">
        <v>-0.17140770758779927</v>
      </c>
      <c r="I75" s="147">
        <v>-0.74674975177049252</v>
      </c>
      <c r="J75" s="147">
        <v>0.45344484130602697</v>
      </c>
      <c r="K75" s="147">
        <v>2.4308177149232519</v>
      </c>
      <c r="L75" s="147">
        <v>2.331314732022578</v>
      </c>
      <c r="M75" s="147">
        <v>2.5629502044839265</v>
      </c>
      <c r="N75" s="147">
        <v>2.3168417927838201</v>
      </c>
      <c r="O75" s="147">
        <v>2.6875681208789159</v>
      </c>
      <c r="P75" s="147">
        <v>2.6150214374932066</v>
      </c>
      <c r="Q75" s="147">
        <v>2.5397801524489743</v>
      </c>
      <c r="R75" s="177" t="s">
        <v>118</v>
      </c>
      <c r="T75" s="161" t="s">
        <v>36</v>
      </c>
    </row>
    <row r="76" spans="2:20" ht="15">
      <c r="B76" s="128">
        <v>2</v>
      </c>
      <c r="C76" s="129" t="s">
        <v>32</v>
      </c>
      <c r="D76" s="98"/>
      <c r="E76" s="147">
        <v>2.6292714593219371</v>
      </c>
      <c r="F76" s="147">
        <v>2.2454344856790462</v>
      </c>
      <c r="G76" s="147">
        <v>1.9605591719422699</v>
      </c>
      <c r="H76" s="147">
        <v>2.0326474188032813</v>
      </c>
      <c r="I76" s="147">
        <v>2.356029697026444</v>
      </c>
      <c r="J76" s="147">
        <v>1.9026847356150067</v>
      </c>
      <c r="K76" s="147">
        <v>1.9096642166973281</v>
      </c>
      <c r="L76" s="147">
        <v>1.4986711444084562</v>
      </c>
      <c r="M76" s="147">
        <v>1.4699683020984393</v>
      </c>
      <c r="N76" s="147">
        <v>1.0626582294952414</v>
      </c>
      <c r="O76" s="147">
        <v>1.1733252823505449</v>
      </c>
      <c r="P76" s="147">
        <v>1.5105319369101222</v>
      </c>
      <c r="Q76" s="147">
        <v>1.8665094654673047</v>
      </c>
      <c r="R76" s="153" t="s">
        <v>118</v>
      </c>
      <c r="T76" s="129" t="s">
        <v>32</v>
      </c>
    </row>
    <row r="77" spans="2:20" ht="15">
      <c r="B77" s="128">
        <v>1</v>
      </c>
      <c r="C77" s="129" t="s">
        <v>31</v>
      </c>
      <c r="D77" s="98"/>
      <c r="E77" s="147">
        <v>0.30660898312888452</v>
      </c>
      <c r="F77" s="147">
        <v>0.62204740965138394</v>
      </c>
      <c r="G77" s="147">
        <v>0.11689626514897654</v>
      </c>
      <c r="H77" s="147">
        <v>0.17798784594026509</v>
      </c>
      <c r="I77" s="147">
        <v>0.41338566599899118</v>
      </c>
      <c r="J77" s="147">
        <v>0.41168855935723947</v>
      </c>
      <c r="K77" s="147">
        <v>1.2768136957473939</v>
      </c>
      <c r="L77" s="147">
        <v>1.7307302826997402</v>
      </c>
      <c r="M77" s="147">
        <v>1.5640679854006094</v>
      </c>
      <c r="N77" s="147">
        <v>1.0164812544879664</v>
      </c>
      <c r="O77" s="147">
        <v>1.1793617640721532</v>
      </c>
      <c r="P77" s="147">
        <v>1.4021099863268511</v>
      </c>
      <c r="Q77" s="147">
        <v>1.6380934247490064</v>
      </c>
      <c r="R77" s="153" t="s">
        <v>118</v>
      </c>
      <c r="T77" s="161" t="s">
        <v>31</v>
      </c>
    </row>
    <row r="78" spans="2:20" ht="15">
      <c r="B78" s="128">
        <v>4</v>
      </c>
      <c r="C78" s="129" t="s">
        <v>34</v>
      </c>
      <c r="D78" s="98"/>
      <c r="E78" s="147">
        <v>-1.5669362502225237</v>
      </c>
      <c r="F78" s="147">
        <v>-1.7634220937443914</v>
      </c>
      <c r="G78" s="147">
        <v>-1.6905388156175676</v>
      </c>
      <c r="H78" s="147">
        <v>-1.660997788677341</v>
      </c>
      <c r="I78" s="147">
        <v>-1.672573904636937</v>
      </c>
      <c r="J78" s="147">
        <v>-1.6245221763944537</v>
      </c>
      <c r="K78" s="147">
        <v>-1.6537817173828417</v>
      </c>
      <c r="L78" s="147">
        <v>-1.6402971382741591</v>
      </c>
      <c r="M78" s="147">
        <v>-1.6324588443382828</v>
      </c>
      <c r="N78" s="147">
        <v>-1.6869723469282771</v>
      </c>
      <c r="O78" s="147">
        <v>-1.2121948081650058</v>
      </c>
      <c r="P78" s="147">
        <v>1.3902997075339716</v>
      </c>
      <c r="Q78" s="147">
        <v>1.4383784939654201</v>
      </c>
      <c r="R78" s="154" t="s">
        <v>118</v>
      </c>
      <c r="T78" s="129" t="s">
        <v>34</v>
      </c>
    </row>
    <row r="79" spans="2:20" ht="15">
      <c r="B79" s="128">
        <v>23</v>
      </c>
      <c r="C79" s="129" t="s">
        <v>53</v>
      </c>
      <c r="D79" s="98"/>
      <c r="E79" s="147">
        <v>1.1220702271929084</v>
      </c>
      <c r="F79" s="147">
        <v>1.2108925823405796</v>
      </c>
      <c r="G79" s="147">
        <v>1.0806609255627768</v>
      </c>
      <c r="H79" s="147">
        <v>0.76485839341036654</v>
      </c>
      <c r="I79" s="147">
        <v>0.66335771758448436</v>
      </c>
      <c r="J79" s="147">
        <v>-0.4952603198799852</v>
      </c>
      <c r="K79" s="147">
        <v>5.8372670181170063E-3</v>
      </c>
      <c r="L79" s="147">
        <v>0.46553373448009605</v>
      </c>
      <c r="M79" s="147">
        <v>1.1776803358854619</v>
      </c>
      <c r="N79" s="147">
        <v>0.76083494346601444</v>
      </c>
      <c r="O79" s="147">
        <v>1.1397351427135816</v>
      </c>
      <c r="P79" s="147">
        <v>1.3179049160845506</v>
      </c>
      <c r="Q79" s="147">
        <v>1.4110960376890724</v>
      </c>
      <c r="R79" s="154" t="s">
        <v>118</v>
      </c>
      <c r="T79" s="161" t="s">
        <v>53</v>
      </c>
    </row>
    <row r="80" spans="2:20" ht="15">
      <c r="B80" s="128">
        <v>3</v>
      </c>
      <c r="C80" s="129" t="s">
        <v>33</v>
      </c>
      <c r="D80" s="98"/>
      <c r="E80" s="147">
        <v>1.6659992684689708</v>
      </c>
      <c r="F80" s="147">
        <v>2.0725384457279978</v>
      </c>
      <c r="G80" s="147">
        <v>2.5030147692482161</v>
      </c>
      <c r="H80" s="147">
        <v>2.2710894581157852</v>
      </c>
      <c r="I80" s="147">
        <v>1.9665880422666926</v>
      </c>
      <c r="J80" s="147">
        <v>2.4856647513739509</v>
      </c>
      <c r="K80" s="147">
        <v>2.2078311811789852</v>
      </c>
      <c r="L80" s="147">
        <v>2.0497704253772446</v>
      </c>
      <c r="M80" s="147">
        <v>1.7585721887535009</v>
      </c>
      <c r="N80" s="147">
        <v>0.90943527837910698</v>
      </c>
      <c r="O80" s="147">
        <v>0.86015617272265665</v>
      </c>
      <c r="P80" s="147">
        <v>1.0531413975569861</v>
      </c>
      <c r="Q80" s="147">
        <v>1.3382406357929941</v>
      </c>
      <c r="R80" s="154" t="s">
        <v>118</v>
      </c>
      <c r="T80" s="129" t="s">
        <v>33</v>
      </c>
    </row>
    <row r="81" spans="2:20" ht="15">
      <c r="B81" s="128">
        <v>22</v>
      </c>
      <c r="C81" s="129" t="s">
        <v>52</v>
      </c>
      <c r="D81" s="98"/>
      <c r="E81" s="147">
        <v>-0.34071209332272434</v>
      </c>
      <c r="F81" s="147">
        <v>-0.215371275987673</v>
      </c>
      <c r="G81" s="147">
        <v>-0.13915778780593327</v>
      </c>
      <c r="H81" s="147">
        <v>0.30135856298919406</v>
      </c>
      <c r="I81" s="147">
        <v>7.047754597640403E-2</v>
      </c>
      <c r="J81" s="147">
        <v>0.63430052858776897</v>
      </c>
      <c r="K81" s="147">
        <v>1.1143871888984569</v>
      </c>
      <c r="L81" s="147">
        <v>1.2758197420681638</v>
      </c>
      <c r="M81" s="147">
        <v>1.2844489862638593</v>
      </c>
      <c r="N81" s="147">
        <v>0.72116876252880002</v>
      </c>
      <c r="O81" s="147">
        <v>0.78919504719958555</v>
      </c>
      <c r="P81" s="147">
        <v>0.93338433149372468</v>
      </c>
      <c r="Q81" s="147">
        <v>1.1187585648262544</v>
      </c>
      <c r="R81" s="154" t="s">
        <v>118</v>
      </c>
      <c r="T81" s="161" t="s">
        <v>52</v>
      </c>
    </row>
    <row r="82" spans="2:20" ht="15">
      <c r="B82" s="128">
        <v>11</v>
      </c>
      <c r="C82" s="129" t="s">
        <v>41</v>
      </c>
      <c r="D82" s="98"/>
      <c r="E82" s="147">
        <v>-2.5978014901432429E-2</v>
      </c>
      <c r="F82" s="147">
        <v>-0.10943574709031625</v>
      </c>
      <c r="G82" s="147">
        <v>-0.12689236772126786</v>
      </c>
      <c r="H82" s="147">
        <v>0.18372787295119511</v>
      </c>
      <c r="I82" s="147">
        <v>0.18342999293631373</v>
      </c>
      <c r="J82" s="147">
        <v>0.35666970552849564</v>
      </c>
      <c r="K82" s="147">
        <v>0.57511059849933788</v>
      </c>
      <c r="L82" s="147">
        <v>0.88713062462929326</v>
      </c>
      <c r="M82" s="147">
        <v>0.91297099617254129</v>
      </c>
      <c r="N82" s="147">
        <v>0.58967904245687097</v>
      </c>
      <c r="O82" s="147">
        <v>0.76784127922618817</v>
      </c>
      <c r="P82" s="147">
        <v>0.83476822540026407</v>
      </c>
      <c r="Q82" s="147">
        <v>0.92422257587538881</v>
      </c>
      <c r="R82" s="154" t="s">
        <v>118</v>
      </c>
      <c r="T82" s="129" t="s">
        <v>41</v>
      </c>
    </row>
    <row r="83" spans="2:20" ht="15">
      <c r="B83" s="128">
        <v>9</v>
      </c>
      <c r="C83" s="129" t="s">
        <v>39</v>
      </c>
      <c r="D83" s="98"/>
      <c r="E83" s="147">
        <v>0.58847897550646378</v>
      </c>
      <c r="F83" s="147">
        <v>0.51613902923058752</v>
      </c>
      <c r="G83" s="147">
        <v>0.42826521089510089</v>
      </c>
      <c r="H83" s="147">
        <v>0.43820899374487854</v>
      </c>
      <c r="I83" s="147">
        <v>0.28285284691414292</v>
      </c>
      <c r="J83" s="147">
        <v>0.38837242410462886</v>
      </c>
      <c r="K83" s="147">
        <v>0.70231506529299437</v>
      </c>
      <c r="L83" s="147">
        <v>1.117369856376752</v>
      </c>
      <c r="M83" s="147">
        <v>1.1330807630173543</v>
      </c>
      <c r="N83" s="147">
        <v>0.54129670384472606</v>
      </c>
      <c r="O83" s="147">
        <v>0.82359207074032126</v>
      </c>
      <c r="P83" s="147">
        <v>0.93168857771674929</v>
      </c>
      <c r="Q83" s="147">
        <v>0.90242342872936943</v>
      </c>
      <c r="R83" s="154" t="s">
        <v>118</v>
      </c>
      <c r="T83" s="161" t="s">
        <v>39</v>
      </c>
    </row>
    <row r="84" spans="2:20" ht="15">
      <c r="B84" s="128">
        <v>17</v>
      </c>
      <c r="C84" s="129" t="s">
        <v>47</v>
      </c>
      <c r="D84" s="98"/>
      <c r="E84" s="147">
        <v>0.99310129432085259</v>
      </c>
      <c r="F84" s="147">
        <v>1.3123567657315567</v>
      </c>
      <c r="G84" s="147">
        <v>1.4975967719333778</v>
      </c>
      <c r="H84" s="147">
        <v>1.350165115368132</v>
      </c>
      <c r="I84" s="147">
        <v>1.3270468288967368</v>
      </c>
      <c r="J84" s="147">
        <v>1.0520813535399067</v>
      </c>
      <c r="K84" s="147">
        <v>0.92294388178500486</v>
      </c>
      <c r="L84" s="147">
        <v>0.9147561481781572</v>
      </c>
      <c r="M84" s="147">
        <v>0.73722526639964847</v>
      </c>
      <c r="N84" s="147">
        <v>0.54078991322201919</v>
      </c>
      <c r="O84" s="147">
        <v>0.60524730325214382</v>
      </c>
      <c r="P84" s="147">
        <v>0.73660414816077002</v>
      </c>
      <c r="Q84" s="147">
        <v>0.86835404919082315</v>
      </c>
      <c r="R84" s="154" t="s">
        <v>118</v>
      </c>
      <c r="T84" s="129" t="s">
        <v>47</v>
      </c>
    </row>
    <row r="85" spans="2:20" ht="15">
      <c r="B85" s="128">
        <v>15</v>
      </c>
      <c r="C85" s="129" t="s">
        <v>45</v>
      </c>
      <c r="D85" s="98"/>
      <c r="E85" s="147">
        <v>0.29790994006735311</v>
      </c>
      <c r="F85" s="147">
        <v>0.26283601768646025</v>
      </c>
      <c r="G85" s="147">
        <v>0.25413007077041483</v>
      </c>
      <c r="H85" s="147">
        <v>-4.4259868504686418E-2</v>
      </c>
      <c r="I85" s="147">
        <v>0.57895451976920076</v>
      </c>
      <c r="J85" s="147">
        <v>0.57440744055071091</v>
      </c>
      <c r="K85" s="147">
        <v>0.68059541094686049</v>
      </c>
      <c r="L85" s="147">
        <v>0.5693615393353948</v>
      </c>
      <c r="M85" s="147">
        <v>0.63661889010642381</v>
      </c>
      <c r="N85" s="147">
        <v>0.51381134813294549</v>
      </c>
      <c r="O85" s="147">
        <v>0.79037984343539414</v>
      </c>
      <c r="P85" s="147">
        <v>0.80860723389599032</v>
      </c>
      <c r="Q85" s="147">
        <v>0.6899125847945925</v>
      </c>
      <c r="R85" s="154" t="s">
        <v>118</v>
      </c>
      <c r="T85" s="161" t="s">
        <v>45</v>
      </c>
    </row>
    <row r="86" spans="2:20" ht="15">
      <c r="B86" s="128">
        <v>24</v>
      </c>
      <c r="C86" s="129" t="s">
        <v>54</v>
      </c>
      <c r="D86" s="98"/>
      <c r="E86" s="147">
        <v>-7.9536357109013564E-2</v>
      </c>
      <c r="F86" s="147">
        <v>-0.37806310152250333</v>
      </c>
      <c r="G86" s="147">
        <v>-0.98434365637099974</v>
      </c>
      <c r="H86" s="147">
        <v>-1.116092821080708</v>
      </c>
      <c r="I86" s="147">
        <v>-0.94436382066617452</v>
      </c>
      <c r="J86" s="147">
        <v>-0.62239847097283385</v>
      </c>
      <c r="K86" s="147">
        <v>-0.3520450995454697</v>
      </c>
      <c r="L86" s="147">
        <v>-0.21240012040325726</v>
      </c>
      <c r="M86" s="147">
        <v>0.3908572999278766</v>
      </c>
      <c r="N86" s="147">
        <v>5.4078241664757117E-2</v>
      </c>
      <c r="O86" s="147">
        <v>0.25299186468088236</v>
      </c>
      <c r="P86" s="147">
        <v>0.44950015995197284</v>
      </c>
      <c r="Q86" s="147">
        <v>0.67114116180245276</v>
      </c>
      <c r="R86" s="154" t="s">
        <v>118</v>
      </c>
      <c r="T86" s="129" t="s">
        <v>54</v>
      </c>
    </row>
    <row r="87" spans="2:20" ht="15">
      <c r="B87" s="128">
        <v>8</v>
      </c>
      <c r="C87" s="129" t="s">
        <v>38</v>
      </c>
      <c r="D87" s="98"/>
      <c r="E87" s="147">
        <v>0.57197845237971801</v>
      </c>
      <c r="F87" s="147">
        <v>0.29987386872365512</v>
      </c>
      <c r="G87" s="147">
        <v>0.28763100259800667</v>
      </c>
      <c r="H87" s="147">
        <v>0.19779578741928303</v>
      </c>
      <c r="I87" s="147">
        <v>0.23945508158880222</v>
      </c>
      <c r="J87" s="147">
        <v>0.12846652695081046</v>
      </c>
      <c r="K87" s="147">
        <v>0.47469494033694037</v>
      </c>
      <c r="L87" s="147">
        <v>0.46871532393167781</v>
      </c>
      <c r="M87" s="147">
        <v>0.50391683021554157</v>
      </c>
      <c r="N87" s="147">
        <v>0.27322097311209154</v>
      </c>
      <c r="O87" s="147">
        <v>0.44449117521450149</v>
      </c>
      <c r="P87" s="147">
        <v>0.40866356375630725</v>
      </c>
      <c r="Q87" s="147">
        <v>0.40138049675099335</v>
      </c>
      <c r="R87" s="155" t="s">
        <v>118</v>
      </c>
      <c r="T87" s="161" t="s">
        <v>38</v>
      </c>
    </row>
    <row r="88" spans="2:20" ht="15">
      <c r="B88" s="128">
        <v>5</v>
      </c>
      <c r="C88" s="129" t="s">
        <v>35</v>
      </c>
      <c r="D88" s="98"/>
      <c r="E88" s="147">
        <v>0.31156026781240687</v>
      </c>
      <c r="F88" s="147">
        <v>0.25424081142997257</v>
      </c>
      <c r="G88" s="147">
        <v>0.22458670821523663</v>
      </c>
      <c r="H88" s="147">
        <v>0.33717315690874111</v>
      </c>
      <c r="I88" s="147">
        <v>0.10879570432845195</v>
      </c>
      <c r="J88" s="147">
        <v>0.27750300584562082</v>
      </c>
      <c r="K88" s="147">
        <v>0.47115220959460746</v>
      </c>
      <c r="L88" s="147">
        <v>0.43327185062537449</v>
      </c>
      <c r="M88" s="147">
        <v>0.21429088412941044</v>
      </c>
      <c r="N88" s="147">
        <v>-1.8946065142567196E-2</v>
      </c>
      <c r="O88" s="147">
        <v>0.25211733271679404</v>
      </c>
      <c r="P88" s="147">
        <v>0.51280144021508633</v>
      </c>
      <c r="Q88" s="147">
        <v>0.31253020770072842</v>
      </c>
      <c r="R88" s="155" t="s">
        <v>118</v>
      </c>
      <c r="T88" s="129" t="s">
        <v>35</v>
      </c>
    </row>
    <row r="89" spans="2:20" ht="15">
      <c r="B89" s="128">
        <v>27</v>
      </c>
      <c r="C89" s="129" t="s">
        <v>57</v>
      </c>
      <c r="D89" s="98"/>
      <c r="E89" s="147">
        <v>2.0150450375538171</v>
      </c>
      <c r="F89" s="147">
        <v>1.9022360027434189</v>
      </c>
      <c r="G89" s="147">
        <v>1.6281503222490152</v>
      </c>
      <c r="H89" s="147">
        <v>1.5340528258507427</v>
      </c>
      <c r="I89" s="147">
        <v>1.285155190606976</v>
      </c>
      <c r="J89" s="147">
        <v>1.394662991500867</v>
      </c>
      <c r="K89" s="147">
        <v>1.4256479304345628</v>
      </c>
      <c r="L89" s="147">
        <v>1.2538866389598395</v>
      </c>
      <c r="M89" s="147">
        <v>1.1481820789781578</v>
      </c>
      <c r="N89" s="147">
        <v>0.44568969593931757</v>
      </c>
      <c r="O89" s="147">
        <v>0.63925272277639622</v>
      </c>
      <c r="P89" s="147">
        <v>0.39854728839822057</v>
      </c>
      <c r="Q89" s="147">
        <v>0.27271467985728898</v>
      </c>
      <c r="R89" s="155" t="s">
        <v>118</v>
      </c>
      <c r="T89" s="161" t="s">
        <v>57</v>
      </c>
    </row>
    <row r="90" spans="2:20" ht="15">
      <c r="B90" s="128">
        <v>13</v>
      </c>
      <c r="C90" s="129" t="s">
        <v>43</v>
      </c>
      <c r="D90" s="98"/>
      <c r="E90" s="147">
        <v>-0.46702718857123404</v>
      </c>
      <c r="F90" s="147">
        <v>-0.55633266943639814</v>
      </c>
      <c r="G90" s="147">
        <v>-0.35825818460331293</v>
      </c>
      <c r="H90" s="147">
        <v>-0.48288530869963203</v>
      </c>
      <c r="I90" s="147">
        <v>-0.70997676858706604</v>
      </c>
      <c r="J90" s="147">
        <v>-0.47333286424983267</v>
      </c>
      <c r="K90" s="147">
        <v>-3.0764608354030668E-2</v>
      </c>
      <c r="L90" s="147">
        <v>0.21342410390224459</v>
      </c>
      <c r="M90" s="147">
        <v>0.10080913666080595</v>
      </c>
      <c r="N90" s="147">
        <v>-0.27120565068851188</v>
      </c>
      <c r="O90" s="147">
        <v>-0.11219991716323106</v>
      </c>
      <c r="P90" s="147">
        <v>8.7570322398828546E-2</v>
      </c>
      <c r="Q90" s="147">
        <v>0.18485533224202017</v>
      </c>
      <c r="R90" s="155" t="s">
        <v>118</v>
      </c>
      <c r="T90" s="129" t="s">
        <v>43</v>
      </c>
    </row>
    <row r="91" spans="2:20" ht="15">
      <c r="B91" s="128">
        <v>32</v>
      </c>
      <c r="C91" s="129" t="s">
        <v>62</v>
      </c>
      <c r="D91" s="98"/>
      <c r="E91" s="147">
        <v>-0.69286763884094071</v>
      </c>
      <c r="F91" s="147">
        <v>-0.56843413532703713</v>
      </c>
      <c r="G91" s="147">
        <v>-0.70889625757708308</v>
      </c>
      <c r="H91" s="147">
        <v>-0.58776627802413062</v>
      </c>
      <c r="I91" s="147">
        <v>-0.59760516782068829</v>
      </c>
      <c r="J91" s="147">
        <v>-0.54019002311484399</v>
      </c>
      <c r="K91" s="147">
        <v>-0.41231972595268696</v>
      </c>
      <c r="L91" s="147">
        <v>-0.24945618637194833</v>
      </c>
      <c r="M91" s="147">
        <v>-2.7811957774233873E-2</v>
      </c>
      <c r="N91" s="147">
        <v>-0.16773467125697727</v>
      </c>
      <c r="O91" s="147">
        <v>6.6299382238305298E-3</v>
      </c>
      <c r="P91" s="147">
        <v>4.258686916633244E-2</v>
      </c>
      <c r="Q91" s="147">
        <v>0.10131802321100319</v>
      </c>
      <c r="R91" s="155" t="s">
        <v>118</v>
      </c>
      <c r="T91" s="161" t="s">
        <v>62</v>
      </c>
    </row>
    <row r="92" spans="2:20" ht="15">
      <c r="B92" s="128">
        <v>19</v>
      </c>
      <c r="C92" s="129" t="s">
        <v>49</v>
      </c>
      <c r="D92" s="98"/>
      <c r="E92" s="147">
        <v>-5.9079172224855668E-2</v>
      </c>
      <c r="F92" s="147">
        <v>-0.38964450256840111</v>
      </c>
      <c r="G92" s="147">
        <v>-0.19585604543770654</v>
      </c>
      <c r="H92" s="147">
        <v>-0.16835058581604964</v>
      </c>
      <c r="I92" s="147">
        <v>-0.18328535629960432</v>
      </c>
      <c r="J92" s="147">
        <v>7.6078250318741658E-2</v>
      </c>
      <c r="K92" s="147">
        <v>7.8606589205806755E-3</v>
      </c>
      <c r="L92" s="147">
        <v>-0.12406171272335059</v>
      </c>
      <c r="M92" s="147">
        <v>-0.28803953880752431</v>
      </c>
      <c r="N92" s="147">
        <v>-0.30130985269400667</v>
      </c>
      <c r="O92" s="147">
        <v>-6.5969148463815547E-2</v>
      </c>
      <c r="P92" s="147">
        <v>0.15677248215336545</v>
      </c>
      <c r="Q92" s="147">
        <v>-1.8520191852170711E-2</v>
      </c>
      <c r="R92" s="156" t="s">
        <v>118</v>
      </c>
      <c r="T92" s="129" t="s">
        <v>49</v>
      </c>
    </row>
    <row r="93" spans="2:20" ht="15">
      <c r="B93" s="128">
        <v>14</v>
      </c>
      <c r="C93" s="129" t="s">
        <v>44</v>
      </c>
      <c r="D93" s="98"/>
      <c r="E93" s="147">
        <v>-0.41955040751453693</v>
      </c>
      <c r="F93" s="147">
        <v>-0.4067810114307106</v>
      </c>
      <c r="G93" s="147">
        <v>-0.22398661775732637</v>
      </c>
      <c r="H93" s="147">
        <v>-0.42328740284536515</v>
      </c>
      <c r="I93" s="147">
        <v>-0.39123866051753547</v>
      </c>
      <c r="J93" s="147">
        <v>0.25525984250438433</v>
      </c>
      <c r="K93" s="147">
        <v>0.67994107153205707</v>
      </c>
      <c r="L93" s="147">
        <v>0.57327553721295288</v>
      </c>
      <c r="M93" s="147">
        <v>0.42582224087622561</v>
      </c>
      <c r="N93" s="147">
        <v>-6.9443916605029243E-2</v>
      </c>
      <c r="O93" s="147">
        <v>-6.9783943704235435E-2</v>
      </c>
      <c r="P93" s="147">
        <v>-0.1021414452107566</v>
      </c>
      <c r="Q93" s="147">
        <v>-9.7068741900934938E-2</v>
      </c>
      <c r="R93" s="156" t="s">
        <v>118</v>
      </c>
      <c r="T93" s="161" t="s">
        <v>44</v>
      </c>
    </row>
    <row r="94" spans="2:20" ht="15">
      <c r="B94" s="128">
        <v>10</v>
      </c>
      <c r="C94" s="129" t="s">
        <v>40</v>
      </c>
      <c r="D94" s="98"/>
      <c r="E94" s="147">
        <v>0.54747331714949676</v>
      </c>
      <c r="F94" s="147">
        <v>0.18581411129088091</v>
      </c>
      <c r="G94" s="147">
        <v>0.14003151917324363</v>
      </c>
      <c r="H94" s="147">
        <v>-4.7631171808219852E-2</v>
      </c>
      <c r="I94" s="147">
        <v>0.24213621531782872</v>
      </c>
      <c r="J94" s="147">
        <v>0.45867164166732149</v>
      </c>
      <c r="K94" s="147">
        <v>0.62329071619017629</v>
      </c>
      <c r="L94" s="147">
        <v>0.35719960764153036</v>
      </c>
      <c r="M94" s="147">
        <v>0.20345664767980848</v>
      </c>
      <c r="N94" s="147">
        <v>-0.14770544188954282</v>
      </c>
      <c r="O94" s="147">
        <v>6.3843917265698727E-2</v>
      </c>
      <c r="P94" s="147">
        <v>-0.15177425961563093</v>
      </c>
      <c r="Q94" s="147">
        <v>-0.46787232272373752</v>
      </c>
      <c r="R94" s="156" t="s">
        <v>118</v>
      </c>
      <c r="T94" s="129" t="s">
        <v>40</v>
      </c>
    </row>
    <row r="95" spans="2:20" ht="15">
      <c r="B95" s="128">
        <v>26</v>
      </c>
      <c r="C95" s="129" t="s">
        <v>56</v>
      </c>
      <c r="D95" s="98"/>
      <c r="E95" s="147">
        <v>-0.48669402037709891</v>
      </c>
      <c r="F95" s="147">
        <v>-0.35701945138369306</v>
      </c>
      <c r="G95" s="147">
        <v>-0.33210344758695376</v>
      </c>
      <c r="H95" s="147">
        <v>-0.51330957595821114</v>
      </c>
      <c r="I95" s="147">
        <v>-0.66595617921061456</v>
      </c>
      <c r="J95" s="147">
        <v>-0.18758077144346189</v>
      </c>
      <c r="K95" s="147">
        <v>-0.80827372140403975</v>
      </c>
      <c r="L95" s="147">
        <v>-1.1628677787042747</v>
      </c>
      <c r="M95" s="147">
        <v>-0.94945503910505014</v>
      </c>
      <c r="N95" s="147">
        <v>-0.66195023191670099</v>
      </c>
      <c r="O95" s="147">
        <v>-0.40642558904037912</v>
      </c>
      <c r="P95" s="147">
        <v>-0.58731456122688086</v>
      </c>
      <c r="Q95" s="147">
        <v>-0.5062172424304362</v>
      </c>
      <c r="R95" s="157" t="s">
        <v>118</v>
      </c>
      <c r="T95" s="161" t="s">
        <v>56</v>
      </c>
    </row>
    <row r="96" spans="2:20" ht="15">
      <c r="B96" s="128">
        <v>21</v>
      </c>
      <c r="C96" s="129" t="s">
        <v>51</v>
      </c>
      <c r="D96" s="98"/>
      <c r="E96" s="147">
        <v>-3.5497927204813609E-2</v>
      </c>
      <c r="F96" s="147">
        <v>0.11011341678552276</v>
      </c>
      <c r="G96" s="147">
        <v>-0.17679847395203141</v>
      </c>
      <c r="H96" s="147">
        <v>-0.42144487254362084</v>
      </c>
      <c r="I96" s="147">
        <v>-0.59079067987904854</v>
      </c>
      <c r="J96" s="147">
        <v>-0.91062566769284425</v>
      </c>
      <c r="K96" s="147">
        <v>-0.87811213206847316</v>
      </c>
      <c r="L96" s="147">
        <v>-0.75706631116689582</v>
      </c>
      <c r="M96" s="147">
        <v>-0.45713237502400189</v>
      </c>
      <c r="N96" s="147">
        <v>-0.74170693780386521</v>
      </c>
      <c r="O96" s="147">
        <v>-0.55903012159067522</v>
      </c>
      <c r="P96" s="147">
        <v>-0.53447598599292878</v>
      </c>
      <c r="Q96" s="147">
        <v>-0.52133184688840661</v>
      </c>
      <c r="R96" s="157" t="s">
        <v>118</v>
      </c>
      <c r="T96" s="129" t="s">
        <v>51</v>
      </c>
    </row>
    <row r="97" spans="2:20" ht="15">
      <c r="B97" s="128">
        <v>28</v>
      </c>
      <c r="C97" s="129" t="s">
        <v>58</v>
      </c>
      <c r="D97" s="98"/>
      <c r="E97" s="147">
        <v>-4.3768409933536118E-2</v>
      </c>
      <c r="F97" s="147">
        <v>-0.23917589913398818</v>
      </c>
      <c r="G97" s="147">
        <v>-0.54832564013371887</v>
      </c>
      <c r="H97" s="147">
        <v>-0.24786487329199225</v>
      </c>
      <c r="I97" s="147">
        <v>-0.26236916131494881</v>
      </c>
      <c r="J97" s="147">
        <v>-0.1470520136308302</v>
      </c>
      <c r="K97" s="147">
        <v>-0.21252376640015408</v>
      </c>
      <c r="L97" s="147">
        <v>-0.35500087281451265</v>
      </c>
      <c r="M97" s="147">
        <v>-0.4375044200001566</v>
      </c>
      <c r="N97" s="147">
        <v>-0.83959307452547816</v>
      </c>
      <c r="O97" s="147">
        <v>-0.69491780654397539</v>
      </c>
      <c r="P97" s="147">
        <v>-0.67299589570584994</v>
      </c>
      <c r="Q97" s="147">
        <v>-0.55317320980770501</v>
      </c>
      <c r="R97" s="157" t="s">
        <v>118</v>
      </c>
      <c r="T97" s="161" t="s">
        <v>58</v>
      </c>
    </row>
    <row r="98" spans="2:20" ht="15">
      <c r="B98" s="128">
        <v>25</v>
      </c>
      <c r="C98" s="129" t="s">
        <v>55</v>
      </c>
      <c r="D98" s="98"/>
      <c r="E98" s="147">
        <v>-0.32301597641869029</v>
      </c>
      <c r="F98" s="147">
        <v>-0.38079549030793064</v>
      </c>
      <c r="G98" s="147">
        <v>-0.42497158841380078</v>
      </c>
      <c r="H98" s="147">
        <v>-0.48541055978435488</v>
      </c>
      <c r="I98" s="147">
        <v>-0.8433371964644949</v>
      </c>
      <c r="J98" s="147">
        <v>-1.002240597529684</v>
      </c>
      <c r="K98" s="147">
        <v>-0.97427758503537853</v>
      </c>
      <c r="L98" s="147">
        <v>-0.96943405543780659</v>
      </c>
      <c r="M98" s="147">
        <v>-0.99531902219181778</v>
      </c>
      <c r="N98" s="147">
        <v>-0.98610010227579414</v>
      </c>
      <c r="O98" s="147">
        <v>-0.85436747259399348</v>
      </c>
      <c r="P98" s="147">
        <v>-0.77858557136180384</v>
      </c>
      <c r="Q98" s="147">
        <v>-0.63910743988600327</v>
      </c>
      <c r="R98" s="157" t="s">
        <v>118</v>
      </c>
      <c r="T98" s="129" t="s">
        <v>55</v>
      </c>
    </row>
    <row r="99" spans="2:20" ht="15">
      <c r="B99" s="128">
        <v>30</v>
      </c>
      <c r="C99" s="129" t="s">
        <v>60</v>
      </c>
      <c r="D99" s="98"/>
      <c r="E99" s="147">
        <v>-0.69443018134661649</v>
      </c>
      <c r="F99" s="147">
        <v>-0.65305386651680153</v>
      </c>
      <c r="G99" s="147">
        <v>-0.77161386650725894</v>
      </c>
      <c r="H99" s="147">
        <v>-1.1607276300970784</v>
      </c>
      <c r="I99" s="147">
        <v>-1.218137543094123</v>
      </c>
      <c r="J99" s="147">
        <v>-1.2755629407874962</v>
      </c>
      <c r="K99" s="147">
        <v>-0.88776208742824769</v>
      </c>
      <c r="L99" s="147">
        <v>-1.0028195735881373</v>
      </c>
      <c r="M99" s="147">
        <v>-0.55801088116902664</v>
      </c>
      <c r="N99" s="147">
        <v>-0.74002923879841886</v>
      </c>
      <c r="O99" s="147">
        <v>-0.62506446318584197</v>
      </c>
      <c r="P99" s="147">
        <v>-0.67628204132475334</v>
      </c>
      <c r="Q99" s="147">
        <v>-0.67279943045518942</v>
      </c>
      <c r="R99" s="157" t="s">
        <v>118</v>
      </c>
      <c r="T99" s="161" t="s">
        <v>60</v>
      </c>
    </row>
    <row r="100" spans="2:20" ht="15">
      <c r="B100" s="128">
        <v>20</v>
      </c>
      <c r="C100" s="129" t="s">
        <v>50</v>
      </c>
      <c r="D100" s="98"/>
      <c r="E100" s="147">
        <v>-0.24053270140228508</v>
      </c>
      <c r="F100" s="147">
        <v>-0.21967391157925123</v>
      </c>
      <c r="G100" s="147">
        <v>-0.41612711700364202</v>
      </c>
      <c r="H100" s="147">
        <v>-0.7859006164604333</v>
      </c>
      <c r="I100" s="147">
        <v>-1.753457630994139</v>
      </c>
      <c r="J100" s="147">
        <v>-0.9114011935912667</v>
      </c>
      <c r="K100" s="147">
        <v>-0.91546384316893437</v>
      </c>
      <c r="L100" s="147">
        <v>-0.60826055787217181</v>
      </c>
      <c r="M100" s="147">
        <v>-0.5714229389497304</v>
      </c>
      <c r="N100" s="147">
        <v>-0.73749365282169643</v>
      </c>
      <c r="O100" s="147">
        <v>-0.6856689119695023</v>
      </c>
      <c r="P100" s="147">
        <v>-0.66360034604096685</v>
      </c>
      <c r="Q100" s="147">
        <v>-0.6957931183163929</v>
      </c>
      <c r="R100" s="157" t="s">
        <v>118</v>
      </c>
      <c r="T100" s="129" t="s">
        <v>50</v>
      </c>
    </row>
    <row r="101" spans="2:20" ht="15">
      <c r="B101" s="128">
        <v>18</v>
      </c>
      <c r="C101" s="129" t="s">
        <v>48</v>
      </c>
      <c r="D101" s="98"/>
      <c r="E101" s="147">
        <v>-1.0601156588476592</v>
      </c>
      <c r="F101" s="147">
        <v>-1.1296030448696188</v>
      </c>
      <c r="G101" s="147">
        <v>-1.0890580601149413</v>
      </c>
      <c r="H101" s="147">
        <v>-1.1360610758654532</v>
      </c>
      <c r="I101" s="147">
        <v>-1.2134028303341298</v>
      </c>
      <c r="J101" s="147">
        <v>-1.555957922204285</v>
      </c>
      <c r="K101" s="147">
        <v>-1.6133699102547645</v>
      </c>
      <c r="L101" s="147">
        <v>-1.476215051156752</v>
      </c>
      <c r="M101" s="147">
        <v>-1.4772394936721704</v>
      </c>
      <c r="N101" s="147">
        <v>-1.5298093052538471</v>
      </c>
      <c r="O101" s="147">
        <v>-1.4595672763391649</v>
      </c>
      <c r="P101" s="147">
        <v>-1.0494703694340124</v>
      </c>
      <c r="Q101" s="147">
        <v>-0.73605204671831459</v>
      </c>
      <c r="R101" s="157" t="s">
        <v>118</v>
      </c>
      <c r="T101" s="161" t="s">
        <v>48</v>
      </c>
    </row>
    <row r="102" spans="2:20" ht="15">
      <c r="B102" s="128">
        <v>16</v>
      </c>
      <c r="C102" s="129" t="s">
        <v>46</v>
      </c>
      <c r="D102" s="98"/>
      <c r="E102" s="147">
        <v>-0.95006838643641778</v>
      </c>
      <c r="F102" s="147">
        <v>-0.96733458853368492</v>
      </c>
      <c r="G102" s="147">
        <v>-0.96010817162931139</v>
      </c>
      <c r="H102" s="147">
        <v>-0.91144521694333369</v>
      </c>
      <c r="I102" s="147">
        <v>-1.0606413046219985</v>
      </c>
      <c r="J102" s="147">
        <v>-1.0195207393461034</v>
      </c>
      <c r="K102" s="147">
        <v>-0.75394456606435112</v>
      </c>
      <c r="L102" s="147">
        <v>-0.6721134930082292</v>
      </c>
      <c r="M102" s="147">
        <v>-0.6822849752430683</v>
      </c>
      <c r="N102" s="147">
        <v>-0.72088970492583426</v>
      </c>
      <c r="O102" s="147">
        <v>-0.71461810195307773</v>
      </c>
      <c r="P102" s="147">
        <v>-0.80569307937704571</v>
      </c>
      <c r="Q102" s="147">
        <v>-0.73636956477823101</v>
      </c>
      <c r="R102" s="157" t="s">
        <v>118</v>
      </c>
      <c r="T102" s="129" t="s">
        <v>46</v>
      </c>
    </row>
    <row r="103" spans="2:20" ht="15">
      <c r="B103" s="128">
        <v>12</v>
      </c>
      <c r="C103" s="129" t="s">
        <v>42</v>
      </c>
      <c r="D103" s="98"/>
      <c r="E103" s="147">
        <v>-0.23897177951263893</v>
      </c>
      <c r="F103" s="147">
        <v>-0.38965212721766823</v>
      </c>
      <c r="G103" s="147">
        <v>-0.41481735394662095</v>
      </c>
      <c r="H103" s="147">
        <v>-0.43438713900195208</v>
      </c>
      <c r="I103" s="147">
        <v>-0.53967518972589446</v>
      </c>
      <c r="J103" s="147">
        <v>-0.55025517524721745</v>
      </c>
      <c r="K103" s="147">
        <v>-0.72241244917705938</v>
      </c>
      <c r="L103" s="147">
        <v>-0.92489788496865011</v>
      </c>
      <c r="M103" s="147">
        <v>-0.95332271596102569</v>
      </c>
      <c r="N103" s="147">
        <v>-1.0915542291877389</v>
      </c>
      <c r="O103" s="147">
        <v>-1.0696105110203711</v>
      </c>
      <c r="P103" s="147">
        <v>-0.97328712794659911</v>
      </c>
      <c r="Q103" s="147">
        <v>-0.98362712296134014</v>
      </c>
      <c r="R103" s="157" t="s">
        <v>118</v>
      </c>
      <c r="T103" s="161" t="s">
        <v>42</v>
      </c>
    </row>
    <row r="104" spans="2:20" ht="15">
      <c r="B104" s="128">
        <v>7</v>
      </c>
      <c r="C104" s="129" t="s">
        <v>37</v>
      </c>
      <c r="D104" s="98"/>
      <c r="E104" s="147">
        <v>-1.2448057428728572</v>
      </c>
      <c r="F104" s="147">
        <v>-1.3109146909031366</v>
      </c>
      <c r="G104" s="147">
        <v>-1.2912455381851839</v>
      </c>
      <c r="H104" s="147">
        <v>-1.3252326470806046</v>
      </c>
      <c r="I104" s="147">
        <v>-1.3704601607022842</v>
      </c>
      <c r="J104" s="147">
        <v>-1.3643288562779572</v>
      </c>
      <c r="K104" s="147">
        <v>-1.2943507316762193</v>
      </c>
      <c r="L104" s="147">
        <v>-1.2090902597788409</v>
      </c>
      <c r="M104" s="147">
        <v>-1.3682404396453753</v>
      </c>
      <c r="N104" s="147">
        <v>-1.5340745514661607</v>
      </c>
      <c r="O104" s="147">
        <v>-1.5545826451070033</v>
      </c>
      <c r="P104" s="147">
        <v>-1.5849286274222789</v>
      </c>
      <c r="Q104" s="147">
        <v>-1.6049155051244151</v>
      </c>
      <c r="R104" s="178" t="s">
        <v>118</v>
      </c>
      <c r="T104" s="129" t="s">
        <v>37</v>
      </c>
    </row>
    <row r="105" spans="2:20" ht="15">
      <c r="B105" s="128">
        <v>29</v>
      </c>
      <c r="C105" s="129" t="s">
        <v>59</v>
      </c>
      <c r="D105" s="98"/>
      <c r="E105" s="147">
        <v>-1.1550904047119923</v>
      </c>
      <c r="F105" s="147">
        <v>-1.1284455275597243</v>
      </c>
      <c r="G105" s="147">
        <v>-1.1012053585362429</v>
      </c>
      <c r="H105" s="147">
        <v>-1.1044362542020321</v>
      </c>
      <c r="I105" s="147">
        <v>-1.0862970295546717</v>
      </c>
      <c r="J105" s="147">
        <v>-1.2600312234668709</v>
      </c>
      <c r="K105" s="147">
        <v>-1.2556199578479217</v>
      </c>
      <c r="L105" s="147">
        <v>-1.3291285253348373</v>
      </c>
      <c r="M105" s="147">
        <v>-1.531991887828591</v>
      </c>
      <c r="N105" s="147">
        <v>-1.5672250760526345</v>
      </c>
      <c r="O105" s="147">
        <v>-1.5395330454750604</v>
      </c>
      <c r="P105" s="147">
        <v>-1.5561026837065908</v>
      </c>
      <c r="Q105" s="147">
        <v>-1.6186257834084772</v>
      </c>
      <c r="R105" s="178" t="s">
        <v>118</v>
      </c>
      <c r="T105" s="161" t="s">
        <v>59</v>
      </c>
    </row>
    <row r="106" spans="2:20" ht="15">
      <c r="B106" s="128">
        <v>31</v>
      </c>
      <c r="C106" s="129" t="s">
        <v>61</v>
      </c>
      <c r="D106" s="98"/>
      <c r="E106" s="147">
        <v>1.2671866456048253</v>
      </c>
      <c r="F106" s="147">
        <v>0.99117535085233799</v>
      </c>
      <c r="G106" s="147">
        <v>0.80376362583571725</v>
      </c>
      <c r="H106" s="147">
        <v>-3.5578750760633687E-2</v>
      </c>
      <c r="I106" s="147">
        <v>0.11035629230828915</v>
      </c>
      <c r="J106" s="147">
        <v>4.8864781409413929E-2</v>
      </c>
      <c r="K106" s="147">
        <v>-0.56111483195868206</v>
      </c>
      <c r="L106" s="147">
        <v>-1.2232474006699416</v>
      </c>
      <c r="M106" s="147">
        <v>-1.0652354044273278</v>
      </c>
      <c r="N106" s="147">
        <v>-1.5103013495388133</v>
      </c>
      <c r="O106" s="147">
        <v>-1.5112526003407365</v>
      </c>
      <c r="P106" s="147">
        <v>-1.7439032103007095</v>
      </c>
      <c r="Q106" s="147">
        <v>-1.7415943952558297</v>
      </c>
      <c r="R106" s="178" t="s">
        <v>118</v>
      </c>
      <c r="T106" s="162" t="s">
        <v>61</v>
      </c>
    </row>
    <row r="108" spans="2:20">
      <c r="C108" s="128" t="s">
        <v>124</v>
      </c>
      <c r="E108" s="142">
        <f>MAX(E75:Q106)</f>
        <v>2.6875681208789159</v>
      </c>
    </row>
    <row r="109" spans="2:20">
      <c r="C109" s="135" t="s">
        <v>125</v>
      </c>
      <c r="E109" s="142">
        <f>MIN(E75:Q106)</f>
        <v>-1.7634220937443914</v>
      </c>
    </row>
    <row r="115" spans="2:17">
      <c r="B115" s="103">
        <v>5</v>
      </c>
      <c r="C115" s="161" t="s">
        <v>35</v>
      </c>
      <c r="D115" s="98"/>
      <c r="E115" s="163">
        <v>2252.5042417048289</v>
      </c>
      <c r="F115" s="163">
        <v>2195.6682474466925</v>
      </c>
      <c r="G115" s="163">
        <v>2166.2642623705287</v>
      </c>
      <c r="H115" s="163">
        <v>2277.9010983655221</v>
      </c>
      <c r="I115" s="163">
        <v>2051.4499000684127</v>
      </c>
      <c r="J115" s="163">
        <v>2218.7342364089432</v>
      </c>
      <c r="K115" s="163">
        <v>2410.7501019980486</v>
      </c>
      <c r="L115" s="163">
        <v>2373.1892456893825</v>
      </c>
      <c r="M115" s="163">
        <v>2156.0552786230114</v>
      </c>
      <c r="N115" s="163">
        <v>1924.7855711582038</v>
      </c>
      <c r="O115" s="163">
        <v>2193.5626792580438</v>
      </c>
      <c r="P115" s="163">
        <v>2452.0480413331252</v>
      </c>
      <c r="Q115" s="163">
        <v>2253.4660006153736</v>
      </c>
    </row>
    <row r="116" spans="2:17">
      <c r="B116" s="103">
        <v>19</v>
      </c>
      <c r="C116" s="129" t="s">
        <v>49</v>
      </c>
      <c r="D116" s="98"/>
      <c r="E116" s="130">
        <v>1884.9909675864026</v>
      </c>
      <c r="F116" s="130">
        <v>1557.2137972658836</v>
      </c>
      <c r="G116" s="130">
        <v>1749.3677417012079</v>
      </c>
      <c r="H116" s="130">
        <v>1776.6412059625154</v>
      </c>
      <c r="I116" s="130">
        <v>1761.8324031053057</v>
      </c>
      <c r="J116" s="130">
        <v>2019.0084020920538</v>
      </c>
      <c r="K116" s="130">
        <v>1951.3661933603262</v>
      </c>
      <c r="L116" s="130">
        <v>1820.5565236515258</v>
      </c>
      <c r="M116" s="130">
        <v>1657.9617718869595</v>
      </c>
      <c r="N116" s="130">
        <v>1644.8033867336956</v>
      </c>
      <c r="O116" s="130">
        <v>1878.1591049926005</v>
      </c>
      <c r="P116" s="130">
        <v>2099.0220167819325</v>
      </c>
      <c r="Q116" s="130">
        <v>1925.2078524116437</v>
      </c>
    </row>
    <row r="117" spans="2:17">
      <c r="B117" s="103">
        <v>28</v>
      </c>
      <c r="C117" s="164" t="s">
        <v>58</v>
      </c>
      <c r="D117" s="165"/>
      <c r="E117" s="166">
        <v>1900.1725909408035</v>
      </c>
      <c r="F117" s="166">
        <v>1706.4132701947458</v>
      </c>
      <c r="G117" s="166">
        <v>1399.8710589927971</v>
      </c>
      <c r="H117" s="166">
        <v>1697.7975833665512</v>
      </c>
      <c r="I117" s="166">
        <v>1683.4156320568429</v>
      </c>
      <c r="J117" s="166">
        <v>1797.7601349061019</v>
      </c>
      <c r="K117" s="166">
        <v>1732.8406049712755</v>
      </c>
      <c r="L117" s="166">
        <v>1591.5652246178083</v>
      </c>
      <c r="M117" s="166">
        <v>1509.7575552841515</v>
      </c>
      <c r="N117" s="166">
        <v>1111.0603257188973</v>
      </c>
      <c r="O117" s="166">
        <v>1254.5153272009234</v>
      </c>
      <c r="P117" s="166">
        <v>1276.2523372348305</v>
      </c>
      <c r="Q117" s="166">
        <v>1395.0643762441271</v>
      </c>
    </row>
    <row r="118" spans="2:17">
      <c r="C118" s="103" t="s">
        <v>122</v>
      </c>
      <c r="E118" s="132">
        <v>1983.2567156555324</v>
      </c>
      <c r="F118" s="132">
        <v>1929.6858233482487</v>
      </c>
      <c r="G118" s="132">
        <v>1874.3826560801931</v>
      </c>
      <c r="H118" s="132">
        <v>1769.2020870803242</v>
      </c>
      <c r="I118" s="132">
        <v>1775.8480660988378</v>
      </c>
      <c r="J118" s="132">
        <v>1863.6125901976466</v>
      </c>
      <c r="K118" s="132">
        <v>2016.1820362073129</v>
      </c>
      <c r="L118" s="132">
        <v>2027.3269795969356</v>
      </c>
      <c r="M118" s="132">
        <v>2071.7434257789191</v>
      </c>
      <c r="N118" s="132">
        <v>1808.0864202756181</v>
      </c>
      <c r="O118" s="132">
        <v>1965.5994543007348</v>
      </c>
      <c r="P118" s="132">
        <v>2029.6577162200842</v>
      </c>
      <c r="Q118" s="132">
        <v>2040.3872595343546</v>
      </c>
    </row>
    <row r="121" spans="2:17">
      <c r="E121" s="103">
        <v>5</v>
      </c>
      <c r="F121" s="103">
        <v>19</v>
      </c>
      <c r="G121" s="103">
        <v>28</v>
      </c>
    </row>
    <row r="122" spans="2:17">
      <c r="E122" s="161" t="s">
        <v>35</v>
      </c>
      <c r="F122" s="129" t="s">
        <v>49</v>
      </c>
      <c r="G122" s="164" t="s">
        <v>58</v>
      </c>
      <c r="H122" s="103" t="s">
        <v>122</v>
      </c>
    </row>
    <row r="123" spans="2:17">
      <c r="E123" s="98"/>
      <c r="F123" s="98"/>
      <c r="G123" s="165"/>
    </row>
    <row r="124" spans="2:17">
      <c r="E124" s="163">
        <v>2252.5042417048289</v>
      </c>
      <c r="F124" s="130">
        <v>1884.9909675864026</v>
      </c>
      <c r="G124" s="166">
        <v>1900.1725909408035</v>
      </c>
      <c r="H124" s="132">
        <v>1983.2567156555324</v>
      </c>
    </row>
    <row r="125" spans="2:17">
      <c r="E125" s="163">
        <v>2195.6682474466925</v>
      </c>
      <c r="F125" s="130">
        <v>1557.2137972658836</v>
      </c>
      <c r="G125" s="166">
        <v>1706.4132701947458</v>
      </c>
      <c r="H125" s="132">
        <v>1929.6858233482487</v>
      </c>
    </row>
    <row r="126" spans="2:17">
      <c r="E126" s="163">
        <v>2166.2642623705287</v>
      </c>
      <c r="F126" s="130">
        <v>1749.3677417012079</v>
      </c>
      <c r="G126" s="166">
        <v>1399.8710589927971</v>
      </c>
      <c r="H126" s="132">
        <v>1874.3826560801931</v>
      </c>
    </row>
    <row r="127" spans="2:17">
      <c r="E127" s="163">
        <v>2277.9010983655221</v>
      </c>
      <c r="F127" s="130">
        <v>1776.6412059625154</v>
      </c>
      <c r="G127" s="166">
        <v>1697.7975833665512</v>
      </c>
      <c r="H127" s="132">
        <v>1769.2020870803242</v>
      </c>
    </row>
    <row r="128" spans="2:17">
      <c r="E128" s="163">
        <v>2051.4499000684127</v>
      </c>
      <c r="F128" s="130">
        <v>1761.8324031053057</v>
      </c>
      <c r="G128" s="166">
        <v>1683.4156320568429</v>
      </c>
      <c r="H128" s="132">
        <v>1775.8480660988378</v>
      </c>
    </row>
    <row r="129" spans="5:8">
      <c r="E129" s="163">
        <v>2218.7342364089432</v>
      </c>
      <c r="F129" s="130">
        <v>2019.0084020920538</v>
      </c>
      <c r="G129" s="166">
        <v>1797.7601349061019</v>
      </c>
      <c r="H129" s="132">
        <v>1863.6125901976466</v>
      </c>
    </row>
    <row r="130" spans="5:8">
      <c r="E130" s="163">
        <v>2410.7501019980486</v>
      </c>
      <c r="F130" s="130">
        <v>1951.3661933603262</v>
      </c>
      <c r="G130" s="166">
        <v>1732.8406049712755</v>
      </c>
      <c r="H130" s="132">
        <v>2016.1820362073129</v>
      </c>
    </row>
    <row r="131" spans="5:8">
      <c r="E131" s="163">
        <v>2373.1892456893825</v>
      </c>
      <c r="F131" s="130">
        <v>1820.5565236515258</v>
      </c>
      <c r="G131" s="166">
        <v>1591.5652246178083</v>
      </c>
      <c r="H131" s="132">
        <v>2027.3269795969356</v>
      </c>
    </row>
    <row r="132" spans="5:8">
      <c r="E132" s="163">
        <v>2156.0552786230114</v>
      </c>
      <c r="F132" s="130">
        <v>1657.9617718869595</v>
      </c>
      <c r="G132" s="166">
        <v>1509.7575552841515</v>
      </c>
      <c r="H132" s="132">
        <v>2071.7434257789191</v>
      </c>
    </row>
    <row r="133" spans="5:8">
      <c r="E133" s="163">
        <v>1924.7855711582038</v>
      </c>
      <c r="F133" s="130">
        <v>1644.8033867336956</v>
      </c>
      <c r="G133" s="166">
        <v>1111.0603257188973</v>
      </c>
      <c r="H133" s="132">
        <v>1808.0864202756181</v>
      </c>
    </row>
    <row r="134" spans="5:8">
      <c r="E134" s="163">
        <v>2193.5626792580438</v>
      </c>
      <c r="F134" s="130">
        <v>1878.1591049926005</v>
      </c>
      <c r="G134" s="166">
        <v>1254.5153272009234</v>
      </c>
      <c r="H134" s="132">
        <v>1965.5994543007348</v>
      </c>
    </row>
    <row r="135" spans="5:8">
      <c r="E135" s="163">
        <v>2452.0480413331252</v>
      </c>
      <c r="F135" s="130">
        <v>2099.0220167819325</v>
      </c>
      <c r="G135" s="166">
        <v>1276.2523372348305</v>
      </c>
      <c r="H135" s="132">
        <v>2029.6577162200842</v>
      </c>
    </row>
    <row r="136" spans="5:8">
      <c r="E136" s="163">
        <v>2253.4660006153736</v>
      </c>
      <c r="F136" s="130">
        <v>1925.2078524116437</v>
      </c>
      <c r="G136" s="166">
        <v>1395.0643762441271</v>
      </c>
      <c r="H136" s="132">
        <v>2040.3872595343546</v>
      </c>
    </row>
  </sheetData>
  <phoneticPr fontId="2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5145-FF48-4679-AB99-D34EC3234014}">
  <sheetPr>
    <tabColor rgb="FF0070C0"/>
  </sheetPr>
  <dimension ref="A1:N32"/>
  <sheetViews>
    <sheetView tabSelected="1" zoomScale="76" zoomScaleNormal="76" workbookViewId="0">
      <selection activeCell="D19" sqref="D19"/>
    </sheetView>
  </sheetViews>
  <sheetFormatPr baseColWidth="10" defaultRowHeight="14.4"/>
  <cols>
    <col min="1" max="1" width="20.77734375" bestFit="1" customWidth="1"/>
    <col min="2" max="2" width="13.77734375" bestFit="1" customWidth="1"/>
  </cols>
  <sheetData>
    <row r="1" spans="1:14">
      <c r="A1" t="s">
        <v>31</v>
      </c>
      <c r="B1">
        <v>2247.5947187329866</v>
      </c>
      <c r="C1">
        <v>2560.3725734113596</v>
      </c>
      <c r="D1">
        <v>2059.4821365434277</v>
      </c>
      <c r="E1">
        <v>2120.0584391501325</v>
      </c>
      <c r="F1">
        <v>2353.4707914929513</v>
      </c>
      <c r="G1">
        <v>2351.7879991317941</v>
      </c>
      <c r="H1">
        <v>3209.6162199086521</v>
      </c>
      <c r="I1">
        <v>3659.7042381474739</v>
      </c>
      <c r="J1">
        <v>3494.447657395182</v>
      </c>
      <c r="K1">
        <v>2951.479557936369</v>
      </c>
      <c r="L1">
        <v>3112.9862485393551</v>
      </c>
      <c r="M1">
        <v>3333.855696368903</v>
      </c>
      <c r="N1">
        <v>3567.8487276651167</v>
      </c>
    </row>
    <row r="2" spans="1:14">
      <c r="A2" t="s">
        <v>32</v>
      </c>
      <c r="B2">
        <v>4550.6666508832777</v>
      </c>
      <c r="C2">
        <v>4170.0671580256776</v>
      </c>
      <c r="D2">
        <v>3887.5946309346837</v>
      </c>
      <c r="E2">
        <v>3959.0748480067905</v>
      </c>
      <c r="F2">
        <v>4279.7295518065857</v>
      </c>
      <c r="G2">
        <v>3830.2083377213858</v>
      </c>
      <c r="H2">
        <v>3837.128950228122</v>
      </c>
      <c r="I2">
        <v>3429.6024073926133</v>
      </c>
      <c r="J2">
        <v>3401.14165979166</v>
      </c>
      <c r="K2">
        <v>2997.2670523058355</v>
      </c>
      <c r="L2">
        <v>3107.000681645985</v>
      </c>
      <c r="M2">
        <v>3441.3631597979384</v>
      </c>
      <c r="N2">
        <v>3794.338188627798</v>
      </c>
    </row>
    <row r="3" spans="1:14">
      <c r="A3" t="s">
        <v>33</v>
      </c>
      <c r="B3">
        <v>3595.5191989768859</v>
      </c>
      <c r="C3">
        <v>3998.6294132510475</v>
      </c>
      <c r="D3">
        <v>4425.4748754378916</v>
      </c>
      <c r="E3">
        <v>4195.5057430739826</v>
      </c>
      <c r="F3">
        <v>3893.5726506293531</v>
      </c>
      <c r="G3">
        <v>4408.2711966433644</v>
      </c>
      <c r="H3">
        <v>4132.781019364611</v>
      </c>
      <c r="I3">
        <v>3976.0534302324595</v>
      </c>
      <c r="J3">
        <v>3687.3113110765894</v>
      </c>
      <c r="K3">
        <v>2845.3364632969678</v>
      </c>
      <c r="L3">
        <v>2796.4730032625766</v>
      </c>
      <c r="M3">
        <v>2987.8304902807272</v>
      </c>
      <c r="N3">
        <v>3270.5250531751958</v>
      </c>
    </row>
    <row r="4" spans="1:14">
      <c r="A4" t="s">
        <v>34</v>
      </c>
      <c r="B4">
        <v>389.8519408766341</v>
      </c>
      <c r="C4">
        <v>195.02336121068529</v>
      </c>
      <c r="D4">
        <v>267.29190384117288</v>
      </c>
      <c r="E4">
        <v>296.58376638697149</v>
      </c>
      <c r="F4">
        <v>285.10528941361429</v>
      </c>
      <c r="G4">
        <v>332.75172437387783</v>
      </c>
      <c r="H4">
        <v>303.73897358091409</v>
      </c>
      <c r="I4">
        <v>317.10981673199001</v>
      </c>
      <c r="J4">
        <v>324.88199841774593</v>
      </c>
      <c r="K4">
        <v>270.82829107753963</v>
      </c>
      <c r="L4">
        <v>741.60130900362935</v>
      </c>
      <c r="M4">
        <v>3322.1450316134569</v>
      </c>
      <c r="N4">
        <v>3369.8182965398387</v>
      </c>
    </row>
    <row r="5" spans="1:14">
      <c r="A5" t="s">
        <v>35</v>
      </c>
      <c r="B5">
        <v>2252.5042417048289</v>
      </c>
      <c r="C5">
        <v>2195.6682474466925</v>
      </c>
      <c r="D5">
        <v>2166.2642623705287</v>
      </c>
      <c r="E5">
        <v>2277.9010983655221</v>
      </c>
      <c r="F5">
        <v>2051.4499000684127</v>
      </c>
      <c r="G5">
        <v>2218.7342364089432</v>
      </c>
      <c r="H5">
        <v>2410.7501019980486</v>
      </c>
      <c r="I5">
        <v>2373.1892456893825</v>
      </c>
      <c r="J5">
        <v>2156.0552786230114</v>
      </c>
      <c r="K5">
        <v>1924.7855711582038</v>
      </c>
      <c r="L5">
        <v>2193.5626792580438</v>
      </c>
      <c r="M5">
        <v>2452.0480413331252</v>
      </c>
      <c r="N5">
        <v>2253.4660006153736</v>
      </c>
    </row>
    <row r="6" spans="1:14">
      <c r="A6" t="s">
        <v>36</v>
      </c>
      <c r="B6">
        <v>1929.5016152151939</v>
      </c>
      <c r="C6">
        <v>2379.9384006996461</v>
      </c>
      <c r="D6">
        <v>2074.6210807613065</v>
      </c>
      <c r="E6">
        <v>1773.6098695467215</v>
      </c>
      <c r="F6">
        <v>1203.1205595739025</v>
      </c>
      <c r="G6">
        <v>2393.1920868685665</v>
      </c>
      <c r="H6">
        <v>4353.8867686406065</v>
      </c>
      <c r="I6">
        <v>4255.2230456792831</v>
      </c>
      <c r="J6">
        <v>4484.9047840222947</v>
      </c>
      <c r="K6">
        <v>4240.8721787418135</v>
      </c>
      <c r="L6">
        <v>4608.4716080589769</v>
      </c>
      <c r="M6">
        <v>4536.5368211543928</v>
      </c>
      <c r="N6">
        <v>4461.9301602639498</v>
      </c>
    </row>
    <row r="7" spans="1:14">
      <c r="A7" t="s">
        <v>37</v>
      </c>
      <c r="B7">
        <v>709.26543188990445</v>
      </c>
      <c r="C7">
        <v>643.71408113055088</v>
      </c>
      <c r="D7">
        <v>663.21733397861101</v>
      </c>
      <c r="E7">
        <v>629.51689004657908</v>
      </c>
      <c r="F7">
        <v>584.67084881128017</v>
      </c>
      <c r="G7">
        <v>590.75043862334837</v>
      </c>
      <c r="H7">
        <v>660.13833130542855</v>
      </c>
      <c r="I7">
        <v>744.67967201309148</v>
      </c>
      <c r="J7">
        <v>586.8718475856474</v>
      </c>
      <c r="K7">
        <v>422.43646696438702</v>
      </c>
      <c r="L7">
        <v>402.10134925776737</v>
      </c>
      <c r="M7">
        <v>372.01132074945332</v>
      </c>
      <c r="N7">
        <v>352.19302277507103</v>
      </c>
    </row>
    <row r="8" spans="1:14">
      <c r="A8" t="s">
        <v>38</v>
      </c>
      <c r="B8">
        <v>2510.7259237813159</v>
      </c>
      <c r="C8">
        <v>2240.9164117876189</v>
      </c>
      <c r="D8">
        <v>2228.7768083660881</v>
      </c>
      <c r="E8">
        <v>2139.699310142621</v>
      </c>
      <c r="F8">
        <v>2181.0072281455282</v>
      </c>
      <c r="G8">
        <v>2070.9548087360358</v>
      </c>
      <c r="H8">
        <v>2414.262951505656</v>
      </c>
      <c r="I8">
        <v>2408.3337702969607</v>
      </c>
      <c r="J8">
        <v>2443.2383687578867</v>
      </c>
      <c r="K8">
        <v>2214.4883205678675</v>
      </c>
      <c r="L8">
        <v>2384.3139406563641</v>
      </c>
      <c r="M8">
        <v>2348.7885179179743</v>
      </c>
      <c r="N8">
        <v>2341.566880089907</v>
      </c>
    </row>
    <row r="9" spans="1:14">
      <c r="A9" t="s">
        <v>39</v>
      </c>
      <c r="B9">
        <v>2527.0872729091029</v>
      </c>
      <c r="C9">
        <v>2455.3574793859812</v>
      </c>
      <c r="D9">
        <v>2368.2248345640601</v>
      </c>
      <c r="E9">
        <v>2378.0847463745167</v>
      </c>
      <c r="F9">
        <v>2224.0389541338245</v>
      </c>
      <c r="G9">
        <v>2328.668524297671</v>
      </c>
      <c r="H9">
        <v>2639.963209873828</v>
      </c>
      <c r="I9">
        <v>3051.517212854179</v>
      </c>
      <c r="J9">
        <v>3067.0956055321849</v>
      </c>
      <c r="K9">
        <v>2480.302961080316</v>
      </c>
      <c r="L9">
        <v>2760.2173019443976</v>
      </c>
      <c r="M9">
        <v>2867.4020667273317</v>
      </c>
      <c r="N9">
        <v>2838.3837552361579</v>
      </c>
    </row>
    <row r="10" spans="1:14">
      <c r="A10" t="s">
        <v>40</v>
      </c>
      <c r="B10">
        <v>2486.4274776141515</v>
      </c>
      <c r="C10">
        <v>2127.8186937059759</v>
      </c>
      <c r="D10">
        <v>2082.4222557956182</v>
      </c>
      <c r="E10">
        <v>1896.3424096099604</v>
      </c>
      <c r="F10">
        <v>2183.6657477974163</v>
      </c>
      <c r="G10">
        <v>2398.3748016755758</v>
      </c>
      <c r="H10">
        <v>2561.6053932557843</v>
      </c>
      <c r="I10">
        <v>2297.758635591023</v>
      </c>
      <c r="J10">
        <v>2145.3124237617853</v>
      </c>
      <c r="K10">
        <v>1797.1122180013688</v>
      </c>
      <c r="L10">
        <v>2006.8772597707534</v>
      </c>
      <c r="M10">
        <v>1793.077718801404</v>
      </c>
      <c r="N10">
        <v>1479.6457912556632</v>
      </c>
    </row>
    <row r="11" spans="1:14">
      <c r="A11" t="s">
        <v>41</v>
      </c>
      <c r="B11">
        <v>1917.8129325230466</v>
      </c>
      <c r="C11">
        <v>1835.0591262790272</v>
      </c>
      <c r="D11">
        <v>1817.7497438709399</v>
      </c>
      <c r="E11">
        <v>2125.7500517861299</v>
      </c>
      <c r="F11">
        <v>2125.4546842463114</v>
      </c>
      <c r="G11">
        <v>2297.2332029481718</v>
      </c>
      <c r="H11">
        <v>2513.8316517505873</v>
      </c>
      <c r="I11">
        <v>2823.2199386042698</v>
      </c>
      <c r="J11">
        <v>2848.8423590065372</v>
      </c>
      <c r="K11">
        <v>2528.2772178703331</v>
      </c>
      <c r="L11">
        <v>2704.9367416187265</v>
      </c>
      <c r="M11">
        <v>2771.2991910998435</v>
      </c>
      <c r="N11">
        <v>2859.9990370308246</v>
      </c>
    </row>
    <row r="12" spans="1:14">
      <c r="A12" t="s">
        <v>42</v>
      </c>
      <c r="B12">
        <v>1706.6156681649843</v>
      </c>
      <c r="C12">
        <v>1557.2062369268763</v>
      </c>
      <c r="D12">
        <v>1532.2532668161937</v>
      </c>
      <c r="E12">
        <v>1512.8485435121775</v>
      </c>
      <c r="F12">
        <v>1408.4485470001689</v>
      </c>
      <c r="G12">
        <v>1397.9577985825799</v>
      </c>
      <c r="H12">
        <v>1227.252588692078</v>
      </c>
      <c r="I12">
        <v>1026.4750204398099</v>
      </c>
      <c r="J12">
        <v>998.28993926436726</v>
      </c>
      <c r="K12">
        <v>861.22434255618487</v>
      </c>
      <c r="L12">
        <v>882.98297598497118</v>
      </c>
      <c r="M12">
        <v>978.49391751900305</v>
      </c>
      <c r="N12">
        <v>968.24113540317205</v>
      </c>
    </row>
    <row r="13" spans="1:14">
      <c r="A13" t="s">
        <v>43</v>
      </c>
      <c r="B13">
        <v>1480.4837971069148</v>
      </c>
      <c r="C13">
        <v>1391.9315651421318</v>
      </c>
      <c r="D13">
        <v>1588.3353866917469</v>
      </c>
      <c r="E13">
        <v>1464.7594326162796</v>
      </c>
      <c r="F13">
        <v>1239.5833802804204</v>
      </c>
      <c r="G13">
        <v>1474.2313067784767</v>
      </c>
      <c r="H13">
        <v>1913.0667116905811</v>
      </c>
      <c r="I13">
        <v>2155.1958092713558</v>
      </c>
      <c r="J13">
        <v>2043.5306952687026</v>
      </c>
      <c r="K13">
        <v>1674.6536742331846</v>
      </c>
      <c r="L13">
        <v>1832.3182706549874</v>
      </c>
      <c r="M13">
        <v>2030.4035440557182</v>
      </c>
      <c r="N13">
        <v>2126.8680014985639</v>
      </c>
    </row>
    <row r="14" spans="1:14">
      <c r="A14" t="s">
        <v>44</v>
      </c>
      <c r="B14">
        <v>1527.5601342851608</v>
      </c>
      <c r="C14">
        <v>1540.2218266371949</v>
      </c>
      <c r="D14">
        <v>1721.4744372677421</v>
      </c>
      <c r="E14">
        <v>1523.8546587176932</v>
      </c>
      <c r="F14">
        <v>1555.6330852744954</v>
      </c>
      <c r="G14">
        <v>2196.6786834827167</v>
      </c>
      <c r="H14">
        <v>2617.7779300197449</v>
      </c>
      <c r="I14">
        <v>2512.0120683260616</v>
      </c>
      <c r="J14">
        <v>2365.8024698256509</v>
      </c>
      <c r="K14">
        <v>1874.7136448541667</v>
      </c>
      <c r="L14">
        <v>1874.376485720466</v>
      </c>
      <c r="M14">
        <v>1842.2919042205642</v>
      </c>
      <c r="N14">
        <v>1847.3218217108251</v>
      </c>
    </row>
    <row r="15" spans="1:14">
      <c r="A15" t="s">
        <v>45</v>
      </c>
      <c r="B15">
        <v>2238.9690479276369</v>
      </c>
      <c r="C15">
        <v>2204.1909572606492</v>
      </c>
      <c r="D15">
        <v>2195.5584408314871</v>
      </c>
      <c r="E15">
        <v>1899.6852775869984</v>
      </c>
      <c r="F15">
        <v>2517.6431513880752</v>
      </c>
      <c r="G15">
        <v>2513.134424602024</v>
      </c>
      <c r="H15">
        <v>2618.4267503954043</v>
      </c>
      <c r="I15">
        <v>2508.1310831434557</v>
      </c>
      <c r="J15">
        <v>2574.8211504172118</v>
      </c>
      <c r="K15">
        <v>2453.0494311620469</v>
      </c>
      <c r="L15">
        <v>2727.2852038482747</v>
      </c>
      <c r="M15">
        <v>2745.3588550121531</v>
      </c>
      <c r="N15">
        <v>2627.6653383502271</v>
      </c>
    </row>
    <row r="16" spans="1:14">
      <c r="A16" t="s">
        <v>46</v>
      </c>
      <c r="B16">
        <v>1001.5168200802045</v>
      </c>
      <c r="C16">
        <v>984.39625011679448</v>
      </c>
      <c r="D16">
        <v>991.56171566035357</v>
      </c>
      <c r="E16">
        <v>1039.8142216622034</v>
      </c>
      <c r="F16">
        <v>891.87653142898546</v>
      </c>
      <c r="G16">
        <v>932.65026445811304</v>
      </c>
      <c r="H16">
        <v>1195.9864300879951</v>
      </c>
      <c r="I16">
        <v>1277.1272972888953</v>
      </c>
      <c r="J16">
        <v>1267.0416066284861</v>
      </c>
      <c r="K16">
        <v>1228.7624893258489</v>
      </c>
      <c r="L16">
        <v>1234.9811943353775</v>
      </c>
      <c r="M16">
        <v>1144.6743906666175</v>
      </c>
      <c r="N16">
        <v>1213.4131946671996</v>
      </c>
    </row>
    <row r="17" spans="1:14">
      <c r="A17" t="s">
        <v>47</v>
      </c>
      <c r="B17">
        <v>2928.2967965202861</v>
      </c>
      <c r="C17">
        <v>3244.8595011438783</v>
      </c>
      <c r="D17">
        <v>3428.5370967340955</v>
      </c>
      <c r="E17">
        <v>3282.3489554840721</v>
      </c>
      <c r="F17">
        <v>3259.4256606715826</v>
      </c>
      <c r="G17">
        <v>2986.779387226537</v>
      </c>
      <c r="H17">
        <v>2858.7311281118341</v>
      </c>
      <c r="I17">
        <v>2850.6124541111408</v>
      </c>
      <c r="J17">
        <v>2674.5789601770048</v>
      </c>
      <c r="K17">
        <v>2479.800444993456</v>
      </c>
      <c r="L17">
        <v>2543.7141678523021</v>
      </c>
      <c r="M17">
        <v>2673.9630807725844</v>
      </c>
      <c r="N17">
        <v>2804.6017345744181</v>
      </c>
    </row>
    <row r="18" spans="1:14">
      <c r="A18" t="s">
        <v>48</v>
      </c>
      <c r="B18">
        <v>892.39774363331685</v>
      </c>
      <c r="C18">
        <v>823.49645038645167</v>
      </c>
      <c r="D18">
        <v>863.69945764001102</v>
      </c>
      <c r="E18">
        <v>817.09288978480924</v>
      </c>
      <c r="F18">
        <v>740.40347592213686</v>
      </c>
      <c r="G18">
        <v>400.73767196322132</v>
      </c>
      <c r="H18">
        <v>343.80992649728154</v>
      </c>
      <c r="I18">
        <v>479.80795013797774</v>
      </c>
      <c r="J18">
        <v>478.79214830385661</v>
      </c>
      <c r="K18">
        <v>426.6657378705026</v>
      </c>
      <c r="L18">
        <v>496.31530895921543</v>
      </c>
      <c r="M18">
        <v>902.95324513621745</v>
      </c>
      <c r="N18">
        <v>1213.7280346145617</v>
      </c>
    </row>
    <row r="19" spans="1:14">
      <c r="A19" t="s">
        <v>49</v>
      </c>
      <c r="B19">
        <v>1884.9909675864026</v>
      </c>
      <c r="C19">
        <v>1557.2137972658836</v>
      </c>
      <c r="D19">
        <v>1749.3677417012079</v>
      </c>
      <c r="E19">
        <v>1776.6412059625154</v>
      </c>
      <c r="F19">
        <v>1761.8324031053057</v>
      </c>
      <c r="G19">
        <v>2019.0084020920538</v>
      </c>
      <c r="H19">
        <v>1951.3661933603262</v>
      </c>
      <c r="I19">
        <v>1820.5565236515258</v>
      </c>
      <c r="J19">
        <v>1657.9617718869595</v>
      </c>
      <c r="K19">
        <v>1644.8033867336956</v>
      </c>
      <c r="L19">
        <v>1878.1591049926005</v>
      </c>
      <c r="M19">
        <v>2099.0220167819325</v>
      </c>
      <c r="N19">
        <v>1925.2078524116437</v>
      </c>
    </row>
    <row r="20" spans="1:14">
      <c r="A20" t="s">
        <v>50</v>
      </c>
      <c r="B20">
        <v>1705.0679119028625</v>
      </c>
      <c r="C20">
        <v>1725.7507678375698</v>
      </c>
      <c r="D20">
        <v>1530.954550982399</v>
      </c>
      <c r="E20">
        <v>1164.2999136509509</v>
      </c>
      <c r="F20">
        <v>204.90377849657415</v>
      </c>
      <c r="G20">
        <v>1039.8578736984093</v>
      </c>
      <c r="H20">
        <v>1035.8294906214912</v>
      </c>
      <c r="I20">
        <v>1340.4416635408104</v>
      </c>
      <c r="J20">
        <v>1376.9685748148838</v>
      </c>
      <c r="K20">
        <v>1212.2985877672706</v>
      </c>
      <c r="L20">
        <v>1263.6862117854107</v>
      </c>
      <c r="M20">
        <v>1285.5686399443757</v>
      </c>
      <c r="N20">
        <v>1253.6473982635086</v>
      </c>
    </row>
    <row r="21" spans="1:14">
      <c r="A21" t="s">
        <v>51</v>
      </c>
      <c r="B21">
        <v>1908.373316114215</v>
      </c>
      <c r="C21">
        <v>2052.7564982528802</v>
      </c>
      <c r="D21">
        <v>1768.2645717113717</v>
      </c>
      <c r="E21">
        <v>1525.6816481600158</v>
      </c>
      <c r="F21">
        <v>1357.7641914915775</v>
      </c>
      <c r="G21">
        <v>1040.6268584078191</v>
      </c>
      <c r="H21">
        <v>1072.8661579526204</v>
      </c>
      <c r="I21">
        <v>1192.8910154082082</v>
      </c>
      <c r="J21">
        <v>1490.2951526474073</v>
      </c>
      <c r="K21">
        <v>1208.1208398232441</v>
      </c>
      <c r="L21">
        <v>1389.2568647030839</v>
      </c>
      <c r="M21">
        <v>1413.6038979431739</v>
      </c>
      <c r="N21">
        <v>1426.6371725382503</v>
      </c>
    </row>
    <row r="22" spans="1:14">
      <c r="A22" t="s">
        <v>52</v>
      </c>
      <c r="B22">
        <v>1605.7334851074513</v>
      </c>
      <c r="C22">
        <v>1730.0171127614678</v>
      </c>
      <c r="D22">
        <v>1805.5877767222196</v>
      </c>
      <c r="E22">
        <v>2242.3885833690842</v>
      </c>
      <c r="F22">
        <v>2013.454937004758</v>
      </c>
      <c r="G22">
        <v>2572.5223431660856</v>
      </c>
      <c r="H22">
        <v>3048.5597027455824</v>
      </c>
      <c r="I22">
        <v>3208.6306497520081</v>
      </c>
      <c r="J22">
        <v>3217.1871104114798</v>
      </c>
      <c r="K22">
        <v>2658.6578852156422</v>
      </c>
      <c r="L22">
        <v>2726.1104008004895</v>
      </c>
      <c r="M22">
        <v>2869.0835176344781</v>
      </c>
      <c r="N22">
        <v>3052.8942082139315</v>
      </c>
    </row>
    <row r="23" spans="1:14">
      <c r="A23" t="s">
        <v>53</v>
      </c>
      <c r="B23">
        <v>3056.1779382967889</v>
      </c>
      <c r="C23">
        <v>3144.2511194777999</v>
      </c>
      <c r="D23">
        <v>3015.1179042660956</v>
      </c>
      <c r="E23">
        <v>2701.9790150141757</v>
      </c>
      <c r="F23">
        <v>2601.3344487093791</v>
      </c>
      <c r="G23">
        <v>1452.4887987202039</v>
      </c>
      <c r="H23">
        <v>1949.3598677981454</v>
      </c>
      <c r="I23">
        <v>2405.1790160265195</v>
      </c>
      <c r="J23">
        <v>3111.3190023930092</v>
      </c>
      <c r="K23">
        <v>2697.9895009404663</v>
      </c>
      <c r="L23">
        <v>3073.6938587271006</v>
      </c>
      <c r="M23">
        <v>3250.3608555095257</v>
      </c>
      <c r="N23">
        <v>3342.7659546975747</v>
      </c>
    </row>
    <row r="24" spans="1:14">
      <c r="A24" t="s">
        <v>54</v>
      </c>
      <c r="B24">
        <v>1864.7063292455207</v>
      </c>
      <c r="C24">
        <v>1568.6975147483743</v>
      </c>
      <c r="D24">
        <v>967.53064560917505</v>
      </c>
      <c r="E24">
        <v>836.89272191717725</v>
      </c>
      <c r="F24">
        <v>1007.1732705740733</v>
      </c>
      <c r="G24">
        <v>1326.4229969566397</v>
      </c>
      <c r="H24">
        <v>1594.4960673569094</v>
      </c>
      <c r="I24">
        <v>1732.9632080734889</v>
      </c>
      <c r="J24">
        <v>2331.1324413850907</v>
      </c>
      <c r="K24">
        <v>1997.1939529599088</v>
      </c>
      <c r="L24">
        <v>2194.4298349644387</v>
      </c>
      <c r="M24">
        <v>2389.2806770098732</v>
      </c>
      <c r="N24">
        <v>2609.052243308292</v>
      </c>
    </row>
    <row r="25" spans="1:14">
      <c r="A25" t="s">
        <v>55</v>
      </c>
      <c r="B25">
        <v>1623.2803437524194</v>
      </c>
      <c r="C25">
        <v>1565.9881723519043</v>
      </c>
      <c r="D25">
        <v>1522.1846784467955</v>
      </c>
      <c r="E25">
        <v>1462.2554808133514</v>
      </c>
      <c r="F25">
        <v>1107.3477836527634</v>
      </c>
      <c r="G25">
        <v>949.78465656582989</v>
      </c>
      <c r="H25">
        <v>977.51181446074645</v>
      </c>
      <c r="I25">
        <v>982.31449120910929</v>
      </c>
      <c r="J25">
        <v>956.64785173529378</v>
      </c>
      <c r="K25">
        <v>965.78901448319994</v>
      </c>
      <c r="L25">
        <v>1096.4105426123203</v>
      </c>
      <c r="M25">
        <v>1171.5532598524533</v>
      </c>
      <c r="N25">
        <v>1309.8549601826674</v>
      </c>
    </row>
    <row r="26" spans="1:14">
      <c r="A26" t="s">
        <v>56</v>
      </c>
      <c r="B26">
        <v>1460.9828455951622</v>
      </c>
      <c r="C26">
        <v>1589.563671790753</v>
      </c>
      <c r="D26">
        <v>1614.2695210451286</v>
      </c>
      <c r="E26">
        <v>1434.5917794606135</v>
      </c>
      <c r="F26">
        <v>1283.2326770976615</v>
      </c>
      <c r="G26">
        <v>1757.5732177281147</v>
      </c>
      <c r="H26">
        <v>1142.1155151174507</v>
      </c>
      <c r="I26">
        <v>790.5122886279961</v>
      </c>
      <c r="J26">
        <v>1002.1249941209921</v>
      </c>
      <c r="K26">
        <v>1287.2048361473946</v>
      </c>
      <c r="L26">
        <v>1540.5742512101237</v>
      </c>
      <c r="M26">
        <v>1361.2109907500533</v>
      </c>
      <c r="N26">
        <v>1441.6242925565496</v>
      </c>
    </row>
    <row r="27" spans="1:14">
      <c r="A27" t="s">
        <v>57</v>
      </c>
      <c r="B27">
        <v>3941.6209344011013</v>
      </c>
      <c r="C27">
        <v>3829.7633896963584</v>
      </c>
      <c r="D27">
        <v>3557.9894904660223</v>
      </c>
      <c r="E27">
        <v>3464.6856613209125</v>
      </c>
      <c r="F27">
        <v>3217.8873582596566</v>
      </c>
      <c r="G27">
        <v>3326.4715133727132</v>
      </c>
      <c r="H27">
        <v>3357.1951092068134</v>
      </c>
      <c r="I27">
        <v>3186.8825418493334</v>
      </c>
      <c r="J27">
        <v>3082.0695491354177</v>
      </c>
      <c r="K27">
        <v>2385.5023524336743</v>
      </c>
      <c r="L27">
        <v>2577.4327679717935</v>
      </c>
      <c r="M27">
        <v>2338.7575684907893</v>
      </c>
      <c r="N27">
        <v>2213.986297653852</v>
      </c>
    </row>
    <row r="28" spans="1:14">
      <c r="A28" t="s">
        <v>58</v>
      </c>
      <c r="B28">
        <v>1900.1725909408035</v>
      </c>
      <c r="C28">
        <v>1706.4132701947458</v>
      </c>
      <c r="D28">
        <v>1399.8710589927971</v>
      </c>
      <c r="E28">
        <v>1697.7975833665512</v>
      </c>
      <c r="F28">
        <v>1683.4156320568429</v>
      </c>
      <c r="G28">
        <v>1797.7601349061019</v>
      </c>
      <c r="H28">
        <v>1732.8406049712755</v>
      </c>
      <c r="I28">
        <v>1591.5652246178083</v>
      </c>
      <c r="J28">
        <v>1509.7575552841515</v>
      </c>
      <c r="K28">
        <v>1111.0603257188973</v>
      </c>
      <c r="L28">
        <v>1254.5153272009234</v>
      </c>
      <c r="M28">
        <v>1276.2523372348305</v>
      </c>
      <c r="N28">
        <v>1395.0643762441271</v>
      </c>
    </row>
    <row r="29" spans="1:14">
      <c r="A29" t="s">
        <v>59</v>
      </c>
      <c r="B29">
        <v>798.22406420066545</v>
      </c>
      <c r="C29">
        <v>824.64420459298015</v>
      </c>
      <c r="D29">
        <v>851.65461585507489</v>
      </c>
      <c r="E29">
        <v>848.45097124469589</v>
      </c>
      <c r="F29">
        <v>866.43720023168885</v>
      </c>
      <c r="G29">
        <v>694.16837092259334</v>
      </c>
      <c r="H29">
        <v>698.54242963168042</v>
      </c>
      <c r="I29">
        <v>625.65387165696598</v>
      </c>
      <c r="J29">
        <v>424.50156433301481</v>
      </c>
      <c r="K29">
        <v>389.56555115387977</v>
      </c>
      <c r="L29">
        <v>417.02401273457019</v>
      </c>
      <c r="M29">
        <v>400.59413145476003</v>
      </c>
      <c r="N29">
        <v>338.59838411291497</v>
      </c>
    </row>
    <row r="30" spans="1:14">
      <c r="A30" t="s">
        <v>60</v>
      </c>
      <c r="B30">
        <v>1254.9988395136065</v>
      </c>
      <c r="C30">
        <v>1296.0261649718236</v>
      </c>
      <c r="D30">
        <v>1178.4661617201648</v>
      </c>
      <c r="E30">
        <v>792.63438610810147</v>
      </c>
      <c r="F30">
        <v>735.70869819351594</v>
      </c>
      <c r="G30">
        <v>678.76765618858929</v>
      </c>
      <c r="H30">
        <v>1063.2975953382077</v>
      </c>
      <c r="I30">
        <v>949.21056389275384</v>
      </c>
      <c r="J30">
        <v>1390.2675083206013</v>
      </c>
      <c r="K30">
        <v>1209.7843882422003</v>
      </c>
      <c r="L30">
        <v>1323.7794911093442</v>
      </c>
      <c r="M30">
        <v>1272.9939086781942</v>
      </c>
      <c r="N30">
        <v>1276.4471453953261</v>
      </c>
    </row>
    <row r="31" spans="1:14">
      <c r="A31" t="s">
        <v>61</v>
      </c>
      <c r="B31">
        <v>3200.0703693169235</v>
      </c>
      <c r="C31">
        <v>2926.3870974612501</v>
      </c>
      <c r="D31">
        <v>2740.5561004628844</v>
      </c>
      <c r="E31">
        <v>1908.2931742663254</v>
      </c>
      <c r="F31">
        <v>2052.9973252370946</v>
      </c>
      <c r="G31">
        <v>1992.0244657414551</v>
      </c>
      <c r="H31">
        <v>1387.1897378672086</v>
      </c>
      <c r="I31">
        <v>730.6419398156728</v>
      </c>
      <c r="J31">
        <v>887.32118065219379</v>
      </c>
      <c r="K31">
        <v>446.00915333505367</v>
      </c>
      <c r="L31">
        <v>445.06592587742688</v>
      </c>
      <c r="M31">
        <v>214.37761223373425</v>
      </c>
      <c r="N31">
        <v>216.66695353101326</v>
      </c>
    </row>
    <row r="32" spans="1:14">
      <c r="A32" t="s">
        <v>62</v>
      </c>
      <c r="B32">
        <v>1256.548202722639</v>
      </c>
      <c r="C32">
        <v>1379.9321693124434</v>
      </c>
      <c r="D32">
        <v>1240.654777698245</v>
      </c>
      <c r="E32">
        <v>1360.7630839673459</v>
      </c>
      <c r="F32">
        <v>1351.0071804875117</v>
      </c>
      <c r="G32">
        <v>1407.9380559839421</v>
      </c>
      <c r="H32">
        <v>1534.7298285158558</v>
      </c>
      <c r="I32">
        <v>1696.2196922492342</v>
      </c>
      <c r="J32">
        <v>1915.9944580788222</v>
      </c>
      <c r="K32">
        <v>1777.2519255776733</v>
      </c>
      <c r="L32">
        <v>1950.1458532024021</v>
      </c>
      <c r="M32">
        <v>1985.7995046772708</v>
      </c>
      <c r="N32">
        <v>2044.0352896049098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F4D-024B-44F3-B4E6-FF067C047090}">
  <sheetPr>
    <tabColor rgb="FF0070C0"/>
  </sheetPr>
  <dimension ref="A1:AF49"/>
  <sheetViews>
    <sheetView zoomScale="66" workbookViewId="0">
      <selection activeCell="Q42" sqref="Q42"/>
    </sheetView>
  </sheetViews>
  <sheetFormatPr baseColWidth="10" defaultRowHeight="14.4"/>
  <sheetData>
    <row r="1" spans="1:32">
      <c r="A1" t="str" cm="1">
        <f t="array" ref="A1:AF14">TRANSPOSE(Hoja1!A1:N32)</f>
        <v>Aguascalientes</v>
      </c>
      <c r="B1" t="str">
        <v>Baja California</v>
      </c>
      <c r="C1" t="str">
        <v>Baja California Sur</v>
      </c>
      <c r="D1" t="str">
        <v>Campeche</v>
      </c>
      <c r="E1" t="str">
        <v>Coahuila</v>
      </c>
      <c r="F1" t="str">
        <v>Colima</v>
      </c>
      <c r="G1" t="str">
        <v>Chiapas</v>
      </c>
      <c r="H1" t="str">
        <v>Chihuahua</v>
      </c>
      <c r="I1" t="str">
        <v>Mexico City</v>
      </c>
      <c r="J1" t="str">
        <v>Durango</v>
      </c>
      <c r="K1" t="str">
        <v>Guanajuato</v>
      </c>
      <c r="L1" t="str">
        <v>Guerrero</v>
      </c>
      <c r="M1" t="str">
        <v>Hidalgo</v>
      </c>
      <c r="N1" t="str">
        <v>Jalisco</v>
      </c>
      <c r="O1" t="str">
        <v>State of México</v>
      </c>
      <c r="P1" t="str">
        <v>Michoacán</v>
      </c>
      <c r="Q1" t="str">
        <v>Morelos</v>
      </c>
      <c r="R1" t="str">
        <v>Nayarit</v>
      </c>
      <c r="S1" t="str">
        <v>Nuevo León</v>
      </c>
      <c r="T1" t="str">
        <v>Oaxaca</v>
      </c>
      <c r="U1" t="str">
        <v>Puebla</v>
      </c>
      <c r="V1" t="str">
        <v>Querétaro</v>
      </c>
      <c r="W1" t="str">
        <v>Quintana Roo</v>
      </c>
      <c r="X1" t="str">
        <v>San Luis Potosí</v>
      </c>
      <c r="Y1" t="str">
        <v>Sinaloa</v>
      </c>
      <c r="Z1" t="str">
        <v>Sonora</v>
      </c>
      <c r="AA1" t="str">
        <v>Tabasco</v>
      </c>
      <c r="AB1" t="str">
        <v>Tamaulipas</v>
      </c>
      <c r="AC1" t="str">
        <v>Tlaxcala</v>
      </c>
      <c r="AD1" t="str">
        <v>Veracruz</v>
      </c>
      <c r="AE1" t="str">
        <v>Yucatán</v>
      </c>
      <c r="AF1" t="str">
        <v>Zacatecas</v>
      </c>
    </row>
    <row r="2" spans="1:32">
      <c r="A2">
        <v>2247.5947187329866</v>
      </c>
      <c r="B2">
        <v>4550.6666508832777</v>
      </c>
      <c r="C2">
        <v>3595.5191989768859</v>
      </c>
      <c r="D2">
        <v>389.8519408766341</v>
      </c>
      <c r="E2">
        <v>2252.5042417048289</v>
      </c>
      <c r="F2">
        <v>1929.5016152151939</v>
      </c>
      <c r="G2">
        <v>709.26543188990445</v>
      </c>
      <c r="H2">
        <v>2510.7259237813159</v>
      </c>
      <c r="I2">
        <v>2527.0872729091029</v>
      </c>
      <c r="J2">
        <v>2486.4274776141515</v>
      </c>
      <c r="K2">
        <v>1917.8129325230466</v>
      </c>
      <c r="L2">
        <v>1706.6156681649843</v>
      </c>
      <c r="M2">
        <v>1480.4837971069148</v>
      </c>
      <c r="N2">
        <v>1527.5601342851608</v>
      </c>
      <c r="O2">
        <v>2238.9690479276369</v>
      </c>
      <c r="P2">
        <v>1001.5168200802045</v>
      </c>
      <c r="Q2">
        <v>2928.2967965202861</v>
      </c>
      <c r="R2">
        <v>892.39774363331685</v>
      </c>
      <c r="S2">
        <v>1884.9909675864026</v>
      </c>
      <c r="T2">
        <v>1705.0679119028625</v>
      </c>
      <c r="U2">
        <v>1908.373316114215</v>
      </c>
      <c r="V2">
        <v>1605.7334851074513</v>
      </c>
      <c r="W2">
        <v>3056.1779382967889</v>
      </c>
      <c r="X2">
        <v>1864.7063292455207</v>
      </c>
      <c r="Y2">
        <v>1623.2803437524194</v>
      </c>
      <c r="Z2">
        <v>1460.9828455951622</v>
      </c>
      <c r="AA2">
        <v>3941.6209344011013</v>
      </c>
      <c r="AB2">
        <v>1900.1725909408035</v>
      </c>
      <c r="AC2">
        <v>798.22406420066545</v>
      </c>
      <c r="AD2">
        <v>1254.9988395136065</v>
      </c>
      <c r="AE2">
        <v>3200.0703693169235</v>
      </c>
      <c r="AF2">
        <v>1256.548202722639</v>
      </c>
    </row>
    <row r="3" spans="1:32">
      <c r="A3">
        <v>2560.3725734113596</v>
      </c>
      <c r="B3">
        <v>4170.0671580256776</v>
      </c>
      <c r="C3">
        <v>3998.6294132510475</v>
      </c>
      <c r="D3">
        <v>195.02336121068529</v>
      </c>
      <c r="E3">
        <v>2195.6682474466925</v>
      </c>
      <c r="F3">
        <v>2379.9384006996461</v>
      </c>
      <c r="G3">
        <v>643.71408113055088</v>
      </c>
      <c r="H3">
        <v>2240.9164117876189</v>
      </c>
      <c r="I3">
        <v>2455.3574793859812</v>
      </c>
      <c r="J3">
        <v>2127.8186937059759</v>
      </c>
      <c r="K3">
        <v>1835.0591262790272</v>
      </c>
      <c r="L3">
        <v>1557.2062369268763</v>
      </c>
      <c r="M3">
        <v>1391.9315651421318</v>
      </c>
      <c r="N3">
        <v>1540.2218266371949</v>
      </c>
      <c r="O3">
        <v>2204.1909572606492</v>
      </c>
      <c r="P3">
        <v>984.39625011679448</v>
      </c>
      <c r="Q3">
        <v>3244.8595011438783</v>
      </c>
      <c r="R3">
        <v>823.49645038645167</v>
      </c>
      <c r="S3">
        <v>1557.2137972658836</v>
      </c>
      <c r="T3">
        <v>1725.7507678375698</v>
      </c>
      <c r="U3">
        <v>2052.7564982528802</v>
      </c>
      <c r="V3">
        <v>1730.0171127614678</v>
      </c>
      <c r="W3">
        <v>3144.2511194777999</v>
      </c>
      <c r="X3">
        <v>1568.6975147483743</v>
      </c>
      <c r="Y3">
        <v>1565.9881723519043</v>
      </c>
      <c r="Z3">
        <v>1589.563671790753</v>
      </c>
      <c r="AA3">
        <v>3829.7633896963584</v>
      </c>
      <c r="AB3">
        <v>1706.4132701947458</v>
      </c>
      <c r="AC3">
        <v>824.64420459298015</v>
      </c>
      <c r="AD3">
        <v>1296.0261649718236</v>
      </c>
      <c r="AE3">
        <v>2926.3870974612501</v>
      </c>
      <c r="AF3">
        <v>1379.9321693124434</v>
      </c>
    </row>
    <row r="4" spans="1:32">
      <c r="A4">
        <v>2059.4821365434277</v>
      </c>
      <c r="B4">
        <v>3887.5946309346837</v>
      </c>
      <c r="C4">
        <v>4425.4748754378916</v>
      </c>
      <c r="D4">
        <v>267.29190384117288</v>
      </c>
      <c r="E4">
        <v>2166.2642623705287</v>
      </c>
      <c r="F4">
        <v>2074.6210807613065</v>
      </c>
      <c r="G4">
        <v>663.21733397861101</v>
      </c>
      <c r="H4">
        <v>2228.7768083660881</v>
      </c>
      <c r="I4">
        <v>2368.2248345640601</v>
      </c>
      <c r="J4">
        <v>2082.4222557956182</v>
      </c>
      <c r="K4">
        <v>1817.7497438709399</v>
      </c>
      <c r="L4">
        <v>1532.2532668161937</v>
      </c>
      <c r="M4">
        <v>1588.3353866917469</v>
      </c>
      <c r="N4">
        <v>1721.4744372677421</v>
      </c>
      <c r="O4">
        <v>2195.5584408314871</v>
      </c>
      <c r="P4">
        <v>991.56171566035357</v>
      </c>
      <c r="Q4">
        <v>3428.5370967340955</v>
      </c>
      <c r="R4">
        <v>863.69945764001102</v>
      </c>
      <c r="S4">
        <v>1749.3677417012079</v>
      </c>
      <c r="T4">
        <v>1530.954550982399</v>
      </c>
      <c r="U4">
        <v>1768.2645717113717</v>
      </c>
      <c r="V4">
        <v>1805.5877767222196</v>
      </c>
      <c r="W4">
        <v>3015.1179042660956</v>
      </c>
      <c r="X4">
        <v>967.53064560917505</v>
      </c>
      <c r="Y4">
        <v>1522.1846784467955</v>
      </c>
      <c r="Z4">
        <v>1614.2695210451286</v>
      </c>
      <c r="AA4">
        <v>3557.9894904660223</v>
      </c>
      <c r="AB4">
        <v>1399.8710589927971</v>
      </c>
      <c r="AC4">
        <v>851.65461585507489</v>
      </c>
      <c r="AD4">
        <v>1178.4661617201648</v>
      </c>
      <c r="AE4">
        <v>2740.5561004628844</v>
      </c>
      <c r="AF4">
        <v>1240.654777698245</v>
      </c>
    </row>
    <row r="5" spans="1:32">
      <c r="A5">
        <v>2120.0584391501325</v>
      </c>
      <c r="B5">
        <v>3959.0748480067905</v>
      </c>
      <c r="C5">
        <v>4195.5057430739826</v>
      </c>
      <c r="D5">
        <v>296.58376638697149</v>
      </c>
      <c r="E5">
        <v>2277.9010983655221</v>
      </c>
      <c r="F5">
        <v>1773.6098695467215</v>
      </c>
      <c r="G5">
        <v>629.51689004657908</v>
      </c>
      <c r="H5">
        <v>2139.699310142621</v>
      </c>
      <c r="I5">
        <v>2378.0847463745167</v>
      </c>
      <c r="J5">
        <v>1896.3424096099604</v>
      </c>
      <c r="K5">
        <v>2125.7500517861299</v>
      </c>
      <c r="L5">
        <v>1512.8485435121775</v>
      </c>
      <c r="M5">
        <v>1464.7594326162796</v>
      </c>
      <c r="N5">
        <v>1523.8546587176932</v>
      </c>
      <c r="O5">
        <v>1899.6852775869984</v>
      </c>
      <c r="P5">
        <v>1039.8142216622034</v>
      </c>
      <c r="Q5">
        <v>3282.3489554840721</v>
      </c>
      <c r="R5">
        <v>817.09288978480924</v>
      </c>
      <c r="S5">
        <v>1776.6412059625154</v>
      </c>
      <c r="T5">
        <v>1164.2999136509509</v>
      </c>
      <c r="U5">
        <v>1525.6816481600158</v>
      </c>
      <c r="V5">
        <v>2242.3885833690842</v>
      </c>
      <c r="W5">
        <v>2701.9790150141757</v>
      </c>
      <c r="X5">
        <v>836.89272191717725</v>
      </c>
      <c r="Y5">
        <v>1462.2554808133514</v>
      </c>
      <c r="Z5">
        <v>1434.5917794606135</v>
      </c>
      <c r="AA5">
        <v>3464.6856613209125</v>
      </c>
      <c r="AB5">
        <v>1697.7975833665512</v>
      </c>
      <c r="AC5">
        <v>848.45097124469589</v>
      </c>
      <c r="AD5">
        <v>792.63438610810147</v>
      </c>
      <c r="AE5">
        <v>1908.2931742663254</v>
      </c>
      <c r="AF5">
        <v>1360.7630839673459</v>
      </c>
    </row>
    <row r="6" spans="1:32">
      <c r="A6">
        <v>2353.4707914929513</v>
      </c>
      <c r="B6">
        <v>4279.7295518065857</v>
      </c>
      <c r="C6">
        <v>3893.5726506293531</v>
      </c>
      <c r="D6">
        <v>285.10528941361429</v>
      </c>
      <c r="E6">
        <v>2051.4499000684127</v>
      </c>
      <c r="F6">
        <v>1203.1205595739025</v>
      </c>
      <c r="G6">
        <v>584.67084881128017</v>
      </c>
      <c r="H6">
        <v>2181.0072281455282</v>
      </c>
      <c r="I6">
        <v>2224.0389541338245</v>
      </c>
      <c r="J6">
        <v>2183.6657477974163</v>
      </c>
      <c r="K6">
        <v>2125.4546842463114</v>
      </c>
      <c r="L6">
        <v>1408.4485470001689</v>
      </c>
      <c r="M6">
        <v>1239.5833802804204</v>
      </c>
      <c r="N6">
        <v>1555.6330852744954</v>
      </c>
      <c r="O6">
        <v>2517.6431513880752</v>
      </c>
      <c r="P6">
        <v>891.87653142898546</v>
      </c>
      <c r="Q6">
        <v>3259.4256606715826</v>
      </c>
      <c r="R6">
        <v>740.40347592213686</v>
      </c>
      <c r="S6">
        <v>1761.8324031053057</v>
      </c>
      <c r="T6">
        <v>204.90377849657415</v>
      </c>
      <c r="U6">
        <v>1357.7641914915775</v>
      </c>
      <c r="V6">
        <v>2013.454937004758</v>
      </c>
      <c r="W6">
        <v>2601.3344487093791</v>
      </c>
      <c r="X6">
        <v>1007.1732705740733</v>
      </c>
      <c r="Y6">
        <v>1107.3477836527634</v>
      </c>
      <c r="Z6">
        <v>1283.2326770976615</v>
      </c>
      <c r="AA6">
        <v>3217.8873582596566</v>
      </c>
      <c r="AB6">
        <v>1683.4156320568429</v>
      </c>
      <c r="AC6">
        <v>866.43720023168885</v>
      </c>
      <c r="AD6">
        <v>735.70869819351594</v>
      </c>
      <c r="AE6">
        <v>2052.9973252370946</v>
      </c>
      <c r="AF6">
        <v>1351.0071804875117</v>
      </c>
    </row>
    <row r="7" spans="1:32">
      <c r="A7">
        <v>2351.7879991317941</v>
      </c>
      <c r="B7">
        <v>3830.2083377213858</v>
      </c>
      <c r="C7">
        <v>4408.2711966433644</v>
      </c>
      <c r="D7">
        <v>332.75172437387783</v>
      </c>
      <c r="E7">
        <v>2218.7342364089432</v>
      </c>
      <c r="F7">
        <v>2393.1920868685665</v>
      </c>
      <c r="G7">
        <v>590.75043862334837</v>
      </c>
      <c r="H7">
        <v>2070.9548087360358</v>
      </c>
      <c r="I7">
        <v>2328.668524297671</v>
      </c>
      <c r="J7">
        <v>2398.3748016755758</v>
      </c>
      <c r="K7">
        <v>2297.2332029481718</v>
      </c>
      <c r="L7">
        <v>1397.9577985825799</v>
      </c>
      <c r="M7">
        <v>1474.2313067784767</v>
      </c>
      <c r="N7">
        <v>2196.6786834827167</v>
      </c>
      <c r="O7">
        <v>2513.134424602024</v>
      </c>
      <c r="P7">
        <v>932.65026445811304</v>
      </c>
      <c r="Q7">
        <v>2986.779387226537</v>
      </c>
      <c r="R7">
        <v>400.73767196322132</v>
      </c>
      <c r="S7">
        <v>2019.0084020920538</v>
      </c>
      <c r="T7">
        <v>1039.8578736984093</v>
      </c>
      <c r="U7">
        <v>1040.6268584078191</v>
      </c>
      <c r="V7">
        <v>2572.5223431660856</v>
      </c>
      <c r="W7">
        <v>1452.4887987202039</v>
      </c>
      <c r="X7">
        <v>1326.4229969566397</v>
      </c>
      <c r="Y7">
        <v>949.78465656582989</v>
      </c>
      <c r="Z7">
        <v>1757.5732177281147</v>
      </c>
      <c r="AA7">
        <v>3326.4715133727132</v>
      </c>
      <c r="AB7">
        <v>1797.7601349061019</v>
      </c>
      <c r="AC7">
        <v>694.16837092259334</v>
      </c>
      <c r="AD7">
        <v>678.76765618858929</v>
      </c>
      <c r="AE7">
        <v>1992.0244657414551</v>
      </c>
      <c r="AF7">
        <v>1407.9380559839421</v>
      </c>
    </row>
    <row r="8" spans="1:32">
      <c r="A8">
        <v>3209.6162199086521</v>
      </c>
      <c r="B8">
        <v>3837.128950228122</v>
      </c>
      <c r="C8">
        <v>4132.781019364611</v>
      </c>
      <c r="D8">
        <v>303.73897358091409</v>
      </c>
      <c r="E8">
        <v>2410.7501019980486</v>
      </c>
      <c r="F8">
        <v>4353.8867686406065</v>
      </c>
      <c r="G8">
        <v>660.13833130542855</v>
      </c>
      <c r="H8">
        <v>2414.262951505656</v>
      </c>
      <c r="I8">
        <v>2639.963209873828</v>
      </c>
      <c r="J8">
        <v>2561.6053932557843</v>
      </c>
      <c r="K8">
        <v>2513.8316517505873</v>
      </c>
      <c r="L8">
        <v>1227.252588692078</v>
      </c>
      <c r="M8">
        <v>1913.0667116905811</v>
      </c>
      <c r="N8">
        <v>2617.7779300197449</v>
      </c>
      <c r="O8">
        <v>2618.4267503954043</v>
      </c>
      <c r="P8">
        <v>1195.9864300879951</v>
      </c>
      <c r="Q8">
        <v>2858.7311281118341</v>
      </c>
      <c r="R8">
        <v>343.80992649728154</v>
      </c>
      <c r="S8">
        <v>1951.3661933603262</v>
      </c>
      <c r="T8">
        <v>1035.8294906214912</v>
      </c>
      <c r="U8">
        <v>1072.8661579526204</v>
      </c>
      <c r="V8">
        <v>3048.5597027455824</v>
      </c>
      <c r="W8">
        <v>1949.3598677981454</v>
      </c>
      <c r="X8">
        <v>1594.4960673569094</v>
      </c>
      <c r="Y8">
        <v>977.51181446074645</v>
      </c>
      <c r="Z8">
        <v>1142.1155151174507</v>
      </c>
      <c r="AA8">
        <v>3357.1951092068134</v>
      </c>
      <c r="AB8">
        <v>1732.8406049712755</v>
      </c>
      <c r="AC8">
        <v>698.54242963168042</v>
      </c>
      <c r="AD8">
        <v>1063.2975953382077</v>
      </c>
      <c r="AE8">
        <v>1387.1897378672086</v>
      </c>
      <c r="AF8">
        <v>1534.7298285158558</v>
      </c>
    </row>
    <row r="9" spans="1:32">
      <c r="A9">
        <v>3659.7042381474739</v>
      </c>
      <c r="B9">
        <v>3429.6024073926133</v>
      </c>
      <c r="C9">
        <v>3976.0534302324595</v>
      </c>
      <c r="D9">
        <v>317.10981673199001</v>
      </c>
      <c r="E9">
        <v>2373.1892456893825</v>
      </c>
      <c r="F9">
        <v>4255.2230456792831</v>
      </c>
      <c r="G9">
        <v>744.67967201309148</v>
      </c>
      <c r="H9">
        <v>2408.3337702969607</v>
      </c>
      <c r="I9">
        <v>3051.517212854179</v>
      </c>
      <c r="J9">
        <v>2297.758635591023</v>
      </c>
      <c r="K9">
        <v>2823.2199386042698</v>
      </c>
      <c r="L9">
        <v>1026.4750204398099</v>
      </c>
      <c r="M9">
        <v>2155.1958092713558</v>
      </c>
      <c r="N9">
        <v>2512.0120683260616</v>
      </c>
      <c r="O9">
        <v>2508.1310831434557</v>
      </c>
      <c r="P9">
        <v>1277.1272972888953</v>
      </c>
      <c r="Q9">
        <v>2850.6124541111408</v>
      </c>
      <c r="R9">
        <v>479.80795013797774</v>
      </c>
      <c r="S9">
        <v>1820.5565236515258</v>
      </c>
      <c r="T9">
        <v>1340.4416635408104</v>
      </c>
      <c r="U9">
        <v>1192.8910154082082</v>
      </c>
      <c r="V9">
        <v>3208.6306497520081</v>
      </c>
      <c r="W9">
        <v>2405.1790160265195</v>
      </c>
      <c r="X9">
        <v>1732.9632080734889</v>
      </c>
      <c r="Y9">
        <v>982.31449120910929</v>
      </c>
      <c r="Z9">
        <v>790.5122886279961</v>
      </c>
      <c r="AA9">
        <v>3186.8825418493334</v>
      </c>
      <c r="AB9">
        <v>1591.5652246178083</v>
      </c>
      <c r="AC9">
        <v>625.65387165696598</v>
      </c>
      <c r="AD9">
        <v>949.21056389275384</v>
      </c>
      <c r="AE9">
        <v>730.6419398156728</v>
      </c>
      <c r="AF9">
        <v>1696.2196922492342</v>
      </c>
    </row>
    <row r="10" spans="1:32">
      <c r="A10">
        <v>3494.447657395182</v>
      </c>
      <c r="B10">
        <v>3401.14165979166</v>
      </c>
      <c r="C10">
        <v>3687.3113110765894</v>
      </c>
      <c r="D10">
        <v>324.88199841774593</v>
      </c>
      <c r="E10">
        <v>2156.0552786230114</v>
      </c>
      <c r="F10">
        <v>4484.9047840222947</v>
      </c>
      <c r="G10">
        <v>586.8718475856474</v>
      </c>
      <c r="H10">
        <v>2443.2383687578867</v>
      </c>
      <c r="I10">
        <v>3067.0956055321849</v>
      </c>
      <c r="J10">
        <v>2145.3124237617853</v>
      </c>
      <c r="K10">
        <v>2848.8423590065372</v>
      </c>
      <c r="L10">
        <v>998.28993926436726</v>
      </c>
      <c r="M10">
        <v>2043.5306952687026</v>
      </c>
      <c r="N10">
        <v>2365.8024698256509</v>
      </c>
      <c r="O10">
        <v>2574.8211504172118</v>
      </c>
      <c r="P10">
        <v>1267.0416066284861</v>
      </c>
      <c r="Q10">
        <v>2674.5789601770048</v>
      </c>
      <c r="R10">
        <v>478.79214830385661</v>
      </c>
      <c r="S10">
        <v>1657.9617718869595</v>
      </c>
      <c r="T10">
        <v>1376.9685748148838</v>
      </c>
      <c r="U10">
        <v>1490.2951526474073</v>
      </c>
      <c r="V10">
        <v>3217.1871104114798</v>
      </c>
      <c r="W10">
        <v>3111.3190023930092</v>
      </c>
      <c r="X10">
        <v>2331.1324413850907</v>
      </c>
      <c r="Y10">
        <v>956.64785173529378</v>
      </c>
      <c r="Z10">
        <v>1002.1249941209921</v>
      </c>
      <c r="AA10">
        <v>3082.0695491354177</v>
      </c>
      <c r="AB10">
        <v>1509.7575552841515</v>
      </c>
      <c r="AC10">
        <v>424.50156433301481</v>
      </c>
      <c r="AD10">
        <v>1390.2675083206013</v>
      </c>
      <c r="AE10">
        <v>887.32118065219379</v>
      </c>
      <c r="AF10">
        <v>1915.9944580788222</v>
      </c>
    </row>
    <row r="11" spans="1:32">
      <c r="A11">
        <v>2951.479557936369</v>
      </c>
      <c r="B11">
        <v>2997.2670523058355</v>
      </c>
      <c r="C11">
        <v>2845.3364632969678</v>
      </c>
      <c r="D11">
        <v>270.82829107753963</v>
      </c>
      <c r="E11">
        <v>1924.7855711582038</v>
      </c>
      <c r="F11">
        <v>4240.8721787418135</v>
      </c>
      <c r="G11">
        <v>422.43646696438702</v>
      </c>
      <c r="H11">
        <v>2214.4883205678675</v>
      </c>
      <c r="I11">
        <v>2480.302961080316</v>
      </c>
      <c r="J11">
        <v>1797.1122180013688</v>
      </c>
      <c r="K11">
        <v>2528.2772178703331</v>
      </c>
      <c r="L11">
        <v>861.22434255618487</v>
      </c>
      <c r="M11">
        <v>1674.6536742331846</v>
      </c>
      <c r="N11">
        <v>1874.7136448541667</v>
      </c>
      <c r="O11">
        <v>2453.0494311620469</v>
      </c>
      <c r="P11">
        <v>1228.7624893258489</v>
      </c>
      <c r="Q11">
        <v>2479.800444993456</v>
      </c>
      <c r="R11">
        <v>426.6657378705026</v>
      </c>
      <c r="S11">
        <v>1644.8033867336956</v>
      </c>
      <c r="T11">
        <v>1212.2985877672706</v>
      </c>
      <c r="U11">
        <v>1208.1208398232441</v>
      </c>
      <c r="V11">
        <v>2658.6578852156422</v>
      </c>
      <c r="W11">
        <v>2697.9895009404663</v>
      </c>
      <c r="X11">
        <v>1997.1939529599088</v>
      </c>
      <c r="Y11">
        <v>965.78901448319994</v>
      </c>
      <c r="Z11">
        <v>1287.2048361473946</v>
      </c>
      <c r="AA11">
        <v>2385.5023524336743</v>
      </c>
      <c r="AB11">
        <v>1111.0603257188973</v>
      </c>
      <c r="AC11">
        <v>389.56555115387977</v>
      </c>
      <c r="AD11">
        <v>1209.7843882422003</v>
      </c>
      <c r="AE11">
        <v>446.00915333505367</v>
      </c>
      <c r="AF11">
        <v>1777.2519255776733</v>
      </c>
    </row>
    <row r="12" spans="1:32">
      <c r="A12">
        <v>3112.9862485393551</v>
      </c>
      <c r="B12">
        <v>3107.000681645985</v>
      </c>
      <c r="C12">
        <v>2796.4730032625766</v>
      </c>
      <c r="D12">
        <v>741.60130900362935</v>
      </c>
      <c r="E12">
        <v>2193.5626792580438</v>
      </c>
      <c r="F12">
        <v>4608.4716080589769</v>
      </c>
      <c r="G12">
        <v>402.10134925776737</v>
      </c>
      <c r="H12">
        <v>2384.3139406563641</v>
      </c>
      <c r="I12">
        <v>2760.2173019443976</v>
      </c>
      <c r="J12">
        <v>2006.8772597707534</v>
      </c>
      <c r="K12">
        <v>2704.9367416187265</v>
      </c>
      <c r="L12">
        <v>882.98297598497118</v>
      </c>
      <c r="M12">
        <v>1832.3182706549874</v>
      </c>
      <c r="N12">
        <v>1874.376485720466</v>
      </c>
      <c r="O12">
        <v>2727.2852038482747</v>
      </c>
      <c r="P12">
        <v>1234.9811943353775</v>
      </c>
      <c r="Q12">
        <v>2543.7141678523021</v>
      </c>
      <c r="R12">
        <v>496.31530895921543</v>
      </c>
      <c r="S12">
        <v>1878.1591049926005</v>
      </c>
      <c r="T12">
        <v>1263.6862117854107</v>
      </c>
      <c r="U12">
        <v>1389.2568647030839</v>
      </c>
      <c r="V12">
        <v>2726.1104008004895</v>
      </c>
      <c r="W12">
        <v>3073.6938587271006</v>
      </c>
      <c r="X12">
        <v>2194.4298349644387</v>
      </c>
      <c r="Y12">
        <v>1096.4105426123203</v>
      </c>
      <c r="Z12">
        <v>1540.5742512101237</v>
      </c>
      <c r="AA12">
        <v>2577.4327679717935</v>
      </c>
      <c r="AB12">
        <v>1254.5153272009234</v>
      </c>
      <c r="AC12">
        <v>417.02401273457019</v>
      </c>
      <c r="AD12">
        <v>1323.7794911093442</v>
      </c>
      <c r="AE12">
        <v>445.06592587742688</v>
      </c>
      <c r="AF12">
        <v>1950.1458532024021</v>
      </c>
    </row>
    <row r="13" spans="1:32">
      <c r="A13">
        <v>3333.855696368903</v>
      </c>
      <c r="B13">
        <v>3441.3631597979384</v>
      </c>
      <c r="C13">
        <v>2987.8304902807272</v>
      </c>
      <c r="D13">
        <v>3322.1450316134569</v>
      </c>
      <c r="E13">
        <v>2452.0480413331252</v>
      </c>
      <c r="F13">
        <v>4536.5368211543928</v>
      </c>
      <c r="G13">
        <v>372.01132074945332</v>
      </c>
      <c r="H13">
        <v>2348.7885179179743</v>
      </c>
      <c r="I13">
        <v>2867.4020667273317</v>
      </c>
      <c r="J13">
        <v>1793.077718801404</v>
      </c>
      <c r="K13">
        <v>2771.2991910998435</v>
      </c>
      <c r="L13">
        <v>978.49391751900305</v>
      </c>
      <c r="M13">
        <v>2030.4035440557182</v>
      </c>
      <c r="N13">
        <v>1842.2919042205642</v>
      </c>
      <c r="O13">
        <v>2745.3588550121531</v>
      </c>
      <c r="P13">
        <v>1144.6743906666175</v>
      </c>
      <c r="Q13">
        <v>2673.9630807725844</v>
      </c>
      <c r="R13">
        <v>902.95324513621745</v>
      </c>
      <c r="S13">
        <v>2099.0220167819325</v>
      </c>
      <c r="T13">
        <v>1285.5686399443757</v>
      </c>
      <c r="U13">
        <v>1413.6038979431739</v>
      </c>
      <c r="V13">
        <v>2869.0835176344781</v>
      </c>
      <c r="W13">
        <v>3250.3608555095257</v>
      </c>
      <c r="X13">
        <v>2389.2806770098732</v>
      </c>
      <c r="Y13">
        <v>1171.5532598524533</v>
      </c>
      <c r="Z13">
        <v>1361.2109907500533</v>
      </c>
      <c r="AA13">
        <v>2338.7575684907893</v>
      </c>
      <c r="AB13">
        <v>1276.2523372348305</v>
      </c>
      <c r="AC13">
        <v>400.59413145476003</v>
      </c>
      <c r="AD13">
        <v>1272.9939086781942</v>
      </c>
      <c r="AE13">
        <v>214.37761223373425</v>
      </c>
      <c r="AF13">
        <v>1985.7995046772708</v>
      </c>
    </row>
    <row r="14" spans="1:32">
      <c r="A14">
        <v>3567.8487276651167</v>
      </c>
      <c r="B14">
        <v>3794.338188627798</v>
      </c>
      <c r="C14">
        <v>3270.5250531751958</v>
      </c>
      <c r="D14">
        <v>3369.8182965398387</v>
      </c>
      <c r="E14">
        <v>2253.4660006153736</v>
      </c>
      <c r="F14">
        <v>4461.9301602639498</v>
      </c>
      <c r="G14">
        <v>352.19302277507103</v>
      </c>
      <c r="H14">
        <v>2341.566880089907</v>
      </c>
      <c r="I14">
        <v>2838.3837552361579</v>
      </c>
      <c r="J14">
        <v>1479.6457912556632</v>
      </c>
      <c r="K14">
        <v>2859.9990370308246</v>
      </c>
      <c r="L14">
        <v>968.24113540317205</v>
      </c>
      <c r="M14">
        <v>2126.8680014985639</v>
      </c>
      <c r="N14">
        <v>1847.3218217108251</v>
      </c>
      <c r="O14">
        <v>2627.6653383502271</v>
      </c>
      <c r="P14">
        <v>1213.4131946671996</v>
      </c>
      <c r="Q14">
        <v>2804.6017345744181</v>
      </c>
      <c r="R14">
        <v>1213.7280346145617</v>
      </c>
      <c r="S14">
        <v>1925.2078524116437</v>
      </c>
      <c r="T14">
        <v>1253.6473982635086</v>
      </c>
      <c r="U14">
        <v>1426.6371725382503</v>
      </c>
      <c r="V14">
        <v>3052.8942082139315</v>
      </c>
      <c r="W14">
        <v>3342.7659546975747</v>
      </c>
      <c r="X14">
        <v>2609.052243308292</v>
      </c>
      <c r="Y14">
        <v>1309.8549601826674</v>
      </c>
      <c r="Z14">
        <v>1441.6242925565496</v>
      </c>
      <c r="AA14">
        <v>2213.986297653852</v>
      </c>
      <c r="AB14">
        <v>1395.0643762441271</v>
      </c>
      <c r="AC14">
        <v>338.59838411291497</v>
      </c>
      <c r="AD14">
        <v>1276.4471453953261</v>
      </c>
      <c r="AE14">
        <v>216.66695353101326</v>
      </c>
      <c r="AF14">
        <v>2044.0352896049098</v>
      </c>
    </row>
    <row r="17" spans="1:28">
      <c r="A17" t="s">
        <v>162</v>
      </c>
      <c r="B17">
        <v>2011</v>
      </c>
      <c r="C17">
        <v>2012</v>
      </c>
      <c r="D17">
        <v>2013</v>
      </c>
      <c r="E17">
        <v>2014</v>
      </c>
      <c r="F17">
        <v>2015</v>
      </c>
      <c r="G17">
        <v>2016</v>
      </c>
      <c r="H17">
        <v>2017</v>
      </c>
      <c r="I17">
        <v>2018</v>
      </c>
      <c r="J17">
        <v>2019</v>
      </c>
      <c r="K17">
        <v>2020</v>
      </c>
      <c r="L17">
        <v>2021</v>
      </c>
      <c r="M17">
        <v>2022</v>
      </c>
      <c r="N17">
        <v>2023</v>
      </c>
    </row>
    <row r="18" spans="1:28">
      <c r="A18" t="str" cm="1">
        <f t="array" ref="A18:N49">TRANSPOSE(_xlfn.ANCHORARRAY(A1))</f>
        <v>Aguascalientes</v>
      </c>
      <c r="B18">
        <v>2247.5947187329866</v>
      </c>
      <c r="C18">
        <v>2560.3725734113596</v>
      </c>
      <c r="D18">
        <v>2059.4821365434277</v>
      </c>
      <c r="E18">
        <v>2120.0584391501325</v>
      </c>
      <c r="F18">
        <v>2353.4707914929513</v>
      </c>
      <c r="G18">
        <v>2351.7879991317941</v>
      </c>
      <c r="H18">
        <v>3209.6162199086521</v>
      </c>
      <c r="I18">
        <v>3659.7042381474739</v>
      </c>
      <c r="J18">
        <v>3494.447657395182</v>
      </c>
      <c r="K18">
        <v>2951.479557936369</v>
      </c>
      <c r="L18">
        <v>3112.9862485393551</v>
      </c>
      <c r="M18">
        <v>3333.855696368903</v>
      </c>
      <c r="N18">
        <v>3567.8487276651167</v>
      </c>
    </row>
    <row r="19" spans="1:28">
      <c r="A19" t="str">
        <v>Baja California</v>
      </c>
      <c r="B19">
        <v>4550.6666508832777</v>
      </c>
      <c r="C19">
        <v>4170.0671580256776</v>
      </c>
      <c r="D19">
        <v>3887.5946309346837</v>
      </c>
      <c r="E19">
        <v>3959.0748480067905</v>
      </c>
      <c r="F19">
        <v>4279.7295518065857</v>
      </c>
      <c r="G19">
        <v>3830.2083377213858</v>
      </c>
      <c r="H19">
        <v>3837.128950228122</v>
      </c>
      <c r="I19">
        <v>3429.6024073926133</v>
      </c>
      <c r="J19">
        <v>3401.14165979166</v>
      </c>
      <c r="K19">
        <v>2997.2670523058355</v>
      </c>
      <c r="L19">
        <v>3107.000681645985</v>
      </c>
      <c r="M19">
        <v>3441.3631597979384</v>
      </c>
      <c r="N19">
        <v>3794.338188627798</v>
      </c>
    </row>
    <row r="20" spans="1:28">
      <c r="A20" t="str">
        <v>Baja California Sur</v>
      </c>
      <c r="B20">
        <v>3595.5191989768859</v>
      </c>
      <c r="C20">
        <v>3998.6294132510475</v>
      </c>
      <c r="D20">
        <v>4425.4748754378916</v>
      </c>
      <c r="E20">
        <v>4195.5057430739826</v>
      </c>
      <c r="F20">
        <v>3893.5726506293531</v>
      </c>
      <c r="G20">
        <v>4408.2711966433644</v>
      </c>
      <c r="H20">
        <v>4132.781019364611</v>
      </c>
      <c r="I20">
        <v>3976.0534302324595</v>
      </c>
      <c r="J20">
        <v>3687.3113110765894</v>
      </c>
      <c r="K20">
        <v>2845.3364632969678</v>
      </c>
      <c r="L20">
        <v>2796.4730032625766</v>
      </c>
      <c r="M20">
        <v>2987.8304902807272</v>
      </c>
      <c r="N20">
        <v>3270.5250531751958</v>
      </c>
    </row>
    <row r="21" spans="1:28">
      <c r="A21" t="str">
        <v>Campeche</v>
      </c>
      <c r="B21">
        <v>389.8519408766341</v>
      </c>
      <c r="C21">
        <v>195.02336121068529</v>
      </c>
      <c r="D21">
        <v>267.29190384117288</v>
      </c>
      <c r="E21">
        <v>296.58376638697149</v>
      </c>
      <c r="F21">
        <v>285.10528941361429</v>
      </c>
      <c r="G21">
        <v>332.75172437387783</v>
      </c>
      <c r="H21">
        <v>303.73897358091409</v>
      </c>
      <c r="I21">
        <v>317.10981673199001</v>
      </c>
      <c r="J21">
        <v>324.88199841774593</v>
      </c>
      <c r="K21">
        <v>270.82829107753963</v>
      </c>
      <c r="L21">
        <v>741.60130900362935</v>
      </c>
      <c r="M21">
        <v>3322.1450316134569</v>
      </c>
      <c r="N21">
        <v>3369.8182965398387</v>
      </c>
    </row>
    <row r="22" spans="1:28">
      <c r="A22" t="str">
        <v>Coahuila</v>
      </c>
      <c r="B22">
        <v>2252.5042417048289</v>
      </c>
      <c r="C22">
        <v>2195.6682474466925</v>
      </c>
      <c r="D22">
        <v>2166.2642623705287</v>
      </c>
      <c r="E22">
        <v>2277.9010983655221</v>
      </c>
      <c r="F22">
        <v>2051.4499000684127</v>
      </c>
      <c r="G22">
        <v>2218.7342364089432</v>
      </c>
      <c r="H22">
        <v>2410.7501019980486</v>
      </c>
      <c r="I22">
        <v>2373.1892456893825</v>
      </c>
      <c r="J22">
        <v>2156.0552786230114</v>
      </c>
      <c r="K22">
        <v>1924.7855711582038</v>
      </c>
      <c r="L22">
        <v>2193.5626792580438</v>
      </c>
      <c r="M22">
        <v>2452.0480413331252</v>
      </c>
      <c r="N22">
        <v>2253.4660006153736</v>
      </c>
    </row>
    <row r="23" spans="1:28">
      <c r="A23" t="str">
        <v>Colima</v>
      </c>
      <c r="B23">
        <v>1929.5016152151939</v>
      </c>
      <c r="C23">
        <v>2379.9384006996461</v>
      </c>
      <c r="D23">
        <v>2074.6210807613065</v>
      </c>
      <c r="E23">
        <v>1773.6098695467215</v>
      </c>
      <c r="F23">
        <v>1203.1205595739025</v>
      </c>
      <c r="G23">
        <v>2393.1920868685665</v>
      </c>
      <c r="H23">
        <v>4353.8867686406065</v>
      </c>
      <c r="I23">
        <v>4255.2230456792831</v>
      </c>
      <c r="J23">
        <v>4484.9047840222947</v>
      </c>
      <c r="K23">
        <v>4240.8721787418135</v>
      </c>
      <c r="L23">
        <v>4608.4716080589769</v>
      </c>
      <c r="M23">
        <v>4536.5368211543928</v>
      </c>
      <c r="N23">
        <v>4461.9301602639498</v>
      </c>
    </row>
    <row r="24" spans="1:28">
      <c r="A24" t="str">
        <v>Chiapas</v>
      </c>
      <c r="B24">
        <v>709.26543188990445</v>
      </c>
      <c r="C24">
        <v>643.71408113055088</v>
      </c>
      <c r="D24">
        <v>663.21733397861101</v>
      </c>
      <c r="E24">
        <v>629.51689004657908</v>
      </c>
      <c r="F24">
        <v>584.67084881128017</v>
      </c>
      <c r="G24">
        <v>590.75043862334837</v>
      </c>
      <c r="H24">
        <v>660.13833130542855</v>
      </c>
      <c r="I24">
        <v>744.67967201309148</v>
      </c>
      <c r="J24">
        <v>586.8718475856474</v>
      </c>
      <c r="K24">
        <v>422.43646696438702</v>
      </c>
      <c r="L24">
        <v>402.10134925776737</v>
      </c>
      <c r="M24">
        <v>372.01132074945332</v>
      </c>
      <c r="N24">
        <v>352.19302277507103</v>
      </c>
    </row>
    <row r="25" spans="1:28">
      <c r="A25" t="str">
        <v>Chihuahua</v>
      </c>
      <c r="B25">
        <v>2510.7259237813159</v>
      </c>
      <c r="C25">
        <v>2240.9164117876189</v>
      </c>
      <c r="D25">
        <v>2228.7768083660881</v>
      </c>
      <c r="E25">
        <v>2139.699310142621</v>
      </c>
      <c r="F25">
        <v>2181.0072281455282</v>
      </c>
      <c r="G25">
        <v>2070.9548087360358</v>
      </c>
      <c r="H25">
        <v>2414.262951505656</v>
      </c>
      <c r="I25">
        <v>2408.3337702969607</v>
      </c>
      <c r="J25">
        <v>2443.2383687578867</v>
      </c>
      <c r="K25">
        <v>2214.4883205678675</v>
      </c>
      <c r="L25">
        <v>2384.3139406563641</v>
      </c>
      <c r="M25">
        <v>2348.7885179179743</v>
      </c>
      <c r="N25">
        <v>2341.566880089907</v>
      </c>
    </row>
    <row r="26" spans="1:28">
      <c r="A26" t="str">
        <v>Mexico City</v>
      </c>
      <c r="B26">
        <v>2527.0872729091029</v>
      </c>
      <c r="C26">
        <v>2455.3574793859812</v>
      </c>
      <c r="D26">
        <v>2368.2248345640601</v>
      </c>
      <c r="E26">
        <v>2378.0847463745167</v>
      </c>
      <c r="F26">
        <v>2224.0389541338245</v>
      </c>
      <c r="G26">
        <v>2328.668524297671</v>
      </c>
      <c r="H26">
        <v>2639.963209873828</v>
      </c>
      <c r="I26">
        <v>3051.517212854179</v>
      </c>
      <c r="J26">
        <v>3067.0956055321849</v>
      </c>
      <c r="K26">
        <v>2480.302961080316</v>
      </c>
      <c r="L26">
        <v>2760.2173019443976</v>
      </c>
      <c r="M26">
        <v>2867.4020667273317</v>
      </c>
      <c r="N26">
        <v>2838.3837552361579</v>
      </c>
    </row>
    <row r="27" spans="1:28">
      <c r="A27" t="str">
        <v>Durango</v>
      </c>
      <c r="B27">
        <v>2486.4274776141515</v>
      </c>
      <c r="C27">
        <v>2127.8186937059759</v>
      </c>
      <c r="D27">
        <v>2082.4222557956182</v>
      </c>
      <c r="E27">
        <v>1896.3424096099604</v>
      </c>
      <c r="F27">
        <v>2183.6657477974163</v>
      </c>
      <c r="G27">
        <v>2398.3748016755758</v>
      </c>
      <c r="H27">
        <v>2561.6053932557843</v>
      </c>
      <c r="I27">
        <v>2297.758635591023</v>
      </c>
      <c r="J27">
        <v>2145.3124237617853</v>
      </c>
      <c r="K27">
        <v>1797.1122180013688</v>
      </c>
      <c r="L27">
        <v>2006.8772597707534</v>
      </c>
      <c r="M27">
        <v>1793.077718801404</v>
      </c>
      <c r="N27">
        <v>1479.6457912556632</v>
      </c>
      <c r="AB27">
        <v>33</v>
      </c>
    </row>
    <row r="28" spans="1:28">
      <c r="A28" t="str">
        <v>Guanajuato</v>
      </c>
      <c r="B28">
        <v>1917.8129325230466</v>
      </c>
      <c r="C28">
        <v>1835.0591262790272</v>
      </c>
      <c r="D28">
        <v>1817.7497438709399</v>
      </c>
      <c r="E28">
        <v>2125.7500517861299</v>
      </c>
      <c r="F28">
        <v>2125.4546842463114</v>
      </c>
      <c r="G28">
        <v>2297.2332029481718</v>
      </c>
      <c r="H28">
        <v>2513.8316517505873</v>
      </c>
      <c r="I28">
        <v>2823.2199386042698</v>
      </c>
      <c r="J28">
        <v>2848.8423590065372</v>
      </c>
      <c r="K28">
        <v>2528.2772178703331</v>
      </c>
      <c r="L28">
        <v>2704.9367416187265</v>
      </c>
      <c r="M28">
        <v>2771.2991910998435</v>
      </c>
      <c r="N28">
        <v>2859.9990370308246</v>
      </c>
      <c r="AB28">
        <v>34</v>
      </c>
    </row>
    <row r="29" spans="1:28">
      <c r="A29" t="str">
        <v>Guerrero</v>
      </c>
      <c r="B29">
        <v>1706.6156681649843</v>
      </c>
      <c r="C29">
        <v>1557.2062369268763</v>
      </c>
      <c r="D29">
        <v>1532.2532668161937</v>
      </c>
      <c r="E29">
        <v>1512.8485435121775</v>
      </c>
      <c r="F29">
        <v>1408.4485470001689</v>
      </c>
      <c r="G29">
        <v>1397.9577985825799</v>
      </c>
      <c r="H29">
        <v>1227.252588692078</v>
      </c>
      <c r="I29">
        <v>1026.4750204398099</v>
      </c>
      <c r="J29">
        <v>998.28993926436726</v>
      </c>
      <c r="K29">
        <v>861.22434255618487</v>
      </c>
      <c r="L29">
        <v>882.98297598497118</v>
      </c>
      <c r="M29">
        <v>978.49391751900305</v>
      </c>
      <c r="N29">
        <v>968.24113540317205</v>
      </c>
    </row>
    <row r="30" spans="1:28">
      <c r="A30" t="str">
        <v>Hidalgo</v>
      </c>
      <c r="B30">
        <v>1480.4837971069148</v>
      </c>
      <c r="C30">
        <v>1391.9315651421318</v>
      </c>
      <c r="D30">
        <v>1588.3353866917469</v>
      </c>
      <c r="E30">
        <v>1464.7594326162796</v>
      </c>
      <c r="F30">
        <v>1239.5833802804204</v>
      </c>
      <c r="G30">
        <v>1474.2313067784767</v>
      </c>
      <c r="H30">
        <v>1913.0667116905811</v>
      </c>
      <c r="I30">
        <v>2155.1958092713558</v>
      </c>
      <c r="J30">
        <v>2043.5306952687026</v>
      </c>
      <c r="K30">
        <v>1674.6536742331846</v>
      </c>
      <c r="L30">
        <v>1832.3182706549874</v>
      </c>
      <c r="M30">
        <v>2030.4035440557182</v>
      </c>
      <c r="N30">
        <v>2126.8680014985639</v>
      </c>
    </row>
    <row r="31" spans="1:28">
      <c r="A31" t="str">
        <v>Jalisco</v>
      </c>
      <c r="B31">
        <v>1527.5601342851608</v>
      </c>
      <c r="C31">
        <v>1540.2218266371949</v>
      </c>
      <c r="D31">
        <v>1721.4744372677421</v>
      </c>
      <c r="E31">
        <v>1523.8546587176932</v>
      </c>
      <c r="F31">
        <v>1555.6330852744954</v>
      </c>
      <c r="G31">
        <v>2196.6786834827167</v>
      </c>
      <c r="H31">
        <v>2617.7779300197449</v>
      </c>
      <c r="I31">
        <v>2512.0120683260616</v>
      </c>
      <c r="J31">
        <v>2365.8024698256509</v>
      </c>
      <c r="K31">
        <v>1874.7136448541667</v>
      </c>
      <c r="L31">
        <v>1874.376485720466</v>
      </c>
      <c r="M31">
        <v>1842.2919042205642</v>
      </c>
      <c r="N31">
        <v>1847.3218217108251</v>
      </c>
    </row>
    <row r="32" spans="1:28">
      <c r="A32" t="str">
        <v>State of México</v>
      </c>
      <c r="B32">
        <v>2238.9690479276369</v>
      </c>
      <c r="C32">
        <v>2204.1909572606492</v>
      </c>
      <c r="D32">
        <v>2195.5584408314871</v>
      </c>
      <c r="E32">
        <v>1899.6852775869984</v>
      </c>
      <c r="F32">
        <v>2517.6431513880752</v>
      </c>
      <c r="G32">
        <v>2513.134424602024</v>
      </c>
      <c r="H32">
        <v>2618.4267503954043</v>
      </c>
      <c r="I32">
        <v>2508.1310831434557</v>
      </c>
      <c r="J32">
        <v>2574.8211504172118</v>
      </c>
      <c r="K32">
        <v>2453.0494311620469</v>
      </c>
      <c r="L32">
        <v>2727.2852038482747</v>
      </c>
      <c r="M32">
        <v>2745.3588550121531</v>
      </c>
      <c r="N32">
        <v>2627.6653383502271</v>
      </c>
    </row>
    <row r="33" spans="1:14">
      <c r="A33" t="str">
        <v>Michoacán</v>
      </c>
      <c r="B33">
        <v>1001.5168200802045</v>
      </c>
      <c r="C33">
        <v>984.39625011679448</v>
      </c>
      <c r="D33">
        <v>991.56171566035357</v>
      </c>
      <c r="E33">
        <v>1039.8142216622034</v>
      </c>
      <c r="F33">
        <v>891.87653142898546</v>
      </c>
      <c r="G33">
        <v>932.65026445811304</v>
      </c>
      <c r="H33">
        <v>1195.9864300879951</v>
      </c>
      <c r="I33">
        <v>1277.1272972888953</v>
      </c>
      <c r="J33">
        <v>1267.0416066284861</v>
      </c>
      <c r="K33">
        <v>1228.7624893258489</v>
      </c>
      <c r="L33">
        <v>1234.9811943353775</v>
      </c>
      <c r="M33">
        <v>1144.6743906666175</v>
      </c>
      <c r="N33">
        <v>1213.4131946671996</v>
      </c>
    </row>
    <row r="34" spans="1:14">
      <c r="A34" t="str">
        <v>Morelos</v>
      </c>
      <c r="B34">
        <v>2928.2967965202861</v>
      </c>
      <c r="C34">
        <v>3244.8595011438783</v>
      </c>
      <c r="D34">
        <v>3428.5370967340955</v>
      </c>
      <c r="E34">
        <v>3282.3489554840721</v>
      </c>
      <c r="F34">
        <v>3259.4256606715826</v>
      </c>
      <c r="G34">
        <v>2986.779387226537</v>
      </c>
      <c r="H34">
        <v>2858.7311281118341</v>
      </c>
      <c r="I34">
        <v>2850.6124541111408</v>
      </c>
      <c r="J34">
        <v>2674.5789601770048</v>
      </c>
      <c r="K34">
        <v>2479.800444993456</v>
      </c>
      <c r="L34">
        <v>2543.7141678523021</v>
      </c>
      <c r="M34">
        <v>2673.9630807725844</v>
      </c>
      <c r="N34">
        <v>2804.6017345744181</v>
      </c>
    </row>
    <row r="35" spans="1:14">
      <c r="A35" t="str">
        <v>Nayarit</v>
      </c>
      <c r="B35">
        <v>892.39774363331685</v>
      </c>
      <c r="C35">
        <v>823.49645038645167</v>
      </c>
      <c r="D35">
        <v>863.69945764001102</v>
      </c>
      <c r="E35">
        <v>817.09288978480924</v>
      </c>
      <c r="F35">
        <v>740.40347592213686</v>
      </c>
      <c r="G35">
        <v>400.73767196322132</v>
      </c>
      <c r="H35">
        <v>343.80992649728154</v>
      </c>
      <c r="I35">
        <v>479.80795013797774</v>
      </c>
      <c r="J35">
        <v>478.79214830385661</v>
      </c>
      <c r="K35">
        <v>426.6657378705026</v>
      </c>
      <c r="L35">
        <v>496.31530895921543</v>
      </c>
      <c r="M35">
        <v>902.95324513621745</v>
      </c>
      <c r="N35">
        <v>1213.7280346145617</v>
      </c>
    </row>
    <row r="36" spans="1:14">
      <c r="A36" t="str">
        <v>Nuevo León</v>
      </c>
      <c r="B36">
        <v>1884.9909675864026</v>
      </c>
      <c r="C36">
        <v>1557.2137972658836</v>
      </c>
      <c r="D36">
        <v>1749.3677417012079</v>
      </c>
      <c r="E36">
        <v>1776.6412059625154</v>
      </c>
      <c r="F36">
        <v>1761.8324031053057</v>
      </c>
      <c r="G36">
        <v>2019.0084020920538</v>
      </c>
      <c r="H36">
        <v>1951.3661933603262</v>
      </c>
      <c r="I36">
        <v>1820.5565236515258</v>
      </c>
      <c r="J36">
        <v>1657.9617718869595</v>
      </c>
      <c r="K36">
        <v>1644.8033867336956</v>
      </c>
      <c r="L36">
        <v>1878.1591049926005</v>
      </c>
      <c r="M36">
        <v>2099.0220167819325</v>
      </c>
      <c r="N36">
        <v>1925.2078524116437</v>
      </c>
    </row>
    <row r="37" spans="1:14">
      <c r="A37" t="str">
        <v>Oaxaca</v>
      </c>
      <c r="B37">
        <v>1705.0679119028625</v>
      </c>
      <c r="C37">
        <v>1725.7507678375698</v>
      </c>
      <c r="D37">
        <v>1530.954550982399</v>
      </c>
      <c r="E37">
        <v>1164.2999136509509</v>
      </c>
      <c r="F37">
        <v>204.90377849657415</v>
      </c>
      <c r="G37">
        <v>1039.8578736984093</v>
      </c>
      <c r="H37">
        <v>1035.8294906214912</v>
      </c>
      <c r="I37">
        <v>1340.4416635408104</v>
      </c>
      <c r="J37">
        <v>1376.9685748148838</v>
      </c>
      <c r="K37">
        <v>1212.2985877672706</v>
      </c>
      <c r="L37">
        <v>1263.6862117854107</v>
      </c>
      <c r="M37">
        <v>1285.5686399443757</v>
      </c>
      <c r="N37">
        <v>1253.6473982635086</v>
      </c>
    </row>
    <row r="38" spans="1:14">
      <c r="A38" t="str">
        <v>Puebla</v>
      </c>
      <c r="B38">
        <v>1908.373316114215</v>
      </c>
      <c r="C38">
        <v>2052.7564982528802</v>
      </c>
      <c r="D38">
        <v>1768.2645717113717</v>
      </c>
      <c r="E38">
        <v>1525.6816481600158</v>
      </c>
      <c r="F38">
        <v>1357.7641914915775</v>
      </c>
      <c r="G38">
        <v>1040.6268584078191</v>
      </c>
      <c r="H38">
        <v>1072.8661579526204</v>
      </c>
      <c r="I38">
        <v>1192.8910154082082</v>
      </c>
      <c r="J38">
        <v>1490.2951526474073</v>
      </c>
      <c r="K38">
        <v>1208.1208398232441</v>
      </c>
      <c r="L38">
        <v>1389.2568647030839</v>
      </c>
      <c r="M38">
        <v>1413.6038979431739</v>
      </c>
      <c r="N38">
        <v>1426.6371725382503</v>
      </c>
    </row>
    <row r="39" spans="1:14">
      <c r="A39" t="str">
        <v>Querétaro</v>
      </c>
      <c r="B39">
        <v>1605.7334851074513</v>
      </c>
      <c r="C39">
        <v>1730.0171127614678</v>
      </c>
      <c r="D39">
        <v>1805.5877767222196</v>
      </c>
      <c r="E39">
        <v>2242.3885833690842</v>
      </c>
      <c r="F39">
        <v>2013.454937004758</v>
      </c>
      <c r="G39">
        <v>2572.5223431660856</v>
      </c>
      <c r="H39">
        <v>3048.5597027455824</v>
      </c>
      <c r="I39">
        <v>3208.6306497520081</v>
      </c>
      <c r="J39">
        <v>3217.1871104114798</v>
      </c>
      <c r="K39">
        <v>2658.6578852156422</v>
      </c>
      <c r="L39">
        <v>2726.1104008004895</v>
      </c>
      <c r="M39">
        <v>2869.0835176344781</v>
      </c>
      <c r="N39">
        <v>3052.8942082139315</v>
      </c>
    </row>
    <row r="40" spans="1:14">
      <c r="A40" t="str">
        <v>Quintana Roo</v>
      </c>
      <c r="B40">
        <v>3056.1779382967889</v>
      </c>
      <c r="C40">
        <v>3144.2511194777999</v>
      </c>
      <c r="D40">
        <v>3015.1179042660956</v>
      </c>
      <c r="E40">
        <v>2701.9790150141757</v>
      </c>
      <c r="F40">
        <v>2601.3344487093791</v>
      </c>
      <c r="G40">
        <v>1452.4887987202039</v>
      </c>
      <c r="H40">
        <v>1949.3598677981454</v>
      </c>
      <c r="I40">
        <v>2405.1790160265195</v>
      </c>
      <c r="J40">
        <v>3111.3190023930092</v>
      </c>
      <c r="K40">
        <v>2697.9895009404663</v>
      </c>
      <c r="L40">
        <v>3073.6938587271006</v>
      </c>
      <c r="M40">
        <v>3250.3608555095257</v>
      </c>
      <c r="N40">
        <v>3342.7659546975747</v>
      </c>
    </row>
    <row r="41" spans="1:14">
      <c r="A41" t="str">
        <v>San Luis Potosí</v>
      </c>
      <c r="B41">
        <v>1864.7063292455207</v>
      </c>
      <c r="C41">
        <v>1568.6975147483743</v>
      </c>
      <c r="D41">
        <v>967.53064560917505</v>
      </c>
      <c r="E41">
        <v>836.89272191717725</v>
      </c>
      <c r="F41">
        <v>1007.1732705740733</v>
      </c>
      <c r="G41">
        <v>1326.4229969566397</v>
      </c>
      <c r="H41">
        <v>1594.4960673569094</v>
      </c>
      <c r="I41">
        <v>1732.9632080734889</v>
      </c>
      <c r="J41">
        <v>2331.1324413850907</v>
      </c>
      <c r="K41">
        <v>1997.1939529599088</v>
      </c>
      <c r="L41">
        <v>2194.4298349644387</v>
      </c>
      <c r="M41">
        <v>2389.2806770098732</v>
      </c>
      <c r="N41">
        <v>2609.052243308292</v>
      </c>
    </row>
    <row r="42" spans="1:14">
      <c r="A42" t="str">
        <v>Sinaloa</v>
      </c>
      <c r="B42">
        <v>1623.2803437524194</v>
      </c>
      <c r="C42">
        <v>1565.9881723519043</v>
      </c>
      <c r="D42">
        <v>1522.1846784467955</v>
      </c>
      <c r="E42">
        <v>1462.2554808133514</v>
      </c>
      <c r="F42">
        <v>1107.3477836527634</v>
      </c>
      <c r="G42">
        <v>949.78465656582989</v>
      </c>
      <c r="H42">
        <v>977.51181446074645</v>
      </c>
      <c r="I42">
        <v>982.31449120910929</v>
      </c>
      <c r="J42">
        <v>956.64785173529378</v>
      </c>
      <c r="K42">
        <v>965.78901448319994</v>
      </c>
      <c r="L42">
        <v>1096.4105426123203</v>
      </c>
      <c r="M42">
        <v>1171.5532598524533</v>
      </c>
      <c r="N42">
        <v>1309.8549601826674</v>
      </c>
    </row>
    <row r="43" spans="1:14">
      <c r="A43" t="str">
        <v>Sonora</v>
      </c>
      <c r="B43">
        <v>1460.9828455951622</v>
      </c>
      <c r="C43">
        <v>1589.563671790753</v>
      </c>
      <c r="D43">
        <v>1614.2695210451286</v>
      </c>
      <c r="E43">
        <v>1434.5917794606135</v>
      </c>
      <c r="F43">
        <v>1283.2326770976615</v>
      </c>
      <c r="G43">
        <v>1757.5732177281147</v>
      </c>
      <c r="H43">
        <v>1142.1155151174507</v>
      </c>
      <c r="I43">
        <v>790.5122886279961</v>
      </c>
      <c r="J43">
        <v>1002.1249941209921</v>
      </c>
      <c r="K43">
        <v>1287.2048361473946</v>
      </c>
      <c r="L43">
        <v>1540.5742512101237</v>
      </c>
      <c r="M43">
        <v>1361.2109907500533</v>
      </c>
      <c r="N43">
        <v>1441.6242925565496</v>
      </c>
    </row>
    <row r="44" spans="1:14">
      <c r="A44" t="str">
        <v>Tabasco</v>
      </c>
      <c r="B44">
        <v>3941.6209344011013</v>
      </c>
      <c r="C44">
        <v>3829.7633896963584</v>
      </c>
      <c r="D44">
        <v>3557.9894904660223</v>
      </c>
      <c r="E44">
        <v>3464.6856613209125</v>
      </c>
      <c r="F44">
        <v>3217.8873582596566</v>
      </c>
      <c r="G44">
        <v>3326.4715133727132</v>
      </c>
      <c r="H44">
        <v>3357.1951092068134</v>
      </c>
      <c r="I44">
        <v>3186.8825418493334</v>
      </c>
      <c r="J44">
        <v>3082.0695491354177</v>
      </c>
      <c r="K44">
        <v>2385.5023524336743</v>
      </c>
      <c r="L44">
        <v>2577.4327679717935</v>
      </c>
      <c r="M44">
        <v>2338.7575684907893</v>
      </c>
      <c r="N44">
        <v>2213.986297653852</v>
      </c>
    </row>
    <row r="45" spans="1:14">
      <c r="A45" t="str">
        <v>Tamaulipas</v>
      </c>
      <c r="B45">
        <v>1900.1725909408035</v>
      </c>
      <c r="C45">
        <v>1706.4132701947458</v>
      </c>
      <c r="D45">
        <v>1399.8710589927971</v>
      </c>
      <c r="E45">
        <v>1697.7975833665512</v>
      </c>
      <c r="F45">
        <v>1683.4156320568429</v>
      </c>
      <c r="G45">
        <v>1797.7601349061019</v>
      </c>
      <c r="H45">
        <v>1732.8406049712755</v>
      </c>
      <c r="I45">
        <v>1591.5652246178083</v>
      </c>
      <c r="J45">
        <v>1509.7575552841515</v>
      </c>
      <c r="K45">
        <v>1111.0603257188973</v>
      </c>
      <c r="L45">
        <v>1254.5153272009234</v>
      </c>
      <c r="M45">
        <v>1276.2523372348305</v>
      </c>
      <c r="N45">
        <v>1395.0643762441271</v>
      </c>
    </row>
    <row r="46" spans="1:14">
      <c r="A46" t="str">
        <v>Tlaxcala</v>
      </c>
      <c r="B46">
        <v>798.22406420066545</v>
      </c>
      <c r="C46">
        <v>824.64420459298015</v>
      </c>
      <c r="D46">
        <v>851.65461585507489</v>
      </c>
      <c r="E46">
        <v>848.45097124469589</v>
      </c>
      <c r="F46">
        <v>866.43720023168885</v>
      </c>
      <c r="G46">
        <v>694.16837092259334</v>
      </c>
      <c r="H46">
        <v>698.54242963168042</v>
      </c>
      <c r="I46">
        <v>625.65387165696598</v>
      </c>
      <c r="J46">
        <v>424.50156433301481</v>
      </c>
      <c r="K46">
        <v>389.56555115387977</v>
      </c>
      <c r="L46">
        <v>417.02401273457019</v>
      </c>
      <c r="M46">
        <v>400.59413145476003</v>
      </c>
      <c r="N46">
        <v>338.59838411291497</v>
      </c>
    </row>
    <row r="47" spans="1:14">
      <c r="A47" t="str">
        <v>Veracruz</v>
      </c>
      <c r="B47">
        <v>1254.9988395136065</v>
      </c>
      <c r="C47">
        <v>1296.0261649718236</v>
      </c>
      <c r="D47">
        <v>1178.4661617201648</v>
      </c>
      <c r="E47">
        <v>792.63438610810147</v>
      </c>
      <c r="F47">
        <v>735.70869819351594</v>
      </c>
      <c r="G47">
        <v>678.76765618858929</v>
      </c>
      <c r="H47">
        <v>1063.2975953382077</v>
      </c>
      <c r="I47">
        <v>949.21056389275384</v>
      </c>
      <c r="J47">
        <v>1390.2675083206013</v>
      </c>
      <c r="K47">
        <v>1209.7843882422003</v>
      </c>
      <c r="L47">
        <v>1323.7794911093442</v>
      </c>
      <c r="M47">
        <v>1272.9939086781942</v>
      </c>
      <c r="N47">
        <v>1276.4471453953261</v>
      </c>
    </row>
    <row r="48" spans="1:14">
      <c r="A48" t="str">
        <v>Yucatán</v>
      </c>
      <c r="B48">
        <v>3200.0703693169235</v>
      </c>
      <c r="C48">
        <v>2926.3870974612501</v>
      </c>
      <c r="D48">
        <v>2740.5561004628844</v>
      </c>
      <c r="E48">
        <v>1908.2931742663254</v>
      </c>
      <c r="F48">
        <v>2052.9973252370946</v>
      </c>
      <c r="G48">
        <v>1992.0244657414551</v>
      </c>
      <c r="H48">
        <v>1387.1897378672086</v>
      </c>
      <c r="I48">
        <v>730.6419398156728</v>
      </c>
      <c r="J48">
        <v>887.32118065219379</v>
      </c>
      <c r="K48">
        <v>446.00915333505367</v>
      </c>
      <c r="L48">
        <v>445.06592587742688</v>
      </c>
      <c r="M48">
        <v>214.37761223373425</v>
      </c>
      <c r="N48">
        <v>216.66695353101326</v>
      </c>
    </row>
    <row r="49" spans="1:14">
      <c r="A49" t="str">
        <v>Zacatecas</v>
      </c>
      <c r="B49">
        <v>1256.548202722639</v>
      </c>
      <c r="C49">
        <v>1379.9321693124434</v>
      </c>
      <c r="D49">
        <v>1240.654777698245</v>
      </c>
      <c r="E49">
        <v>1360.7630839673459</v>
      </c>
      <c r="F49">
        <v>1351.0071804875117</v>
      </c>
      <c r="G49">
        <v>1407.9380559839421</v>
      </c>
      <c r="H49">
        <v>1534.7298285158558</v>
      </c>
      <c r="I49">
        <v>1696.2196922492342</v>
      </c>
      <c r="J49">
        <v>1915.9944580788222</v>
      </c>
      <c r="K49">
        <v>1777.2519255776733</v>
      </c>
      <c r="L49">
        <v>1950.1458532024021</v>
      </c>
      <c r="M49">
        <v>1985.7995046772708</v>
      </c>
      <c r="N49">
        <v>2044.0352896049098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0695-F485-4387-B74A-C0C9CB5E55AB}">
  <sheetPr>
    <tabColor rgb="FF0070C0"/>
  </sheetPr>
  <dimension ref="B5:T138"/>
  <sheetViews>
    <sheetView topLeftCell="A70" zoomScale="90" workbookViewId="0">
      <selection activeCell="J62" sqref="J62"/>
    </sheetView>
  </sheetViews>
  <sheetFormatPr baseColWidth="10" defaultColWidth="8.88671875" defaultRowHeight="14.4"/>
  <cols>
    <col min="1" max="1" width="8.88671875" style="103"/>
    <col min="2" max="2" width="10.33203125" style="103" customWidth="1"/>
    <col min="3" max="3" width="26.109375" style="103" bestFit="1" customWidth="1"/>
    <col min="4" max="4" width="10.21875" style="103" customWidth="1"/>
    <col min="5" max="28" width="20.77734375" style="103" customWidth="1"/>
    <col min="29" max="16384" width="8.88671875" style="103"/>
  </cols>
  <sheetData>
    <row r="5" spans="2:17">
      <c r="B5" s="96"/>
      <c r="C5" s="97" t="s">
        <v>1</v>
      </c>
      <c r="D5" s="98"/>
      <c r="E5" s="99" t="s">
        <v>68</v>
      </c>
      <c r="F5" s="100" t="s">
        <v>68</v>
      </c>
      <c r="G5" s="101" t="s">
        <v>68</v>
      </c>
      <c r="H5" s="102" t="s">
        <v>68</v>
      </c>
      <c r="I5" s="136" t="s">
        <v>68</v>
      </c>
      <c r="J5" s="99" t="s">
        <v>68</v>
      </c>
      <c r="K5" s="100" t="s">
        <v>68</v>
      </c>
      <c r="L5" s="101" t="s">
        <v>68</v>
      </c>
      <c r="M5" s="102" t="s">
        <v>68</v>
      </c>
      <c r="N5" s="136" t="s">
        <v>68</v>
      </c>
      <c r="O5" s="99" t="s">
        <v>68</v>
      </c>
      <c r="P5" s="100" t="s">
        <v>68</v>
      </c>
      <c r="Q5" s="101" t="s">
        <v>68</v>
      </c>
    </row>
    <row r="6" spans="2:17">
      <c r="B6" s="96"/>
      <c r="C6" s="97" t="s">
        <v>24</v>
      </c>
      <c r="D6" s="98"/>
      <c r="E6" s="99">
        <v>0</v>
      </c>
      <c r="F6" s="100">
        <v>0</v>
      </c>
      <c r="G6" s="101">
        <v>0</v>
      </c>
      <c r="H6" s="102">
        <v>0</v>
      </c>
      <c r="I6" s="136">
        <v>0</v>
      </c>
      <c r="J6" s="99">
        <v>0</v>
      </c>
      <c r="K6" s="100">
        <v>0</v>
      </c>
      <c r="L6" s="101">
        <v>0</v>
      </c>
      <c r="M6" s="102">
        <v>0</v>
      </c>
      <c r="N6" s="136">
        <v>0</v>
      </c>
      <c r="O6" s="99">
        <v>0</v>
      </c>
      <c r="P6" s="100">
        <v>0</v>
      </c>
      <c r="Q6" s="101">
        <v>0</v>
      </c>
    </row>
    <row r="7" spans="2:17">
      <c r="B7" s="96"/>
      <c r="C7" s="97" t="s">
        <v>25</v>
      </c>
      <c r="D7" s="98"/>
      <c r="E7" s="104">
        <v>0.1</v>
      </c>
      <c r="F7" s="105">
        <v>0.1</v>
      </c>
      <c r="G7" s="106">
        <v>0.1</v>
      </c>
      <c r="H7" s="107">
        <v>0.1</v>
      </c>
      <c r="I7" s="137">
        <v>0.1</v>
      </c>
      <c r="J7" s="104">
        <v>0.1</v>
      </c>
      <c r="K7" s="105">
        <v>0.1</v>
      </c>
      <c r="L7" s="106">
        <v>0.1</v>
      </c>
      <c r="M7" s="107">
        <v>0.1</v>
      </c>
      <c r="N7" s="137">
        <v>0.1</v>
      </c>
      <c r="O7" s="104">
        <v>0.1</v>
      </c>
      <c r="P7" s="105">
        <v>0.1</v>
      </c>
      <c r="Q7" s="106">
        <v>0.1</v>
      </c>
    </row>
    <row r="8" spans="2:17">
      <c r="B8" s="96"/>
      <c r="C8" s="97" t="s">
        <v>0</v>
      </c>
      <c r="D8" s="98"/>
      <c r="E8" s="99" t="s">
        <v>132</v>
      </c>
      <c r="F8" s="100" t="s">
        <v>132</v>
      </c>
      <c r="G8" s="101" t="s">
        <v>132</v>
      </c>
      <c r="H8" s="102" t="s">
        <v>132</v>
      </c>
      <c r="I8" s="136" t="s">
        <v>132</v>
      </c>
      <c r="J8" s="99" t="s">
        <v>132</v>
      </c>
      <c r="K8" s="100" t="s">
        <v>132</v>
      </c>
      <c r="L8" s="101" t="s">
        <v>132</v>
      </c>
      <c r="M8" s="102" t="s">
        <v>132</v>
      </c>
      <c r="N8" s="136" t="s">
        <v>132</v>
      </c>
      <c r="O8" s="99" t="s">
        <v>132</v>
      </c>
      <c r="P8" s="100" t="s">
        <v>132</v>
      </c>
      <c r="Q8" s="101" t="s">
        <v>132</v>
      </c>
    </row>
    <row r="9" spans="2:17">
      <c r="B9" s="96"/>
      <c r="C9" s="97" t="s">
        <v>26</v>
      </c>
      <c r="D9" s="98"/>
      <c r="E9" s="104" t="s">
        <v>70</v>
      </c>
      <c r="F9" s="105" t="s">
        <v>70</v>
      </c>
      <c r="G9" s="106" t="s">
        <v>70</v>
      </c>
      <c r="H9" s="107" t="s">
        <v>70</v>
      </c>
      <c r="I9" s="137" t="s">
        <v>70</v>
      </c>
      <c r="J9" s="104" t="s">
        <v>70</v>
      </c>
      <c r="K9" s="105" t="s">
        <v>70</v>
      </c>
      <c r="L9" s="106" t="s">
        <v>70</v>
      </c>
      <c r="M9" s="107" t="s">
        <v>70</v>
      </c>
      <c r="N9" s="137" t="s">
        <v>70</v>
      </c>
      <c r="O9" s="104" t="s">
        <v>70</v>
      </c>
      <c r="P9" s="105" t="s">
        <v>70</v>
      </c>
      <c r="Q9" s="106" t="s">
        <v>70</v>
      </c>
    </row>
    <row r="10" spans="2:17">
      <c r="B10" s="96"/>
      <c r="C10" s="97" t="s">
        <v>27</v>
      </c>
      <c r="D10" s="98"/>
      <c r="E10" s="108" t="s">
        <v>133</v>
      </c>
      <c r="F10" s="109" t="s">
        <v>133</v>
      </c>
      <c r="G10" s="110" t="s">
        <v>133</v>
      </c>
      <c r="H10" s="111" t="s">
        <v>133</v>
      </c>
      <c r="I10" s="138" t="s">
        <v>133</v>
      </c>
      <c r="J10" s="108" t="s">
        <v>133</v>
      </c>
      <c r="K10" s="109" t="s">
        <v>133</v>
      </c>
      <c r="L10" s="110" t="s">
        <v>133</v>
      </c>
      <c r="M10" s="111" t="s">
        <v>133</v>
      </c>
      <c r="N10" s="138" t="s">
        <v>133</v>
      </c>
      <c r="O10" s="108" t="s">
        <v>133</v>
      </c>
      <c r="P10" s="109" t="s">
        <v>133</v>
      </c>
      <c r="Q10" s="110" t="s">
        <v>133</v>
      </c>
    </row>
    <row r="11" spans="2:17">
      <c r="B11" s="96"/>
      <c r="C11" s="97" t="s">
        <v>2</v>
      </c>
      <c r="D11" s="98"/>
      <c r="E11" s="112" t="s">
        <v>7</v>
      </c>
      <c r="F11" s="113" t="s">
        <v>7</v>
      </c>
      <c r="G11" s="114" t="s">
        <v>7</v>
      </c>
      <c r="H11" s="115" t="s">
        <v>7</v>
      </c>
      <c r="I11" s="139" t="s">
        <v>7</v>
      </c>
      <c r="J11" s="112" t="s">
        <v>7</v>
      </c>
      <c r="K11" s="113" t="s">
        <v>7</v>
      </c>
      <c r="L11" s="114" t="s">
        <v>7</v>
      </c>
      <c r="M11" s="115" t="s">
        <v>7</v>
      </c>
      <c r="N11" s="139" t="s">
        <v>7</v>
      </c>
      <c r="O11" s="112" t="s">
        <v>7</v>
      </c>
      <c r="P11" s="113" t="s">
        <v>7</v>
      </c>
      <c r="Q11" s="114" t="s">
        <v>7</v>
      </c>
    </row>
    <row r="12" spans="2:17">
      <c r="B12" s="96"/>
      <c r="C12" s="97" t="s">
        <v>3</v>
      </c>
      <c r="D12" s="98"/>
      <c r="E12" s="116" t="s">
        <v>74</v>
      </c>
      <c r="F12" s="117" t="s">
        <v>74</v>
      </c>
      <c r="G12" s="118" t="s">
        <v>74</v>
      </c>
      <c r="H12" s="119" t="s">
        <v>74</v>
      </c>
      <c r="I12" s="140" t="s">
        <v>74</v>
      </c>
      <c r="J12" s="116" t="s">
        <v>74</v>
      </c>
      <c r="K12" s="117" t="s">
        <v>74</v>
      </c>
      <c r="L12" s="118" t="s">
        <v>74</v>
      </c>
      <c r="M12" s="119" t="s">
        <v>74</v>
      </c>
      <c r="N12" s="140" t="s">
        <v>74</v>
      </c>
      <c r="O12" s="116" t="s">
        <v>74</v>
      </c>
      <c r="P12" s="117" t="s">
        <v>74</v>
      </c>
      <c r="Q12" s="118" t="s">
        <v>74</v>
      </c>
    </row>
    <row r="13" spans="2:17">
      <c r="B13" s="96"/>
      <c r="C13" s="97" t="s">
        <v>28</v>
      </c>
      <c r="D13" s="98"/>
      <c r="E13" s="120">
        <v>2011</v>
      </c>
      <c r="F13" s="121">
        <f>E13+1</f>
        <v>2012</v>
      </c>
      <c r="G13" s="122">
        <f t="shared" ref="G13:Q13" si="0">F13+1</f>
        <v>2013</v>
      </c>
      <c r="H13" s="123">
        <f t="shared" si="0"/>
        <v>2014</v>
      </c>
      <c r="I13" s="141">
        <f t="shared" si="0"/>
        <v>2015</v>
      </c>
      <c r="J13" s="120">
        <f t="shared" si="0"/>
        <v>2016</v>
      </c>
      <c r="K13" s="121">
        <f t="shared" si="0"/>
        <v>2017</v>
      </c>
      <c r="L13" s="122">
        <f t="shared" si="0"/>
        <v>2018</v>
      </c>
      <c r="M13" s="123">
        <f t="shared" si="0"/>
        <v>2019</v>
      </c>
      <c r="N13" s="141">
        <f t="shared" si="0"/>
        <v>2020</v>
      </c>
      <c r="O13" s="120">
        <f t="shared" si="0"/>
        <v>2021</v>
      </c>
      <c r="P13" s="121">
        <f t="shared" si="0"/>
        <v>2022</v>
      </c>
      <c r="Q13" s="122">
        <f t="shared" si="0"/>
        <v>2023</v>
      </c>
    </row>
    <row r="14" spans="2:17">
      <c r="B14" s="96"/>
      <c r="C14" s="96"/>
      <c r="D14" s="98"/>
      <c r="E14" s="124"/>
      <c r="F14" s="124"/>
      <c r="G14" s="124"/>
      <c r="H14" s="124"/>
      <c r="I14" s="124"/>
      <c r="J14" s="124"/>
      <c r="K14" s="124"/>
      <c r="L14" s="124"/>
      <c r="O14" s="124"/>
      <c r="P14" s="124"/>
      <c r="Q14" s="124"/>
    </row>
    <row r="15" spans="2:17">
      <c r="B15" s="96"/>
      <c r="C15" s="96"/>
      <c r="D15" s="98"/>
      <c r="E15" s="124"/>
      <c r="F15" s="124"/>
      <c r="G15" s="124"/>
      <c r="H15" s="124"/>
      <c r="I15" s="124"/>
      <c r="J15" s="124"/>
      <c r="K15" s="124"/>
      <c r="L15" s="124"/>
      <c r="M15" s="124"/>
      <c r="O15" s="124"/>
      <c r="P15" s="124"/>
      <c r="Q15" s="124"/>
    </row>
    <row r="16" spans="2:17">
      <c r="B16" s="125" t="s">
        <v>29</v>
      </c>
      <c r="C16" s="125" t="s">
        <v>30</v>
      </c>
      <c r="D16" s="126" t="s">
        <v>103</v>
      </c>
      <c r="E16" s="127" t="s">
        <v>104</v>
      </c>
      <c r="F16" s="127" t="s">
        <v>105</v>
      </c>
      <c r="G16" s="127" t="s">
        <v>106</v>
      </c>
      <c r="H16" s="127" t="s">
        <v>107</v>
      </c>
      <c r="I16" s="127" t="s">
        <v>108</v>
      </c>
      <c r="J16" s="127" t="s">
        <v>109</v>
      </c>
      <c r="K16" s="127" t="s">
        <v>110</v>
      </c>
      <c r="L16" s="127" t="s">
        <v>111</v>
      </c>
      <c r="M16" s="127" t="s">
        <v>112</v>
      </c>
      <c r="N16" s="127" t="s">
        <v>117</v>
      </c>
      <c r="O16" s="127" t="s">
        <v>119</v>
      </c>
      <c r="P16" s="127" t="s">
        <v>120</v>
      </c>
      <c r="Q16" s="127" t="s">
        <v>121</v>
      </c>
    </row>
    <row r="17" spans="2:17" hidden="1">
      <c r="B17" s="128">
        <v>1</v>
      </c>
      <c r="C17" s="129" t="s">
        <v>31</v>
      </c>
      <c r="D17" s="98"/>
      <c r="E17" s="143">
        <f>(Homicides!E17/Population!K17)*100000</f>
        <v>25.085251515247776</v>
      </c>
      <c r="F17" s="143">
        <f>(Homicides!F17/Population!L17)*100000</f>
        <v>20.322963986638186</v>
      </c>
      <c r="G17" s="143">
        <f>(Homicides!G17/Population!M17)*100000</f>
        <v>17.575019487595139</v>
      </c>
      <c r="H17" s="143">
        <f>(Homicides!H17/Population!N17)*100000</f>
        <v>25.203420288548429</v>
      </c>
      <c r="I17" s="143">
        <f>(Homicides!I17/Population!O17)*100000</f>
        <v>21.393345554239733</v>
      </c>
      <c r="J17" s="143">
        <f>(Homicides!J17/Population!P17)*100000</f>
        <v>23.092696860285219</v>
      </c>
      <c r="K17" s="143">
        <f>(Homicides!K17/Population!Q17)*100000</f>
        <v>24.68346800812067</v>
      </c>
      <c r="L17" s="143">
        <f>(Homicides!L17/Population!R17)*100000</f>
        <v>27.046791892370731</v>
      </c>
      <c r="M17" s="143">
        <f>(Homicides!M17/Population!S17)*100000</f>
        <v>24.915523644286342</v>
      </c>
      <c r="N17" s="143">
        <f>(Homicides!N17/Population!T17)*100000</f>
        <v>19.661316272460201</v>
      </c>
      <c r="O17" s="143">
        <f>(Homicides!O17/Population!U17)*100000</f>
        <v>19.999266402455106</v>
      </c>
      <c r="P17" s="143">
        <f>(Homicides!P17/Population!V17)*100000</f>
        <v>19.883496192647485</v>
      </c>
      <c r="Q17" s="143">
        <f>(Homicides!Q17/Population!W17)*100000</f>
        <v>21.244220012561065</v>
      </c>
    </row>
    <row r="18" spans="2:17" hidden="1">
      <c r="B18" s="128">
        <v>2</v>
      </c>
      <c r="C18" s="129" t="s">
        <v>32</v>
      </c>
      <c r="D18" s="98"/>
      <c r="E18" s="143">
        <f>(Homicides!E18/Population!K18)*100000</f>
        <v>26.555551609708363</v>
      </c>
      <c r="F18" s="143">
        <f>(Homicides!F18/Population!L18)*100000</f>
        <v>30.273485836497851</v>
      </c>
      <c r="G18" s="143">
        <f>(Homicides!G18/Population!M18)*100000</f>
        <v>34.455413872302707</v>
      </c>
      <c r="H18" s="143">
        <f>(Homicides!H18/Population!N18)*100000</f>
        <v>42.548873082210108</v>
      </c>
      <c r="I18" s="143">
        <f>(Homicides!I18/Population!O18)*100000</f>
        <v>43.852027772713051</v>
      </c>
      <c r="J18" s="143">
        <f>(Homicides!J18/Population!P18)*100000</f>
        <v>53.183198742980871</v>
      </c>
      <c r="K18" s="143">
        <f>(Homicides!K18/Population!Q18)*100000</f>
        <v>83.836950354512496</v>
      </c>
      <c r="L18" s="143">
        <f>(Homicides!L18/Population!R18)*100000</f>
        <v>106.38864477643737</v>
      </c>
      <c r="M18" s="143">
        <f>(Homicides!M18/Population!S18)*100000</f>
        <v>100.9751227773129</v>
      </c>
      <c r="N18" s="143">
        <f>(Homicides!N18/Population!T18)*100000</f>
        <v>100.74573960640872</v>
      </c>
      <c r="O18" s="143">
        <f>(Homicides!O18/Population!U18)*100000</f>
        <v>102.78537273872179</v>
      </c>
      <c r="P18" s="143">
        <f>(Homicides!P18/Population!V18)*100000</f>
        <v>94.683040758869367</v>
      </c>
      <c r="Q18" s="143">
        <f>(Homicides!Q18/Population!W18)*100000</f>
        <v>82.678430112750434</v>
      </c>
    </row>
    <row r="19" spans="2:17" hidden="1">
      <c r="B19" s="128">
        <v>3</v>
      </c>
      <c r="C19" s="129" t="s">
        <v>33</v>
      </c>
      <c r="D19" s="98"/>
      <c r="E19" s="143">
        <f>(Homicides!E19/Population!K19)*100000</f>
        <v>15.59624442434262</v>
      </c>
      <c r="F19" s="143">
        <f>(Homicides!F19/Population!L19)*100000</f>
        <v>15.696663884656319</v>
      </c>
      <c r="G19" s="143">
        <f>(Homicides!G19/Population!M19)*100000</f>
        <v>16.708406393499867</v>
      </c>
      <c r="H19" s="143">
        <f>(Homicides!H19/Population!N19)*100000</f>
        <v>20.226011764487577</v>
      </c>
      <c r="I19" s="143">
        <f>(Homicides!I19/Population!O19)*100000</f>
        <v>36.544856538711187</v>
      </c>
      <c r="J19" s="143">
        <f>(Homicides!J19/Population!P19)*100000</f>
        <v>48.729975025887796</v>
      </c>
      <c r="K19" s="143">
        <f>(Homicides!K19/Population!Q19)*100000</f>
        <v>118.47510740546355</v>
      </c>
      <c r="L19" s="143">
        <f>(Homicides!L19/Population!R19)*100000</f>
        <v>41.392483871350805</v>
      </c>
      <c r="M19" s="143">
        <f>(Homicides!M19/Population!S19)*100000</f>
        <v>27.682517350424849</v>
      </c>
      <c r="N19" s="143">
        <f>(Homicides!N19/Population!T19)*100000</f>
        <v>19.016711324763342</v>
      </c>
      <c r="O19" s="143">
        <f>(Homicides!O19/Population!U19)*100000</f>
        <v>19.015477400778884</v>
      </c>
      <c r="P19" s="143">
        <f>(Homicides!P19/Population!V19)*100000</f>
        <v>17.209996966373414</v>
      </c>
      <c r="Q19" s="143">
        <f>(Homicides!Q19/Population!W19)*100000</f>
        <v>16.174420368891294</v>
      </c>
    </row>
    <row r="20" spans="2:17" hidden="1">
      <c r="B20" s="128">
        <v>4</v>
      </c>
      <c r="C20" s="129" t="s">
        <v>34</v>
      </c>
      <c r="D20" s="98"/>
      <c r="E20" s="143">
        <f>(Homicides!E20/Population!K20)*100000</f>
        <v>18.80314827379264</v>
      </c>
      <c r="F20" s="143">
        <f>(Homicides!F20/Population!L20)*100000</f>
        <v>19.718001765377348</v>
      </c>
      <c r="G20" s="143">
        <f>(Homicides!G20/Population!M20)*100000</f>
        <v>20.630417366896161</v>
      </c>
      <c r="H20" s="143">
        <f>(Homicides!H20/Population!N20)*100000</f>
        <v>22.232439397697505</v>
      </c>
      <c r="I20" s="143">
        <f>(Homicides!I20/Population!O20)*100000</f>
        <v>18.442653928134117</v>
      </c>
      <c r="J20" s="143">
        <f>(Homicides!J20/Population!P20)*100000</f>
        <v>25.28734606328084</v>
      </c>
      <c r="K20" s="143">
        <f>(Homicides!K20/Population!Q20)*100000</f>
        <v>21.125813823964357</v>
      </c>
      <c r="L20" s="143">
        <f>(Homicides!L20/Population!R20)*100000</f>
        <v>23.522285895743348</v>
      </c>
      <c r="M20" s="143">
        <f>(Homicides!M20/Population!S20)*100000</f>
        <v>19.672785371316799</v>
      </c>
      <c r="N20" s="143">
        <f>(Homicides!N20/Population!T20)*100000</f>
        <v>16.901416068243861</v>
      </c>
      <c r="O20" s="143">
        <f>(Homicides!O20/Population!U20)*100000</f>
        <v>23.658284496818688</v>
      </c>
      <c r="P20" s="143">
        <f>(Homicides!P20/Population!V20)*100000</f>
        <v>27.840657768063902</v>
      </c>
      <c r="Q20" s="143">
        <f>(Homicides!Q20/Population!W20)*100000</f>
        <v>29.723338295914086</v>
      </c>
    </row>
    <row r="21" spans="2:17">
      <c r="B21" s="128">
        <v>5</v>
      </c>
      <c r="C21" s="129" t="s">
        <v>35</v>
      </c>
      <c r="D21" s="98"/>
      <c r="E21" s="143">
        <f>(Homicides!E21/Population!K21)*100000</f>
        <v>43.592099600113912</v>
      </c>
      <c r="F21" s="143">
        <f>(Homicides!F21/Population!L21)*100000</f>
        <v>47.802571317915536</v>
      </c>
      <c r="G21" s="143">
        <f>(Homicides!G21/Population!M21)*100000</f>
        <v>41.631059229403824</v>
      </c>
      <c r="H21" s="143">
        <f>(Homicides!H21/Population!N21)*100000</f>
        <v>32.033814948227509</v>
      </c>
      <c r="I21" s="143">
        <f>(Homicides!I21/Population!O21)*100000</f>
        <v>24.272561037121157</v>
      </c>
      <c r="J21" s="143">
        <f>(Homicides!J21/Population!P21)*100000</f>
        <v>21.173276640333576</v>
      </c>
      <c r="K21" s="143">
        <f>(Homicides!K21/Population!Q21)*100000</f>
        <v>20.763506232690837</v>
      </c>
      <c r="L21" s="143">
        <f>(Homicides!L21/Population!R21)*100000</f>
        <v>20.736482300232232</v>
      </c>
      <c r="M21" s="143">
        <f>(Homicides!M21/Population!S21)*100000</f>
        <v>19.264675874883057</v>
      </c>
      <c r="N21" s="143">
        <f>(Homicides!N21/Population!T21)*100000</f>
        <v>16.44335086893577</v>
      </c>
      <c r="O21" s="143">
        <f>(Homicides!O21/Population!U21)*100000</f>
        <v>14.990356073794821</v>
      </c>
      <c r="P21" s="143">
        <f>(Homicides!P21/Population!V21)*100000</f>
        <v>15.749639181458994</v>
      </c>
      <c r="Q21" s="143">
        <f>(Homicides!Q21/Population!W21)*100000</f>
        <v>15.761404016820208</v>
      </c>
    </row>
    <row r="22" spans="2:17" hidden="1">
      <c r="B22" s="128">
        <v>6</v>
      </c>
      <c r="C22" s="129" t="s">
        <v>36</v>
      </c>
      <c r="D22" s="98"/>
      <c r="E22" s="143">
        <f>(Homicides!E22/Population!K22)*100000</f>
        <v>46.448144644091094</v>
      </c>
      <c r="F22" s="143">
        <f>(Homicides!F22/Population!L22)*100000</f>
        <v>72.055971709950953</v>
      </c>
      <c r="G22" s="143">
        <f>(Homicides!G22/Population!M22)*100000</f>
        <v>45.06417472289241</v>
      </c>
      <c r="H22" s="143">
        <f>(Homicides!H22/Population!N22)*100000</f>
        <v>28.673109683077808</v>
      </c>
      <c r="I22" s="143">
        <f>(Homicides!I22/Population!O22)*100000</f>
        <v>41.619684093763468</v>
      </c>
      <c r="J22" s="143">
        <f>(Homicides!J22/Population!P22)*100000</f>
        <v>112.00558761315911</v>
      </c>
      <c r="K22" s="143">
        <f>(Homicides!K22/Population!Q22)*100000</f>
        <v>141.35648751410446</v>
      </c>
      <c r="L22" s="143">
        <f>(Homicides!L22/Population!R22)*100000</f>
        <v>128.20913724631791</v>
      </c>
      <c r="M22" s="143">
        <f>(Homicides!M22/Population!S22)*100000</f>
        <v>133.42904192880971</v>
      </c>
      <c r="N22" s="143">
        <f>(Homicides!N22/Population!T22)*100000</f>
        <v>110.99484141444873</v>
      </c>
      <c r="O22" s="143">
        <f>(Homicides!O22/Population!U22)*100000</f>
        <v>101.3707798727017</v>
      </c>
      <c r="P22" s="143">
        <f>(Homicides!P22/Population!V22)*100000</f>
        <v>145.16791457365809</v>
      </c>
      <c r="Q22" s="143">
        <f>(Homicides!Q22/Population!W22)*100000</f>
        <v>151.61821452864854</v>
      </c>
    </row>
    <row r="23" spans="2:17" hidden="1">
      <c r="B23" s="128">
        <v>7</v>
      </c>
      <c r="C23" s="129" t="s">
        <v>37</v>
      </c>
      <c r="D23" s="98"/>
      <c r="E23" s="143">
        <f>(Homicides!E23/Population!K23)*100000</f>
        <v>46.402933848239087</v>
      </c>
      <c r="F23" s="143">
        <f>(Homicides!F23/Population!L23)*100000</f>
        <v>44.930378817165966</v>
      </c>
      <c r="G23" s="143">
        <f>(Homicides!G23/Population!M23)*100000</f>
        <v>44.342302858202409</v>
      </c>
      <c r="H23" s="143">
        <f>(Homicides!H23/Population!N23)*100000</f>
        <v>44.410653067162194</v>
      </c>
      <c r="I23" s="143">
        <f>(Homicides!I23/Population!O23)*100000</f>
        <v>42.94834433862119</v>
      </c>
      <c r="J23" s="143">
        <f>(Homicides!J23/Population!P23)*100000</f>
        <v>40.254840830974928</v>
      </c>
      <c r="K23" s="143">
        <f>(Homicides!K23/Population!Q23)*100000</f>
        <v>35.968742070024526</v>
      </c>
      <c r="L23" s="143">
        <f>(Homicides!L23/Population!R23)*100000</f>
        <v>33.506976796934062</v>
      </c>
      <c r="M23" s="143">
        <f>(Homicides!M23/Population!S23)*100000</f>
        <v>30.384109564192098</v>
      </c>
      <c r="N23" s="143">
        <f>(Homicides!N23/Population!T23)*100000</f>
        <v>26.737104545258848</v>
      </c>
      <c r="O23" s="143">
        <f>(Homicides!O23/Population!U23)*100000</f>
        <v>28.449902819638883</v>
      </c>
      <c r="P23" s="143">
        <f>(Homicides!P23/Population!V23)*100000</f>
        <v>27.106936632537344</v>
      </c>
      <c r="Q23" s="143">
        <f>(Homicides!Q23/Population!W23)*100000</f>
        <v>30.611278296183716</v>
      </c>
    </row>
    <row r="24" spans="2:17" hidden="1">
      <c r="B24" s="128">
        <v>8</v>
      </c>
      <c r="C24" s="129" t="s">
        <v>38</v>
      </c>
      <c r="D24" s="98"/>
      <c r="E24" s="143">
        <f>(Homicides!E24/Population!K24)*100000</f>
        <v>136.14445788655547</v>
      </c>
      <c r="F24" s="143">
        <f>(Homicides!F24/Population!L24)*100000</f>
        <v>91.0111860420634</v>
      </c>
      <c r="G24" s="143">
        <f>(Homicides!G24/Population!M24)*100000</f>
        <v>66.125913309797724</v>
      </c>
      <c r="H24" s="143">
        <f>(Homicides!H24/Population!N24)*100000</f>
        <v>51.856911392146557</v>
      </c>
      <c r="I24" s="143">
        <f>(Homicides!I24/Population!O24)*100000</f>
        <v>45.769831843915618</v>
      </c>
      <c r="J24" s="143">
        <f>(Homicides!J24/Population!P24)*100000</f>
        <v>55.328942544809472</v>
      </c>
      <c r="K24" s="143">
        <f>(Homicides!K24/Population!Q24)*100000</f>
        <v>67.321097428607715</v>
      </c>
      <c r="L24" s="143">
        <f>(Homicides!L24/Population!R24)*100000</f>
        <v>74.493559156135845</v>
      </c>
      <c r="M24" s="143">
        <f>(Homicides!M24/Population!S24)*100000</f>
        <v>84.703373275286637</v>
      </c>
      <c r="N24" s="143">
        <f>(Homicides!N24/Population!T24)*100000</f>
        <v>86.045546157289408</v>
      </c>
      <c r="O24" s="143">
        <f>(Homicides!O24/Population!U24)*100000</f>
        <v>79.427053991127821</v>
      </c>
      <c r="P24" s="143">
        <f>(Homicides!P24/Population!V24)*100000</f>
        <v>67.438238828897454</v>
      </c>
      <c r="Q24" s="143">
        <f>(Homicides!Q24/Population!W24)*100000</f>
        <v>66.986933432526328</v>
      </c>
    </row>
    <row r="25" spans="2:17" hidden="1">
      <c r="B25" s="128">
        <v>9</v>
      </c>
      <c r="C25" s="129" t="s">
        <v>39</v>
      </c>
      <c r="D25" s="98"/>
      <c r="E25" s="143">
        <f>(Homicides!E25/Population!K25)*100000</f>
        <v>20.818808649125003</v>
      </c>
      <c r="F25" s="143">
        <f>(Homicides!F25/Population!L25)*100000</f>
        <v>20.558852662515331</v>
      </c>
      <c r="G25" s="143">
        <f>(Homicides!G25/Population!M25)*100000</f>
        <v>19.608413027111713</v>
      </c>
      <c r="H25" s="143">
        <f>(Homicides!H25/Population!N25)*100000</f>
        <v>19.172131495435515</v>
      </c>
      <c r="I25" s="143">
        <f>(Homicides!I25/Population!O25)*100000</f>
        <v>21.50634306063963</v>
      </c>
      <c r="J25" s="143">
        <f>(Homicides!J25/Population!P25)*100000</f>
        <v>21.249812930381594</v>
      </c>
      <c r="K25" s="143">
        <f>(Homicides!K25/Population!Q25)*100000</f>
        <v>23.970500631602643</v>
      </c>
      <c r="L25" s="143">
        <f>(Homicides!L25/Population!R25)*100000</f>
        <v>25.649917118863563</v>
      </c>
      <c r="M25" s="143">
        <f>(Homicides!M25/Population!S25)*100000</f>
        <v>26.131910194640422</v>
      </c>
      <c r="N25" s="143">
        <f>(Homicides!N25/Population!T25)*100000</f>
        <v>23.01873354407762</v>
      </c>
      <c r="O25" s="143">
        <f>(Homicides!O25/Population!U25)*100000</f>
        <v>19.800255515820712</v>
      </c>
      <c r="P25" s="143">
        <f>(Homicides!P25/Population!V25)*100000</f>
        <v>18.635820931946345</v>
      </c>
      <c r="Q25" s="143">
        <f>(Homicides!Q25/Population!W25)*100000</f>
        <v>18.400092581518464</v>
      </c>
    </row>
    <row r="26" spans="2:17" hidden="1">
      <c r="B26" s="128">
        <v>10</v>
      </c>
      <c r="C26" s="129" t="s">
        <v>40</v>
      </c>
      <c r="D26" s="98"/>
      <c r="E26" s="143">
        <f>(Homicides!E26/Population!K26)*100000</f>
        <v>82.152083549540407</v>
      </c>
      <c r="F26" s="143">
        <f>(Homicides!F26/Population!L26)*100000</f>
        <v>71.981565240694195</v>
      </c>
      <c r="G26" s="143">
        <f>(Homicides!G26/Population!M26)*100000</f>
        <v>58.723235681356535</v>
      </c>
      <c r="H26" s="143">
        <f>(Homicides!H26/Population!N26)*100000</f>
        <v>46.552810055406972</v>
      </c>
      <c r="I26" s="143">
        <f>(Homicides!I26/Population!O26)*100000</f>
        <v>37.235224522398191</v>
      </c>
      <c r="J26" s="143">
        <f>(Homicides!J26/Population!P26)*100000</f>
        <v>34.727733821608254</v>
      </c>
      <c r="K26" s="143">
        <f>(Homicides!K26/Population!Q26)*100000</f>
        <v>33.075734612065737</v>
      </c>
      <c r="L26" s="143">
        <f>(Homicides!L26/Population!R26)*100000</f>
        <v>29.673590504451038</v>
      </c>
      <c r="M26" s="143">
        <f>(Homicides!M26/Population!S26)*100000</f>
        <v>26.51763988762178</v>
      </c>
      <c r="N26" s="143">
        <f>(Homicides!N26/Population!T26)*100000</f>
        <v>22.512241894729716</v>
      </c>
      <c r="O26" s="143">
        <f>(Homicides!O26/Population!U26)*100000</f>
        <v>25.80163782533721</v>
      </c>
      <c r="P26" s="143">
        <f>(Homicides!P26/Population!V26)*100000</f>
        <v>24.623107056249896</v>
      </c>
      <c r="Q26" s="143">
        <f>(Homicides!Q26/Population!W26)*100000</f>
        <v>20.057346686239796</v>
      </c>
    </row>
    <row r="27" spans="2:17" hidden="1">
      <c r="B27" s="128">
        <v>11</v>
      </c>
      <c r="C27" s="129" t="s">
        <v>41</v>
      </c>
      <c r="D27" s="98"/>
      <c r="E27" s="143">
        <f>(Homicides!E27/Population!K27)*100000</f>
        <v>34.336718064907942</v>
      </c>
      <c r="F27" s="143">
        <f>(Homicides!F27/Population!L27)*100000</f>
        <v>43.44653569578513</v>
      </c>
      <c r="G27" s="143">
        <f>(Homicides!G27/Population!M27)*100000</f>
        <v>45.882274426054458</v>
      </c>
      <c r="H27" s="143">
        <f>(Homicides!H27/Population!N27)*100000</f>
        <v>49.290004813794695</v>
      </c>
      <c r="I27" s="143">
        <f>(Homicides!I27/Population!O27)*100000</f>
        <v>53.567973186721893</v>
      </c>
      <c r="J27" s="143">
        <f>(Homicides!J27/Population!P27)*100000</f>
        <v>55.904061194409934</v>
      </c>
      <c r="K27" s="143">
        <f>(Homicides!K27/Population!Q27)*100000</f>
        <v>72.051073076809047</v>
      </c>
      <c r="L27" s="143">
        <f>(Homicides!L27/Population!R27)*100000</f>
        <v>91.166938929127255</v>
      </c>
      <c r="M27" s="143">
        <f>(Homicides!M27/Population!S27)*100000</f>
        <v>93.376169375099863</v>
      </c>
      <c r="N27" s="143">
        <f>(Homicides!N27/Population!T27)*100000</f>
        <v>102.04058536191897</v>
      </c>
      <c r="O27" s="143">
        <f>(Homicides!O27/Population!U27)*100000</f>
        <v>74.401532796147436</v>
      </c>
      <c r="P27" s="143">
        <f>(Homicides!P27/Population!V27)*100000</f>
        <v>69.292283439556016</v>
      </c>
      <c r="Q27" s="143">
        <f>(Homicides!Q27/Population!W27)*100000</f>
        <v>71.1742943144436</v>
      </c>
    </row>
    <row r="28" spans="2:17" hidden="1">
      <c r="B28" s="128">
        <v>12</v>
      </c>
      <c r="C28" s="129" t="s">
        <v>42</v>
      </c>
      <c r="D28" s="98"/>
      <c r="E28" s="143">
        <f>(Homicides!E28/Population!K28)*100000</f>
        <v>106.54030558108811</v>
      </c>
      <c r="F28" s="143">
        <f>(Homicides!F28/Population!L28)*100000</f>
        <v>107.2726493695687</v>
      </c>
      <c r="G28" s="143">
        <f>(Homicides!G28/Population!M28)*100000</f>
        <v>99.706173902092473</v>
      </c>
      <c r="H28" s="143">
        <f>(Homicides!H28/Population!N28)*100000</f>
        <v>84.92764334873911</v>
      </c>
      <c r="I28" s="143">
        <f>(Homicides!I28/Population!O28)*100000</f>
        <v>104.22741334133866</v>
      </c>
      <c r="J28" s="143">
        <f>(Homicides!J28/Population!P28)*100000</f>
        <v>109.54703353133371</v>
      </c>
      <c r="K28" s="143">
        <f>(Homicides!K28/Population!Q28)*100000</f>
        <v>108.10539771111425</v>
      </c>
      <c r="L28" s="143">
        <f>(Homicides!L28/Population!R28)*100000</f>
        <v>101.88402047909581</v>
      </c>
      <c r="M28" s="143">
        <f>(Homicides!M28/Population!S28)*100000</f>
        <v>74.842538600495644</v>
      </c>
      <c r="N28" s="143">
        <f>(Homicides!N28/Population!T28)*100000</f>
        <v>53.461274845784786</v>
      </c>
      <c r="O28" s="143">
        <f>(Homicides!O28/Population!U28)*100000</f>
        <v>56.03566492608347</v>
      </c>
      <c r="P28" s="143">
        <f>(Homicides!P28/Population!V28)*100000</f>
        <v>57.227352798330948</v>
      </c>
      <c r="Q28" s="143">
        <f>(Homicides!Q28/Population!W28)*100000</f>
        <v>65.289883165284863</v>
      </c>
    </row>
    <row r="29" spans="2:17" hidden="1">
      <c r="B29" s="128">
        <v>13</v>
      </c>
      <c r="C29" s="129" t="s">
        <v>43</v>
      </c>
      <c r="D29" s="98"/>
      <c r="E29" s="143">
        <f>(Homicides!E29/Population!K29)*100000</f>
        <v>18.170553418243529</v>
      </c>
      <c r="F29" s="143">
        <f>(Homicides!F29/Population!L29)*100000</f>
        <v>33.889436070304228</v>
      </c>
      <c r="G29" s="143">
        <f>(Homicides!G29/Population!M29)*100000</f>
        <v>38.192005232489223</v>
      </c>
      <c r="H29" s="143">
        <f>(Homicides!H29/Population!N29)*100000</f>
        <v>33.96570292436418</v>
      </c>
      <c r="I29" s="143">
        <f>(Homicides!I29/Population!O29)*100000</f>
        <v>29.340051649307512</v>
      </c>
      <c r="J29" s="143">
        <f>(Homicides!J29/Population!P29)*100000</f>
        <v>29.481132075471695</v>
      </c>
      <c r="K29" s="143">
        <f>(Homicides!K29/Population!Q29)*100000</f>
        <v>31.418105357700785</v>
      </c>
      <c r="L29" s="143">
        <f>(Homicides!L29/Population!R29)*100000</f>
        <v>31.682918362838841</v>
      </c>
      <c r="M29" s="143">
        <f>(Homicides!M29/Population!S29)*100000</f>
        <v>27.356611920582029</v>
      </c>
      <c r="N29" s="143">
        <f>(Homicides!N29/Population!T29)*100000</f>
        <v>22.648006549251498</v>
      </c>
      <c r="O29" s="143">
        <f>(Homicides!O29/Population!U29)*100000</f>
        <v>21.728808693416365</v>
      </c>
      <c r="P29" s="143">
        <f>(Homicides!P29/Population!V29)*100000</f>
        <v>21.77583476929005</v>
      </c>
      <c r="Q29" s="143">
        <f>(Homicides!Q29/Population!W29)*100000</f>
        <v>14.829538359072556</v>
      </c>
    </row>
    <row r="30" spans="2:17" hidden="1">
      <c r="B30" s="128">
        <v>14</v>
      </c>
      <c r="C30" s="129" t="s">
        <v>44</v>
      </c>
      <c r="D30" s="98"/>
      <c r="E30" s="143">
        <f>(Homicides!E30/Population!K30)*100000</f>
        <v>34.543256338233022</v>
      </c>
      <c r="F30" s="143">
        <f>(Homicides!F30/Population!L30)*100000</f>
        <v>33.134293307918377</v>
      </c>
      <c r="G30" s="143">
        <f>(Homicides!G30/Population!M30)*100000</f>
        <v>31.197018456378956</v>
      </c>
      <c r="H30" s="143">
        <f>(Homicides!H30/Population!N30)*100000</f>
        <v>28.255276606344925</v>
      </c>
      <c r="I30" s="143">
        <f>(Homicides!I30/Population!O30)*100000</f>
        <v>29.340175675525725</v>
      </c>
      <c r="J30" s="143">
        <f>(Homicides!J30/Population!P30)*100000</f>
        <v>33.314634324123936</v>
      </c>
      <c r="K30" s="143">
        <f>(Homicides!K30/Population!Q30)*100000</f>
        <v>33.563068556967181</v>
      </c>
      <c r="L30" s="143">
        <f>(Homicides!L30/Population!R30)*100000</f>
        <v>43.138647613429562</v>
      </c>
      <c r="M30" s="143">
        <f>(Homicides!M30/Population!S30)*100000</f>
        <v>42.527479381497017</v>
      </c>
      <c r="N30" s="143">
        <f>(Homicides!N30/Population!T30)*100000</f>
        <v>39.92312724845246</v>
      </c>
      <c r="O30" s="143">
        <f>(Homicides!O30/Population!U30)*100000</f>
        <v>40.974836698294013</v>
      </c>
      <c r="P30" s="143">
        <f>(Homicides!P30/Population!V30)*100000</f>
        <v>38.582555261367752</v>
      </c>
      <c r="Q30" s="143">
        <f>(Homicides!Q30/Population!W30)*100000</f>
        <v>35.376784497169226</v>
      </c>
    </row>
    <row r="31" spans="2:17" hidden="1">
      <c r="B31" s="128">
        <v>15</v>
      </c>
      <c r="C31" s="129" t="s">
        <v>45</v>
      </c>
      <c r="D31" s="98"/>
      <c r="E31" s="143">
        <f>(Homicides!E31/Population!K31)*100000</f>
        <v>23.652526056292508</v>
      </c>
      <c r="F31" s="143">
        <f>(Homicides!F31/Population!L31)*100000</f>
        <v>31.156610537535894</v>
      </c>
      <c r="G31" s="143">
        <f>(Homicides!G31/Population!M31)*100000</f>
        <v>31.614896302175033</v>
      </c>
      <c r="H31" s="143">
        <f>(Homicides!H31/Population!N31)*100000</f>
        <v>31.70966942196349</v>
      </c>
      <c r="I31" s="143">
        <f>(Homicides!I31/Population!O31)*100000</f>
        <v>24.567496882565965</v>
      </c>
      <c r="J31" s="143">
        <f>(Homicides!J31/Population!P31)*100000</f>
        <v>22.855251875545576</v>
      </c>
      <c r="K31" s="143">
        <f>(Homicides!K31/Population!Q31)*100000</f>
        <v>25.131952217175215</v>
      </c>
      <c r="L31" s="143">
        <f>(Homicides!L31/Population!R31)*100000</f>
        <v>25.402854783705433</v>
      </c>
      <c r="M31" s="143">
        <f>(Homicides!M31/Population!S31)*100000</f>
        <v>26.089340707184508</v>
      </c>
      <c r="N31" s="143">
        <f>(Homicides!N31/Population!T31)*100000</f>
        <v>26.781867511265851</v>
      </c>
      <c r="O31" s="143">
        <f>(Homicides!O31/Population!U31)*100000</f>
        <v>27.049343099385574</v>
      </c>
      <c r="P31" s="143">
        <f>(Homicides!P31/Population!V31)*100000</f>
        <v>27.349095666929454</v>
      </c>
      <c r="Q31" s="143">
        <f>(Homicides!Q31/Population!W31)*100000</f>
        <v>26.17089382557586</v>
      </c>
    </row>
    <row r="32" spans="2:17" hidden="1">
      <c r="B32" s="128">
        <v>16</v>
      </c>
      <c r="C32" s="129" t="s">
        <v>46</v>
      </c>
      <c r="D32" s="98"/>
      <c r="E32" s="143">
        <f>(Homicides!E32/Population!K32)*100000</f>
        <v>67.440611002437009</v>
      </c>
      <c r="F32" s="143">
        <f>(Homicides!F32/Population!L32)*100000</f>
        <v>67.837232169738428</v>
      </c>
      <c r="G32" s="143">
        <f>(Homicides!G32/Population!M32)*100000</f>
        <v>71.796170374397661</v>
      </c>
      <c r="H32" s="143">
        <f>(Homicides!H32/Population!N32)*100000</f>
        <v>69.528701242079535</v>
      </c>
      <c r="I32" s="143">
        <f>(Homicides!I32/Population!O32)*100000</f>
        <v>59.25830994607292</v>
      </c>
      <c r="J32" s="143">
        <f>(Homicides!J32/Population!P32)*100000</f>
        <v>68.205672328606397</v>
      </c>
      <c r="K32" s="143">
        <f>(Homicides!K32/Population!Q32)*100000</f>
        <v>65.036550541404267</v>
      </c>
      <c r="L32" s="143">
        <f>(Homicides!L32/Population!R32)*100000</f>
        <v>64.91616290932933</v>
      </c>
      <c r="M32" s="143">
        <f>(Homicides!M32/Population!S32)*100000</f>
        <v>73.170473925159612</v>
      </c>
      <c r="N32" s="143">
        <f>(Homicides!N32/Population!T32)*100000</f>
        <v>78.779185050484827</v>
      </c>
      <c r="O32" s="143">
        <f>(Homicides!O32/Population!U32)*100000</f>
        <v>85.928899296856841</v>
      </c>
      <c r="P32" s="143">
        <f>(Homicides!P32/Population!V32)*100000</f>
        <v>77.625139949777008</v>
      </c>
      <c r="Q32" s="143">
        <f>(Homicides!Q32/Population!W32)*100000</f>
        <v>68.362735310696721</v>
      </c>
    </row>
    <row r="33" spans="2:17" hidden="1">
      <c r="B33" s="128">
        <v>17</v>
      </c>
      <c r="C33" s="129" t="s">
        <v>47</v>
      </c>
      <c r="D33" s="98"/>
      <c r="E33" s="143">
        <f>(Homicides!E33/Population!K33)*100000</f>
        <v>76.9811066770243</v>
      </c>
      <c r="F33" s="143">
        <f>(Homicides!F33/Population!L33)*100000</f>
        <v>99.089764896494657</v>
      </c>
      <c r="G33" s="143">
        <f>(Homicides!G33/Population!M33)*100000</f>
        <v>81.350669727330228</v>
      </c>
      <c r="H33" s="143">
        <f>(Homicides!H33/Population!N33)*100000</f>
        <v>58.154513838407539</v>
      </c>
      <c r="I33" s="143">
        <f>(Homicides!I33/Population!O33)*100000</f>
        <v>57.318765806510115</v>
      </c>
      <c r="J33" s="143">
        <f>(Homicides!J33/Population!P33)*100000</f>
        <v>56.715160428984795</v>
      </c>
      <c r="K33" s="143">
        <f>(Homicides!K33/Population!Q33)*100000</f>
        <v>55.138061190995018</v>
      </c>
      <c r="L33" s="143">
        <f>(Homicides!L33/Population!R33)*100000</f>
        <v>65.213405795492534</v>
      </c>
      <c r="M33" s="143">
        <f>(Homicides!M33/Population!S33)*100000</f>
        <v>74.371265568581023</v>
      </c>
      <c r="N33" s="143">
        <f>(Homicides!N33/Population!T33)*100000</f>
        <v>65.407791243807537</v>
      </c>
      <c r="O33" s="143">
        <f>(Homicides!O33/Population!U33)*100000</f>
        <v>80.93991323914797</v>
      </c>
      <c r="P33" s="143">
        <f>(Homicides!P33/Population!V33)*100000</f>
        <v>83.4462454020032</v>
      </c>
      <c r="Q33" s="143">
        <f>(Homicides!Q33/Population!W33)*100000</f>
        <v>99.161753450847172</v>
      </c>
    </row>
    <row r="34" spans="2:17" hidden="1">
      <c r="B34" s="128">
        <v>18</v>
      </c>
      <c r="C34" s="129" t="s">
        <v>48</v>
      </c>
      <c r="D34" s="98"/>
      <c r="E34" s="143">
        <f>(Homicides!E34/Population!K34)*100000</f>
        <v>83.787674951025522</v>
      </c>
      <c r="F34" s="143">
        <f>(Homicides!F34/Population!L34)*100000</f>
        <v>51.171858719360557</v>
      </c>
      <c r="G34" s="143">
        <f>(Homicides!G34/Population!M34)*100000</f>
        <v>31.314087126038633</v>
      </c>
      <c r="H34" s="143">
        <f>(Homicides!H34/Population!N34)*100000</f>
        <v>21.642593530564213</v>
      </c>
      <c r="I34" s="143">
        <f>(Homicides!I34/Population!O34)*100000</f>
        <v>16.364352873335456</v>
      </c>
      <c r="J34" s="143">
        <f>(Homicides!J34/Population!P34)*100000</f>
        <v>9.177198594577586</v>
      </c>
      <c r="K34" s="143">
        <f>(Homicides!K34/Population!Q34)*100000</f>
        <v>31.391341114969183</v>
      </c>
      <c r="L34" s="143">
        <f>(Homicides!L34/Population!R34)*100000</f>
        <v>47.505737637423543</v>
      </c>
      <c r="M34" s="143">
        <f>(Homicides!M34/Population!S34)*100000</f>
        <v>28.364463762076813</v>
      </c>
      <c r="N34" s="143">
        <f>(Homicides!N34/Population!T34)*100000</f>
        <v>32.781041084888557</v>
      </c>
      <c r="O34" s="143">
        <f>(Homicides!O34/Population!U34)*100000</f>
        <v>37.380214515461411</v>
      </c>
      <c r="P34" s="143">
        <f>(Homicides!P34/Population!V34)*100000</f>
        <v>34.926294665452467</v>
      </c>
      <c r="Q34" s="143">
        <f>(Homicides!Q34/Population!W34)*100000</f>
        <v>36.514907309067276</v>
      </c>
    </row>
    <row r="35" spans="2:17">
      <c r="B35" s="128">
        <v>19</v>
      </c>
      <c r="C35" s="129" t="s">
        <v>49</v>
      </c>
      <c r="D35" s="98"/>
      <c r="E35" s="143">
        <f>(Homicides!E35/Population!K35)*100000</f>
        <v>66.40158898579503</v>
      </c>
      <c r="F35" s="143">
        <f>(Homicides!F35/Population!L35)*100000</f>
        <v>51.655213267988238</v>
      </c>
      <c r="G35" s="143">
        <f>(Homicides!G35/Population!M35)*100000</f>
        <v>31.546719784181096</v>
      </c>
      <c r="H35" s="143">
        <f>(Homicides!H35/Population!N35)*100000</f>
        <v>24.45124892044371</v>
      </c>
      <c r="I35" s="143">
        <f>(Homicides!I35/Population!O35)*100000</f>
        <v>24.083652338232859</v>
      </c>
      <c r="J35" s="143">
        <f>(Homicides!J35/Population!P35)*100000</f>
        <v>27.969648880844765</v>
      </c>
      <c r="K35" s="143">
        <f>(Homicides!K35/Population!Q35)*100000</f>
        <v>26.537501998445858</v>
      </c>
      <c r="L35" s="143">
        <f>(Homicides!L35/Population!R35)*100000</f>
        <v>30.587593734817005</v>
      </c>
      <c r="M35" s="143">
        <f>(Homicides!M35/Population!S35)*100000</f>
        <v>33.237466951009807</v>
      </c>
      <c r="N35" s="143">
        <f>(Homicides!N35/Population!T35)*100000</f>
        <v>29.458916374386575</v>
      </c>
      <c r="O35" s="143">
        <f>(Homicides!O35/Population!U35)*100000</f>
        <v>34.926379811039126</v>
      </c>
      <c r="P35" s="143">
        <f>(Homicides!P35/Population!V35)*100000</f>
        <v>40.478813341451591</v>
      </c>
      <c r="Q35" s="143">
        <f>(Homicides!Q35/Population!W35)*100000</f>
        <v>40.017975352339725</v>
      </c>
    </row>
    <row r="36" spans="2:17" hidden="1">
      <c r="B36" s="128">
        <v>20</v>
      </c>
      <c r="C36" s="129" t="s">
        <v>50</v>
      </c>
      <c r="D36" s="98"/>
      <c r="E36" s="143">
        <f>(Homicides!E36/Population!K36)*100000</f>
        <v>26.346328547372149</v>
      </c>
      <c r="F36" s="143">
        <f>(Homicides!F36/Population!L36)*100000</f>
        <v>26.570080647403703</v>
      </c>
      <c r="G36" s="143">
        <f>(Homicides!G36/Population!M36)*100000</f>
        <v>40.002404926820539</v>
      </c>
      <c r="H36" s="143">
        <f>(Homicides!H36/Population!N36)*100000</f>
        <v>47.243151928596596</v>
      </c>
      <c r="I36" s="143">
        <f>(Homicides!I36/Population!O36)*100000</f>
        <v>14.179729407956167</v>
      </c>
      <c r="J36" s="143">
        <f>(Homicides!J36/Population!P36)*100000</f>
        <v>52.902567814314615</v>
      </c>
      <c r="K36" s="143">
        <f>(Homicides!K36/Population!Q36)*100000</f>
        <v>55.751483949475336</v>
      </c>
      <c r="L36" s="143">
        <f>(Homicides!L36/Population!R36)*100000</f>
        <v>56.568687699023933</v>
      </c>
      <c r="M36" s="143">
        <f>(Homicides!M36/Population!S36)*100000</f>
        <v>59.15040397430338</v>
      </c>
      <c r="N36" s="143">
        <f>(Homicides!N36/Population!T36)*100000</f>
        <v>52.357792108839654</v>
      </c>
      <c r="O36" s="143">
        <f>(Homicides!O36/Population!U36)*100000</f>
        <v>53.5689435037553</v>
      </c>
      <c r="P36" s="143">
        <f>(Homicides!P36/Population!V36)*100000</f>
        <v>56.745490394646637</v>
      </c>
      <c r="Q36" s="143">
        <f>(Homicides!Q36/Population!W36)*100000</f>
        <v>62.386775429592362</v>
      </c>
    </row>
    <row r="37" spans="2:17" hidden="1">
      <c r="B37" s="128">
        <v>21</v>
      </c>
      <c r="C37" s="129" t="s">
        <v>51</v>
      </c>
      <c r="D37" s="98"/>
      <c r="E37" s="143">
        <f>(Homicides!E37/Population!K37)*100000</f>
        <v>31.735520210298269</v>
      </c>
      <c r="F37" s="143">
        <f>(Homicides!F37/Population!L37)*100000</f>
        <v>31.177368992897073</v>
      </c>
      <c r="G37" s="143">
        <f>(Homicides!G37/Population!M37)*100000</f>
        <v>23.170632927445517</v>
      </c>
      <c r="H37" s="143">
        <f>(Homicides!H37/Population!N37)*100000</f>
        <v>19.149213222659391</v>
      </c>
      <c r="I37" s="143">
        <f>(Homicides!I37/Population!O37)*100000</f>
        <v>25.553350208664607</v>
      </c>
      <c r="J37" s="143">
        <f>(Homicides!J37/Population!P37)*100000</f>
        <v>24.822927744084989</v>
      </c>
      <c r="K37" s="143">
        <f>(Homicides!K37/Population!Q37)*100000</f>
        <v>33.382489747447707</v>
      </c>
      <c r="L37" s="143">
        <f>(Homicides!L37/Population!R37)*100000</f>
        <v>39.293719284109386</v>
      </c>
      <c r="M37" s="143">
        <f>(Homicides!M37/Population!S37)*100000</f>
        <v>33.502246168898431</v>
      </c>
      <c r="N37" s="143">
        <f>(Homicides!N37/Population!T37)*100000</f>
        <v>25.0413333997049</v>
      </c>
      <c r="O37" s="143">
        <f>(Homicides!O37/Population!U37)*100000</f>
        <v>22.334308733731589</v>
      </c>
      <c r="P37" s="143">
        <f>(Homicides!P37/Population!V37)*100000</f>
        <v>25.464890076557833</v>
      </c>
      <c r="Q37" s="143">
        <f>(Homicides!Q37/Population!W37)*100000</f>
        <v>23.326637006315185</v>
      </c>
    </row>
    <row r="38" spans="2:17" hidden="1">
      <c r="B38" s="128">
        <v>22</v>
      </c>
      <c r="C38" s="129" t="s">
        <v>52</v>
      </c>
      <c r="D38" s="98"/>
      <c r="E38" s="143">
        <f>(Homicides!E38/Population!K38)*100000</f>
        <v>21.596860889391746</v>
      </c>
      <c r="F38" s="143">
        <f>(Homicides!F38/Population!L38)*100000</f>
        <v>22.661948196514313</v>
      </c>
      <c r="G38" s="143">
        <f>(Homicides!G38/Population!M38)*100000</f>
        <v>18.987087484463636</v>
      </c>
      <c r="H38" s="143">
        <f>(Homicides!H38/Population!N38)*100000</f>
        <v>25.944570413372865</v>
      </c>
      <c r="I38" s="143">
        <f>(Homicides!I38/Population!O38)*100000</f>
        <v>27.916079968832157</v>
      </c>
      <c r="J38" s="143">
        <f>(Homicides!J38/Population!P38)*100000</f>
        <v>25.305464541167556</v>
      </c>
      <c r="K38" s="143">
        <f>(Homicides!K38/Population!Q38)*100000</f>
        <v>26.956671719138896</v>
      </c>
      <c r="L38" s="143">
        <f>(Homicides!L38/Population!R38)*100000</f>
        <v>27.585487258502102</v>
      </c>
      <c r="M38" s="143">
        <f>(Homicides!M38/Population!S38)*100000</f>
        <v>27.272857764869691</v>
      </c>
      <c r="N38" s="143">
        <f>(Homicides!N38/Population!T38)*100000</f>
        <v>24.324782865541184</v>
      </c>
      <c r="O38" s="143">
        <f>(Homicides!O38/Population!U38)*100000</f>
        <v>27.33994006438278</v>
      </c>
      <c r="P38" s="143">
        <f>(Homicides!P38/Population!V38)*100000</f>
        <v>24.937497341222709</v>
      </c>
      <c r="Q38" s="143">
        <f>(Homicides!Q38/Population!W38)*100000</f>
        <v>26.09064428968702</v>
      </c>
    </row>
    <row r="39" spans="2:17" hidden="1">
      <c r="B39" s="128">
        <v>23</v>
      </c>
      <c r="C39" s="129" t="s">
        <v>53</v>
      </c>
      <c r="D39" s="98"/>
      <c r="E39" s="143">
        <f>(Homicides!E39/Population!K39)*100000</f>
        <v>60.380415194313464</v>
      </c>
      <c r="F39" s="143">
        <f>(Homicides!F39/Population!L39)*100000</f>
        <v>56.942990175329157</v>
      </c>
      <c r="G39" s="143">
        <f>(Homicides!G39/Population!M39)*100000</f>
        <v>48.213163732416945</v>
      </c>
      <c r="H39" s="143">
        <f>(Homicides!H39/Population!N39)*100000</f>
        <v>40.669882646758914</v>
      </c>
      <c r="I39" s="143">
        <f>(Homicides!I39/Population!O39)*100000</f>
        <v>45.70907096913637</v>
      </c>
      <c r="J39" s="143">
        <f>(Homicides!J39/Population!P39)*100000</f>
        <v>21.299287163425294</v>
      </c>
      <c r="K39" s="143">
        <f>(Homicides!K39/Population!Q39)*100000</f>
        <v>36.828919743829502</v>
      </c>
      <c r="L39" s="143">
        <f>(Homicides!L39/Population!R39)*100000</f>
        <v>66.694738745969346</v>
      </c>
      <c r="M39" s="143">
        <f>(Homicides!M39/Population!S39)*100000</f>
        <v>102.77060326886443</v>
      </c>
      <c r="N39" s="143">
        <f>(Homicides!N39/Population!T39)*100000</f>
        <v>91.299048411005941</v>
      </c>
      <c r="O39" s="143">
        <f>(Homicides!O39/Population!U39)*100000</f>
        <v>97.772725722079571</v>
      </c>
      <c r="P39" s="143">
        <f>(Homicides!P39/Population!V39)*100000</f>
        <v>94.158259377490978</v>
      </c>
      <c r="Q39" s="143">
        <f>(Homicides!Q39/Population!W39)*100000</f>
        <v>99.248651405879002</v>
      </c>
    </row>
    <row r="40" spans="2:17" hidden="1">
      <c r="B40" s="128">
        <v>24</v>
      </c>
      <c r="C40" s="129" t="s">
        <v>54</v>
      </c>
      <c r="D40" s="98"/>
      <c r="E40" s="143">
        <f>(Homicides!E40/Population!K40)*100000</f>
        <v>36.236520014554586</v>
      </c>
      <c r="F40" s="143">
        <f>(Homicides!F40/Population!L40)*100000</f>
        <v>29.262845045272808</v>
      </c>
      <c r="G40" s="143">
        <f>(Homicides!G40/Population!M40)*100000</f>
        <v>16.940449027777042</v>
      </c>
      <c r="H40" s="143">
        <f>(Homicides!H40/Population!N40)*100000</f>
        <v>15.591006762957871</v>
      </c>
      <c r="I40" s="143">
        <f>(Homicides!I40/Population!O40)*100000</f>
        <v>18.761946634252542</v>
      </c>
      <c r="J40" s="143">
        <f>(Homicides!J40/Population!P40)*100000</f>
        <v>23.549536310557194</v>
      </c>
      <c r="K40" s="143">
        <f>(Homicides!K40/Population!Q40)*100000</f>
        <v>33.087413774426331</v>
      </c>
      <c r="L40" s="143">
        <f>(Homicides!L40/Population!R40)*100000</f>
        <v>41.83108103529667</v>
      </c>
      <c r="M40" s="143">
        <f>(Homicides!M40/Population!S40)*100000</f>
        <v>39.277227678631135</v>
      </c>
      <c r="N40" s="143">
        <f>(Homicides!N40/Population!T40)*100000</f>
        <v>43.3376438447902</v>
      </c>
      <c r="O40" s="143">
        <f>(Homicides!O40/Population!U40)*100000</f>
        <v>37.683864602776836</v>
      </c>
      <c r="P40" s="143">
        <f>(Homicides!P40/Population!V40)*100000</f>
        <v>32.995683207248788</v>
      </c>
      <c r="Q40" s="143">
        <f>(Homicides!Q40/Population!W40)*100000</f>
        <v>32.248160545169966</v>
      </c>
    </row>
    <row r="41" spans="2:17" hidden="1">
      <c r="B41" s="128">
        <v>25</v>
      </c>
      <c r="C41" s="129" t="s">
        <v>55</v>
      </c>
      <c r="D41" s="98"/>
      <c r="E41" s="143">
        <f>(Homicides!E41/Population!K41)*100000</f>
        <v>92.04096887041328</v>
      </c>
      <c r="F41" s="143">
        <f>(Homicides!F41/Population!L41)*100000</f>
        <v>76.140372047703224</v>
      </c>
      <c r="G41" s="143">
        <f>(Homicides!G41/Population!M41)*100000</f>
        <v>66.160748905999</v>
      </c>
      <c r="H41" s="143">
        <f>(Homicides!H41/Population!N41)*100000</f>
        <v>60.431430162027638</v>
      </c>
      <c r="I41" s="143">
        <f>(Homicides!I41/Population!O41)*100000</f>
        <v>60.832913265908047</v>
      </c>
      <c r="J41" s="143">
        <f>(Homicides!J41/Population!P41)*100000</f>
        <v>66.704988074606632</v>
      </c>
      <c r="K41" s="143">
        <f>(Homicides!K41/Population!Q41)*100000</f>
        <v>81.889154226989405</v>
      </c>
      <c r="L41" s="143">
        <f>(Homicides!L41/Population!R41)*100000</f>
        <v>69.26308428179702</v>
      </c>
      <c r="M41" s="143">
        <f>(Homicides!M41/Population!S41)*100000</f>
        <v>58.925883969874342</v>
      </c>
      <c r="N41" s="143">
        <f>(Homicides!N41/Population!T41)*100000</f>
        <v>54.085800518318891</v>
      </c>
      <c r="O41" s="143">
        <f>(Homicides!O41/Population!U41)*100000</f>
        <v>50.76493712234069</v>
      </c>
      <c r="P41" s="143">
        <f>(Homicides!P41/Population!V41)*100000</f>
        <v>43.521129972414712</v>
      </c>
      <c r="Q41" s="143">
        <f>(Homicides!Q41/Population!W41)*100000</f>
        <v>45.900401190529486</v>
      </c>
    </row>
    <row r="42" spans="2:17" hidden="1">
      <c r="B42" s="128">
        <v>26</v>
      </c>
      <c r="C42" s="129" t="s">
        <v>56</v>
      </c>
      <c r="D42" s="98"/>
      <c r="E42" s="143">
        <f>(Homicides!E42/Population!K42)*100000</f>
        <v>46.485170328501539</v>
      </c>
      <c r="F42" s="143">
        <f>(Homicides!F42/Population!L42)*100000</f>
        <v>47.829142589411212</v>
      </c>
      <c r="G42" s="143">
        <f>(Homicides!G42/Population!M42)*100000</f>
        <v>46.941677189152962</v>
      </c>
      <c r="H42" s="143">
        <f>(Homicides!H42/Population!N42)*100000</f>
        <v>44.948886169361145</v>
      </c>
      <c r="I42" s="143">
        <f>(Homicides!I42/Population!O42)*100000</f>
        <v>45.089336886749194</v>
      </c>
      <c r="J42" s="143">
        <f>(Homicides!J42/Population!P42)*100000</f>
        <v>48.951510363632146</v>
      </c>
      <c r="K42" s="143">
        <f>(Homicides!K42/Population!Q42)*100000</f>
        <v>51.940329752924995</v>
      </c>
      <c r="L42" s="143">
        <f>(Homicides!L42/Population!R42)*100000</f>
        <v>51.608979441119935</v>
      </c>
      <c r="M42" s="143">
        <f>(Homicides!M42/Population!S42)*100000</f>
        <v>62.338861738561583</v>
      </c>
      <c r="N42" s="143">
        <f>(Homicides!N42/Population!T42)*100000</f>
        <v>72.123217258564225</v>
      </c>
      <c r="O42" s="143">
        <f>(Homicides!O42/Population!U42)*100000</f>
        <v>83.01531446696734</v>
      </c>
      <c r="P42" s="143">
        <f>(Homicides!P42/Population!V42)*100000</f>
        <v>72.62824897678658</v>
      </c>
      <c r="Q42" s="143">
        <f>(Homicides!Q42/Population!W42)*100000</f>
        <v>56.507681612735617</v>
      </c>
    </row>
    <row r="43" spans="2:17" hidden="1">
      <c r="B43" s="128">
        <v>27</v>
      </c>
      <c r="C43" s="129" t="s">
        <v>57</v>
      </c>
      <c r="D43" s="98"/>
      <c r="E43" s="143">
        <f>(Homicides!E43/Population!K43)*100000</f>
        <v>30.9614438960424</v>
      </c>
      <c r="F43" s="143">
        <f>(Homicides!F43/Population!L43)*100000</f>
        <v>30.877186428746949</v>
      </c>
      <c r="G43" s="143">
        <f>(Homicides!G43/Population!M43)*100000</f>
        <v>30.561678762798781</v>
      </c>
      <c r="H43" s="143">
        <f>(Homicides!H43/Population!N43)*100000</f>
        <v>33.61666838840322</v>
      </c>
      <c r="I43" s="143">
        <f>(Homicides!I43/Population!O43)*100000</f>
        <v>38.814940111291897</v>
      </c>
      <c r="J43" s="143">
        <f>(Homicides!J43/Population!P43)*100000</f>
        <v>40.633615753753574</v>
      </c>
      <c r="K43" s="143">
        <f>(Homicides!K43/Population!Q43)*100000</f>
        <v>50.917968706572424</v>
      </c>
      <c r="L43" s="143">
        <f>(Homicides!L43/Population!R43)*100000</f>
        <v>56.933032315648546</v>
      </c>
      <c r="M43" s="143">
        <f>(Homicides!M43/Population!S43)*100000</f>
        <v>55.798858194067776</v>
      </c>
      <c r="N43" s="143">
        <f>(Homicides!N43/Population!T43)*100000</f>
        <v>44.886490703143963</v>
      </c>
      <c r="O43" s="143">
        <f>(Homicides!O43/Population!U43)*100000</f>
        <v>45.077957883854424</v>
      </c>
      <c r="P43" s="143">
        <f>(Homicides!P43/Population!V43)*100000</f>
        <v>38.234837031082918</v>
      </c>
      <c r="Q43" s="143">
        <f>(Homicides!Q43/Population!W43)*100000</f>
        <v>37.041529291746834</v>
      </c>
    </row>
    <row r="44" spans="2:17">
      <c r="B44" s="128">
        <v>28</v>
      </c>
      <c r="C44" s="129" t="s">
        <v>58</v>
      </c>
      <c r="D44" s="98"/>
      <c r="E44" s="143">
        <f>(Homicides!E44/Population!K44)*100000</f>
        <v>53.356189901368822</v>
      </c>
      <c r="F44" s="143">
        <f>(Homicides!F44/Population!L44)*100000</f>
        <v>58.114099273824088</v>
      </c>
      <c r="G44" s="143">
        <f>(Homicides!G44/Population!M44)*100000</f>
        <v>39.855878704005704</v>
      </c>
      <c r="H44" s="143">
        <f>(Homicides!H44/Population!N44)*100000</f>
        <v>52.032777607039947</v>
      </c>
      <c r="I44" s="143">
        <f>(Homicides!I44/Population!O44)*100000</f>
        <v>52.286563638570172</v>
      </c>
      <c r="J44" s="143">
        <f>(Homicides!J44/Population!P44)*100000</f>
        <v>56.08738963583577</v>
      </c>
      <c r="K44" s="143">
        <f>(Homicides!K44/Population!Q44)*100000</f>
        <v>59.668238714105364</v>
      </c>
      <c r="L44" s="143">
        <f>(Homicides!L44/Population!R44)*100000</f>
        <v>58.534681798965892</v>
      </c>
      <c r="M44" s="143">
        <f>(Homicides!M44/Population!S44)*100000</f>
        <v>52.113386483766718</v>
      </c>
      <c r="N44" s="143">
        <f>(Homicides!N44/Population!T44)*100000</f>
        <v>44.485677530825086</v>
      </c>
      <c r="O44" s="143">
        <f>(Homicides!O44/Population!U44)*100000</f>
        <v>43.008823314891359</v>
      </c>
      <c r="P44" s="143">
        <f>(Homicides!P44/Population!V44)*100000</f>
        <v>41.011856463251476</v>
      </c>
      <c r="Q44" s="143">
        <f>(Homicides!Q44/Population!W44)*100000</f>
        <v>37.834867058531778</v>
      </c>
    </row>
    <row r="45" spans="2:17" hidden="1">
      <c r="B45" s="128">
        <v>29</v>
      </c>
      <c r="C45" s="129" t="s">
        <v>59</v>
      </c>
      <c r="D45" s="98"/>
      <c r="E45" s="143">
        <f>(Homicides!E45/Population!K45)*100000</f>
        <v>52.87670707769945</v>
      </c>
      <c r="F45" s="143">
        <f>(Homicides!F45/Population!L45)*100000</f>
        <v>56.609457641669863</v>
      </c>
      <c r="G45" s="143">
        <f>(Homicides!G45/Population!M45)*100000</f>
        <v>44.111724129113099</v>
      </c>
      <c r="H45" s="143">
        <f>(Homicides!H45/Population!N45)*100000</f>
        <v>38.256807320652619</v>
      </c>
      <c r="I45" s="143">
        <f>(Homicides!I45/Population!O45)*100000</f>
        <v>33.649058034728327</v>
      </c>
      <c r="J45" s="143">
        <f>(Homicides!J45/Population!P45)*100000</f>
        <v>37.193080242789875</v>
      </c>
      <c r="K45" s="143">
        <f>(Homicides!K45/Population!Q45)*100000</f>
        <v>32.198753577221339</v>
      </c>
      <c r="L45" s="143">
        <f>(Homicides!L45/Population!R45)*100000</f>
        <v>17.190991920233799</v>
      </c>
      <c r="M45" s="143">
        <f>(Homicides!M45/Population!S45)*100000</f>
        <v>19.054933062329841</v>
      </c>
      <c r="N45" s="143">
        <f>(Homicides!N45/Population!T45)*100000</f>
        <v>14.675736773727422</v>
      </c>
      <c r="O45" s="143">
        <f>(Homicides!O45/Population!U45)*100000</f>
        <v>15.383920946912577</v>
      </c>
      <c r="P45" s="143">
        <f>(Homicides!P45/Population!V45)*100000</f>
        <v>15.243445998731529</v>
      </c>
      <c r="Q45" s="143">
        <f>(Homicides!Q45/Population!W45)*100000</f>
        <v>13.519513018418809</v>
      </c>
    </row>
    <row r="46" spans="2:17" hidden="1">
      <c r="B46" s="128">
        <v>30</v>
      </c>
      <c r="C46" s="129" t="s">
        <v>60</v>
      </c>
      <c r="D46" s="98"/>
      <c r="E46" s="143">
        <f>(Homicides!E46/Population!K46)*100000</f>
        <v>30.816703498515711</v>
      </c>
      <c r="F46" s="143">
        <f>(Homicides!F46/Population!L46)*100000</f>
        <v>31.944599649856592</v>
      </c>
      <c r="G46" s="143">
        <f>(Homicides!G46/Population!M46)*100000</f>
        <v>28.137259528904217</v>
      </c>
      <c r="H46" s="143">
        <f>(Homicides!H46/Population!N46)*100000</f>
        <v>16.545915815622909</v>
      </c>
      <c r="I46" s="143">
        <f>(Homicides!I46/Population!O46)*100000</f>
        <v>16.931041869755699</v>
      </c>
      <c r="J46" s="143">
        <f>(Homicides!J46/Population!P46)*100000</f>
        <v>30.078685842163097</v>
      </c>
      <c r="K46" s="143">
        <f>(Homicides!K46/Population!Q46)*100000</f>
        <v>44.659812528102606</v>
      </c>
      <c r="L46" s="143">
        <f>(Homicides!L46/Population!R46)*100000</f>
        <v>39.681932128898168</v>
      </c>
      <c r="M46" s="143">
        <f>(Homicides!M46/Population!S46)*100000</f>
        <v>38.648638065023512</v>
      </c>
      <c r="N46" s="143">
        <f>(Homicides!N46/Population!T46)*100000</f>
        <v>34.404345387879225</v>
      </c>
      <c r="O46" s="143">
        <f>(Homicides!O46/Population!U46)*100000</f>
        <v>31.945079048705228</v>
      </c>
      <c r="P46" s="143">
        <f>(Homicides!P46/Population!V46)*100000</f>
        <v>28.251321510234085</v>
      </c>
      <c r="Q46" s="143">
        <f>(Homicides!Q46/Population!W46)*100000</f>
        <v>27.42620484616171</v>
      </c>
    </row>
    <row r="47" spans="2:17" hidden="1">
      <c r="B47" s="128">
        <v>31</v>
      </c>
      <c r="C47" s="129" t="s">
        <v>61</v>
      </c>
      <c r="D47" s="98"/>
      <c r="E47" s="143">
        <f>(Homicides!E47/Population!K47)*100000</f>
        <v>10.658126468301383</v>
      </c>
      <c r="F47" s="143">
        <f>(Homicides!F47/Population!L47)*100000</f>
        <v>13.656264310104948</v>
      </c>
      <c r="G47" s="143">
        <f>(Homicides!G47/Population!M47)*100000</f>
        <v>8.050698505642865</v>
      </c>
      <c r="H47" s="143">
        <f>(Homicides!H47/Population!N47)*100000</f>
        <v>6.3256993090998224</v>
      </c>
      <c r="I47" s="143">
        <f>(Homicides!I47/Population!O47)*100000</f>
        <v>6.2093766318093948</v>
      </c>
      <c r="J47" s="143">
        <f>(Homicides!J47/Population!P47)*100000</f>
        <v>6.4487492912185465</v>
      </c>
      <c r="K47" s="143">
        <f>(Homicides!K47/Population!Q47)*100000</f>
        <v>5.3462827125673478</v>
      </c>
      <c r="L47" s="143">
        <f>(Homicides!L47/Population!R47)*100000</f>
        <v>5.2868447164665175</v>
      </c>
      <c r="M47" s="143">
        <f>(Homicides!M47/Population!S47)*100000</f>
        <v>7.3497582415919576</v>
      </c>
      <c r="N47" s="143">
        <f>(Homicides!N47/Population!T47)*100000</f>
        <v>8.4252649851816006</v>
      </c>
      <c r="O47" s="143">
        <f>(Homicides!O47/Population!U47)*100000</f>
        <v>12.263346001993314</v>
      </c>
      <c r="P47" s="143">
        <f>(Homicides!P47/Population!V47)*100000</f>
        <v>10.339428672712771</v>
      </c>
      <c r="Q47" s="143">
        <f>(Homicides!Q47/Population!W47)*100000</f>
        <v>8.7577997572115169</v>
      </c>
    </row>
    <row r="48" spans="2:17" hidden="1">
      <c r="B48" s="128">
        <v>32</v>
      </c>
      <c r="C48" s="129" t="s">
        <v>62</v>
      </c>
      <c r="D48" s="98"/>
      <c r="E48" s="143">
        <f>(Homicides!E48/Population!K48)*100000</f>
        <v>20.936580711843746</v>
      </c>
      <c r="F48" s="143">
        <f>(Homicides!F48/Population!L48)*100000</f>
        <v>29.536663030720725</v>
      </c>
      <c r="G48" s="143">
        <f>(Homicides!G48/Population!M48)*100000</f>
        <v>23.80296265835582</v>
      </c>
      <c r="H48" s="143">
        <f>(Homicides!H48/Population!N48)*100000</f>
        <v>20.997339772517531</v>
      </c>
      <c r="I48" s="143">
        <f>(Homicides!I48/Population!O48)*100000</f>
        <v>29.81083895383161</v>
      </c>
      <c r="J48" s="143">
        <f>(Homicides!J48/Population!P48)*100000</f>
        <v>50.940802679157571</v>
      </c>
      <c r="K48" s="143">
        <f>(Homicides!K48/Population!Q48)*100000</f>
        <v>57.001462847812597</v>
      </c>
      <c r="L48" s="143">
        <f>(Homicides!L48/Population!R48)*100000</f>
        <v>57.962894087301784</v>
      </c>
      <c r="M48" s="143">
        <f>(Homicides!M48/Population!S48)*100000</f>
        <v>54.155320980267305</v>
      </c>
      <c r="N48" s="143">
        <f>(Homicides!N48/Population!T48)*100000</f>
        <v>72.67805341602481</v>
      </c>
      <c r="O48" s="143">
        <f>(Homicides!O48/Population!U48)*100000</f>
        <v>114.78755758793906</v>
      </c>
      <c r="P48" s="143">
        <f>(Homicides!P48/Population!V48)*100000</f>
        <v>106.88461281340511</v>
      </c>
      <c r="Q48" s="143">
        <f>(Homicides!Q48/Population!W48)*100000</f>
        <v>81.39624088991178</v>
      </c>
    </row>
    <row r="49" spans="2:17">
      <c r="B49" s="96"/>
      <c r="C49" s="96"/>
      <c r="D49" s="98"/>
      <c r="E49" s="124"/>
      <c r="F49" s="124"/>
      <c r="G49" s="124"/>
      <c r="H49" s="124"/>
      <c r="I49" s="124"/>
      <c r="J49" s="124"/>
      <c r="K49" s="124"/>
      <c r="L49" s="124"/>
      <c r="M49" s="124"/>
      <c r="O49" s="124"/>
      <c r="P49" s="124"/>
      <c r="Q49" s="124"/>
    </row>
    <row r="50" spans="2:17">
      <c r="B50" s="96"/>
      <c r="C50" s="96"/>
      <c r="D50" s="98"/>
      <c r="E50" s="124"/>
      <c r="F50" s="124"/>
      <c r="G50" s="124"/>
      <c r="H50" s="124"/>
      <c r="I50" s="124"/>
      <c r="J50" s="124"/>
      <c r="K50" s="124"/>
      <c r="L50" s="124"/>
      <c r="M50" s="124"/>
      <c r="O50" s="124"/>
      <c r="P50" s="124"/>
      <c r="Q50" s="124"/>
    </row>
    <row r="51" spans="2:17">
      <c r="B51" s="96"/>
      <c r="C51" s="96"/>
      <c r="D51" s="98"/>
      <c r="E51" s="124"/>
      <c r="F51" s="124"/>
      <c r="G51" s="124"/>
      <c r="H51" s="124"/>
      <c r="I51" s="124"/>
      <c r="J51" s="124"/>
      <c r="K51" s="124"/>
      <c r="L51" s="124"/>
      <c r="M51" s="124"/>
      <c r="O51" s="124"/>
      <c r="P51" s="124"/>
      <c r="Q51" s="124"/>
    </row>
    <row r="52" spans="2:17">
      <c r="B52" s="96"/>
      <c r="C52" s="96"/>
      <c r="D52" s="98"/>
      <c r="E52" s="127" t="str">
        <f t="shared" ref="E52:Q52" si="1">E8</f>
        <v>Crimes</v>
      </c>
      <c r="F52" s="127" t="str">
        <f t="shared" si="1"/>
        <v>Crimes</v>
      </c>
      <c r="G52" s="127" t="str">
        <f t="shared" si="1"/>
        <v>Crimes</v>
      </c>
      <c r="H52" s="127" t="str">
        <f t="shared" si="1"/>
        <v>Crimes</v>
      </c>
      <c r="I52" s="127" t="str">
        <f t="shared" si="1"/>
        <v>Crimes</v>
      </c>
      <c r="J52" s="127" t="str">
        <f t="shared" si="1"/>
        <v>Crimes</v>
      </c>
      <c r="K52" s="127" t="str">
        <f t="shared" si="1"/>
        <v>Crimes</v>
      </c>
      <c r="L52" s="127" t="str">
        <f t="shared" si="1"/>
        <v>Crimes</v>
      </c>
      <c r="M52" s="127" t="str">
        <f t="shared" si="1"/>
        <v>Crimes</v>
      </c>
      <c r="N52" s="127" t="str">
        <f t="shared" si="1"/>
        <v>Crimes</v>
      </c>
      <c r="O52" s="127" t="str">
        <f t="shared" si="1"/>
        <v>Crimes</v>
      </c>
      <c r="P52" s="127" t="str">
        <f t="shared" si="1"/>
        <v>Crimes</v>
      </c>
      <c r="Q52" s="127" t="str">
        <f t="shared" si="1"/>
        <v>Crimes</v>
      </c>
    </row>
    <row r="53" spans="2:17">
      <c r="B53" s="96"/>
      <c r="C53" s="96"/>
      <c r="D53" s="98"/>
      <c r="E53" s="127" t="str">
        <f t="shared" ref="E53:Q53" si="2">E10</f>
        <v># Cases</v>
      </c>
      <c r="F53" s="127" t="str">
        <f t="shared" si="2"/>
        <v># Cases</v>
      </c>
      <c r="G53" s="127" t="str">
        <f t="shared" si="2"/>
        <v># Cases</v>
      </c>
      <c r="H53" s="127" t="str">
        <f t="shared" si="2"/>
        <v># Cases</v>
      </c>
      <c r="I53" s="127" t="str">
        <f t="shared" si="2"/>
        <v># Cases</v>
      </c>
      <c r="J53" s="127" t="str">
        <f t="shared" si="2"/>
        <v># Cases</v>
      </c>
      <c r="K53" s="127" t="str">
        <f t="shared" si="2"/>
        <v># Cases</v>
      </c>
      <c r="L53" s="127" t="str">
        <f t="shared" si="2"/>
        <v># Cases</v>
      </c>
      <c r="M53" s="127" t="str">
        <f t="shared" si="2"/>
        <v># Cases</v>
      </c>
      <c r="N53" s="127" t="str">
        <f t="shared" si="2"/>
        <v># Cases</v>
      </c>
      <c r="O53" s="127" t="str">
        <f t="shared" si="2"/>
        <v># Cases</v>
      </c>
      <c r="P53" s="127" t="str">
        <f t="shared" si="2"/>
        <v># Cases</v>
      </c>
      <c r="Q53" s="127" t="str">
        <f t="shared" si="2"/>
        <v># Cases</v>
      </c>
    </row>
    <row r="54" spans="2:17">
      <c r="B54" s="128" t="s">
        <v>63</v>
      </c>
      <c r="C54" s="128" t="s">
        <v>64</v>
      </c>
      <c r="D54" s="98"/>
      <c r="E54" s="142">
        <f>(Homicides!E54/Population!K54)*100000</f>
        <v>42.60749825224174</v>
      </c>
      <c r="F54" s="142">
        <f>(Homicides!F54/Population!L54)*100000</f>
        <v>42.399142880641833</v>
      </c>
      <c r="G54" s="142">
        <f>(Homicides!G54/Population!M54)*100000</f>
        <v>38.013482846729204</v>
      </c>
      <c r="H54" s="142">
        <f>(Homicides!H54/Population!N54)*100000</f>
        <v>35.304556117498663</v>
      </c>
      <c r="I54" s="142">
        <f>(Homicides!I54/Population!O54)*100000</f>
        <v>34.004334052904632</v>
      </c>
      <c r="J54" s="142">
        <f>(Homicides!J54/Population!P54)*100000</f>
        <v>38.048065572563125</v>
      </c>
      <c r="K54" s="142">
        <f>(Homicides!K54/Population!Q54)*100000</f>
        <v>43.73135579064099</v>
      </c>
      <c r="L54" s="142">
        <f>(Homicides!L54/Population!R54)*100000</f>
        <v>46.235980792777085</v>
      </c>
      <c r="M54" s="142">
        <f>(Homicides!M54/Population!S54)*100000</f>
        <v>45.832486602650029</v>
      </c>
      <c r="N54" s="142">
        <f>(Homicides!N54/Population!T54)*100000</f>
        <v>43.427871287578888</v>
      </c>
      <c r="O54" s="142">
        <f>(Homicides!O54/Population!U54)*100000</f>
        <v>43.229140134624458</v>
      </c>
      <c r="P54" s="142">
        <f>(Homicides!P54/Population!V54)*100000</f>
        <v>41.543976293051173</v>
      </c>
      <c r="Q54" s="142">
        <f>(Homicides!Q54/Population!W54)*100000</f>
        <v>40.199915927279548</v>
      </c>
    </row>
    <row r="55" spans="2:17">
      <c r="B55" s="128"/>
      <c r="C55" s="128"/>
      <c r="D55" s="98"/>
      <c r="E55" s="132"/>
      <c r="F55" s="132"/>
      <c r="G55" s="132"/>
      <c r="H55" s="132"/>
      <c r="I55" s="132"/>
      <c r="J55" s="132"/>
      <c r="K55" s="132"/>
      <c r="L55" s="132"/>
      <c r="M55" s="132"/>
    </row>
    <row r="56" spans="2:17">
      <c r="B56" s="96"/>
      <c r="C56" s="128" t="s">
        <v>65</v>
      </c>
      <c r="D56" s="98"/>
      <c r="E56" s="142">
        <f>MEDIAN(E17:Q48)</f>
        <v>36.686888141270344</v>
      </c>
      <c r="F56" s="132"/>
      <c r="G56" s="132"/>
      <c r="H56" s="132"/>
      <c r="I56" s="132"/>
      <c r="J56" s="132"/>
      <c r="K56" s="132"/>
      <c r="L56" s="132"/>
      <c r="M56" s="132"/>
    </row>
    <row r="57" spans="2:17">
      <c r="B57" s="96"/>
      <c r="C57" s="128" t="s">
        <v>126</v>
      </c>
      <c r="D57" s="98"/>
      <c r="E57" s="142">
        <f>AVERAGE(E17:Q48)</f>
        <v>44.674558239255063</v>
      </c>
      <c r="G57" s="133"/>
      <c r="H57" s="159">
        <v>2.5</v>
      </c>
      <c r="I57" s="103">
        <v>1.5</v>
      </c>
      <c r="J57" s="103">
        <v>0.5</v>
      </c>
      <c r="K57" s="103">
        <v>0</v>
      </c>
      <c r="L57" s="103">
        <v>-0.5</v>
      </c>
      <c r="M57" s="103">
        <v>-1</v>
      </c>
      <c r="N57" s="103">
        <v>-1.5</v>
      </c>
    </row>
    <row r="58" spans="2:17">
      <c r="B58" s="96"/>
      <c r="C58" s="128" t="s">
        <v>127</v>
      </c>
      <c r="D58" s="98"/>
      <c r="E58" s="142">
        <f>STDEV(E17:Q48)</f>
        <v>27.157442790050936</v>
      </c>
      <c r="G58" s="131"/>
      <c r="H58" s="131">
        <f>H57*$E$58</f>
        <v>67.893606975127341</v>
      </c>
      <c r="I58" s="131">
        <f t="shared" ref="I58:N58" si="3">I57*$E$58</f>
        <v>40.736164185076404</v>
      </c>
      <c r="J58" s="131">
        <f t="shared" si="3"/>
        <v>13.578721395025468</v>
      </c>
      <c r="K58" s="131">
        <f t="shared" si="3"/>
        <v>0</v>
      </c>
      <c r="L58" s="131">
        <f t="shared" si="3"/>
        <v>-13.578721395025468</v>
      </c>
      <c r="M58" s="131">
        <f t="shared" si="3"/>
        <v>-27.157442790050936</v>
      </c>
      <c r="N58" s="131">
        <f t="shared" si="3"/>
        <v>-40.736164185076404</v>
      </c>
      <c r="O58" s="130"/>
    </row>
    <row r="59" spans="2:17">
      <c r="E59" s="144"/>
      <c r="G59" s="130"/>
      <c r="H59" s="130">
        <f t="shared" ref="H59" si="4">$E$57+H58</f>
        <v>112.5681652143824</v>
      </c>
      <c r="I59" s="130">
        <f t="shared" ref="I59:N59" si="5">$E$57+I58</f>
        <v>85.410722424331468</v>
      </c>
      <c r="J59" s="130">
        <f t="shared" si="5"/>
        <v>58.253279634280531</v>
      </c>
      <c r="K59" s="130">
        <f t="shared" si="5"/>
        <v>44.674558239255063</v>
      </c>
      <c r="L59" s="130">
        <f t="shared" si="5"/>
        <v>31.095836844229595</v>
      </c>
      <c r="M59" s="130">
        <f t="shared" si="5"/>
        <v>17.517115449204127</v>
      </c>
      <c r="N59" s="130">
        <f t="shared" si="5"/>
        <v>3.9383940541786586</v>
      </c>
      <c r="O59" s="130"/>
    </row>
    <row r="60" spans="2:17">
      <c r="C60" s="128" t="s">
        <v>124</v>
      </c>
      <c r="E60" s="142">
        <f>MAX(E17:Q48)</f>
        <v>151.61821452864854</v>
      </c>
      <c r="G60" s="160">
        <v>151.61821452864854</v>
      </c>
      <c r="H60" s="160">
        <v>112.5681652143824</v>
      </c>
      <c r="I60" s="160">
        <v>85.410722424331468</v>
      </c>
      <c r="J60" s="160">
        <v>58.253279634280531</v>
      </c>
      <c r="K60" s="160">
        <v>44.674558239255063</v>
      </c>
      <c r="L60" s="160">
        <v>31.095836844229595</v>
      </c>
      <c r="M60" s="160">
        <v>17.517115449204127</v>
      </c>
      <c r="N60" s="160">
        <v>3.9383940541786586</v>
      </c>
      <c r="O60" s="160"/>
    </row>
    <row r="61" spans="2:17">
      <c r="C61" s="135" t="s">
        <v>125</v>
      </c>
      <c r="E61" s="142">
        <f>MIN(E17:Q48)</f>
        <v>5.2868447164665175</v>
      </c>
    </row>
    <row r="62" spans="2:17" ht="15" thickBot="1"/>
    <row r="63" spans="2:17" ht="15">
      <c r="F63" s="103">
        <v>3.5</v>
      </c>
      <c r="G63" s="159">
        <v>2.5</v>
      </c>
      <c r="H63" s="152" t="s">
        <v>135</v>
      </c>
      <c r="I63" s="177" t="s">
        <v>118</v>
      </c>
    </row>
    <row r="64" spans="2:17" ht="15">
      <c r="F64" s="103">
        <v>2.5</v>
      </c>
      <c r="G64" s="103">
        <v>1.5</v>
      </c>
      <c r="H64" s="152" t="s">
        <v>114</v>
      </c>
      <c r="I64" s="153" t="s">
        <v>118</v>
      </c>
    </row>
    <row r="65" spans="2:20" ht="15">
      <c r="F65" s="103">
        <v>1.5</v>
      </c>
      <c r="G65" s="103">
        <v>0.5</v>
      </c>
      <c r="H65" s="152" t="s">
        <v>136</v>
      </c>
      <c r="I65" s="154" t="s">
        <v>118</v>
      </c>
    </row>
    <row r="66" spans="2:20" ht="15">
      <c r="F66" s="103">
        <v>0.5</v>
      </c>
      <c r="G66" s="103">
        <v>0</v>
      </c>
      <c r="H66" s="152" t="s">
        <v>138</v>
      </c>
      <c r="I66" s="155" t="s">
        <v>118</v>
      </c>
    </row>
    <row r="67" spans="2:20" ht="15">
      <c r="F67" s="103">
        <v>0</v>
      </c>
      <c r="G67" s="103">
        <v>-0.5</v>
      </c>
      <c r="H67" s="152" t="s">
        <v>139</v>
      </c>
      <c r="I67" s="156" t="s">
        <v>118</v>
      </c>
    </row>
    <row r="68" spans="2:20" ht="15">
      <c r="F68" s="103">
        <v>-0.5</v>
      </c>
      <c r="G68" s="103">
        <v>-1</v>
      </c>
      <c r="H68" s="152" t="s">
        <v>113</v>
      </c>
      <c r="I68" s="157" t="s">
        <v>118</v>
      </c>
    </row>
    <row r="69" spans="2:20" ht="15">
      <c r="F69" s="103">
        <v>-1</v>
      </c>
      <c r="G69" s="103">
        <v>-1.5</v>
      </c>
      <c r="H69" s="152" t="s">
        <v>115</v>
      </c>
      <c r="I69" s="158" t="s">
        <v>118</v>
      </c>
    </row>
    <row r="70" spans="2:20" ht="15">
      <c r="F70" s="159">
        <v>-1.5</v>
      </c>
      <c r="G70" s="103">
        <v>-2</v>
      </c>
      <c r="H70" s="152" t="s">
        <v>116</v>
      </c>
      <c r="I70" s="178" t="s">
        <v>118</v>
      </c>
    </row>
    <row r="73" spans="2:20">
      <c r="B73" s="96"/>
      <c r="C73" s="97" t="s">
        <v>28</v>
      </c>
      <c r="D73" s="98"/>
      <c r="E73" s="120">
        <v>2011</v>
      </c>
      <c r="F73" s="121">
        <f>E73+1</f>
        <v>2012</v>
      </c>
      <c r="G73" s="122">
        <f t="shared" ref="G73" si="6">F73+1</f>
        <v>2013</v>
      </c>
      <c r="H73" s="123">
        <f t="shared" ref="H73" si="7">G73+1</f>
        <v>2014</v>
      </c>
      <c r="I73" s="141">
        <f t="shared" ref="I73" si="8">H73+1</f>
        <v>2015</v>
      </c>
      <c r="J73" s="120">
        <f t="shared" ref="J73" si="9">I73+1</f>
        <v>2016</v>
      </c>
      <c r="K73" s="121">
        <f t="shared" ref="K73" si="10">J73+1</f>
        <v>2017</v>
      </c>
      <c r="L73" s="122">
        <f t="shared" ref="L73" si="11">K73+1</f>
        <v>2018</v>
      </c>
      <c r="M73" s="123">
        <f t="shared" ref="M73" si="12">L73+1</f>
        <v>2019</v>
      </c>
      <c r="N73" s="141">
        <f t="shared" ref="N73" si="13">M73+1</f>
        <v>2020</v>
      </c>
      <c r="O73" s="120">
        <f t="shared" ref="O73" si="14">N73+1</f>
        <v>2021</v>
      </c>
      <c r="P73" s="121">
        <f t="shared" ref="P73" si="15">O73+1</f>
        <v>2022</v>
      </c>
      <c r="Q73" s="122">
        <f t="shared" ref="Q73" si="16">P73+1</f>
        <v>2023</v>
      </c>
    </row>
    <row r="74" spans="2:20">
      <c r="B74" s="96"/>
      <c r="C74" s="96"/>
      <c r="D74" s="98"/>
      <c r="E74" s="124"/>
      <c r="F74" s="124"/>
      <c r="G74" s="124"/>
      <c r="H74" s="124"/>
      <c r="I74" s="124"/>
      <c r="J74" s="124"/>
      <c r="K74" s="124"/>
      <c r="L74" s="124"/>
      <c r="O74" s="124"/>
      <c r="P74" s="124"/>
      <c r="Q74" s="124"/>
    </row>
    <row r="75" spans="2:20">
      <c r="B75" s="96"/>
      <c r="C75" s="96"/>
      <c r="D75" s="98"/>
      <c r="E75" s="124"/>
      <c r="F75" s="124"/>
      <c r="G75" s="124"/>
      <c r="H75" s="124"/>
      <c r="I75" s="124"/>
      <c r="J75" s="124"/>
      <c r="K75" s="124"/>
      <c r="L75" s="124"/>
      <c r="M75" s="124"/>
      <c r="O75" s="124"/>
      <c r="P75" s="124"/>
      <c r="Q75" s="124"/>
    </row>
    <row r="76" spans="2:20" ht="15" thickBot="1">
      <c r="B76" s="125" t="s">
        <v>29</v>
      </c>
      <c r="C76" s="125" t="s">
        <v>30</v>
      </c>
      <c r="D76" s="126" t="s">
        <v>103</v>
      </c>
      <c r="E76" s="127" t="s">
        <v>104</v>
      </c>
      <c r="F76" s="127" t="s">
        <v>105</v>
      </c>
      <c r="G76" s="127" t="s">
        <v>106</v>
      </c>
      <c r="H76" s="127" t="s">
        <v>107</v>
      </c>
      <c r="I76" s="127" t="s">
        <v>108</v>
      </c>
      <c r="J76" s="127" t="s">
        <v>109</v>
      </c>
      <c r="K76" s="127" t="s">
        <v>110</v>
      </c>
      <c r="L76" s="127" t="s">
        <v>111</v>
      </c>
      <c r="M76" s="127" t="s">
        <v>112</v>
      </c>
      <c r="N76" s="127" t="s">
        <v>117</v>
      </c>
      <c r="O76" s="127" t="s">
        <v>119</v>
      </c>
      <c r="P76" s="127" t="s">
        <v>120</v>
      </c>
      <c r="Q76" s="127" t="s">
        <v>121</v>
      </c>
      <c r="R76" s="127" t="s">
        <v>137</v>
      </c>
    </row>
    <row r="77" spans="2:20" ht="15">
      <c r="B77" s="128">
        <v>6</v>
      </c>
      <c r="C77" s="129" t="s">
        <v>36</v>
      </c>
      <c r="D77" s="98"/>
      <c r="E77" s="143">
        <v>6.5307562959712115E-2</v>
      </c>
      <c r="F77" s="143">
        <v>1.008247119670892</v>
      </c>
      <c r="G77" s="143">
        <v>1.4346582137699735E-2</v>
      </c>
      <c r="H77" s="143">
        <v>-0.58921043044742594</v>
      </c>
      <c r="I77" s="143">
        <v>-0.11248754785596903</v>
      </c>
      <c r="J77" s="143">
        <v>2.4792845885537722</v>
      </c>
      <c r="K77" s="143">
        <v>3.5600527642561612</v>
      </c>
      <c r="L77" s="143">
        <v>3.0759368491670185</v>
      </c>
      <c r="M77" s="143">
        <v>3.2681458403760177</v>
      </c>
      <c r="N77" s="143">
        <v>2.4420665704022007</v>
      </c>
      <c r="O77" s="143">
        <v>2.0876863139049737</v>
      </c>
      <c r="P77" s="143">
        <v>3.7003983442512682</v>
      </c>
      <c r="Q77" s="143">
        <v>3.9379133416999048</v>
      </c>
      <c r="R77" s="177" t="s">
        <v>118</v>
      </c>
      <c r="T77" s="161" t="s">
        <v>36</v>
      </c>
    </row>
    <row r="78" spans="2:20" ht="15">
      <c r="B78" s="128">
        <v>23</v>
      </c>
      <c r="C78" s="129" t="s">
        <v>53</v>
      </c>
      <c r="D78" s="98"/>
      <c r="E78" s="143">
        <v>0.57832606245283902</v>
      </c>
      <c r="F78" s="143">
        <v>0.45175210460421572</v>
      </c>
      <c r="G78" s="143">
        <v>0.13029965746473895</v>
      </c>
      <c r="H78" s="143">
        <v>-0.14746143896741457</v>
      </c>
      <c r="I78" s="143">
        <v>3.809315692493323E-2</v>
      </c>
      <c r="J78" s="143">
        <v>-0.86073166963986913</v>
      </c>
      <c r="K78" s="143">
        <v>-0.28889459718570382</v>
      </c>
      <c r="L78" s="143">
        <v>0.8108340935097661</v>
      </c>
      <c r="M78" s="143">
        <v>2.1392310564267385</v>
      </c>
      <c r="N78" s="143">
        <v>1.7168218131654003</v>
      </c>
      <c r="O78" s="143">
        <v>1.9551976190584812</v>
      </c>
      <c r="P78" s="143">
        <v>1.8221045891833434</v>
      </c>
      <c r="Q78" s="143">
        <v>2.0095446242315949</v>
      </c>
      <c r="R78" s="153" t="s">
        <v>118</v>
      </c>
      <c r="T78" s="129" t="s">
        <v>53</v>
      </c>
    </row>
    <row r="79" spans="2:20" ht="15">
      <c r="B79" s="128">
        <v>17</v>
      </c>
      <c r="C79" s="129" t="s">
        <v>47</v>
      </c>
      <c r="D79" s="98"/>
      <c r="E79" s="143">
        <v>1.1896020066220911</v>
      </c>
      <c r="F79" s="143">
        <v>2.0036940546248512</v>
      </c>
      <c r="G79" s="143">
        <v>1.3504994476693279</v>
      </c>
      <c r="H79" s="143">
        <v>0.496363214436774</v>
      </c>
      <c r="I79" s="143">
        <v>0.46558903446856292</v>
      </c>
      <c r="J79" s="143">
        <v>0.44336288518817307</v>
      </c>
      <c r="K79" s="143">
        <v>0.3852904352089157</v>
      </c>
      <c r="L79" s="143">
        <v>0.75628798024244859</v>
      </c>
      <c r="M79" s="143">
        <v>1.0935016068672445</v>
      </c>
      <c r="N79" s="143">
        <v>0.7634457030743721</v>
      </c>
      <c r="O79" s="143">
        <v>1.3353744415574589</v>
      </c>
      <c r="P79" s="143">
        <v>1.4276634019809866</v>
      </c>
      <c r="Q79" s="143">
        <v>2.0063448400802066</v>
      </c>
      <c r="R79" s="153" t="s">
        <v>118</v>
      </c>
      <c r="T79" s="161" t="s">
        <v>47</v>
      </c>
    </row>
    <row r="80" spans="2:20" ht="15">
      <c r="B80" s="128">
        <v>2</v>
      </c>
      <c r="C80" s="129" t="s">
        <v>32</v>
      </c>
      <c r="D80" s="98"/>
      <c r="E80" s="143">
        <v>-0.66718382763875528</v>
      </c>
      <c r="F80" s="143">
        <v>-0.53028087048140671</v>
      </c>
      <c r="G80" s="143">
        <v>-0.37629258564418722</v>
      </c>
      <c r="H80" s="143">
        <v>-7.8272655252492884E-2</v>
      </c>
      <c r="I80" s="143">
        <v>-3.028747857082275E-2</v>
      </c>
      <c r="J80" s="143">
        <v>0.31330786810468503</v>
      </c>
      <c r="K80" s="143">
        <v>1.4420500640658436</v>
      </c>
      <c r="L80" s="143">
        <v>2.272455732090914</v>
      </c>
      <c r="M80" s="143">
        <v>2.0731173024392202</v>
      </c>
      <c r="N80" s="143">
        <v>2.0646708823297311</v>
      </c>
      <c r="O80" s="143">
        <v>2.1397749025455179</v>
      </c>
      <c r="P80" s="143">
        <v>1.8414282561955646</v>
      </c>
      <c r="Q80" s="143">
        <v>1.3993906630788522</v>
      </c>
      <c r="R80" s="154" t="s">
        <v>118</v>
      </c>
      <c r="T80" s="129" t="s">
        <v>32</v>
      </c>
    </row>
    <row r="81" spans="2:20" ht="15">
      <c r="B81" s="128">
        <v>32</v>
      </c>
      <c r="C81" s="129" t="s">
        <v>62</v>
      </c>
      <c r="D81" s="98"/>
      <c r="E81" s="143">
        <v>-0.87408736201435244</v>
      </c>
      <c r="F81" s="143">
        <v>-0.55741239429509426</v>
      </c>
      <c r="G81" s="143">
        <v>-0.76854053388802501</v>
      </c>
      <c r="H81" s="143">
        <v>-0.87185007254849578</v>
      </c>
      <c r="I81" s="143">
        <v>-0.54731660121065384</v>
      </c>
      <c r="J81" s="143">
        <v>0.23073764670501787</v>
      </c>
      <c r="K81" s="143">
        <v>0.45390520395659145</v>
      </c>
      <c r="L81" s="143">
        <v>0.48930733098754314</v>
      </c>
      <c r="M81" s="143">
        <v>0.34910366245843649</v>
      </c>
      <c r="N81" s="143">
        <v>1.0311536102003227</v>
      </c>
      <c r="O81" s="143">
        <v>2.5817231721968215</v>
      </c>
      <c r="P81" s="143">
        <v>2.290718424966748</v>
      </c>
      <c r="Q81" s="143">
        <v>1.352177483518795</v>
      </c>
      <c r="R81" s="154" t="s">
        <v>118</v>
      </c>
      <c r="T81" s="161" t="s">
        <v>62</v>
      </c>
    </row>
    <row r="82" spans="2:20" ht="15">
      <c r="B82" s="128">
        <v>11</v>
      </c>
      <c r="C82" s="129" t="s">
        <v>41</v>
      </c>
      <c r="D82" s="98"/>
      <c r="E82" s="143">
        <v>-0.380663240433461</v>
      </c>
      <c r="F82" s="143">
        <v>-4.5218636856332303E-2</v>
      </c>
      <c r="G82" s="143">
        <v>4.4470909729462417E-2</v>
      </c>
      <c r="H82" s="143">
        <v>0.16995144241749044</v>
      </c>
      <c r="I82" s="143">
        <v>0.32747615510856976</v>
      </c>
      <c r="J82" s="143">
        <v>0.4134963310782992</v>
      </c>
      <c r="K82" s="143">
        <v>1.0080667406425801</v>
      </c>
      <c r="L82" s="143">
        <v>1.7119572357860058</v>
      </c>
      <c r="M82" s="143">
        <v>1.7933062222517695</v>
      </c>
      <c r="N82" s="143">
        <v>2.1123501047631708</v>
      </c>
      <c r="O82" s="143">
        <v>1.0946161163518231</v>
      </c>
      <c r="P82" s="143">
        <v>0.90648171076400452</v>
      </c>
      <c r="Q82" s="143">
        <v>0.97578171406096637</v>
      </c>
      <c r="R82" s="154" t="s">
        <v>118</v>
      </c>
      <c r="T82" s="129" t="s">
        <v>41</v>
      </c>
    </row>
    <row r="83" spans="2:20" ht="15">
      <c r="B83" s="128">
        <v>16</v>
      </c>
      <c r="C83" s="129" t="s">
        <v>46</v>
      </c>
      <c r="D83" s="98"/>
      <c r="E83" s="143">
        <v>0.83829883907634462</v>
      </c>
      <c r="F83" s="143">
        <v>0.85290334990483552</v>
      </c>
      <c r="G83" s="143">
        <v>0.99868063222353676</v>
      </c>
      <c r="H83" s="143">
        <v>0.91518716231742292</v>
      </c>
      <c r="I83" s="143">
        <v>0.53700754594466382</v>
      </c>
      <c r="J83" s="143">
        <v>0.86647017067350318</v>
      </c>
      <c r="K83" s="143">
        <v>0.74977575980050559</v>
      </c>
      <c r="L83" s="143">
        <v>0.74534280810451459</v>
      </c>
      <c r="M83" s="143">
        <v>1.0492856748774579</v>
      </c>
      <c r="N83" s="143">
        <v>1.2558114206439168</v>
      </c>
      <c r="O83" s="143">
        <v>1.5190804736856596</v>
      </c>
      <c r="P83" s="143">
        <v>1.2133168047248288</v>
      </c>
      <c r="Q83" s="143">
        <v>0.87225359377797396</v>
      </c>
      <c r="R83" s="154" t="s">
        <v>118</v>
      </c>
      <c r="T83" s="161" t="s">
        <v>46</v>
      </c>
    </row>
    <row r="84" spans="2:20" ht="15">
      <c r="B84" s="128">
        <v>8</v>
      </c>
      <c r="C84" s="129" t="s">
        <v>38</v>
      </c>
      <c r="D84" s="98"/>
      <c r="E84" s="143">
        <v>3.368133750826134</v>
      </c>
      <c r="F84" s="143">
        <v>1.7062220534174759</v>
      </c>
      <c r="G84" s="143">
        <v>0.78988862229699008</v>
      </c>
      <c r="H84" s="143">
        <v>0.264470893243407</v>
      </c>
      <c r="I84" s="143">
        <v>4.0330513190358484E-2</v>
      </c>
      <c r="J84" s="143">
        <v>0.39231912915812589</v>
      </c>
      <c r="K84" s="143">
        <v>0.83389807223120271</v>
      </c>
      <c r="L84" s="143">
        <v>1.0980047402623969</v>
      </c>
      <c r="M84" s="143">
        <v>1.4739537645531204</v>
      </c>
      <c r="N84" s="143">
        <v>1.5233756814979098</v>
      </c>
      <c r="O84" s="143">
        <v>1.2796674569302324</v>
      </c>
      <c r="P84" s="143">
        <v>0.83821149014743801</v>
      </c>
      <c r="Q84" s="143">
        <v>0.82159337923544662</v>
      </c>
      <c r="R84" s="154" t="s">
        <v>118</v>
      </c>
      <c r="T84" s="129" t="s">
        <v>38</v>
      </c>
    </row>
    <row r="85" spans="2:20" ht="15">
      <c r="B85" s="128">
        <v>12</v>
      </c>
      <c r="C85" s="129" t="s">
        <v>42</v>
      </c>
      <c r="D85" s="98"/>
      <c r="E85" s="143">
        <v>2.2780402344987141</v>
      </c>
      <c r="F85" s="143">
        <v>2.3050068305122711</v>
      </c>
      <c r="G85" s="143">
        <v>2.0263916631722818</v>
      </c>
      <c r="H85" s="143">
        <v>1.4822119085612386</v>
      </c>
      <c r="I85" s="143">
        <v>2.1928741804769869</v>
      </c>
      <c r="J85" s="143">
        <v>2.3887549278330624</v>
      </c>
      <c r="K85" s="143">
        <v>2.3356705549278343</v>
      </c>
      <c r="L85" s="143">
        <v>2.106585022828412</v>
      </c>
      <c r="M85" s="143">
        <v>1.1108549724089836</v>
      </c>
      <c r="N85" s="143">
        <v>0.32354727484683188</v>
      </c>
      <c r="O85" s="143">
        <v>0.41834228556270847</v>
      </c>
      <c r="P85" s="143">
        <v>0.46222299559347946</v>
      </c>
      <c r="Q85" s="143">
        <v>0.7591040542882842</v>
      </c>
      <c r="R85" s="154" t="s">
        <v>118</v>
      </c>
      <c r="T85" s="161" t="s">
        <v>42</v>
      </c>
    </row>
    <row r="86" spans="2:20" ht="15">
      <c r="B86" s="128">
        <v>20</v>
      </c>
      <c r="C86" s="129" t="s">
        <v>50</v>
      </c>
      <c r="D86" s="98"/>
      <c r="E86" s="143">
        <v>-0.6748879058155437</v>
      </c>
      <c r="F86" s="143">
        <v>-0.66664883478955139</v>
      </c>
      <c r="G86" s="143">
        <v>-0.17203951596452066</v>
      </c>
      <c r="H86" s="143">
        <v>9.4581574163622326E-2</v>
      </c>
      <c r="I86" s="143">
        <v>-1.1228902907776943</v>
      </c>
      <c r="J86" s="143">
        <v>0.30297438675168131</v>
      </c>
      <c r="K86" s="143">
        <v>0.40787808321475238</v>
      </c>
      <c r="L86" s="143">
        <v>0.43796941971746528</v>
      </c>
      <c r="M86" s="143">
        <v>0.53303419791614215</v>
      </c>
      <c r="N86" s="143">
        <v>0.28291448237531869</v>
      </c>
      <c r="O86" s="143">
        <v>0.32751188443113183</v>
      </c>
      <c r="P86" s="143">
        <v>0.44447970483486504</v>
      </c>
      <c r="Q86" s="143">
        <v>0.65220489746649224</v>
      </c>
      <c r="R86" s="154" t="s">
        <v>118</v>
      </c>
      <c r="T86" s="129" t="s">
        <v>50</v>
      </c>
    </row>
    <row r="87" spans="2:20" ht="15">
      <c r="B87" s="128">
        <v>26</v>
      </c>
      <c r="C87" s="129" t="s">
        <v>56</v>
      </c>
      <c r="D87" s="98"/>
      <c r="E87" s="143">
        <v>6.667093449276415E-2</v>
      </c>
      <c r="F87" s="143">
        <v>0.11615910874023175</v>
      </c>
      <c r="G87" s="143">
        <v>8.3480575377607072E-2</v>
      </c>
      <c r="H87" s="143">
        <v>1.0101390334386775E-2</v>
      </c>
      <c r="I87" s="143">
        <v>1.5273111341914874E-2</v>
      </c>
      <c r="J87" s="143">
        <v>0.15748729206359346</v>
      </c>
      <c r="K87" s="143">
        <v>0.26754255066797861</v>
      </c>
      <c r="L87" s="143">
        <v>0.25534146404996866</v>
      </c>
      <c r="M87" s="143">
        <v>0.6504406042890678</v>
      </c>
      <c r="N87" s="143">
        <v>1.0107232566596775</v>
      </c>
      <c r="O87" s="143">
        <v>1.4117955259675008</v>
      </c>
      <c r="P87" s="143">
        <v>1.0293196952907615</v>
      </c>
      <c r="Q87" s="143">
        <v>0.43572303419582603</v>
      </c>
      <c r="R87" s="155" t="s">
        <v>118</v>
      </c>
      <c r="T87" s="161" t="s">
        <v>56</v>
      </c>
    </row>
    <row r="88" spans="2:20" ht="15">
      <c r="B88" s="128">
        <v>25</v>
      </c>
      <c r="C88" s="129" t="s">
        <v>55</v>
      </c>
      <c r="D88" s="98"/>
      <c r="E88" s="143">
        <v>1.7441410444031493</v>
      </c>
      <c r="F88" s="143">
        <v>1.1586442085767952</v>
      </c>
      <c r="G88" s="143">
        <v>0.79117134970511105</v>
      </c>
      <c r="H88" s="143">
        <v>0.58020455182713548</v>
      </c>
      <c r="I88" s="143">
        <v>0.59498809043142153</v>
      </c>
      <c r="J88" s="143">
        <v>0.81121149755021715</v>
      </c>
      <c r="K88" s="143">
        <v>1.3703276952632601</v>
      </c>
      <c r="L88" s="143">
        <v>0.90540653008573779</v>
      </c>
      <c r="M88" s="143">
        <v>0.52476685087007591</v>
      </c>
      <c r="N88" s="143">
        <v>0.3465437578869397</v>
      </c>
      <c r="O88" s="143">
        <v>0.2242618692109267</v>
      </c>
      <c r="P88" s="143">
        <v>-4.2471902666141537E-2</v>
      </c>
      <c r="Q88" s="143">
        <v>4.5138379218956047E-2</v>
      </c>
      <c r="R88" s="155" t="s">
        <v>118</v>
      </c>
      <c r="T88" s="129" t="s">
        <v>55</v>
      </c>
    </row>
    <row r="89" spans="2:20" ht="15">
      <c r="B89" s="128">
        <v>19</v>
      </c>
      <c r="C89" s="129" t="s">
        <v>49</v>
      </c>
      <c r="D89" s="98"/>
      <c r="E89" s="143">
        <v>0.80003963975944059</v>
      </c>
      <c r="F89" s="143">
        <v>0.25704390073466421</v>
      </c>
      <c r="G89" s="143">
        <v>-0.48339744491271908</v>
      </c>
      <c r="H89" s="143">
        <v>-0.74466913085867248</v>
      </c>
      <c r="I89" s="143">
        <v>-0.75820488917924311</v>
      </c>
      <c r="J89" s="143">
        <v>-0.61511348795071752</v>
      </c>
      <c r="K89" s="143">
        <v>-0.66784845616810695</v>
      </c>
      <c r="L89" s="143">
        <v>-0.51871468949936561</v>
      </c>
      <c r="M89" s="143">
        <v>-0.42114021473462171</v>
      </c>
      <c r="N89" s="143">
        <v>-0.56027520641386386</v>
      </c>
      <c r="O89" s="143">
        <v>-0.35895052798517385</v>
      </c>
      <c r="P89" s="143">
        <v>-0.15449705372630199</v>
      </c>
      <c r="Q89" s="143">
        <v>-0.1714661768014942</v>
      </c>
      <c r="R89" s="156" t="s">
        <v>118</v>
      </c>
      <c r="T89" s="161" t="s">
        <v>49</v>
      </c>
    </row>
    <row r="90" spans="2:20" ht="15">
      <c r="B90" s="128">
        <v>28</v>
      </c>
      <c r="C90" s="129" t="s">
        <v>58</v>
      </c>
      <c r="D90" s="98"/>
      <c r="E90" s="143">
        <v>0.31967780358518344</v>
      </c>
      <c r="F90" s="143">
        <v>0.49487505647963914</v>
      </c>
      <c r="G90" s="143">
        <v>-0.17743495116611901</v>
      </c>
      <c r="H90" s="143">
        <v>0.27094669496940077</v>
      </c>
      <c r="I90" s="143">
        <v>0.28029168497792983</v>
      </c>
      <c r="J90" s="143">
        <v>0.42024690928417496</v>
      </c>
      <c r="K90" s="143">
        <v>0.5521020734817933</v>
      </c>
      <c r="L90" s="143">
        <v>0.51036188005110894</v>
      </c>
      <c r="M90" s="143">
        <v>0.2739149006782351</v>
      </c>
      <c r="N90" s="143">
        <v>-6.9550255482512899E-3</v>
      </c>
      <c r="O90" s="143">
        <v>-6.1336221427075684E-2</v>
      </c>
      <c r="P90" s="143">
        <v>-0.13486917027936846</v>
      </c>
      <c r="Q90" s="143">
        <v>-0.2518532850680989</v>
      </c>
      <c r="R90" s="156" t="s">
        <v>118</v>
      </c>
      <c r="T90" s="129" t="s">
        <v>58</v>
      </c>
    </row>
    <row r="91" spans="2:20" ht="15">
      <c r="B91" s="128">
        <v>27</v>
      </c>
      <c r="C91" s="129" t="s">
        <v>57</v>
      </c>
      <c r="D91" s="98"/>
      <c r="E91" s="143">
        <v>-0.50494865990241278</v>
      </c>
      <c r="F91" s="143">
        <v>-0.50805121517416019</v>
      </c>
      <c r="G91" s="143">
        <v>-0.51966893884524734</v>
      </c>
      <c r="H91" s="143">
        <v>-0.407177138743817</v>
      </c>
      <c r="I91" s="143">
        <v>-0.21576472325700061</v>
      </c>
      <c r="J91" s="143">
        <v>-0.14879687004189801</v>
      </c>
      <c r="K91" s="143">
        <v>0.22989684690064482</v>
      </c>
      <c r="L91" s="143">
        <v>0.45138543312643359</v>
      </c>
      <c r="M91" s="143">
        <v>0.40962251272377065</v>
      </c>
      <c r="N91" s="143">
        <v>7.8038446229017075E-3</v>
      </c>
      <c r="O91" s="143">
        <v>1.4854110076488694E-2</v>
      </c>
      <c r="P91" s="143">
        <v>-0.23712546346710234</v>
      </c>
      <c r="Q91" s="143">
        <v>-0.2810658207592569</v>
      </c>
      <c r="R91" s="156" t="s">
        <v>118</v>
      </c>
      <c r="T91" s="161" t="s">
        <v>57</v>
      </c>
    </row>
    <row r="92" spans="2:20" ht="15">
      <c r="B92" s="128">
        <v>18</v>
      </c>
      <c r="C92" s="129" t="s">
        <v>48</v>
      </c>
      <c r="D92" s="98"/>
      <c r="E92" s="143">
        <v>1.4402356294790559</v>
      </c>
      <c r="F92" s="143">
        <v>0.23924566574013972</v>
      </c>
      <c r="G92" s="143">
        <v>-0.4919635186752932</v>
      </c>
      <c r="H92" s="143">
        <v>-0.84809033334790107</v>
      </c>
      <c r="I92" s="143">
        <v>-1.0424473903813574</v>
      </c>
      <c r="J92" s="143">
        <v>-1.3070950722091494</v>
      </c>
      <c r="K92" s="143">
        <v>-0.48911884771242725</v>
      </c>
      <c r="L92" s="143">
        <v>0.10425058868965659</v>
      </c>
      <c r="M92" s="143">
        <v>-0.60057548876263911</v>
      </c>
      <c r="N92" s="143">
        <v>-0.43794687321310194</v>
      </c>
      <c r="O92" s="143">
        <v>-0.26859464568092239</v>
      </c>
      <c r="P92" s="143">
        <v>-0.35895366324305944</v>
      </c>
      <c r="Q92" s="143">
        <v>-0.3004572629782748</v>
      </c>
      <c r="R92" s="156" t="s">
        <v>118</v>
      </c>
      <c r="T92" s="129" t="s">
        <v>48</v>
      </c>
    </row>
    <row r="93" spans="2:20" ht="15">
      <c r="B93" s="128">
        <v>14</v>
      </c>
      <c r="C93" s="129" t="s">
        <v>44</v>
      </c>
      <c r="D93" s="98"/>
      <c r="E93" s="143">
        <v>-0.37305802241194885</v>
      </c>
      <c r="F93" s="143">
        <v>-0.42493930745071606</v>
      </c>
      <c r="G93" s="143">
        <v>-0.49627425848112516</v>
      </c>
      <c r="H93" s="143">
        <v>-0.60459601295469922</v>
      </c>
      <c r="I93" s="143">
        <v>-0.56464751421098647</v>
      </c>
      <c r="J93" s="143">
        <v>-0.41829873316690952</v>
      </c>
      <c r="K93" s="143">
        <v>-0.4091508087925918</v>
      </c>
      <c r="L93" s="143">
        <v>-5.655578979579691E-2</v>
      </c>
      <c r="M93" s="143">
        <v>-7.9060420907693982E-2</v>
      </c>
      <c r="N93" s="143">
        <v>-0.17495870386379969</v>
      </c>
      <c r="O93" s="143">
        <v>-0.13623232384443923</v>
      </c>
      <c r="P93" s="143">
        <v>-0.22432167214650645</v>
      </c>
      <c r="Q93" s="143">
        <v>-0.3423655833122865</v>
      </c>
      <c r="R93" s="156" t="s">
        <v>118</v>
      </c>
      <c r="T93" s="161" t="s">
        <v>44</v>
      </c>
    </row>
    <row r="94" spans="2:20" ht="15">
      <c r="B94" s="128">
        <v>24</v>
      </c>
      <c r="C94" s="129" t="s">
        <v>54</v>
      </c>
      <c r="D94" s="98"/>
      <c r="E94" s="143">
        <v>-0.31070812852054436</v>
      </c>
      <c r="F94" s="143">
        <v>-0.56749500728501212</v>
      </c>
      <c r="G94" s="143">
        <v>-1.021234194466879</v>
      </c>
      <c r="H94" s="143">
        <v>-1.0709237869388748</v>
      </c>
      <c r="I94" s="143">
        <v>-0.95416242999490153</v>
      </c>
      <c r="J94" s="143">
        <v>-0.77787227950773663</v>
      </c>
      <c r="K94" s="143">
        <v>-0.42666552055017692</v>
      </c>
      <c r="L94" s="143">
        <v>-0.10470342240765372</v>
      </c>
      <c r="M94" s="143">
        <v>-0.19874222335105965</v>
      </c>
      <c r="N94" s="143">
        <v>-4.9228287243401211E-2</v>
      </c>
      <c r="O94" s="143">
        <v>-0.25741354554336943</v>
      </c>
      <c r="P94" s="143">
        <v>-0.43004325268374688</v>
      </c>
      <c r="Q94" s="143">
        <v>-0.4575687700109039</v>
      </c>
      <c r="R94" s="156" t="s">
        <v>118</v>
      </c>
      <c r="T94" s="129" t="s">
        <v>54</v>
      </c>
    </row>
    <row r="95" spans="2:20" ht="15">
      <c r="B95" s="128">
        <v>7</v>
      </c>
      <c r="C95" s="129" t="s">
        <v>37</v>
      </c>
      <c r="D95" s="98"/>
      <c r="E95" s="143">
        <v>6.3642796648630331E-2</v>
      </c>
      <c r="F95" s="143">
        <v>9.4199067227575019E-3</v>
      </c>
      <c r="G95" s="143">
        <v>-1.2234413365840736E-2</v>
      </c>
      <c r="H95" s="143">
        <v>-9.7176002222694596E-3</v>
      </c>
      <c r="I95" s="143">
        <v>-6.3563197535898591E-2</v>
      </c>
      <c r="J95" s="143">
        <v>-0.16274424077583949</v>
      </c>
      <c r="K95" s="143">
        <v>-0.3205683332018246</v>
      </c>
      <c r="L95" s="143">
        <v>-0.41121623742910796</v>
      </c>
      <c r="M95" s="143">
        <v>-0.52620744837942679</v>
      </c>
      <c r="N95" s="143">
        <v>-0.66049862767519329</v>
      </c>
      <c r="O95" s="143">
        <v>-0.59742942459810844</v>
      </c>
      <c r="P95" s="143">
        <v>-0.64688055287567703</v>
      </c>
      <c r="Q95" s="143">
        <v>-0.51784256904421777</v>
      </c>
      <c r="R95" s="157" t="s">
        <v>118</v>
      </c>
      <c r="T95" s="161" t="s">
        <v>37</v>
      </c>
    </row>
    <row r="96" spans="2:20" ht="15">
      <c r="B96" s="128">
        <v>4</v>
      </c>
      <c r="C96" s="129" t="s">
        <v>34</v>
      </c>
      <c r="D96" s="98"/>
      <c r="E96" s="143">
        <v>-0.95264529011326327</v>
      </c>
      <c r="F96" s="143">
        <v>-0.91895826373683787</v>
      </c>
      <c r="G96" s="143">
        <v>-0.88536100612416335</v>
      </c>
      <c r="H96" s="143">
        <v>-0.82637084113748638</v>
      </c>
      <c r="I96" s="143">
        <v>-0.96591952761954969</v>
      </c>
      <c r="J96" s="143">
        <v>-0.71388209581635143</v>
      </c>
      <c r="K96" s="143">
        <v>-0.86711936014526858</v>
      </c>
      <c r="L96" s="143">
        <v>-0.77887570295318076</v>
      </c>
      <c r="M96" s="143">
        <v>-0.92062323618693598</v>
      </c>
      <c r="N96" s="143">
        <v>-1.0226714785232218</v>
      </c>
      <c r="O96" s="143">
        <v>-0.77386791918919684</v>
      </c>
      <c r="P96" s="143">
        <v>-0.61986323975091717</v>
      </c>
      <c r="Q96" s="143">
        <v>-0.55053857827948072</v>
      </c>
      <c r="R96" s="157" t="s">
        <v>118</v>
      </c>
      <c r="T96" s="129" t="s">
        <v>34</v>
      </c>
    </row>
    <row r="97" spans="2:20" ht="15">
      <c r="B97" s="128">
        <v>30</v>
      </c>
      <c r="C97" s="129" t="s">
        <v>60</v>
      </c>
      <c r="D97" s="98"/>
      <c r="E97" s="143">
        <v>-0.51027833687699575</v>
      </c>
      <c r="F97" s="143">
        <v>-0.46874658589217616</v>
      </c>
      <c r="G97" s="143">
        <v>-0.60894167533363064</v>
      </c>
      <c r="H97" s="143">
        <v>-1.0357618219465425</v>
      </c>
      <c r="I97" s="143">
        <v>-1.0215805878329287</v>
      </c>
      <c r="J97" s="143">
        <v>-0.5374538578587793</v>
      </c>
      <c r="K97" s="143">
        <v>-5.429712681880133E-4</v>
      </c>
      <c r="L97" s="143">
        <v>-0.18384006730508262</v>
      </c>
      <c r="M97" s="143">
        <v>-0.22188835012253555</v>
      </c>
      <c r="N97" s="143">
        <v>-0.37817304562778298</v>
      </c>
      <c r="O97" s="143">
        <v>-0.46872893331522542</v>
      </c>
      <c r="P97" s="143">
        <v>-0.6047416487622167</v>
      </c>
      <c r="Q97" s="143">
        <v>-0.63512435712143878</v>
      </c>
      <c r="R97" s="157" t="s">
        <v>118</v>
      </c>
      <c r="T97" s="161" t="s">
        <v>60</v>
      </c>
    </row>
    <row r="98" spans="2:20" ht="15">
      <c r="B98" s="128">
        <v>15</v>
      </c>
      <c r="C98" s="129" t="s">
        <v>45</v>
      </c>
      <c r="D98" s="98"/>
      <c r="E98" s="143">
        <v>-0.77407995831860599</v>
      </c>
      <c r="F98" s="143">
        <v>-0.49776217172669279</v>
      </c>
      <c r="G98" s="143">
        <v>-0.48088702747316125</v>
      </c>
      <c r="H98" s="143">
        <v>-0.47739726149920231</v>
      </c>
      <c r="I98" s="143">
        <v>-0.74038861140693524</v>
      </c>
      <c r="J98" s="143">
        <v>-0.80343744189725175</v>
      </c>
      <c r="K98" s="143">
        <v>-0.7196040574644692</v>
      </c>
      <c r="L98" s="143">
        <v>-0.70962879695763448</v>
      </c>
      <c r="M98" s="143">
        <v>-0.68435079384128183</v>
      </c>
      <c r="N98" s="143">
        <v>-0.65885035149716509</v>
      </c>
      <c r="O98" s="143">
        <v>-0.64900128027983706</v>
      </c>
      <c r="P98" s="143">
        <v>-0.63796369585551516</v>
      </c>
      <c r="Q98" s="143">
        <v>-0.68134781896541363</v>
      </c>
      <c r="R98" s="157" t="s">
        <v>118</v>
      </c>
      <c r="T98" s="129" t="s">
        <v>45</v>
      </c>
    </row>
    <row r="99" spans="2:20" ht="15">
      <c r="B99" s="128">
        <v>22</v>
      </c>
      <c r="C99" s="129" t="s">
        <v>52</v>
      </c>
      <c r="D99" s="98"/>
      <c r="E99" s="143">
        <v>-0.84977431521342561</v>
      </c>
      <c r="F99" s="143">
        <v>-0.81055533147638692</v>
      </c>
      <c r="G99" s="143">
        <v>-0.94587222196789345</v>
      </c>
      <c r="H99" s="143">
        <v>-0.68968157166638255</v>
      </c>
      <c r="I99" s="143">
        <v>-0.61708601947464414</v>
      </c>
      <c r="J99" s="143">
        <v>-0.71321493145824932</v>
      </c>
      <c r="K99" s="143">
        <v>-0.65241365533160844</v>
      </c>
      <c r="L99" s="143">
        <v>-0.62925920945007019</v>
      </c>
      <c r="M99" s="143">
        <v>-0.64077095214430291</v>
      </c>
      <c r="N99" s="143">
        <v>-0.74932590417419453</v>
      </c>
      <c r="O99" s="143">
        <v>-0.63830082636583063</v>
      </c>
      <c r="P99" s="143">
        <v>-0.72676433678295282</v>
      </c>
      <c r="Q99" s="143">
        <v>-0.68430279291157026</v>
      </c>
      <c r="R99" s="157" t="s">
        <v>118</v>
      </c>
      <c r="T99" s="161" t="s">
        <v>52</v>
      </c>
    </row>
    <row r="100" spans="2:20" ht="15">
      <c r="B100" s="128">
        <v>21</v>
      </c>
      <c r="C100" s="129" t="s">
        <v>51</v>
      </c>
      <c r="D100" s="98"/>
      <c r="E100" s="143">
        <v>-0.47644537554533595</v>
      </c>
      <c r="F100" s="143">
        <v>-0.49699779727797688</v>
      </c>
      <c r="G100" s="143">
        <v>-0.79182438044893744</v>
      </c>
      <c r="H100" s="143">
        <v>-0.93990237644712338</v>
      </c>
      <c r="I100" s="143">
        <v>-0.70408720653166446</v>
      </c>
      <c r="J100" s="143">
        <v>-0.73098305494516846</v>
      </c>
      <c r="K100" s="143">
        <v>-0.41580013917746994</v>
      </c>
      <c r="L100" s="143">
        <v>-0.19813496420645815</v>
      </c>
      <c r="M100" s="143">
        <v>-0.41139043011993687</v>
      </c>
      <c r="N100" s="143">
        <v>-0.72294085239655725</v>
      </c>
      <c r="O100" s="143">
        <v>-0.82261977603089231</v>
      </c>
      <c r="P100" s="143">
        <v>-0.70734451366439577</v>
      </c>
      <c r="Q100" s="143">
        <v>-0.7860799486158041</v>
      </c>
      <c r="R100" s="157" t="s">
        <v>118</v>
      </c>
      <c r="T100" s="129" t="s">
        <v>51</v>
      </c>
    </row>
    <row r="101" spans="2:20" ht="15">
      <c r="B101" s="128">
        <v>1</v>
      </c>
      <c r="C101" s="129" t="s">
        <v>31</v>
      </c>
      <c r="D101" s="98"/>
      <c r="E101" s="143">
        <v>-0.72132368557115334</v>
      </c>
      <c r="F101" s="143">
        <v>-0.89668215232466675</v>
      </c>
      <c r="G101" s="143">
        <v>-0.99786783907311682</v>
      </c>
      <c r="H101" s="143">
        <v>-0.71697243739899685</v>
      </c>
      <c r="I101" s="143">
        <v>-0.85726822164362049</v>
      </c>
      <c r="J101" s="143">
        <v>-0.79469416711341856</v>
      </c>
      <c r="K101" s="143">
        <v>-0.73611828571937854</v>
      </c>
      <c r="L101" s="143">
        <v>-0.64909522163633981</v>
      </c>
      <c r="M101" s="143">
        <v>-0.72757345924364414</v>
      </c>
      <c r="N101" s="143">
        <v>-0.92104555499453733</v>
      </c>
      <c r="O101" s="143">
        <v>-0.90860144777105778</v>
      </c>
      <c r="P101" s="143">
        <v>-0.91286437527504338</v>
      </c>
      <c r="Q101" s="143">
        <v>-0.86275936979153445</v>
      </c>
      <c r="R101" s="157" t="s">
        <v>118</v>
      </c>
      <c r="T101" s="161" t="s">
        <v>31</v>
      </c>
    </row>
    <row r="102" spans="2:20" ht="15">
      <c r="B102" s="128">
        <v>10</v>
      </c>
      <c r="C102" s="129" t="s">
        <v>40</v>
      </c>
      <c r="D102" s="98"/>
      <c r="E102" s="143">
        <v>1.3800093624431806</v>
      </c>
      <c r="F102" s="143">
        <v>1.0055073009835442</v>
      </c>
      <c r="G102" s="143">
        <v>0.51730487110694279</v>
      </c>
      <c r="H102" s="143">
        <v>6.9161586040052431E-2</v>
      </c>
      <c r="I102" s="143">
        <v>-0.27393351334177363</v>
      </c>
      <c r="J102" s="143">
        <v>-0.36626513381778364</v>
      </c>
      <c r="K102" s="143">
        <v>-0.42709557438296536</v>
      </c>
      <c r="L102" s="143">
        <v>-0.55237040728663866</v>
      </c>
      <c r="M102" s="143">
        <v>-0.66857982513305803</v>
      </c>
      <c r="N102" s="143">
        <v>-0.81606786455772107</v>
      </c>
      <c r="O102" s="143">
        <v>-0.6949446809046359</v>
      </c>
      <c r="P102" s="143">
        <v>-0.7383409158962112</v>
      </c>
      <c r="Q102" s="143">
        <v>-0.90646279708020683</v>
      </c>
      <c r="R102" s="157" t="s">
        <v>118</v>
      </c>
      <c r="T102" s="129" t="s">
        <v>40</v>
      </c>
    </row>
    <row r="103" spans="2:20" ht="15">
      <c r="B103" s="128">
        <v>9</v>
      </c>
      <c r="C103" s="129" t="s">
        <v>39</v>
      </c>
      <c r="D103" s="98"/>
      <c r="E103" s="143">
        <v>-0.87842400238322715</v>
      </c>
      <c r="F103" s="143">
        <v>-0.88799618444099093</v>
      </c>
      <c r="G103" s="143">
        <v>-0.92299357512874047</v>
      </c>
      <c r="H103" s="143">
        <v>-0.93905847251429364</v>
      </c>
      <c r="I103" s="143">
        <v>-0.85310739150679726</v>
      </c>
      <c r="J103" s="143">
        <v>-0.86255342559186265</v>
      </c>
      <c r="K103" s="143">
        <v>-0.76237139732601411</v>
      </c>
      <c r="L103" s="143">
        <v>-0.70053138903642032</v>
      </c>
      <c r="M103" s="143">
        <v>-0.68278328662843379</v>
      </c>
      <c r="N103" s="143">
        <v>-0.79741766787817747</v>
      </c>
      <c r="O103" s="143">
        <v>-0.9159294899646071</v>
      </c>
      <c r="P103" s="143">
        <v>-0.95880667073882031</v>
      </c>
      <c r="Q103" s="143">
        <v>-0.96748673506778726</v>
      </c>
      <c r="R103" s="157" t="s">
        <v>118</v>
      </c>
      <c r="T103" s="161" t="s">
        <v>39</v>
      </c>
    </row>
    <row r="104" spans="2:20" ht="15">
      <c r="B104" s="128">
        <v>3</v>
      </c>
      <c r="C104" s="129" t="s">
        <v>33</v>
      </c>
      <c r="D104" s="98"/>
      <c r="E104" s="143">
        <v>-1.0707309241047249</v>
      </c>
      <c r="F104" s="143">
        <v>-1.0670332467832622</v>
      </c>
      <c r="G104" s="143">
        <v>-1.0297785421829382</v>
      </c>
      <c r="H104" s="143">
        <v>-0.90025215789920221</v>
      </c>
      <c r="I104" s="143">
        <v>-0.2993544629143865</v>
      </c>
      <c r="J104" s="143">
        <v>0.14932984736392138</v>
      </c>
      <c r="K104" s="143">
        <v>2.7175073049677985</v>
      </c>
      <c r="L104" s="143">
        <v>-0.12085358674148208</v>
      </c>
      <c r="M104" s="143">
        <v>-0.62568633653000671</v>
      </c>
      <c r="N104" s="143">
        <v>-0.94478140349397743</v>
      </c>
      <c r="O104" s="143">
        <v>-0.94482683943557166</v>
      </c>
      <c r="P104" s="143">
        <v>-1.0113088145008713</v>
      </c>
      <c r="Q104" s="143">
        <v>-1.0494411454971277</v>
      </c>
      <c r="R104" s="158" t="s">
        <v>118</v>
      </c>
      <c r="T104" s="129" t="s">
        <v>33</v>
      </c>
    </row>
    <row r="105" spans="2:20" ht="15">
      <c r="B105" s="128">
        <v>5</v>
      </c>
      <c r="C105" s="129" t="s">
        <v>35</v>
      </c>
      <c r="D105" s="98"/>
      <c r="E105" s="143">
        <v>-3.9858636452240179E-2</v>
      </c>
      <c r="F105" s="143">
        <v>0.11518069292615478</v>
      </c>
      <c r="G105" s="143">
        <v>-0.11206868899181543</v>
      </c>
      <c r="H105" s="143">
        <v>-0.46546147178697034</v>
      </c>
      <c r="I105" s="143">
        <v>-0.75124883295742884</v>
      </c>
      <c r="J105" s="143">
        <v>-0.86537166921810194</v>
      </c>
      <c r="K105" s="143">
        <v>-0.88046036555857099</v>
      </c>
      <c r="L105" s="143">
        <v>-0.88145544939866305</v>
      </c>
      <c r="M105" s="143">
        <v>-0.93565077392636009</v>
      </c>
      <c r="N105" s="143">
        <v>-1.0395385010499489</v>
      </c>
      <c r="O105" s="143">
        <v>-1.093041137744198</v>
      </c>
      <c r="P105" s="143">
        <v>-1.0650825735474858</v>
      </c>
      <c r="Q105" s="143">
        <v>-1.0646493650362072</v>
      </c>
      <c r="R105" s="158" t="s">
        <v>118</v>
      </c>
      <c r="T105" s="161" t="s">
        <v>35</v>
      </c>
    </row>
    <row r="106" spans="2:20" ht="15">
      <c r="B106" s="128">
        <v>13</v>
      </c>
      <c r="C106" s="129" t="s">
        <v>43</v>
      </c>
      <c r="D106" s="98"/>
      <c r="E106" s="143">
        <v>-0.97593889917798937</v>
      </c>
      <c r="F106" s="143">
        <v>-0.39713320036531341</v>
      </c>
      <c r="G106" s="143">
        <v>-0.23870262958413405</v>
      </c>
      <c r="H106" s="143">
        <v>-0.39432487799676214</v>
      </c>
      <c r="I106" s="143">
        <v>-0.56465208114385901</v>
      </c>
      <c r="J106" s="143">
        <v>-0.55945717279940077</v>
      </c>
      <c r="K106" s="143">
        <v>-0.48813332625009698</v>
      </c>
      <c r="L106" s="143">
        <v>-0.47838229751056233</v>
      </c>
      <c r="M106" s="143">
        <v>-0.63768692997182419</v>
      </c>
      <c r="N106" s="143">
        <v>-0.81106869524817482</v>
      </c>
      <c r="O106" s="143">
        <v>-0.84491569118741983</v>
      </c>
      <c r="P106" s="143">
        <v>-0.84318408205775197</v>
      </c>
      <c r="Q106" s="143">
        <v>-1.09896281880841</v>
      </c>
      <c r="R106" s="158" t="s">
        <v>118</v>
      </c>
      <c r="T106" s="129" t="s">
        <v>43</v>
      </c>
    </row>
    <row r="107" spans="2:20" ht="15">
      <c r="B107" s="128">
        <v>29</v>
      </c>
      <c r="C107" s="129" t="s">
        <v>59</v>
      </c>
      <c r="D107" s="98"/>
      <c r="E107" s="143">
        <v>0.302022134479069</v>
      </c>
      <c r="F107" s="143">
        <v>0.43947066351869923</v>
      </c>
      <c r="G107" s="143">
        <v>-2.0724856699252867E-2</v>
      </c>
      <c r="H107" s="143">
        <v>-0.23631646647355073</v>
      </c>
      <c r="I107" s="143">
        <v>-0.40598447688034534</v>
      </c>
      <c r="J107" s="143">
        <v>-0.27548536341595492</v>
      </c>
      <c r="K107" s="143">
        <v>-0.45938804910616271</v>
      </c>
      <c r="L107" s="143">
        <v>-1.0120086243572906</v>
      </c>
      <c r="M107" s="143">
        <v>-0.94337399051102522</v>
      </c>
      <c r="N107" s="143">
        <v>-1.1046261497241425</v>
      </c>
      <c r="O107" s="143">
        <v>-1.0785491667526605</v>
      </c>
      <c r="P107" s="143">
        <v>-1.0837217799941588</v>
      </c>
      <c r="Q107" s="143">
        <v>-1.1472009887561958</v>
      </c>
      <c r="R107" s="158" t="s">
        <v>118</v>
      </c>
      <c r="T107" s="161" t="s">
        <v>59</v>
      </c>
    </row>
    <row r="108" spans="2:20" ht="15">
      <c r="B108" s="128">
        <v>31</v>
      </c>
      <c r="C108" s="129" t="s">
        <v>61</v>
      </c>
      <c r="D108" s="98"/>
      <c r="E108" s="143">
        <v>-1.2525638748069283</v>
      </c>
      <c r="F108" s="143">
        <v>-1.1421654891790325</v>
      </c>
      <c r="G108" s="143">
        <v>-1.3485754169398181</v>
      </c>
      <c r="H108" s="143">
        <v>-1.4120938862551613</v>
      </c>
      <c r="I108" s="143">
        <v>-1.4163771568925958</v>
      </c>
      <c r="J108" s="143">
        <v>-1.4075629006586898</v>
      </c>
      <c r="K108" s="143">
        <v>-1.4481582758261591</v>
      </c>
      <c r="L108" s="143">
        <v>-1.4503469206319433</v>
      </c>
      <c r="M108" s="143">
        <v>-1.374385662384124</v>
      </c>
      <c r="N108" s="143">
        <v>-1.3347830108419967</v>
      </c>
      <c r="O108" s="143">
        <v>-1.1934559703513588</v>
      </c>
      <c r="P108" s="143">
        <v>-1.2642990664467453</v>
      </c>
      <c r="Q108" s="143">
        <v>-1.3225383096526881</v>
      </c>
      <c r="R108" s="158" t="s">
        <v>118</v>
      </c>
      <c r="T108" s="162" t="s">
        <v>61</v>
      </c>
    </row>
    <row r="117" spans="5:20">
      <c r="E117" s="167">
        <v>5</v>
      </c>
      <c r="F117" s="168" t="s">
        <v>35</v>
      </c>
      <c r="G117" s="169"/>
      <c r="H117" s="170">
        <v>43.592099600113912</v>
      </c>
      <c r="I117" s="170">
        <v>47.802571317915536</v>
      </c>
      <c r="J117" s="170">
        <v>41.631059229403824</v>
      </c>
      <c r="K117" s="170">
        <v>32.033814948227509</v>
      </c>
      <c r="L117" s="170">
        <v>24.272561037121157</v>
      </c>
      <c r="M117" s="170">
        <v>21.173276640333576</v>
      </c>
      <c r="N117" s="170">
        <v>20.763506232690837</v>
      </c>
      <c r="O117" s="170">
        <v>20.736482300232232</v>
      </c>
      <c r="P117" s="170">
        <v>19.264675874883057</v>
      </c>
      <c r="Q117" s="170">
        <v>16.44335086893577</v>
      </c>
      <c r="R117" s="170">
        <v>14.990356073794821</v>
      </c>
      <c r="S117" s="170">
        <v>15.749639181458994</v>
      </c>
      <c r="T117" s="171">
        <v>15.761404016820208</v>
      </c>
    </row>
    <row r="118" spans="5:20">
      <c r="E118" s="167">
        <v>19</v>
      </c>
      <c r="F118" s="168" t="s">
        <v>49</v>
      </c>
      <c r="G118" s="169"/>
      <c r="H118" s="170">
        <v>66.40158898579503</v>
      </c>
      <c r="I118" s="170">
        <v>51.655213267988238</v>
      </c>
      <c r="J118" s="170">
        <v>31.546719784181096</v>
      </c>
      <c r="K118" s="170">
        <v>24.45124892044371</v>
      </c>
      <c r="L118" s="170">
        <v>24.083652338232859</v>
      </c>
      <c r="M118" s="170">
        <v>27.969648880844765</v>
      </c>
      <c r="N118" s="170">
        <v>26.537501998445858</v>
      </c>
      <c r="O118" s="170">
        <v>30.587593734817005</v>
      </c>
      <c r="P118" s="170">
        <v>33.237466951009807</v>
      </c>
      <c r="Q118" s="170">
        <v>29.458916374386575</v>
      </c>
      <c r="R118" s="170">
        <v>34.926379811039126</v>
      </c>
      <c r="S118" s="170">
        <v>40.478813341451591</v>
      </c>
      <c r="T118" s="171">
        <v>40.017975352339725</v>
      </c>
    </row>
    <row r="119" spans="5:20">
      <c r="E119" s="172">
        <v>28</v>
      </c>
      <c r="F119" s="173" t="s">
        <v>58</v>
      </c>
      <c r="G119" s="174"/>
      <c r="H119" s="175">
        <v>53.356189901368822</v>
      </c>
      <c r="I119" s="175">
        <v>58.114099273824088</v>
      </c>
      <c r="J119" s="175">
        <v>39.855878704005704</v>
      </c>
      <c r="K119" s="175">
        <v>52.032777607039947</v>
      </c>
      <c r="L119" s="175">
        <v>52.286563638570172</v>
      </c>
      <c r="M119" s="175">
        <v>56.08738963583577</v>
      </c>
      <c r="N119" s="175">
        <v>59.668238714105364</v>
      </c>
      <c r="O119" s="175">
        <v>58.534681798965892</v>
      </c>
      <c r="P119" s="175">
        <v>52.113386483766718</v>
      </c>
      <c r="Q119" s="175">
        <v>44.485677530825086</v>
      </c>
      <c r="R119" s="175">
        <v>43.008823314891359</v>
      </c>
      <c r="S119" s="175">
        <v>41.011856463251476</v>
      </c>
      <c r="T119" s="176">
        <v>37.834867058531778</v>
      </c>
    </row>
    <row r="120" spans="5:20">
      <c r="H120" s="144">
        <v>42.60749825224174</v>
      </c>
      <c r="I120" s="144">
        <v>42.399142880641833</v>
      </c>
      <c r="J120" s="144">
        <v>38.013482846729204</v>
      </c>
      <c r="K120" s="144">
        <v>35.304556117498663</v>
      </c>
      <c r="L120" s="144">
        <v>34.004334052904632</v>
      </c>
      <c r="M120" s="144">
        <v>38.048065572563125</v>
      </c>
      <c r="N120" s="144">
        <v>43.73135579064099</v>
      </c>
      <c r="O120" s="144">
        <v>46.235980792777085</v>
      </c>
      <c r="P120" s="144">
        <v>45.832486602650029</v>
      </c>
      <c r="Q120" s="144">
        <v>43.427871287578888</v>
      </c>
      <c r="R120" s="144">
        <v>43.229140134624458</v>
      </c>
      <c r="S120" s="144">
        <v>41.543976293051173</v>
      </c>
      <c r="T120" s="144">
        <v>40.199915927279548</v>
      </c>
    </row>
    <row r="123" spans="5:20">
      <c r="F123" s="167">
        <v>5</v>
      </c>
      <c r="G123" s="167">
        <v>19</v>
      </c>
      <c r="H123" s="172">
        <v>28</v>
      </c>
    </row>
    <row r="124" spans="5:20">
      <c r="F124" s="168" t="s">
        <v>35</v>
      </c>
      <c r="G124" s="168" t="s">
        <v>49</v>
      </c>
      <c r="H124" s="173" t="s">
        <v>58</v>
      </c>
    </row>
    <row r="125" spans="5:20">
      <c r="F125" s="169"/>
      <c r="G125" s="169"/>
      <c r="H125" s="174"/>
    </row>
    <row r="126" spans="5:20">
      <c r="F126" s="170">
        <v>43.592099600113912</v>
      </c>
      <c r="G126" s="170">
        <v>66.40158898579503</v>
      </c>
      <c r="H126" s="175">
        <v>53.356189901368822</v>
      </c>
      <c r="I126" s="144">
        <v>42.60749825224174</v>
      </c>
    </row>
    <row r="127" spans="5:20">
      <c r="F127" s="170">
        <v>47.802571317915536</v>
      </c>
      <c r="G127" s="170">
        <v>51.655213267988238</v>
      </c>
      <c r="H127" s="175">
        <v>58.114099273824088</v>
      </c>
      <c r="I127" s="144">
        <v>42.399142880641833</v>
      </c>
    </row>
    <row r="128" spans="5:20">
      <c r="F128" s="170">
        <v>41.631059229403824</v>
      </c>
      <c r="G128" s="170">
        <v>31.546719784181096</v>
      </c>
      <c r="H128" s="175">
        <v>39.855878704005704</v>
      </c>
      <c r="I128" s="144">
        <v>38.013482846729204</v>
      </c>
    </row>
    <row r="129" spans="6:9">
      <c r="F129" s="170">
        <v>32.033814948227509</v>
      </c>
      <c r="G129" s="170">
        <v>24.45124892044371</v>
      </c>
      <c r="H129" s="175">
        <v>52.032777607039947</v>
      </c>
      <c r="I129" s="144">
        <v>35.304556117498663</v>
      </c>
    </row>
    <row r="130" spans="6:9">
      <c r="F130" s="170">
        <v>24.272561037121157</v>
      </c>
      <c r="G130" s="170">
        <v>24.083652338232859</v>
      </c>
      <c r="H130" s="175">
        <v>52.286563638570172</v>
      </c>
      <c r="I130" s="144">
        <v>34.004334052904632</v>
      </c>
    </row>
    <row r="131" spans="6:9">
      <c r="F131" s="170">
        <v>21.173276640333576</v>
      </c>
      <c r="G131" s="170">
        <v>27.969648880844765</v>
      </c>
      <c r="H131" s="175">
        <v>56.08738963583577</v>
      </c>
      <c r="I131" s="144">
        <v>38.048065572563125</v>
      </c>
    </row>
    <row r="132" spans="6:9">
      <c r="F132" s="170">
        <v>20.763506232690837</v>
      </c>
      <c r="G132" s="170">
        <v>26.537501998445858</v>
      </c>
      <c r="H132" s="175">
        <v>59.668238714105364</v>
      </c>
      <c r="I132" s="144">
        <v>43.73135579064099</v>
      </c>
    </row>
    <row r="133" spans="6:9">
      <c r="F133" s="170">
        <v>20.736482300232232</v>
      </c>
      <c r="G133" s="170">
        <v>30.587593734817005</v>
      </c>
      <c r="H133" s="175">
        <v>58.534681798965892</v>
      </c>
      <c r="I133" s="144">
        <v>46.235980792777085</v>
      </c>
    </row>
    <row r="134" spans="6:9">
      <c r="F134" s="170">
        <v>19.264675874883057</v>
      </c>
      <c r="G134" s="170">
        <v>33.237466951009807</v>
      </c>
      <c r="H134" s="175">
        <v>52.113386483766718</v>
      </c>
      <c r="I134" s="144">
        <v>45.832486602650029</v>
      </c>
    </row>
    <row r="135" spans="6:9">
      <c r="F135" s="170">
        <v>16.44335086893577</v>
      </c>
      <c r="G135" s="170">
        <v>29.458916374386575</v>
      </c>
      <c r="H135" s="175">
        <v>44.485677530825086</v>
      </c>
      <c r="I135" s="144">
        <v>43.427871287578888</v>
      </c>
    </row>
    <row r="136" spans="6:9">
      <c r="F136" s="170">
        <v>14.990356073794821</v>
      </c>
      <c r="G136" s="170">
        <v>34.926379811039126</v>
      </c>
      <c r="H136" s="175">
        <v>43.008823314891359</v>
      </c>
      <c r="I136" s="144">
        <v>43.229140134624458</v>
      </c>
    </row>
    <row r="137" spans="6:9">
      <c r="F137" s="170">
        <v>15.749639181458994</v>
      </c>
      <c r="G137" s="170">
        <v>40.478813341451591</v>
      </c>
      <c r="H137" s="175">
        <v>41.011856463251476</v>
      </c>
      <c r="I137" s="144">
        <v>41.543976293051173</v>
      </c>
    </row>
    <row r="138" spans="6:9">
      <c r="F138" s="171">
        <v>15.761404016820208</v>
      </c>
      <c r="G138" s="171">
        <v>40.017975352339725</v>
      </c>
      <c r="H138" s="176">
        <v>37.834867058531778</v>
      </c>
      <c r="I138" s="144">
        <v>40.199915927279548</v>
      </c>
    </row>
  </sheetData>
  <phoneticPr fontId="21" type="noConversion"/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4E63-B5A1-4AF3-BD17-3D9B4FBDB9EB}">
  <sheetPr>
    <tabColor rgb="FF0070C0"/>
  </sheetPr>
  <dimension ref="B5:T132"/>
  <sheetViews>
    <sheetView topLeftCell="E13" zoomScale="88" workbookViewId="0">
      <selection activeCell="M66" sqref="M65:M66"/>
    </sheetView>
  </sheetViews>
  <sheetFormatPr baseColWidth="10" defaultColWidth="8.88671875" defaultRowHeight="14.4"/>
  <cols>
    <col min="1" max="1" width="8.88671875" style="103"/>
    <col min="2" max="2" width="10.33203125" style="103" customWidth="1"/>
    <col min="3" max="3" width="26.109375" style="103" bestFit="1" customWidth="1"/>
    <col min="4" max="4" width="11.109375" style="103" customWidth="1"/>
    <col min="5" max="28" width="20.77734375" style="103" customWidth="1"/>
    <col min="29" max="16384" width="8.88671875" style="103"/>
  </cols>
  <sheetData>
    <row r="5" spans="2:17">
      <c r="B5" s="96"/>
      <c r="C5" s="97" t="s">
        <v>1</v>
      </c>
      <c r="D5" s="98"/>
      <c r="E5" s="99" t="s">
        <v>68</v>
      </c>
      <c r="F5" s="100" t="s">
        <v>68</v>
      </c>
      <c r="G5" s="101" t="s">
        <v>68</v>
      </c>
      <c r="H5" s="102" t="s">
        <v>68</v>
      </c>
      <c r="I5" s="136" t="s">
        <v>68</v>
      </c>
      <c r="J5" s="99" t="s">
        <v>68</v>
      </c>
      <c r="K5" s="100" t="s">
        <v>68</v>
      </c>
      <c r="L5" s="101" t="s">
        <v>68</v>
      </c>
      <c r="M5" s="102" t="s">
        <v>68</v>
      </c>
      <c r="N5" s="136" t="s">
        <v>68</v>
      </c>
      <c r="O5" s="99" t="s">
        <v>68</v>
      </c>
      <c r="P5" s="100" t="s">
        <v>68</v>
      </c>
      <c r="Q5" s="101" t="s">
        <v>68</v>
      </c>
    </row>
    <row r="6" spans="2:17">
      <c r="B6" s="96"/>
      <c r="C6" s="97" t="s">
        <v>24</v>
      </c>
      <c r="D6" s="98"/>
      <c r="E6" s="99">
        <v>0</v>
      </c>
      <c r="F6" s="100">
        <v>0</v>
      </c>
      <c r="G6" s="101">
        <v>0</v>
      </c>
      <c r="H6" s="102">
        <v>0</v>
      </c>
      <c r="I6" s="136">
        <v>0</v>
      </c>
      <c r="J6" s="99">
        <v>0</v>
      </c>
      <c r="K6" s="100">
        <v>0</v>
      </c>
      <c r="L6" s="101">
        <v>0</v>
      </c>
      <c r="M6" s="102">
        <v>0</v>
      </c>
      <c r="N6" s="136">
        <v>0</v>
      </c>
      <c r="O6" s="99">
        <v>0</v>
      </c>
      <c r="P6" s="100">
        <v>0</v>
      </c>
      <c r="Q6" s="101">
        <v>0</v>
      </c>
    </row>
    <row r="7" spans="2:17">
      <c r="B7" s="96"/>
      <c r="C7" s="97" t="s">
        <v>25</v>
      </c>
      <c r="D7" s="98"/>
      <c r="E7" s="104">
        <v>0.1</v>
      </c>
      <c r="F7" s="105">
        <v>0.1</v>
      </c>
      <c r="G7" s="106">
        <v>0.1</v>
      </c>
      <c r="H7" s="107">
        <v>0.1</v>
      </c>
      <c r="I7" s="137">
        <v>0.1</v>
      </c>
      <c r="J7" s="104">
        <v>0.1</v>
      </c>
      <c r="K7" s="105">
        <v>0.1</v>
      </c>
      <c r="L7" s="106">
        <v>0.1</v>
      </c>
      <c r="M7" s="107">
        <v>0.1</v>
      </c>
      <c r="N7" s="137">
        <v>0.1</v>
      </c>
      <c r="O7" s="104">
        <v>0.1</v>
      </c>
      <c r="P7" s="105">
        <v>0.1</v>
      </c>
      <c r="Q7" s="106">
        <v>0.1</v>
      </c>
    </row>
    <row r="8" spans="2:17">
      <c r="B8" s="96"/>
      <c r="C8" s="97" t="s">
        <v>0</v>
      </c>
      <c r="D8" s="98"/>
      <c r="E8" s="99" t="s">
        <v>132</v>
      </c>
      <c r="F8" s="100" t="s">
        <v>132</v>
      </c>
      <c r="G8" s="101" t="s">
        <v>132</v>
      </c>
      <c r="H8" s="102" t="s">
        <v>132</v>
      </c>
      <c r="I8" s="136" t="s">
        <v>132</v>
      </c>
      <c r="J8" s="99" t="s">
        <v>132</v>
      </c>
      <c r="K8" s="100" t="s">
        <v>132</v>
      </c>
      <c r="L8" s="101" t="s">
        <v>132</v>
      </c>
      <c r="M8" s="102" t="s">
        <v>132</v>
      </c>
      <c r="N8" s="136" t="s">
        <v>132</v>
      </c>
      <c r="O8" s="99" t="s">
        <v>132</v>
      </c>
      <c r="P8" s="100" t="s">
        <v>132</v>
      </c>
      <c r="Q8" s="101" t="s">
        <v>132</v>
      </c>
    </row>
    <row r="9" spans="2:17">
      <c r="B9" s="96"/>
      <c r="C9" s="97" t="s">
        <v>26</v>
      </c>
      <c r="D9" s="98"/>
      <c r="E9" s="104" t="s">
        <v>134</v>
      </c>
      <c r="F9" s="105" t="s">
        <v>134</v>
      </c>
      <c r="G9" s="106" t="s">
        <v>134</v>
      </c>
      <c r="H9" s="107" t="s">
        <v>134</v>
      </c>
      <c r="I9" s="137" t="s">
        <v>134</v>
      </c>
      <c r="J9" s="104" t="s">
        <v>134</v>
      </c>
      <c r="K9" s="105" t="s">
        <v>134</v>
      </c>
      <c r="L9" s="106" t="s">
        <v>134</v>
      </c>
      <c r="M9" s="107" t="s">
        <v>134</v>
      </c>
      <c r="N9" s="137" t="s">
        <v>134</v>
      </c>
      <c r="O9" s="104" t="s">
        <v>134</v>
      </c>
      <c r="P9" s="105" t="s">
        <v>134</v>
      </c>
      <c r="Q9" s="106" t="s">
        <v>134</v>
      </c>
    </row>
    <row r="10" spans="2:17">
      <c r="B10" s="96"/>
      <c r="C10" s="97" t="s">
        <v>27</v>
      </c>
      <c r="D10" s="98"/>
      <c r="E10" s="108" t="s">
        <v>133</v>
      </c>
      <c r="F10" s="109" t="s">
        <v>133</v>
      </c>
      <c r="G10" s="110" t="s">
        <v>133</v>
      </c>
      <c r="H10" s="111" t="s">
        <v>133</v>
      </c>
      <c r="I10" s="138" t="s">
        <v>133</v>
      </c>
      <c r="J10" s="108" t="s">
        <v>133</v>
      </c>
      <c r="K10" s="109" t="s">
        <v>133</v>
      </c>
      <c r="L10" s="110" t="s">
        <v>133</v>
      </c>
      <c r="M10" s="111" t="s">
        <v>133</v>
      </c>
      <c r="N10" s="138" t="s">
        <v>133</v>
      </c>
      <c r="O10" s="108" t="s">
        <v>133</v>
      </c>
      <c r="P10" s="109" t="s">
        <v>133</v>
      </c>
      <c r="Q10" s="110" t="s">
        <v>133</v>
      </c>
    </row>
    <row r="11" spans="2:17">
      <c r="B11" s="96"/>
      <c r="C11" s="97" t="s">
        <v>2</v>
      </c>
      <c r="D11" s="98"/>
      <c r="E11" s="112" t="s">
        <v>7</v>
      </c>
      <c r="F11" s="113" t="s">
        <v>7</v>
      </c>
      <c r="G11" s="114" t="s">
        <v>7</v>
      </c>
      <c r="H11" s="115" t="s">
        <v>7</v>
      </c>
      <c r="I11" s="139" t="s">
        <v>7</v>
      </c>
      <c r="J11" s="112" t="s">
        <v>7</v>
      </c>
      <c r="K11" s="113" t="s">
        <v>7</v>
      </c>
      <c r="L11" s="114" t="s">
        <v>7</v>
      </c>
      <c r="M11" s="115" t="s">
        <v>7</v>
      </c>
      <c r="N11" s="139" t="s">
        <v>7</v>
      </c>
      <c r="O11" s="112" t="s">
        <v>7</v>
      </c>
      <c r="P11" s="113" t="s">
        <v>7</v>
      </c>
      <c r="Q11" s="114" t="s">
        <v>7</v>
      </c>
    </row>
    <row r="12" spans="2:17">
      <c r="B12" s="96"/>
      <c r="C12" s="97" t="s">
        <v>3</v>
      </c>
      <c r="D12" s="98"/>
      <c r="E12" s="116" t="s">
        <v>74</v>
      </c>
      <c r="F12" s="117" t="s">
        <v>74</v>
      </c>
      <c r="G12" s="118" t="s">
        <v>74</v>
      </c>
      <c r="H12" s="119" t="s">
        <v>74</v>
      </c>
      <c r="I12" s="140" t="s">
        <v>74</v>
      </c>
      <c r="J12" s="116" t="s">
        <v>74</v>
      </c>
      <c r="K12" s="117" t="s">
        <v>74</v>
      </c>
      <c r="L12" s="118" t="s">
        <v>74</v>
      </c>
      <c r="M12" s="119" t="s">
        <v>74</v>
      </c>
      <c r="N12" s="140" t="s">
        <v>74</v>
      </c>
      <c r="O12" s="116" t="s">
        <v>74</v>
      </c>
      <c r="P12" s="117" t="s">
        <v>74</v>
      </c>
      <c r="Q12" s="118" t="s">
        <v>74</v>
      </c>
    </row>
    <row r="13" spans="2:17">
      <c r="B13" s="96"/>
      <c r="C13" s="97" t="s">
        <v>28</v>
      </c>
      <c r="D13" s="98"/>
      <c r="E13" s="120">
        <v>2011</v>
      </c>
      <c r="F13" s="121">
        <f>E13+1</f>
        <v>2012</v>
      </c>
      <c r="G13" s="122">
        <f t="shared" ref="G13:Q13" si="0">F13+1</f>
        <v>2013</v>
      </c>
      <c r="H13" s="123">
        <f t="shared" si="0"/>
        <v>2014</v>
      </c>
      <c r="I13" s="141">
        <f t="shared" si="0"/>
        <v>2015</v>
      </c>
      <c r="J13" s="120">
        <f t="shared" si="0"/>
        <v>2016</v>
      </c>
      <c r="K13" s="121">
        <f t="shared" si="0"/>
        <v>2017</v>
      </c>
      <c r="L13" s="122">
        <f t="shared" si="0"/>
        <v>2018</v>
      </c>
      <c r="M13" s="123">
        <f t="shared" si="0"/>
        <v>2019</v>
      </c>
      <c r="N13" s="141">
        <f t="shared" si="0"/>
        <v>2020</v>
      </c>
      <c r="O13" s="120">
        <f t="shared" si="0"/>
        <v>2021</v>
      </c>
      <c r="P13" s="121">
        <f t="shared" si="0"/>
        <v>2022</v>
      </c>
      <c r="Q13" s="122">
        <f t="shared" si="0"/>
        <v>2023</v>
      </c>
    </row>
    <row r="14" spans="2:17">
      <c r="B14" s="96"/>
      <c r="C14" s="96"/>
      <c r="D14" s="98"/>
      <c r="E14" s="124"/>
      <c r="F14" s="124"/>
      <c r="G14" s="124"/>
      <c r="H14" s="124"/>
      <c r="I14" s="124"/>
      <c r="J14" s="124"/>
      <c r="K14" s="124"/>
      <c r="L14" s="124"/>
      <c r="O14" s="124"/>
      <c r="P14" s="124"/>
      <c r="Q14" s="124"/>
    </row>
    <row r="15" spans="2:17">
      <c r="B15" s="96"/>
      <c r="C15" s="96"/>
      <c r="D15" s="98"/>
      <c r="E15" s="124"/>
      <c r="F15" s="124"/>
      <c r="G15" s="124"/>
      <c r="H15" s="124"/>
      <c r="I15" s="124"/>
      <c r="J15" s="124"/>
      <c r="K15" s="124"/>
      <c r="L15" s="124"/>
      <c r="M15" s="124"/>
      <c r="O15" s="124"/>
      <c r="P15" s="124"/>
      <c r="Q15" s="124"/>
    </row>
    <row r="16" spans="2:17">
      <c r="B16" s="125" t="s">
        <v>29</v>
      </c>
      <c r="C16" s="125" t="s">
        <v>30</v>
      </c>
      <c r="D16" s="194" t="s">
        <v>103</v>
      </c>
      <c r="E16" s="127" t="s">
        <v>104</v>
      </c>
      <c r="F16" s="127" t="s">
        <v>105</v>
      </c>
      <c r="G16" s="127" t="s">
        <v>106</v>
      </c>
      <c r="H16" s="127" t="s">
        <v>107</v>
      </c>
      <c r="I16" s="127" t="s">
        <v>108</v>
      </c>
      <c r="J16" s="127" t="s">
        <v>109</v>
      </c>
      <c r="K16" s="127" t="s">
        <v>110</v>
      </c>
      <c r="L16" s="127" t="s">
        <v>111</v>
      </c>
      <c r="M16" s="127" t="s">
        <v>112</v>
      </c>
      <c r="N16" s="127" t="s">
        <v>117</v>
      </c>
      <c r="O16" s="127" t="s">
        <v>119</v>
      </c>
      <c r="P16" s="127" t="s">
        <v>120</v>
      </c>
      <c r="Q16" s="127" t="s">
        <v>121</v>
      </c>
    </row>
    <row r="17" spans="2:17" hidden="1">
      <c r="B17" s="189">
        <v>1</v>
      </c>
      <c r="C17" s="190" t="s">
        <v>31</v>
      </c>
      <c r="D17" s="169"/>
      <c r="E17" s="191">
        <f>('1st Degree'!E17/Population!K17)*100000</f>
        <v>8.1061511446652208</v>
      </c>
      <c r="F17" s="191">
        <f>('1st Degree'!F17/Population!L17)*100000</f>
        <v>4.7063706074320013</v>
      </c>
      <c r="G17" s="191">
        <f>('1st Degree'!G17/Population!M17)*100000</f>
        <v>4.1352987029635617</v>
      </c>
      <c r="H17" s="191">
        <f>('1st Degree'!H17/Population!N17)*100000</f>
        <v>4.3030229760936338</v>
      </c>
      <c r="I17" s="191">
        <f>('1st Degree'!I17/Population!O17)*100000</f>
        <v>3.8528300050289568</v>
      </c>
      <c r="J17" s="191">
        <f>('1st Degree'!J17/Population!P17)*100000</f>
        <v>3.8653011912065387</v>
      </c>
      <c r="K17" s="191">
        <f>('1st Degree'!K17/Population!Q17)*100000</f>
        <v>7.8451332428910652</v>
      </c>
      <c r="L17" s="191">
        <f>('1st Degree'!L17/Population!R17)*100000</f>
        <v>7.0679769753582047</v>
      </c>
      <c r="M17" s="191">
        <f>('1st Degree'!M17/Population!S17)*100000</f>
        <v>8.2748636920805012</v>
      </c>
      <c r="N17" s="191">
        <f>('1st Degree'!N17/Population!T17)*100000</f>
        <v>6.3197088018622081</v>
      </c>
      <c r="O17" s="191">
        <f>('1st Degree'!O17/Population!U17)*100000</f>
        <v>6.549978079406694</v>
      </c>
      <c r="P17" s="191">
        <f>('1st Degree'!P17/Population!V17)*100000</f>
        <v>5.8976471757852718</v>
      </c>
      <c r="Q17" s="191">
        <f>('1st Degree'!Q17/Population!W17)*100000</f>
        <v>7.1657091312209946</v>
      </c>
    </row>
    <row r="18" spans="2:17" hidden="1">
      <c r="B18" s="128">
        <v>2</v>
      </c>
      <c r="C18" s="129" t="s">
        <v>32</v>
      </c>
      <c r="D18" s="98"/>
      <c r="E18" s="143">
        <f>('1st Degree'!E18/Population!K18)*100000</f>
        <v>26.555551609708363</v>
      </c>
      <c r="F18" s="143">
        <f>('1st Degree'!F18/Population!L18)*100000</f>
        <v>22.637967862526914</v>
      </c>
      <c r="G18" s="143">
        <f>('1st Degree'!G18/Population!M18)*100000</f>
        <v>28.961980207195872</v>
      </c>
      <c r="H18" s="143">
        <f>('1st Degree'!H18/Population!N18)*100000</f>
        <v>26.348564944230716</v>
      </c>
      <c r="I18" s="143">
        <f>('1st Degree'!I18/Population!O18)*100000</f>
        <v>29.294153621966977</v>
      </c>
      <c r="J18" s="143">
        <f>('1st Degree'!J18/Population!P18)*100000</f>
        <v>41.001964443433437</v>
      </c>
      <c r="K18" s="143">
        <f>('1st Degree'!K18/Population!Q18)*100000</f>
        <v>71.575667570177814</v>
      </c>
      <c r="L18" s="143">
        <f>('1st Degree'!L18/Population!R18)*100000</f>
        <v>93.139996271737104</v>
      </c>
      <c r="M18" s="143">
        <f>('1st Degree'!M18/Population!S18)*100000</f>
        <v>85.214109442253047</v>
      </c>
      <c r="N18" s="143">
        <f>('1st Degree'!N18/Population!T18)*100000</f>
        <v>85.494044359344244</v>
      </c>
      <c r="O18" s="143">
        <f>('1st Degree'!O18/Population!U18)*100000</f>
        <v>84.572248139410533</v>
      </c>
      <c r="P18" s="143">
        <f>('1st Degree'!P18/Population!V18)*100000</f>
        <v>75.238361967713672</v>
      </c>
      <c r="Q18" s="143">
        <f>('1st Degree'!Q18/Population!W18)*100000</f>
        <v>66.318255541539017</v>
      </c>
    </row>
    <row r="19" spans="2:17" hidden="1">
      <c r="B19" s="192">
        <v>3</v>
      </c>
      <c r="C19" s="161" t="s">
        <v>33</v>
      </c>
      <c r="D19" s="98"/>
      <c r="E19" s="193">
        <f>('1st Degree'!E19/Population!K19)*100000</f>
        <v>7.4082161015627443</v>
      </c>
      <c r="F19" s="193">
        <f>('1st Degree'!F19/Population!L19)*100000</f>
        <v>6.6997955605240387</v>
      </c>
      <c r="G19" s="193">
        <f>('1st Degree'!G19/Population!M19)*100000</f>
        <v>10.513154584674075</v>
      </c>
      <c r="H19" s="193">
        <f>('1st Degree'!H19/Population!N19)*100000</f>
        <v>12.989181867102115</v>
      </c>
      <c r="I19" s="193">
        <f>('1st Degree'!I19/Population!O19)*100000</f>
        <v>27.454096205698452</v>
      </c>
      <c r="J19" s="193">
        <f>('1st Degree'!J19/Population!P19)*100000</f>
        <v>38.697333108793252</v>
      </c>
      <c r="K19" s="193">
        <f>('1st Degree'!K19/Population!Q19)*100000</f>
        <v>104.28544807695926</v>
      </c>
      <c r="L19" s="193">
        <f>('1st Degree'!L19/Population!R19)*100000</f>
        <v>27.481895029339466</v>
      </c>
      <c r="M19" s="193">
        <f>('1st Degree'!M19/Population!S19)*100000</f>
        <v>13.189905325790662</v>
      </c>
      <c r="N19" s="193">
        <f>('1st Degree'!N19/Population!T19)*100000</f>
        <v>9.6642303453715357</v>
      </c>
      <c r="O19" s="193">
        <f>('1st Degree'!O19/Population!U19)*100000</f>
        <v>7.1869520884833582</v>
      </c>
      <c r="P19" s="193">
        <f>('1st Degree'!P19/Population!V19)*100000</f>
        <v>5.688049844818333</v>
      </c>
      <c r="Q19" s="193">
        <f>('1st Degree'!Q19/Population!W19)*100000</f>
        <v>3.4352751225963805</v>
      </c>
    </row>
    <row r="20" spans="2:17" hidden="1">
      <c r="B20" s="128">
        <v>4</v>
      </c>
      <c r="C20" s="129" t="s">
        <v>34</v>
      </c>
      <c r="D20" s="98"/>
      <c r="E20" s="143">
        <f>('1st Degree'!E20/Population!K20)*100000</f>
        <v>9.2448812346147164</v>
      </c>
      <c r="F20" s="143">
        <f>('1st Degree'!F20/Population!L20)*100000</f>
        <v>10.629235326648725</v>
      </c>
      <c r="G20" s="143">
        <f>('1st Degree'!G20/Population!M20)*100000</f>
        <v>10.089328201328779</v>
      </c>
      <c r="H20" s="143">
        <f>('1st Degree'!H20/Population!N20)*100000</f>
        <v>9.8306704819750887</v>
      </c>
      <c r="I20" s="143">
        <f>('1st Degree'!I20/Population!O20)*100000</f>
        <v>7.407295430152228</v>
      </c>
      <c r="J20" s="143">
        <f>('1st Degree'!J20/Population!P20)*100000</f>
        <v>12.04867665368087</v>
      </c>
      <c r="K20" s="143">
        <f>('1st Degree'!K20/Population!Q20)*100000</f>
        <v>9.7503756110604716</v>
      </c>
      <c r="L20" s="143">
        <f>('1st Degree'!L20/Population!R20)*100000</f>
        <v>10.143985792539318</v>
      </c>
      <c r="M20" s="143">
        <f>('1st Degree'!M20/Population!S20)*100000</f>
        <v>10.257952372186617</v>
      </c>
      <c r="N20" s="143">
        <f>('1st Degree'!N20/Population!T20)*100000</f>
        <v>10.41127229803822</v>
      </c>
      <c r="O20" s="143">
        <f>('1st Degree'!O20/Population!U20)*100000</f>
        <v>11.23438090631055</v>
      </c>
      <c r="P20" s="143">
        <f>('1st Degree'!P20/Population!V20)*100000</f>
        <v>11.318398251502616</v>
      </c>
      <c r="Q20" s="143">
        <f>('1st Degree'!Q20/Population!W20)*100000</f>
        <v>11.863262214597288</v>
      </c>
    </row>
    <row r="21" spans="2:17">
      <c r="B21" s="192">
        <v>5</v>
      </c>
      <c r="C21" s="161" t="s">
        <v>35</v>
      </c>
      <c r="D21" s="98"/>
      <c r="E21" s="193">
        <f>('1st Degree'!E21/Population!K21)*100000</f>
        <v>30.413092744265519</v>
      </c>
      <c r="F21" s="193">
        <f>('1st Degree'!F21/Population!L21)*100000</f>
        <v>34.802438608227462</v>
      </c>
      <c r="G21" s="193">
        <f>('1st Degree'!G21/Population!M21)*100000</f>
        <v>28.324929538993107</v>
      </c>
      <c r="H21" s="193">
        <f>('1st Degree'!H21/Population!N21)*100000</f>
        <v>17.279651216886208</v>
      </c>
      <c r="I21" s="193">
        <f>('1st Degree'!I21/Population!O21)*100000</f>
        <v>12.246410105843342</v>
      </c>
      <c r="J21" s="193">
        <f>('1st Degree'!J21/Population!P21)*100000</f>
        <v>9.17941645756793</v>
      </c>
      <c r="K21" s="193">
        <f>('1st Degree'!K21/Population!Q21)*100000</f>
        <v>9.5041203786749797</v>
      </c>
      <c r="L21" s="193">
        <f>('1st Degree'!L21/Population!R21)*100000</f>
        <v>9.6095893586442038</v>
      </c>
      <c r="M21" s="193">
        <f>('1st Degree'!M21/Population!S21)*100000</f>
        <v>9.0417717636871853</v>
      </c>
      <c r="N21" s="193">
        <f>('1st Degree'!N21/Population!T21)*100000</f>
        <v>7.7053383298877769</v>
      </c>
      <c r="O21" s="193">
        <f>('1st Degree'!O21/Population!U21)*100000</f>
        <v>5.3620855929762161</v>
      </c>
      <c r="P21" s="193">
        <f>('1st Degree'!P21/Population!V21)*100000</f>
        <v>4.895670974477615</v>
      </c>
      <c r="Q21" s="193">
        <f>('1st Degree'!Q21/Population!W21)*100000</f>
        <v>4.3739781482084785</v>
      </c>
    </row>
    <row r="22" spans="2:17" hidden="1">
      <c r="B22" s="128">
        <v>6</v>
      </c>
      <c r="C22" s="129" t="s">
        <v>36</v>
      </c>
      <c r="D22" s="98"/>
      <c r="E22" s="143">
        <f>('1st Degree'!E22/Population!K22)*100000</f>
        <v>31.409606009323895</v>
      </c>
      <c r="F22" s="143">
        <f>('1st Degree'!F22/Population!L22)*100000</f>
        <v>54.564812350279482</v>
      </c>
      <c r="G22" s="143">
        <f>('1st Degree'!G22/Population!M22)*100000</f>
        <v>33.009971607715428</v>
      </c>
      <c r="H22" s="143">
        <f>('1st Degree'!H22/Population!N22)*100000</f>
        <v>18.553188618462109</v>
      </c>
      <c r="I22" s="143">
        <f>('1st Degree'!I22/Population!O22)*100000</f>
        <v>29.702153406121941</v>
      </c>
      <c r="J22" s="143">
        <f>('1st Degree'!J22/Population!P22)*100000</f>
        <v>90.834903040074124</v>
      </c>
      <c r="K22" s="143">
        <f>('1st Degree'!K22/Population!Q22)*100000</f>
        <v>124.42222986739586</v>
      </c>
      <c r="L22" s="143">
        <f>('1st Degree'!L22/Population!R22)*100000</f>
        <v>107.18839794170479</v>
      </c>
      <c r="M22" s="143">
        <f>('1st Degree'!M22/Population!S22)*100000</f>
        <v>111.64126166448506</v>
      </c>
      <c r="N22" s="143">
        <f>('1st Degree'!N22/Population!T22)*100000</f>
        <v>90.935532725090511</v>
      </c>
      <c r="O22" s="143">
        <f>('1st Degree'!O22/Population!U22)*100000</f>
        <v>77.002803941763787</v>
      </c>
      <c r="P22" s="143">
        <f>('1st Degree'!P22/Population!V22)*100000</f>
        <v>116.57662780779071</v>
      </c>
      <c r="Q22" s="143">
        <f>('1st Degree'!Q22/Population!W22)*100000</f>
        <v>125.5538673769731</v>
      </c>
    </row>
    <row r="23" spans="2:17" hidden="1">
      <c r="B23" s="192">
        <v>7</v>
      </c>
      <c r="C23" s="161" t="s">
        <v>37</v>
      </c>
      <c r="D23" s="98"/>
      <c r="E23" s="193">
        <f>('1st Degree'!E23/Population!K23)*100000</f>
        <v>17.429533363339804</v>
      </c>
      <c r="F23" s="193">
        <f>('1st Degree'!F23/Population!L23)*100000</f>
        <v>15.970910088235795</v>
      </c>
      <c r="G23" s="193">
        <f>('1st Degree'!G23/Population!M23)*100000</f>
        <v>13.776515341368631</v>
      </c>
      <c r="H23" s="193">
        <f>('1st Degree'!H23/Population!N23)*100000</f>
        <v>11.226178680141741</v>
      </c>
      <c r="I23" s="193">
        <f>('1st Degree'!I23/Population!O23)*100000</f>
        <v>13.57686955792685</v>
      </c>
      <c r="J23" s="193">
        <f>('1st Degree'!J23/Population!P23)*100000</f>
        <v>12.459831685777953</v>
      </c>
      <c r="K23" s="193">
        <f>('1st Degree'!K23/Population!Q23)*100000</f>
        <v>12.362628424936073</v>
      </c>
      <c r="L23" s="193">
        <f>('1st Degree'!L23/Population!R23)*100000</f>
        <v>14.485323815289954</v>
      </c>
      <c r="M23" s="193">
        <f>('1st Degree'!M23/Population!S23)*100000</f>
        <v>13.226913367496563</v>
      </c>
      <c r="N23" s="193">
        <f>('1st Degree'!N23/Population!T23)*100000</f>
        <v>10.249631111128506</v>
      </c>
      <c r="O23" s="193">
        <f>('1st Degree'!O23/Population!U23)*100000</f>
        <v>10.070138869327625</v>
      </c>
      <c r="P23" s="193">
        <f>('1st Degree'!P23/Population!V23)*100000</f>
        <v>8.7644211925099302</v>
      </c>
      <c r="Q23" s="193">
        <f>('1st Degree'!Q23/Population!W23)*100000</f>
        <v>11.665883497021234</v>
      </c>
    </row>
    <row r="24" spans="2:17" hidden="1">
      <c r="B24" s="128">
        <v>8</v>
      </c>
      <c r="C24" s="129" t="s">
        <v>38</v>
      </c>
      <c r="D24" s="98"/>
      <c r="E24" s="143">
        <f>('1st Degree'!E24/Population!K24)*100000</f>
        <v>118.14504995218667</v>
      </c>
      <c r="F24" s="143">
        <f>('1st Degree'!F24/Population!L24)*100000</f>
        <v>73.315586335619443</v>
      </c>
      <c r="G24" s="143">
        <f>('1st Degree'!G24/Population!M24)*100000</f>
        <v>52.313428128310377</v>
      </c>
      <c r="H24" s="143">
        <f>('1st Degree'!H24/Population!N24)*100000</f>
        <v>39.603801527335555</v>
      </c>
      <c r="I24" s="143">
        <f>('1st Degree'!I24/Population!O24)*100000</f>
        <v>33.633352326983093</v>
      </c>
      <c r="J24" s="143">
        <f>('1st Degree'!J24/Population!P24)*100000</f>
        <v>44.062868270979486</v>
      </c>
      <c r="K24" s="143">
        <f>('1st Degree'!K24/Population!Q24)*100000</f>
        <v>54.937383310682478</v>
      </c>
      <c r="L24" s="143">
        <f>('1st Degree'!L24/Population!R24)*100000</f>
        <v>63.16746194046808</v>
      </c>
      <c r="M24" s="143">
        <f>('1st Degree'!M24/Population!S24)*100000</f>
        <v>74.094199264090562</v>
      </c>
      <c r="N24" s="143">
        <f>('1st Degree'!N24/Population!T24)*100000</f>
        <v>76.07261223609413</v>
      </c>
      <c r="O24" s="143">
        <f>('1st Degree'!O24/Population!U24)*100000</f>
        <v>67.277850008932276</v>
      </c>
      <c r="P24" s="143">
        <f>('1st Degree'!P24/Population!V24)*100000</f>
        <v>53.065103245954511</v>
      </c>
      <c r="Q24" s="143">
        <f>('1st Degree'!Q24/Population!W24)*100000</f>
        <v>55.65360537541649</v>
      </c>
    </row>
    <row r="25" spans="2:17" hidden="1">
      <c r="B25" s="192">
        <v>9</v>
      </c>
      <c r="C25" s="161" t="s">
        <v>39</v>
      </c>
      <c r="D25" s="98"/>
      <c r="E25" s="193">
        <f>('1st Degree'!E25/Population!K25)*100000</f>
        <v>10.613777446118048</v>
      </c>
      <c r="F25" s="193">
        <f>('1st Degree'!F25/Population!L25)*100000</f>
        <v>10.676897482732961</v>
      </c>
      <c r="G25" s="193">
        <f>('1st Degree'!G25/Population!M25)*100000</f>
        <v>10.031899834225868</v>
      </c>
      <c r="H25" s="193">
        <f>('1st Degree'!H25/Population!N25)*100000</f>
        <v>9.9033975793663434</v>
      </c>
      <c r="I25" s="193">
        <f>('1st Degree'!I25/Population!O25)*100000</f>
        <v>10.458294797312872</v>
      </c>
      <c r="J25" s="193">
        <f>('1st Degree'!J25/Population!P25)*100000</f>
        <v>11.7392259237352</v>
      </c>
      <c r="K25" s="193">
        <f>('1st Degree'!K25/Population!Q25)*100000</f>
        <v>13.556980389595017</v>
      </c>
      <c r="L25" s="193">
        <f>('1st Degree'!L25/Population!R25)*100000</f>
        <v>17.268749728593239</v>
      </c>
      <c r="M25" s="193">
        <f>('1st Degree'!M25/Population!S25)*100000</f>
        <v>17.631777009046896</v>
      </c>
      <c r="N25" s="193">
        <f>('1st Degree'!N25/Population!T25)*100000</f>
        <v>14.119157932419551</v>
      </c>
      <c r="O25" s="193">
        <f>('1st Degree'!O25/Population!U25)*100000</f>
        <v>11.362015781975623</v>
      </c>
      <c r="P25" s="193">
        <f>('1st Degree'!P25/Population!V25)*100000</f>
        <v>8.7386223814483852</v>
      </c>
      <c r="Q25" s="193">
        <f>('1st Degree'!Q25/Population!W25)*100000</f>
        <v>9.4179421239614243</v>
      </c>
    </row>
    <row r="26" spans="2:17" hidden="1">
      <c r="B26" s="128">
        <v>10</v>
      </c>
      <c r="C26" s="129" t="s">
        <v>40</v>
      </c>
      <c r="D26" s="98"/>
      <c r="E26" s="143">
        <f>('1st Degree'!E26/Population!K26)*100000</f>
        <v>60.52477515125252</v>
      </c>
      <c r="F26" s="143">
        <f>('1st Degree'!F26/Population!L26)*100000</f>
        <v>48.143514414230538</v>
      </c>
      <c r="G26" s="143">
        <f>('1st Degree'!G26/Population!M26)*100000</f>
        <v>36.97388913270597</v>
      </c>
      <c r="H26" s="143">
        <f>('1st Degree'!H26/Population!N26)*100000</f>
        <v>23.961005175577117</v>
      </c>
      <c r="I26" s="143">
        <f>('1st Degree'!I26/Population!O26)*100000</f>
        <v>17.716760055012042</v>
      </c>
      <c r="J26" s="143">
        <f>('1st Degree'!J26/Population!P26)*100000</f>
        <v>17.587436012659971</v>
      </c>
      <c r="K26" s="143">
        <f>('1st Degree'!K26/Population!Q26)*100000</f>
        <v>15.876352613791552</v>
      </c>
      <c r="L26" s="143">
        <f>('1st Degree'!L26/Population!R26)*100000</f>
        <v>12.964190026216473</v>
      </c>
      <c r="M26" s="143">
        <f>('1st Degree'!M26/Population!S26)*100000</f>
        <v>10.607055955048711</v>
      </c>
      <c r="N26" s="143">
        <f>('1st Degree'!N26/Population!T26)*100000</f>
        <v>9.8750018127188657</v>
      </c>
      <c r="O26" s="143">
        <f>('1st Degree'!O26/Population!U26)*100000</f>
        <v>8.7140096085571574</v>
      </c>
      <c r="P26" s="143">
        <f>('1st Degree'!P26/Population!V26)*100000</f>
        <v>7.8007088470213155</v>
      </c>
      <c r="Q26" s="143">
        <f>('1st Degree'!Q26/Population!W26)*100000</f>
        <v>5.1975848555704456</v>
      </c>
    </row>
    <row r="27" spans="2:17" hidden="1">
      <c r="B27" s="192">
        <v>11</v>
      </c>
      <c r="C27" s="161" t="s">
        <v>41</v>
      </c>
      <c r="D27" s="98"/>
      <c r="E27" s="193">
        <f>('1st Degree'!E27/Population!K27)*100000</f>
        <v>14.234301792178723</v>
      </c>
      <c r="F27" s="193">
        <f>('1st Degree'!F27/Population!L27)*100000</f>
        <v>17.893845631116633</v>
      </c>
      <c r="G27" s="193">
        <f>('1st Degree'!G27/Population!M27)*100000</f>
        <v>14.452352779902167</v>
      </c>
      <c r="H27" s="193">
        <f>('1st Degree'!H27/Population!N27)*100000</f>
        <v>16.01586315901945</v>
      </c>
      <c r="I27" s="193">
        <f>('1st Degree'!I27/Population!O27)*100000</f>
        <v>19.150439461533136</v>
      </c>
      <c r="J27" s="193">
        <f>('1st Degree'!J27/Population!P27)*100000</f>
        <v>20.472214211564658</v>
      </c>
      <c r="K27" s="193">
        <f>('1st Degree'!K27/Population!Q27)*100000</f>
        <v>23.121185084446715</v>
      </c>
      <c r="L27" s="193">
        <f>('1st Degree'!L27/Population!R27)*100000</f>
        <v>55.071670216738376</v>
      </c>
      <c r="M27" s="193">
        <f>('1st Degree'!M27/Population!S27)*100000</f>
        <v>57.428827574446387</v>
      </c>
      <c r="N27" s="193">
        <f>('1st Degree'!N27/Population!T27)*100000</f>
        <v>69.117629810583949</v>
      </c>
      <c r="O27" s="193">
        <f>('1st Degree'!O27/Population!U27)*100000</f>
        <v>56.720369182696253</v>
      </c>
      <c r="P27" s="193">
        <f>('1st Degree'!P27/Population!V27)*100000</f>
        <v>51.645691731689453</v>
      </c>
      <c r="Q27" s="193">
        <f>('1st Degree'!Q27/Population!W27)*100000</f>
        <v>50.109343596720933</v>
      </c>
    </row>
    <row r="28" spans="2:17" hidden="1">
      <c r="B28" s="128">
        <v>12</v>
      </c>
      <c r="C28" s="129" t="s">
        <v>42</v>
      </c>
      <c r="D28" s="98"/>
      <c r="E28" s="143">
        <f>('1st Degree'!E28/Population!K28)*100000</f>
        <v>85.058815924523898</v>
      </c>
      <c r="F28" s="143">
        <f>('1st Degree'!F28/Population!L28)*100000</f>
        <v>89.978148164017298</v>
      </c>
      <c r="G28" s="143">
        <f>('1st Degree'!G28/Population!M28)*100000</f>
        <v>80.62254356205618</v>
      </c>
      <c r="H28" s="143">
        <f>('1st Degree'!H28/Population!N28)*100000</f>
        <v>58.525467469272193</v>
      </c>
      <c r="I28" s="143">
        <f>('1st Degree'!I28/Population!O28)*100000</f>
        <v>77.194145957435239</v>
      </c>
      <c r="J28" s="143">
        <f>('1st Degree'!J28/Population!P28)*100000</f>
        <v>84.616958186681146</v>
      </c>
      <c r="K28" s="143">
        <f>('1st Degree'!K28/Population!Q28)*100000</f>
        <v>86.439414576903388</v>
      </c>
      <c r="L28" s="143">
        <f>('1st Degree'!L28/Population!R28)*100000</f>
        <v>82.352234814314613</v>
      </c>
      <c r="M28" s="143">
        <f>('1st Degree'!M28/Population!S28)*100000</f>
        <v>57.683517555503954</v>
      </c>
      <c r="N28" s="143">
        <f>('1st Degree'!N28/Population!T28)*100000</f>
        <v>44.082103820208502</v>
      </c>
      <c r="O28" s="143">
        <f>('1st Degree'!O28/Population!U28)*100000</f>
        <v>41.802677737564508</v>
      </c>
      <c r="P28" s="143">
        <f>('1st Degree'!P28/Population!V28)*100000</f>
        <v>41.026166539534863</v>
      </c>
      <c r="Q28" s="143">
        <f>('1st Degree'!Q28/Population!W28)*100000</f>
        <v>49.768406033297836</v>
      </c>
    </row>
    <row r="29" spans="2:17" hidden="1">
      <c r="B29" s="192">
        <v>13</v>
      </c>
      <c r="C29" s="161" t="s">
        <v>43</v>
      </c>
      <c r="D29" s="98"/>
      <c r="E29" s="193">
        <f>('1st Degree'!E29/Population!K29)*100000</f>
        <v>5.4364728555930775</v>
      </c>
      <c r="F29" s="193">
        <f>('1st Degree'!F29/Population!L29)*100000</f>
        <v>3.9340184529164346</v>
      </c>
      <c r="G29" s="193">
        <f>('1st Degree'!G29/Population!M29)*100000</f>
        <v>5.6734500526523846</v>
      </c>
      <c r="H29" s="193">
        <f>('1st Degree'!H29/Population!N29)*100000</f>
        <v>6.489382266037059</v>
      </c>
      <c r="I29" s="193">
        <f>('1st Degree'!I29/Population!O29)*100000</f>
        <v>6.5801037493070611</v>
      </c>
      <c r="J29" s="193">
        <f>('1st Degree'!J29/Population!P29)*100000</f>
        <v>5.8962264150943398</v>
      </c>
      <c r="K29" s="193">
        <f>('1st Degree'!K29/Population!Q29)*100000</f>
        <v>8.0068301742616956</v>
      </c>
      <c r="L29" s="193">
        <f>('1st Degree'!L29/Population!R29)*100000</f>
        <v>8.5413445254399534</v>
      </c>
      <c r="M29" s="193">
        <f>('1st Degree'!M29/Population!S29)*100000</f>
        <v>11.788810242052618</v>
      </c>
      <c r="N29" s="193">
        <f>('1st Degree'!N29/Population!T29)*100000</f>
        <v>12.013996305696136</v>
      </c>
      <c r="O29" s="193">
        <f>('1st Degree'!O29/Population!U29)*100000</f>
        <v>9.5038891018391016</v>
      </c>
      <c r="P29" s="193">
        <f>('1st Degree'!P29/Population!V29)*100000</f>
        <v>10.579040295718926</v>
      </c>
      <c r="Q29" s="193">
        <f>('1st Degree'!Q29/Population!W29)*100000</f>
        <v>8.139521054227794</v>
      </c>
    </row>
    <row r="30" spans="2:17" hidden="1">
      <c r="B30" s="128">
        <v>14</v>
      </c>
      <c r="C30" s="129" t="s">
        <v>44</v>
      </c>
      <c r="D30" s="98"/>
      <c r="E30" s="143">
        <f>('1st Degree'!E30/Population!K30)*100000</f>
        <v>21.362276946012525</v>
      </c>
      <c r="F30" s="143">
        <f>('1st Degree'!F30/Population!L30)*100000</f>
        <v>20.295397452961904</v>
      </c>
      <c r="G30" s="143">
        <f>('1st Degree'!G30/Population!M30)*100000</f>
        <v>18.552772339588998</v>
      </c>
      <c r="H30" s="143">
        <f>('1st Degree'!H30/Population!N30)*100000</f>
        <v>15.092777315638896</v>
      </c>
      <c r="I30" s="143">
        <f>('1st Degree'!I30/Population!O30)*100000</f>
        <v>15.61654511761853</v>
      </c>
      <c r="J30" s="143">
        <f>('1st Degree'!J30/Population!P30)*100000</f>
        <v>17.741046230437082</v>
      </c>
      <c r="K30" s="143">
        <f>('1st Degree'!K30/Population!Q30)*100000</f>
        <v>21.086909177645111</v>
      </c>
      <c r="L30" s="143">
        <f>('1st Degree'!L30/Population!R30)*100000</f>
        <v>30.251073102798546</v>
      </c>
      <c r="M30" s="143">
        <f>('1st Degree'!M30/Population!S30)*100000</f>
        <v>30.460911190511176</v>
      </c>
      <c r="N30" s="143">
        <f>('1st Degree'!N30/Population!T30)*100000</f>
        <v>25.973725962086654</v>
      </c>
      <c r="O30" s="143">
        <f>('1st Degree'!O30/Population!U30)*100000</f>
        <v>26.514844523015586</v>
      </c>
      <c r="P30" s="143">
        <f>('1st Degree'!P30/Population!V30)*100000</f>
        <v>23.014659218755625</v>
      </c>
      <c r="Q30" s="143">
        <f>('1st Degree'!Q30/Population!W30)*100000</f>
        <v>20.2133015306982</v>
      </c>
    </row>
    <row r="31" spans="2:17" hidden="1">
      <c r="B31" s="192">
        <v>15</v>
      </c>
      <c r="C31" s="161" t="s">
        <v>45</v>
      </c>
      <c r="D31" s="98"/>
      <c r="E31" s="193">
        <f>('1st Degree'!E31/Population!K31)*100000</f>
        <v>12.659334299863461</v>
      </c>
      <c r="F31" s="193">
        <f>('1st Degree'!F31/Population!L31)*100000</f>
        <v>17.445736184266945</v>
      </c>
      <c r="G31" s="193">
        <f>('1st Degree'!G31/Population!M31)*100000</f>
        <v>15.538025860036166</v>
      </c>
      <c r="H31" s="193">
        <f>('1st Degree'!H31/Population!N31)*100000</f>
        <v>15.728627071491342</v>
      </c>
      <c r="I31" s="193">
        <f>('1st Degree'!I31/Population!O31)*100000</f>
        <v>15.727244599197281</v>
      </c>
      <c r="J31" s="193">
        <f>('1st Degree'!J31/Population!P31)*100000</f>
        <v>15.881152690247163</v>
      </c>
      <c r="K31" s="193">
        <f>('1st Degree'!K31/Population!Q31)*100000</f>
        <v>15.383663337276328</v>
      </c>
      <c r="L31" s="193">
        <f>('1st Degree'!L31/Population!R31)*100000</f>
        <v>17.276000546301116</v>
      </c>
      <c r="M31" s="193">
        <f>('1st Degree'!M31/Population!S31)*100000</f>
        <v>18.436080171316856</v>
      </c>
      <c r="N31" s="193">
        <f>('1st Degree'!N31/Population!T31)*100000</f>
        <v>17.545501501610289</v>
      </c>
      <c r="O31" s="193">
        <f>('1st Degree'!O31/Population!U31)*100000</f>
        <v>16.427066764472833</v>
      </c>
      <c r="P31" s="193">
        <f>('1st Degree'!P31/Population!V31)*100000</f>
        <v>15.587603262691863</v>
      </c>
      <c r="Q31" s="193">
        <f>('1st Degree'!Q31/Population!W31)*100000</f>
        <v>15.349777435037209</v>
      </c>
    </row>
    <row r="32" spans="2:17" hidden="1">
      <c r="B32" s="128">
        <v>16</v>
      </c>
      <c r="C32" s="129" t="s">
        <v>46</v>
      </c>
      <c r="D32" s="98"/>
      <c r="E32" s="143">
        <f>('1st Degree'!E32/Population!K32)*100000</f>
        <v>22.945243091938295</v>
      </c>
      <c r="F32" s="143">
        <f>('1st Degree'!F32/Population!L32)*100000</f>
        <v>22.394888626214478</v>
      </c>
      <c r="G32" s="143">
        <f>('1st Degree'!G32/Population!M32)*100000</f>
        <v>26.871429741787008</v>
      </c>
      <c r="H32" s="143">
        <f>('1st Degree'!H32/Population!N32)*100000</f>
        <v>26.576721320439702</v>
      </c>
      <c r="I32" s="143">
        <f>('1st Degree'!I32/Population!O32)*100000</f>
        <v>22.110017252163594</v>
      </c>
      <c r="J32" s="143">
        <f>('1st Degree'!J32/Population!P32)*100000</f>
        <v>36.151011540823717</v>
      </c>
      <c r="K32" s="143">
        <f>('1st Degree'!K32/Population!Q32)*100000</f>
        <v>35.705780934599531</v>
      </c>
      <c r="L32" s="143">
        <f>('1st Degree'!L32/Population!R32)*100000</f>
        <v>37.81359424148134</v>
      </c>
      <c r="M32" s="143">
        <f>('1st Degree'!M32/Population!S32)*100000</f>
        <v>45.528294886765984</v>
      </c>
      <c r="N32" s="143">
        <f>('1st Degree'!N32/Population!T32)*100000</f>
        <v>52.912192270481988</v>
      </c>
      <c r="O32" s="143">
        <f>('1st Degree'!O32/Population!U32)*100000</f>
        <v>58.768524388937628</v>
      </c>
      <c r="P32" s="143">
        <f>('1st Degree'!P32/Population!V32)*100000</f>
        <v>49.673025856714631</v>
      </c>
      <c r="Q32" s="143">
        <f>('1st Degree'!Q32/Population!W32)*100000</f>
        <v>36.463506445393868</v>
      </c>
    </row>
    <row r="33" spans="2:17" hidden="1">
      <c r="B33" s="192">
        <v>17</v>
      </c>
      <c r="C33" s="161" t="s">
        <v>47</v>
      </c>
      <c r="D33" s="98"/>
      <c r="E33" s="193">
        <f>('1st Degree'!E33/Population!K33)*100000</f>
        <v>38.981325421152555</v>
      </c>
      <c r="F33" s="193">
        <f>('1st Degree'!F33/Population!L33)*100000</f>
        <v>59.940615677739217</v>
      </c>
      <c r="G33" s="193">
        <f>('1st Degree'!G33/Population!M33)*100000</f>
        <v>41.227801211558699</v>
      </c>
      <c r="H33" s="193">
        <f>('1st Degree'!H33/Population!N33)*100000</f>
        <v>28.130555531136668</v>
      </c>
      <c r="I33" s="193">
        <f>('1st Degree'!I33/Population!O33)*100000</f>
        <v>31.770216613308147</v>
      </c>
      <c r="J33" s="193">
        <f>('1st Degree'!J33/Population!P33)*100000</f>
        <v>38.511105459310649</v>
      </c>
      <c r="K33" s="193">
        <f>('1st Degree'!K33/Population!Q33)*100000</f>
        <v>37.081152262949871</v>
      </c>
      <c r="L33" s="193">
        <f>('1st Degree'!L33/Population!R33)*100000</f>
        <v>43.961955463303823</v>
      </c>
      <c r="M33" s="193">
        <f>('1st Degree'!M33/Population!S33)*100000</f>
        <v>56.413174798482352</v>
      </c>
      <c r="N33" s="193">
        <f>('1st Degree'!N33/Population!T33)*100000</f>
        <v>49.11708668308394</v>
      </c>
      <c r="O33" s="193">
        <f>('1st Degree'!O33/Population!U33)*100000</f>
        <v>62.238343389686591</v>
      </c>
      <c r="P33" s="193">
        <f>('1st Degree'!P33/Population!V33)*100000</f>
        <v>62.856397585734683</v>
      </c>
      <c r="Q33" s="193">
        <f>('1st Degree'!Q33/Population!W33)*100000</f>
        <v>78.83329148654903</v>
      </c>
    </row>
    <row r="34" spans="2:17" hidden="1">
      <c r="B34" s="128">
        <v>18</v>
      </c>
      <c r="C34" s="129" t="s">
        <v>48</v>
      </c>
      <c r="D34" s="98"/>
      <c r="E34" s="143">
        <f>('1st Degree'!E34/Population!K34)*100000</f>
        <v>53.812929264320616</v>
      </c>
      <c r="F34" s="143">
        <f>('1st Degree'!F34/Population!L34)*100000</f>
        <v>28.248718388063292</v>
      </c>
      <c r="G34" s="143">
        <f>('1st Degree'!G34/Population!M34)*100000</f>
        <v>17.194280567388486</v>
      </c>
      <c r="H34" s="143">
        <f>('1st Degree'!H34/Population!N34)*100000</f>
        <v>12.464320881476771</v>
      </c>
      <c r="I34" s="143">
        <f>('1st Degree'!I34/Population!O34)*100000</f>
        <v>9.2397366563730809</v>
      </c>
      <c r="J34" s="143">
        <f>('1st Degree'!J34/Population!P34)*100000</f>
        <v>4.3700945688464694</v>
      </c>
      <c r="K34" s="143">
        <f>('1st Degree'!K34/Population!Q34)*100000</f>
        <v>26.69331727463366</v>
      </c>
      <c r="L34" s="143">
        <f>('1st Degree'!L34/Population!R34)*100000</f>
        <v>34.731972628249657</v>
      </c>
      <c r="M34" s="143">
        <f>('1st Degree'!M34/Population!S34)*100000</f>
        <v>17.3281087710142</v>
      </c>
      <c r="N34" s="143">
        <f>('1st Degree'!N34/Population!T34)*100000</f>
        <v>16.288079789053999</v>
      </c>
      <c r="O34" s="143">
        <f>('1st Degree'!O34/Population!U34)*100000</f>
        <v>19.668646904732316</v>
      </c>
      <c r="P34" s="143">
        <f>('1st Degree'!P34/Population!V34)*100000</f>
        <v>14.799277400615452</v>
      </c>
      <c r="Q34" s="143">
        <f>('1st Degree'!Q34/Population!W34)*100000</f>
        <v>11.779002357763638</v>
      </c>
    </row>
    <row r="35" spans="2:17">
      <c r="B35" s="192">
        <v>19</v>
      </c>
      <c r="C35" s="161" t="s">
        <v>49</v>
      </c>
      <c r="D35" s="98"/>
      <c r="E35" s="193">
        <f>('1st Degree'!E35/Population!K35)*100000</f>
        <v>52.946808415026851</v>
      </c>
      <c r="F35" s="193">
        <f>('1st Degree'!F35/Population!L35)*100000</f>
        <v>37.890877907488608</v>
      </c>
      <c r="G35" s="193">
        <f>('1st Degree'!G35/Population!M35)*100000</f>
        <v>18.131168285232782</v>
      </c>
      <c r="H35" s="193">
        <f>('1st Degree'!H35/Population!N35)*100000</f>
        <v>12.213162049966789</v>
      </c>
      <c r="I35" s="193">
        <f>('1st Degree'!I35/Population!O35)*100000</f>
        <v>10.95818357149119</v>
      </c>
      <c r="J35" s="193">
        <f>('1st Degree'!J35/Population!P35)*100000</f>
        <v>15.271332992011498</v>
      </c>
      <c r="K35" s="193">
        <f>('1st Degree'!K35/Population!Q35)*100000</f>
        <v>14.244736186556315</v>
      </c>
      <c r="L35" s="193">
        <f>('1st Degree'!L35/Population!R35)*100000</f>
        <v>16.741265536444232</v>
      </c>
      <c r="M35" s="193">
        <f>('1st Degree'!M35/Population!S35)*100000</f>
        <v>19.426764049604024</v>
      </c>
      <c r="N35" s="193">
        <f>('1st Degree'!N35/Population!T35)*100000</f>
        <v>17.646182580696909</v>
      </c>
      <c r="O35" s="193">
        <f>('1st Degree'!O35/Population!U35)*100000</f>
        <v>19.972154475753843</v>
      </c>
      <c r="P35" s="193">
        <f>('1st Degree'!P35/Population!V35)*100000</f>
        <v>26.363837232686471</v>
      </c>
      <c r="Q35" s="193">
        <f>('1st Degree'!Q35/Population!W35)*100000</f>
        <v>26.54638126992095</v>
      </c>
    </row>
    <row r="36" spans="2:17" hidden="1">
      <c r="B36" s="128">
        <v>20</v>
      </c>
      <c r="C36" s="129" t="s">
        <v>50</v>
      </c>
      <c r="D36" s="98"/>
      <c r="E36" s="143">
        <f>('1st Degree'!E36/Population!K36)*100000</f>
        <v>22.191848355933708</v>
      </c>
      <c r="F36" s="143">
        <f>('1st Degree'!F36/Population!L36)*100000</f>
        <v>16.202943237176417</v>
      </c>
      <c r="G36" s="143">
        <f>('1st Degree'!G36/Population!M36)*100000</f>
        <v>18.310238292720587</v>
      </c>
      <c r="H36" s="143">
        <f>('1st Degree'!H36/Population!N36)*100000</f>
        <v>21.520012266406994</v>
      </c>
      <c r="I36" s="143">
        <f>('1st Degree'!I36/Population!O36)*100000</f>
        <v>6.7219943655641252</v>
      </c>
      <c r="J36" s="143">
        <f>('1st Degree'!J36/Population!P36)*100000</f>
        <v>24.279909855077232</v>
      </c>
      <c r="K36" s="143">
        <f>('1st Degree'!K36/Population!Q36)*100000</f>
        <v>27.729795681676219</v>
      </c>
      <c r="L36" s="143">
        <f>('1st Degree'!L36/Population!R36)*100000</f>
        <v>31.380936799176371</v>
      </c>
      <c r="M36" s="143">
        <f>('1st Degree'!M36/Population!S36)*100000</f>
        <v>31.792162901659076</v>
      </c>
      <c r="N36" s="143">
        <f>('1st Degree'!N36/Population!T36)*100000</f>
        <v>25.108152825163771</v>
      </c>
      <c r="O36" s="143">
        <f>('1st Degree'!O36/Population!U36)*100000</f>
        <v>22.302668480860117</v>
      </c>
      <c r="P36" s="143">
        <f>('1st Degree'!P36/Population!V36)*100000</f>
        <v>24.501712005215957</v>
      </c>
      <c r="Q36" s="143">
        <f>('1st Degree'!Q36/Population!W36)*100000</f>
        <v>25.34091401973442</v>
      </c>
    </row>
    <row r="37" spans="2:17" hidden="1">
      <c r="B37" s="192">
        <v>21</v>
      </c>
      <c r="C37" s="161" t="s">
        <v>51</v>
      </c>
      <c r="D37" s="98"/>
      <c r="E37" s="193">
        <f>('1st Degree'!E37/Population!K37)*100000</f>
        <v>14.193848995790916</v>
      </c>
      <c r="F37" s="193">
        <f>('1st Degree'!F37/Population!L37)*100000</f>
        <v>12.945775343315018</v>
      </c>
      <c r="G37" s="193">
        <f>('1st Degree'!G37/Population!M37)*100000</f>
        <v>8.8817140274838025</v>
      </c>
      <c r="H37" s="193">
        <f>('1st Degree'!H37/Population!N37)*100000</f>
        <v>7.1915934102876378</v>
      </c>
      <c r="I37" s="193">
        <f>('1st Degree'!I37/Population!O37)*100000</f>
        <v>10.394225786197733</v>
      </c>
      <c r="J37" s="193">
        <f>('1st Degree'!J37/Population!P37)*100000</f>
        <v>11.840821854937092</v>
      </c>
      <c r="K37" s="193">
        <f>('1st Degree'!K37/Population!Q37)*100000</f>
        <v>17.82792463214949</v>
      </c>
      <c r="L37" s="193">
        <f>('1st Degree'!L37/Population!R37)*100000</f>
        <v>21.548168639672891</v>
      </c>
      <c r="M37" s="193">
        <f>('1st Degree'!M37/Population!S37)*100000</f>
        <v>21.588606043758489</v>
      </c>
      <c r="N37" s="193">
        <f>('1st Degree'!N37/Population!T37)*100000</f>
        <v>16.567558971580176</v>
      </c>
      <c r="O37" s="193">
        <f>('1st Degree'!O37/Population!U37)*100000</f>
        <v>14.735466937735165</v>
      </c>
      <c r="P37" s="193">
        <f>('1st Degree'!P37/Population!V37)*100000</f>
        <v>16.75659433403446</v>
      </c>
      <c r="Q37" s="193">
        <f>('1st Degree'!Q37/Population!W37)*100000</f>
        <v>15.735783633713806</v>
      </c>
    </row>
    <row r="38" spans="2:17" hidden="1">
      <c r="B38" s="128">
        <v>22</v>
      </c>
      <c r="C38" s="129" t="s">
        <v>52</v>
      </c>
      <c r="D38" s="98"/>
      <c r="E38" s="143">
        <f>('1st Degree'!E38/Population!K38)*100000</f>
        <v>6.7404215514662145</v>
      </c>
      <c r="F38" s="143">
        <f>('1st Degree'!F38/Population!L38)*100000</f>
        <v>7.3103058698433276</v>
      </c>
      <c r="G38" s="143">
        <f>('1st Degree'!G38/Population!M38)*100000</f>
        <v>7.1930604463326411</v>
      </c>
      <c r="H38" s="143">
        <f>('1st Degree'!H38/Population!N38)*100000</f>
        <v>6.5658249449076287</v>
      </c>
      <c r="I38" s="143">
        <f>('1st Degree'!I38/Population!O38)*100000</f>
        <v>8.0373768701472805</v>
      </c>
      <c r="J38" s="143">
        <f>('1st Degree'!J38/Population!P38)*100000</f>
        <v>7.0759355826013541</v>
      </c>
      <c r="K38" s="143">
        <f>('1st Degree'!K38/Population!Q38)*100000</f>
        <v>9.994528709426497</v>
      </c>
      <c r="L38" s="143">
        <f>('1st Degree'!L38/Population!R38)*100000</f>
        <v>9.9907197314494542</v>
      </c>
      <c r="M38" s="143">
        <f>('1st Degree'!M38/Population!S38)*100000</f>
        <v>9.3567699154328761</v>
      </c>
      <c r="N38" s="143">
        <f>('1st Degree'!N38/Population!T38)*100000</f>
        <v>9.3006522721186897</v>
      </c>
      <c r="O38" s="143">
        <f>('1st Degree'!O38/Population!U38)*100000</f>
        <v>9.3491477114802475</v>
      </c>
      <c r="P38" s="143">
        <f>('1st Degree'!P38/Population!V38)*100000</f>
        <v>8.1169108992999401</v>
      </c>
      <c r="Q38" s="143">
        <f>('1st Degree'!Q38/Population!W38)*100000</f>
        <v>8.424101016042858</v>
      </c>
    </row>
    <row r="39" spans="2:17" hidden="1">
      <c r="B39" s="192">
        <v>23</v>
      </c>
      <c r="C39" s="161" t="s">
        <v>53</v>
      </c>
      <c r="D39" s="98"/>
      <c r="E39" s="193">
        <f>('1st Degree'!E39/Population!K39)*100000</f>
        <v>24.988202595800495</v>
      </c>
      <c r="F39" s="193">
        <f>('1st Degree'!F39/Population!L39)*100000</f>
        <v>22.278165170316573</v>
      </c>
      <c r="G39" s="193">
        <f>('1st Degree'!G39/Population!M39)*100000</f>
        <v>18.293647231803593</v>
      </c>
      <c r="H39" s="193">
        <f>('1st Degree'!H39/Population!N39)*100000</f>
        <v>14.988072693836619</v>
      </c>
      <c r="I39" s="193">
        <f>('1st Degree'!I39/Population!O39)*100000</f>
        <v>18.251608022702438</v>
      </c>
      <c r="J39" s="193">
        <f>('1st Degree'!J39/Population!P39)*100000</f>
        <v>12.641663244479041</v>
      </c>
      <c r="K39" s="193">
        <f>('1st Degree'!K39/Population!Q39)*100000</f>
        <v>26.390383608851881</v>
      </c>
      <c r="L39" s="193">
        <f>('1st Degree'!L39/Population!R39)*100000</f>
        <v>53.906870405905309</v>
      </c>
      <c r="M39" s="193">
        <f>('1st Degree'!M39/Population!S39)*100000</f>
        <v>46.436585250113552</v>
      </c>
      <c r="N39" s="193">
        <f>('1st Degree'!N39/Population!T39)*100000</f>
        <v>38.466096538647172</v>
      </c>
      <c r="O39" s="193">
        <f>('1st Degree'!O39/Population!U39)*100000</f>
        <v>37.654407206989177</v>
      </c>
      <c r="P39" s="193">
        <f>('1st Degree'!P39/Population!V39)*100000</f>
        <v>35.610324206022831</v>
      </c>
      <c r="Q39" s="193">
        <f>('1st Degree'!Q39/Population!W39)*100000</f>
        <v>38.702666915249772</v>
      </c>
    </row>
    <row r="40" spans="2:17" hidden="1">
      <c r="B40" s="128">
        <v>24</v>
      </c>
      <c r="C40" s="129" t="s">
        <v>54</v>
      </c>
      <c r="D40" s="98"/>
      <c r="E40" s="143">
        <f>('1st Degree'!E40/Population!K40)*100000</f>
        <v>20.092525580484061</v>
      </c>
      <c r="F40" s="143">
        <f>('1st Degree'!F40/Population!L40)*100000</f>
        <v>19.707630336612297</v>
      </c>
      <c r="G40" s="143">
        <f>('1st Degree'!G40/Population!M40)*100000</f>
        <v>12.5609579438915</v>
      </c>
      <c r="H40" s="143">
        <f>('1st Degree'!H40/Population!N40)*100000</f>
        <v>10.951964873366112</v>
      </c>
      <c r="I40" s="143">
        <f>('1st Degree'!I40/Population!O40)*100000</f>
        <v>11.332403856779106</v>
      </c>
      <c r="J40" s="143">
        <f>('1st Degree'!J40/Population!P40)*100000</f>
        <v>14.185350612264765</v>
      </c>
      <c r="K40" s="143">
        <f>('1st Degree'!K40/Population!Q40)*100000</f>
        <v>20.441676181186679</v>
      </c>
      <c r="L40" s="143">
        <f>('1st Degree'!L40/Population!R40)*100000</f>
        <v>20.644496796037341</v>
      </c>
      <c r="M40" s="143">
        <f>('1st Degree'!M40/Population!S40)*100000</f>
        <v>20.195895730329063</v>
      </c>
      <c r="N40" s="143">
        <f>('1st Degree'!N40/Population!T40)*100000</f>
        <v>27.075127593173754</v>
      </c>
      <c r="O40" s="143">
        <f>('1st Degree'!O40/Population!U40)*100000</f>
        <v>26.38300212782779</v>
      </c>
      <c r="P40" s="143">
        <f>('1st Degree'!P40/Population!V40)*100000</f>
        <v>23.37906569218276</v>
      </c>
      <c r="Q40" s="143">
        <f>('1st Degree'!Q40/Population!W40)*100000</f>
        <v>18.593147158533416</v>
      </c>
    </row>
    <row r="41" spans="2:17" hidden="1">
      <c r="B41" s="192">
        <v>25</v>
      </c>
      <c r="C41" s="161" t="s">
        <v>55</v>
      </c>
      <c r="D41" s="98"/>
      <c r="E41" s="193">
        <f>('1st Degree'!E41/Population!K41)*100000</f>
        <v>66.09926933143305</v>
      </c>
      <c r="F41" s="193">
        <f>('1st Degree'!F41/Population!L41)*100000</f>
        <v>53.62695630326111</v>
      </c>
      <c r="G41" s="193">
        <f>('1st Degree'!G41/Population!M41)*100000</f>
        <v>43.471999113720713</v>
      </c>
      <c r="H41" s="193">
        <f>('1st Degree'!H41/Population!N41)*100000</f>
        <v>37.290291697356224</v>
      </c>
      <c r="I41" s="193">
        <f>('1st Degree'!I41/Population!O41)*100000</f>
        <v>36.079323030062532</v>
      </c>
      <c r="J41" s="193">
        <f>('1st Degree'!J41/Population!P41)*100000</f>
        <v>39.551124761921102</v>
      </c>
      <c r="K41" s="193">
        <f>('1st Degree'!K41/Population!Q41)*100000</f>
        <v>53.285498586016011</v>
      </c>
      <c r="L41" s="193">
        <f>('1st Degree'!L41/Population!R41)*100000</f>
        <v>40.27798922908849</v>
      </c>
      <c r="M41" s="193">
        <f>('1st Degree'!M41/Population!S41)*100000</f>
        <v>33.543681872047586</v>
      </c>
      <c r="N41" s="193">
        <f>('1st Degree'!N41/Population!T41)*100000</f>
        <v>28.274877044677538</v>
      </c>
      <c r="O41" s="193">
        <f>('1st Degree'!O41/Population!U41)*100000</f>
        <v>22.259704290237718</v>
      </c>
      <c r="P41" s="193">
        <f>('1st Degree'!P41/Population!V41)*100000</f>
        <v>16.813225166963058</v>
      </c>
      <c r="Q41" s="193">
        <f>('1st Degree'!Q41/Population!W41)*100000</f>
        <v>19.154365891213324</v>
      </c>
    </row>
    <row r="42" spans="2:17" hidden="1">
      <c r="B42" s="128">
        <v>26</v>
      </c>
      <c r="C42" s="129" t="s">
        <v>56</v>
      </c>
      <c r="D42" s="98"/>
      <c r="E42" s="143">
        <f>('1st Degree'!E42/Population!K42)*100000</f>
        <v>22.411644938766827</v>
      </c>
      <c r="F42" s="143">
        <f>('1st Degree'!F42/Population!L42)*100000</f>
        <v>23.287075254902838</v>
      </c>
      <c r="G42" s="143">
        <f>('1st Degree'!G42/Population!M42)*100000</f>
        <v>26.910732187201351</v>
      </c>
      <c r="H42" s="143">
        <f>('1st Degree'!H42/Population!N42)*100000</f>
        <v>26.132003422924388</v>
      </c>
      <c r="I42" s="143">
        <f>('1st Degree'!I42/Population!O42)*100000</f>
        <v>26.37300836772123</v>
      </c>
      <c r="J42" s="143">
        <f>('1st Degree'!J42/Population!P42)*100000</f>
        <v>28.086932175854511</v>
      </c>
      <c r="K42" s="143">
        <f>('1st Degree'!K42/Population!Q42)*100000</f>
        <v>31.973429068904718</v>
      </c>
      <c r="L42" s="143">
        <f>('1st Degree'!L42/Population!R42)*100000</f>
        <v>32.364216905416122</v>
      </c>
      <c r="M42" s="143">
        <f>('1st Degree'!M42/Population!S42)*100000</f>
        <v>45.407319044137452</v>
      </c>
      <c r="N42" s="143">
        <f>('1st Degree'!N42/Population!T42)*100000</f>
        <v>55.065372533806212</v>
      </c>
      <c r="O42" s="143">
        <f>('1st Degree'!O42/Population!U42)*100000</f>
        <v>66.081842361765041</v>
      </c>
      <c r="P42" s="143">
        <f>('1st Degree'!P42/Population!V42)*100000</f>
        <v>58.451929685456307</v>
      </c>
      <c r="Q42" s="143">
        <f>('1st Degree'!Q42/Population!W42)*100000</f>
        <v>45.254033155961999</v>
      </c>
    </row>
    <row r="43" spans="2:17" hidden="1">
      <c r="B43" s="192">
        <v>27</v>
      </c>
      <c r="C43" s="161" t="s">
        <v>57</v>
      </c>
      <c r="D43" s="98"/>
      <c r="E43" s="193">
        <f>('1st Degree'!E43/Population!K43)*100000</f>
        <v>9.517559603717018</v>
      </c>
      <c r="F43" s="193">
        <f>('1st Degree'!F43/Population!L43)*100000</f>
        <v>7.2377525844321786</v>
      </c>
      <c r="G43" s="193">
        <f>('1st Degree'!G43/Population!M43)*100000</f>
        <v>8.0576930824704878</v>
      </c>
      <c r="H43" s="193">
        <f>('1st Degree'!H43/Population!N43)*100000</f>
        <v>9.5884554995785081</v>
      </c>
      <c r="I43" s="193">
        <f>('1st Degree'!I43/Population!O43)*100000</f>
        <v>13.050333399611851</v>
      </c>
      <c r="J43" s="193">
        <f>('1st Degree'!J43/Population!P43)*100000</f>
        <v>15.447490286550945</v>
      </c>
      <c r="K43" s="193">
        <f>('1st Degree'!K43/Population!Q43)*100000</f>
        <v>21.567873207587443</v>
      </c>
      <c r="L43" s="193">
        <f>('1st Degree'!L43/Population!R43)*100000</f>
        <v>27.782882244331855</v>
      </c>
      <c r="M43" s="193">
        <f>('1st Degree'!M43/Population!S43)*100000</f>
        <v>30.787455937156537</v>
      </c>
      <c r="N43" s="193">
        <f>('1st Degree'!N43/Population!T43)*100000</f>
        <v>26.974290162810242</v>
      </c>
      <c r="O43" s="193">
        <f>('1st Degree'!O43/Population!U43)*100000</f>
        <v>20.634276496130543</v>
      </c>
      <c r="P43" s="193">
        <f>('1st Degree'!P43/Population!V43)*100000</f>
        <v>14.974882336534494</v>
      </c>
      <c r="Q43" s="193">
        <f>('1st Degree'!Q43/Population!W43)*100000</f>
        <v>11.776790562865163</v>
      </c>
    </row>
    <row r="44" spans="2:17">
      <c r="B44" s="128">
        <v>28</v>
      </c>
      <c r="C44" s="129" t="s">
        <v>58</v>
      </c>
      <c r="D44" s="98"/>
      <c r="E44" s="143">
        <f>('1st Degree'!E44/Population!K44)*100000</f>
        <v>33.25039531025535</v>
      </c>
      <c r="F44" s="143">
        <f>('1st Degree'!F44/Population!L44)*100000</f>
        <v>39.127849477935897</v>
      </c>
      <c r="G44" s="143">
        <f>('1st Degree'!G44/Population!M44)*100000</f>
        <v>21.185342791039361</v>
      </c>
      <c r="H44" s="143">
        <f>('1st Degree'!H44/Population!N44)*100000</f>
        <v>23.886392059372138</v>
      </c>
      <c r="I44" s="143">
        <f>('1st Degree'!I44/Population!O44)*100000</f>
        <v>20.15093161197245</v>
      </c>
      <c r="J44" s="143">
        <f>('1st Degree'!J44/Population!P44)*100000</f>
        <v>22.005224203227506</v>
      </c>
      <c r="K44" s="143">
        <f>('1st Degree'!K44/Population!Q44)*100000</f>
        <v>29.429962567733003</v>
      </c>
      <c r="L44" s="143">
        <f>('1st Degree'!L44/Population!R44)*100000</f>
        <v>30.748774204271584</v>
      </c>
      <c r="M44" s="143">
        <f>('1st Degree'!M44/Population!S44)*100000</f>
        <v>23.600529534656648</v>
      </c>
      <c r="N44" s="143">
        <f>('1st Degree'!N44/Population!T44)*100000</f>
        <v>19.957496115789763</v>
      </c>
      <c r="O44" s="143">
        <f>('1st Degree'!O44/Population!U44)*100000</f>
        <v>17.977414204074812</v>
      </c>
      <c r="P44" s="143">
        <f>('1st Degree'!P44/Population!V44)*100000</f>
        <v>12.9582540686204</v>
      </c>
      <c r="Q44" s="143">
        <f>('1st Degree'!Q44/Population!W44)*100000</f>
        <v>12.231821502536848</v>
      </c>
    </row>
    <row r="45" spans="2:17" hidden="1">
      <c r="B45" s="192">
        <v>29</v>
      </c>
      <c r="C45" s="161" t="s">
        <v>59</v>
      </c>
      <c r="D45" s="98"/>
      <c r="E45" s="193">
        <f>('1st Degree'!E45/Population!K45)*100000</f>
        <v>8.0047893443852036</v>
      </c>
      <c r="F45" s="193">
        <f>('1st Degree'!F45/Population!L45)*100000</f>
        <v>6.510639377891855</v>
      </c>
      <c r="G45" s="193">
        <f>('1st Degree'!G45/Population!M45)*100000</f>
        <v>7.458504079801731</v>
      </c>
      <c r="H45" s="193">
        <f>('1st Degree'!H45/Population!N45)*100000</f>
        <v>6.482403462666138</v>
      </c>
      <c r="I45" s="193">
        <f>('1st Degree'!I45/Population!O45)*100000</f>
        <v>6.0422457152143751</v>
      </c>
      <c r="J45" s="193">
        <f>('1st Degree'!J45/Population!P45)*100000</f>
        <v>7.7869809874711571</v>
      </c>
      <c r="K45" s="193">
        <f>('1st Degree'!K45/Population!Q45)*100000</f>
        <v>12.036917225129471</v>
      </c>
      <c r="L45" s="193">
        <f>('1st Degree'!L45/Population!R45)*100000</f>
        <v>12.082811463935755</v>
      </c>
      <c r="M45" s="193">
        <f>('1st Degree'!M45/Population!S45)*100000</f>
        <v>14.339318314581547</v>
      </c>
      <c r="N45" s="193">
        <f>('1st Degree'!N45/Population!T45)*100000</f>
        <v>10.254200694463389</v>
      </c>
      <c r="O45" s="193">
        <f>('1st Degree'!O45/Population!U45)*100000</f>
        <v>10.777956591549529</v>
      </c>
      <c r="P45" s="193">
        <f>('1st Degree'!P45/Population!V45)*100000</f>
        <v>11.795523689494635</v>
      </c>
      <c r="Q45" s="193">
        <f>('1st Degree'!Q45/Population!W45)*100000</f>
        <v>9.245602451305766</v>
      </c>
    </row>
    <row r="46" spans="2:17" hidden="1">
      <c r="B46" s="128">
        <v>30</v>
      </c>
      <c r="C46" s="129" t="s">
        <v>60</v>
      </c>
      <c r="D46" s="98"/>
      <c r="E46" s="143">
        <f>('1st Degree'!E46/Population!K46)*100000</f>
        <v>15.044907358024675</v>
      </c>
      <c r="F46" s="143">
        <f>('1st Degree'!F46/Population!L46)*100000</f>
        <v>16.097018459688275</v>
      </c>
      <c r="G46" s="143">
        <f>('1st Degree'!G46/Population!M46)*100000</f>
        <v>14.093125347326952</v>
      </c>
      <c r="H46" s="143">
        <f>('1st Degree'!H46/Population!N46)*100000</f>
        <v>7.9623132432888895</v>
      </c>
      <c r="I46" s="143">
        <f>('1st Degree'!I46/Population!O46)*100000</f>
        <v>8.4816765091810513</v>
      </c>
      <c r="J46" s="143">
        <f>('1st Degree'!J46/Population!P46)*100000</f>
        <v>19.250358938984384</v>
      </c>
      <c r="K46" s="143">
        <f>('1st Degree'!K46/Population!Q46)*100000</f>
        <v>27.584001855592785</v>
      </c>
      <c r="L46" s="143">
        <f>('1st Degree'!L46/Population!R46)*100000</f>
        <v>23.387343463370296</v>
      </c>
      <c r="M46" s="143">
        <f>('1st Degree'!M46/Population!S46)*100000</f>
        <v>22.149059299578951</v>
      </c>
      <c r="N46" s="143">
        <f>('1st Degree'!N46/Population!T46)*100000</f>
        <v>19.735944359595315</v>
      </c>
      <c r="O46" s="143">
        <f>('1st Degree'!O46/Population!U46)*100000</f>
        <v>16.594651575277656</v>
      </c>
      <c r="P46" s="143">
        <f>('1st Degree'!P46/Population!V46)*100000</f>
        <v>12.648081178221954</v>
      </c>
      <c r="Q46" s="143">
        <f>('1st Degree'!Q46/Population!W46)*100000</f>
        <v>12.215652292964981</v>
      </c>
    </row>
    <row r="47" spans="2:17" hidden="1">
      <c r="B47" s="192">
        <v>31</v>
      </c>
      <c r="C47" s="161" t="s">
        <v>61</v>
      </c>
      <c r="D47" s="98"/>
      <c r="E47" s="193">
        <f>('1st Degree'!E47/Population!K47)*100000</f>
        <v>2.9534567321799012</v>
      </c>
      <c r="F47" s="193">
        <f>('1st Degree'!F47/Population!L47)*100000</f>
        <v>2.380449742128385</v>
      </c>
      <c r="G47" s="193">
        <f>('1st Degree'!G47/Population!M47)*100000</f>
        <v>2.4582285513413322</v>
      </c>
      <c r="H47" s="193">
        <f>('1st Degree'!H47/Population!N47)*100000</f>
        <v>2.554609336367236</v>
      </c>
      <c r="I47" s="193">
        <f>('1st Degree'!I47/Population!O47)*100000</f>
        <v>3.0751198557532238</v>
      </c>
      <c r="J47" s="193">
        <f>('1st Degree'!J47/Population!P47)*100000</f>
        <v>2.9048420230714171</v>
      </c>
      <c r="K47" s="193">
        <f>('1st Degree'!K47/Population!Q47)*100000</f>
        <v>2.1043878762233175</v>
      </c>
      <c r="L47" s="193">
        <f>('1st Degree'!L47/Population!R47)*100000</f>
        <v>2.6712478567409774</v>
      </c>
      <c r="M47" s="193">
        <f>('1st Degree'!M47/Population!S47)*100000</f>
        <v>1.7833972203862838</v>
      </c>
      <c r="N47" s="193">
        <f>('1st Degree'!N47/Population!T47)*100000</f>
        <v>2.7554325737700833</v>
      </c>
      <c r="O47" s="193">
        <f>('1st Degree'!O47/Population!U47)*100000</f>
        <v>2.1824598817106744</v>
      </c>
      <c r="P47" s="193">
        <f>('1st Degree'!P47/Population!V47)*100000</f>
        <v>1.9863927006689559</v>
      </c>
      <c r="Q47" s="193">
        <f>('1st Degree'!Q47/Population!W47)*100000</f>
        <v>1.7211860794519744</v>
      </c>
    </row>
    <row r="48" spans="2:17" hidden="1">
      <c r="B48" s="128">
        <v>32</v>
      </c>
      <c r="C48" s="129" t="s">
        <v>62</v>
      </c>
      <c r="D48" s="98"/>
      <c r="E48" s="195">
        <f>('1st Degree'!E48/Population!K48)*100000</f>
        <v>10.512460357423652</v>
      </c>
      <c r="F48" s="195">
        <f>('1st Degree'!F48/Population!L48)*100000</f>
        <v>16.841079798217955</v>
      </c>
      <c r="G48" s="195">
        <f>('1st Degree'!G48/Population!M48)*100000</f>
        <v>14.24765148367535</v>
      </c>
      <c r="H48" s="195">
        <f>('1st Degree'!H48/Population!N48)*100000</f>
        <v>9.6520029599475752</v>
      </c>
      <c r="I48" s="195">
        <f>('1st Degree'!I48/Population!O48)*100000</f>
        <v>19.372870132461998</v>
      </c>
      <c r="J48" s="195">
        <f>('1st Degree'!J48/Population!P48)*100000</f>
        <v>36.891000649906047</v>
      </c>
      <c r="K48" s="195">
        <f>('1st Degree'!K48/Population!Q48)*100000</f>
        <v>44.80428820134771</v>
      </c>
      <c r="L48" s="195">
        <f>('1st Degree'!L48/Population!R48)*100000</f>
        <v>45.16275497635597</v>
      </c>
      <c r="M48" s="195">
        <f>('1st Degree'!M48/Population!S48)*100000</f>
        <v>40.79647518454405</v>
      </c>
      <c r="N48" s="195">
        <f>('1st Degree'!N48/Population!T48)*100000</f>
        <v>61.659122736821054</v>
      </c>
      <c r="O48" s="195">
        <f>('1st Degree'!O48/Population!U48)*100000</f>
        <v>88.071103047850414</v>
      </c>
      <c r="P48" s="195">
        <f>('1st Degree'!P48/Population!V48)*100000</f>
        <v>76.257312850873035</v>
      </c>
      <c r="Q48" s="195">
        <f>('1st Degree'!Q48/Population!W48)*100000</f>
        <v>54.315304948216337</v>
      </c>
    </row>
    <row r="49" spans="2:17">
      <c r="B49" s="96"/>
      <c r="C49" s="96"/>
      <c r="D49" s="98"/>
      <c r="E49" s="124"/>
      <c r="F49" s="124"/>
      <c r="G49" s="124"/>
      <c r="H49" s="124"/>
      <c r="I49" s="124"/>
      <c r="J49" s="124"/>
      <c r="K49" s="124"/>
      <c r="L49" s="124"/>
      <c r="M49" s="124"/>
      <c r="O49" s="124"/>
      <c r="P49" s="124"/>
      <c r="Q49" s="124"/>
    </row>
    <row r="50" spans="2:17">
      <c r="B50" s="96"/>
      <c r="C50" s="96"/>
      <c r="D50" s="98"/>
      <c r="E50" s="124"/>
      <c r="F50" s="124"/>
      <c r="G50" s="124"/>
      <c r="H50" s="124"/>
      <c r="I50" s="124"/>
      <c r="J50" s="124"/>
      <c r="K50" s="124"/>
      <c r="L50" s="124"/>
      <c r="M50" s="124"/>
      <c r="O50" s="124"/>
      <c r="P50" s="124"/>
      <c r="Q50" s="124"/>
    </row>
    <row r="51" spans="2:17">
      <c r="B51" s="96"/>
      <c r="C51" s="96"/>
      <c r="D51" s="98"/>
      <c r="E51" s="124"/>
      <c r="F51" s="124"/>
      <c r="G51" s="124"/>
      <c r="H51" s="124"/>
      <c r="I51" s="124"/>
      <c r="J51" s="124"/>
      <c r="K51" s="124"/>
      <c r="L51" s="124"/>
      <c r="M51" s="124"/>
      <c r="O51" s="124"/>
      <c r="P51" s="124"/>
      <c r="Q51" s="124"/>
    </row>
    <row r="52" spans="2:17">
      <c r="B52" s="96"/>
      <c r="C52" s="96"/>
      <c r="D52" s="98"/>
      <c r="E52" s="127" t="str">
        <f t="shared" ref="E52:Q52" si="1">E8</f>
        <v>Crimes</v>
      </c>
      <c r="F52" s="127" t="str">
        <f t="shared" si="1"/>
        <v>Crimes</v>
      </c>
      <c r="G52" s="127" t="str">
        <f t="shared" si="1"/>
        <v>Crimes</v>
      </c>
      <c r="H52" s="127" t="str">
        <f t="shared" si="1"/>
        <v>Crimes</v>
      </c>
      <c r="I52" s="127" t="str">
        <f t="shared" si="1"/>
        <v>Crimes</v>
      </c>
      <c r="J52" s="127" t="str">
        <f t="shared" si="1"/>
        <v>Crimes</v>
      </c>
      <c r="K52" s="127" t="str">
        <f t="shared" si="1"/>
        <v>Crimes</v>
      </c>
      <c r="L52" s="127" t="str">
        <f t="shared" si="1"/>
        <v>Crimes</v>
      </c>
      <c r="M52" s="127" t="str">
        <f t="shared" si="1"/>
        <v>Crimes</v>
      </c>
      <c r="N52" s="127" t="str">
        <f t="shared" si="1"/>
        <v>Crimes</v>
      </c>
      <c r="O52" s="127" t="str">
        <f t="shared" si="1"/>
        <v>Crimes</v>
      </c>
      <c r="P52" s="127" t="str">
        <f t="shared" si="1"/>
        <v>Crimes</v>
      </c>
      <c r="Q52" s="127" t="str">
        <f t="shared" si="1"/>
        <v>Crimes</v>
      </c>
    </row>
    <row r="53" spans="2:17">
      <c r="B53" s="96"/>
      <c r="C53" s="96"/>
      <c r="D53" s="98"/>
      <c r="E53" s="127" t="str">
        <f t="shared" ref="E53:Q53" si="2">E10</f>
        <v># Cases</v>
      </c>
      <c r="F53" s="127" t="str">
        <f t="shared" si="2"/>
        <v># Cases</v>
      </c>
      <c r="G53" s="127" t="str">
        <f t="shared" si="2"/>
        <v># Cases</v>
      </c>
      <c r="H53" s="127" t="str">
        <f t="shared" si="2"/>
        <v># Cases</v>
      </c>
      <c r="I53" s="127" t="str">
        <f t="shared" si="2"/>
        <v># Cases</v>
      </c>
      <c r="J53" s="127" t="str">
        <f t="shared" si="2"/>
        <v># Cases</v>
      </c>
      <c r="K53" s="127" t="str">
        <f t="shared" si="2"/>
        <v># Cases</v>
      </c>
      <c r="L53" s="127" t="str">
        <f t="shared" si="2"/>
        <v># Cases</v>
      </c>
      <c r="M53" s="127" t="str">
        <f t="shared" si="2"/>
        <v># Cases</v>
      </c>
      <c r="N53" s="127" t="str">
        <f t="shared" si="2"/>
        <v># Cases</v>
      </c>
      <c r="O53" s="127" t="str">
        <f t="shared" si="2"/>
        <v># Cases</v>
      </c>
      <c r="P53" s="127" t="str">
        <f t="shared" si="2"/>
        <v># Cases</v>
      </c>
      <c r="Q53" s="127" t="str">
        <f t="shared" si="2"/>
        <v># Cases</v>
      </c>
    </row>
    <row r="54" spans="2:17">
      <c r="B54" s="128" t="s">
        <v>63</v>
      </c>
      <c r="C54" s="128" t="s">
        <v>64</v>
      </c>
      <c r="D54" s="98"/>
      <c r="E54" s="142">
        <f>('1st Degree'!E54/Population!K54)*100000</f>
        <v>25.523722955904756</v>
      </c>
      <c r="F54" s="142">
        <f>('1st Degree'!F54/Population!L54)*100000</f>
        <v>24.038764751398798</v>
      </c>
      <c r="G54" s="142">
        <f>('1st Degree'!G54/Population!M54)*100000</f>
        <v>19.906065491175351</v>
      </c>
      <c r="H54" s="142">
        <f>('1st Degree'!H54/Population!N54)*100000</f>
        <v>16.910027403371409</v>
      </c>
      <c r="I54" s="142">
        <f>('1st Degree'!I54/Population!O54)*100000</f>
        <v>17.266754681160844</v>
      </c>
      <c r="J54" s="142">
        <f>('1st Degree'!J54/Population!P54)*100000</f>
        <v>21.283592235993162</v>
      </c>
      <c r="K54" s="142">
        <f>('1st Degree'!K54/Population!Q54)*100000</f>
        <v>26.024876205636044</v>
      </c>
      <c r="L54" s="142">
        <f>('1st Degree'!L54/Population!R54)*100000</f>
        <v>29.64184521000924</v>
      </c>
      <c r="M54" s="142">
        <f>('1st Degree'!M54/Population!S54)*100000</f>
        <v>29.50703889767728</v>
      </c>
      <c r="N54" s="142">
        <f>('1st Degree'!N54/Population!T54)*100000</f>
        <v>28.320475319686306</v>
      </c>
      <c r="O54" s="142">
        <f>('1st Degree'!O54/Population!U54)*100000</f>
        <v>27.191887786809755</v>
      </c>
      <c r="P54" s="142">
        <f>('1st Degree'!P54/Population!V54)*100000</f>
        <v>24.90099110473945</v>
      </c>
      <c r="Q54" s="142">
        <f>('1st Degree'!Q54/Population!W54)*100000</f>
        <v>23.72637212785299</v>
      </c>
    </row>
    <row r="55" spans="2:17">
      <c r="B55" s="128"/>
      <c r="C55" s="128"/>
      <c r="D55" s="98"/>
      <c r="E55" s="132"/>
      <c r="F55" s="132"/>
      <c r="G55" s="132"/>
      <c r="H55" s="132"/>
      <c r="I55" s="132"/>
      <c r="J55" s="132"/>
      <c r="K55" s="132"/>
      <c r="L55" s="132"/>
      <c r="M55" s="132"/>
    </row>
    <row r="56" spans="2:17">
      <c r="B56" s="96"/>
      <c r="C56" s="128" t="s">
        <v>65</v>
      </c>
      <c r="D56" s="98"/>
      <c r="E56" s="142">
        <f>MEDIAN(E17:Q48)</f>
        <v>18.054291244653797</v>
      </c>
      <c r="F56" s="132"/>
      <c r="G56" s="132"/>
      <c r="H56" s="132"/>
      <c r="I56" s="132"/>
      <c r="J56" s="132"/>
      <c r="K56" s="132"/>
      <c r="L56" s="151"/>
      <c r="M56" s="149"/>
      <c r="N56" s="149"/>
      <c r="O56" s="149"/>
      <c r="P56" s="149"/>
      <c r="Q56" s="149"/>
    </row>
    <row r="57" spans="2:17">
      <c r="B57" s="96"/>
      <c r="C57" s="128" t="s">
        <v>126</v>
      </c>
      <c r="D57" s="98"/>
      <c r="E57" s="142">
        <f>AVERAGE(E17:Q48)</f>
        <v>26.535235150708012</v>
      </c>
      <c r="G57" s="133"/>
      <c r="H57" s="159">
        <v>2.5</v>
      </c>
      <c r="I57" s="103">
        <v>1.5</v>
      </c>
      <c r="J57" s="103">
        <v>0.5</v>
      </c>
      <c r="K57" s="103">
        <v>0</v>
      </c>
      <c r="L57" s="103">
        <v>-0.5</v>
      </c>
      <c r="M57" s="103">
        <v>-1</v>
      </c>
      <c r="N57" s="103">
        <v>-1.5</v>
      </c>
    </row>
    <row r="58" spans="2:17">
      <c r="B58" s="96"/>
      <c r="C58" s="128" t="s">
        <v>127</v>
      </c>
      <c r="D58" s="98"/>
      <c r="E58" s="142">
        <f>STDEV(E17:Q48)</f>
        <v>23.371506713809417</v>
      </c>
      <c r="G58" s="131"/>
      <c r="H58" s="131">
        <f>H57*$E$58</f>
        <v>58.428766784523546</v>
      </c>
      <c r="I58" s="131">
        <f t="shared" ref="I58:M58" si="3">I57*$E$58</f>
        <v>35.057260070714122</v>
      </c>
      <c r="J58" s="131">
        <f t="shared" si="3"/>
        <v>11.685753356904709</v>
      </c>
      <c r="K58" s="131">
        <f t="shared" si="3"/>
        <v>0</v>
      </c>
      <c r="L58" s="131">
        <f t="shared" si="3"/>
        <v>-11.685753356904709</v>
      </c>
      <c r="M58" s="131">
        <f t="shared" si="3"/>
        <v>-23.371506713809417</v>
      </c>
      <c r="N58" s="131">
        <f>N57*$E$58</f>
        <v>-35.057260070714122</v>
      </c>
      <c r="O58" s="130"/>
    </row>
    <row r="59" spans="2:17">
      <c r="E59" s="144"/>
      <c r="G59" s="130"/>
      <c r="H59" s="130">
        <f t="shared" ref="H59:N59" si="4">$E$57+H58</f>
        <v>84.964001935231551</v>
      </c>
      <c r="I59" s="130">
        <f t="shared" si="4"/>
        <v>61.592495221422134</v>
      </c>
      <c r="J59" s="130">
        <f t="shared" si="4"/>
        <v>38.220988507612716</v>
      </c>
      <c r="K59" s="130">
        <f t="shared" si="4"/>
        <v>26.535235150708012</v>
      </c>
      <c r="L59" s="130">
        <f t="shared" si="4"/>
        <v>14.849481793803303</v>
      </c>
      <c r="M59" s="130">
        <f t="shared" si="4"/>
        <v>3.1637284368985945</v>
      </c>
      <c r="N59" s="130">
        <f t="shared" si="4"/>
        <v>-8.5220249200061104</v>
      </c>
      <c r="O59" s="130"/>
    </row>
    <row r="60" spans="2:17">
      <c r="C60" s="128" t="s">
        <v>124</v>
      </c>
      <c r="E60" s="142">
        <f>MAX(E17:Q48)</f>
        <v>125.5538673769731</v>
      </c>
      <c r="G60" s="160">
        <v>125.553867376973</v>
      </c>
      <c r="H60" s="160">
        <v>84.964001935231551</v>
      </c>
      <c r="I60" s="160">
        <v>61.592495221422134</v>
      </c>
      <c r="J60" s="160">
        <v>38.220988507612716</v>
      </c>
      <c r="K60" s="160">
        <v>26.535235150708012</v>
      </c>
      <c r="L60" s="160">
        <v>14.849481793803303</v>
      </c>
      <c r="M60" s="160">
        <v>3.1637284368985945</v>
      </c>
      <c r="N60" s="160">
        <v>-8.5220249200061104</v>
      </c>
      <c r="O60" s="160"/>
    </row>
    <row r="61" spans="2:17">
      <c r="C61" s="135" t="s">
        <v>125</v>
      </c>
      <c r="E61" s="142">
        <f>MIN(E17:Q48)</f>
        <v>1.7211860794519744</v>
      </c>
    </row>
    <row r="62" spans="2:17" ht="15" thickBot="1"/>
    <row r="63" spans="2:17" ht="15">
      <c r="F63" s="103">
        <v>3.5</v>
      </c>
      <c r="G63" s="159">
        <v>2.5</v>
      </c>
      <c r="H63" s="152" t="s">
        <v>135</v>
      </c>
      <c r="I63" s="177" t="s">
        <v>118</v>
      </c>
      <c r="K63" s="103">
        <v>3.5</v>
      </c>
      <c r="L63" s="159">
        <v>2.5</v>
      </c>
    </row>
    <row r="64" spans="2:17" ht="15">
      <c r="F64" s="103">
        <v>2.5</v>
      </c>
      <c r="G64" s="103">
        <v>1.5</v>
      </c>
      <c r="H64" s="152" t="s">
        <v>114</v>
      </c>
      <c r="I64" s="153" t="s">
        <v>118</v>
      </c>
      <c r="K64" s="103">
        <v>2.5</v>
      </c>
      <c r="L64" s="103">
        <v>1.5</v>
      </c>
    </row>
    <row r="65" spans="2:20" ht="15">
      <c r="F65" s="103">
        <v>1.5</v>
      </c>
      <c r="G65" s="103">
        <v>0.5</v>
      </c>
      <c r="H65" s="152" t="s">
        <v>136</v>
      </c>
      <c r="I65" s="154" t="s">
        <v>118</v>
      </c>
      <c r="K65" s="103">
        <v>1.5</v>
      </c>
      <c r="L65" s="103">
        <v>0.5</v>
      </c>
    </row>
    <row r="66" spans="2:20" ht="15">
      <c r="F66" s="103">
        <v>0.5</v>
      </c>
      <c r="G66" s="103">
        <v>0</v>
      </c>
      <c r="H66" s="152" t="s">
        <v>138</v>
      </c>
      <c r="I66" s="155" t="s">
        <v>118</v>
      </c>
      <c r="K66" s="103">
        <v>0.5</v>
      </c>
      <c r="L66" s="103">
        <v>0</v>
      </c>
    </row>
    <row r="67" spans="2:20" ht="15">
      <c r="F67" s="103">
        <v>0</v>
      </c>
      <c r="G67" s="103">
        <v>-0.5</v>
      </c>
      <c r="H67" s="152" t="s">
        <v>139</v>
      </c>
      <c r="I67" s="156" t="s">
        <v>118</v>
      </c>
      <c r="K67" s="103">
        <v>0</v>
      </c>
      <c r="L67" s="103">
        <v>-0.5</v>
      </c>
    </row>
    <row r="68" spans="2:20" ht="15">
      <c r="F68" s="103">
        <v>-0.5</v>
      </c>
      <c r="G68" s="103">
        <v>-1</v>
      </c>
      <c r="H68" s="152" t="s">
        <v>113</v>
      </c>
      <c r="I68" s="157" t="s">
        <v>118</v>
      </c>
      <c r="K68" s="103">
        <v>-0.5</v>
      </c>
      <c r="L68" s="103">
        <v>-1</v>
      </c>
    </row>
    <row r="69" spans="2:20" ht="15">
      <c r="F69" s="103">
        <v>-1</v>
      </c>
      <c r="G69" s="103">
        <v>-1.5</v>
      </c>
      <c r="H69" s="152" t="s">
        <v>115</v>
      </c>
      <c r="I69" s="158" t="s">
        <v>118</v>
      </c>
      <c r="K69" s="103">
        <v>-1</v>
      </c>
      <c r="L69" s="103">
        <v>-1.5</v>
      </c>
    </row>
    <row r="70" spans="2:20" ht="15">
      <c r="F70" s="159">
        <v>-1.5</v>
      </c>
      <c r="G70" s="103">
        <v>-2</v>
      </c>
      <c r="H70" s="152" t="s">
        <v>116</v>
      </c>
      <c r="I70" s="178" t="s">
        <v>118</v>
      </c>
      <c r="K70" s="159">
        <v>-1.5</v>
      </c>
      <c r="L70" s="103">
        <v>-2</v>
      </c>
    </row>
    <row r="71" spans="2:20">
      <c r="M71" s="129"/>
      <c r="N71" s="148"/>
    </row>
    <row r="72" spans="2:20">
      <c r="M72" s="129"/>
      <c r="N72" s="148"/>
    </row>
    <row r="73" spans="2:20">
      <c r="B73" s="96"/>
      <c r="C73" s="97" t="s">
        <v>28</v>
      </c>
      <c r="D73" s="98"/>
      <c r="E73" s="120">
        <v>2011</v>
      </c>
      <c r="F73" s="121">
        <f>E73+1</f>
        <v>2012</v>
      </c>
      <c r="G73" s="122">
        <f t="shared" ref="G73" si="5">F73+1</f>
        <v>2013</v>
      </c>
      <c r="H73" s="123">
        <f t="shared" ref="H73" si="6">G73+1</f>
        <v>2014</v>
      </c>
      <c r="I73" s="141">
        <f t="shared" ref="I73" si="7">H73+1</f>
        <v>2015</v>
      </c>
      <c r="J73" s="120">
        <f t="shared" ref="J73" si="8">I73+1</f>
        <v>2016</v>
      </c>
      <c r="K73" s="121">
        <f t="shared" ref="K73" si="9">J73+1</f>
        <v>2017</v>
      </c>
      <c r="L73" s="122">
        <f t="shared" ref="L73" si="10">K73+1</f>
        <v>2018</v>
      </c>
      <c r="M73" s="123">
        <f t="shared" ref="M73" si="11">L73+1</f>
        <v>2019</v>
      </c>
      <c r="N73" s="141">
        <f t="shared" ref="N73" si="12">M73+1</f>
        <v>2020</v>
      </c>
      <c r="O73" s="120">
        <f t="shared" ref="O73" si="13">N73+1</f>
        <v>2021</v>
      </c>
      <c r="P73" s="121">
        <f t="shared" ref="P73" si="14">O73+1</f>
        <v>2022</v>
      </c>
      <c r="Q73" s="122">
        <f t="shared" ref="Q73" si="15">P73+1</f>
        <v>2023</v>
      </c>
    </row>
    <row r="74" spans="2:20">
      <c r="B74" s="96"/>
      <c r="C74" s="96"/>
      <c r="D74" s="98"/>
      <c r="E74" s="124"/>
      <c r="F74" s="124"/>
      <c r="G74" s="124"/>
      <c r="H74" s="124"/>
      <c r="I74" s="124"/>
      <c r="J74" s="124"/>
      <c r="K74" s="124"/>
      <c r="L74" s="124"/>
      <c r="O74" s="124"/>
      <c r="P74" s="124"/>
      <c r="Q74" s="124"/>
    </row>
    <row r="75" spans="2:20">
      <c r="B75" s="96"/>
      <c r="C75" s="96"/>
      <c r="D75" s="98"/>
      <c r="E75" s="124"/>
      <c r="F75" s="124"/>
      <c r="G75" s="124"/>
      <c r="H75" s="124"/>
      <c r="I75" s="124"/>
      <c r="J75" s="124"/>
      <c r="K75" s="124"/>
      <c r="L75" s="124"/>
      <c r="M75" s="124"/>
      <c r="O75" s="124"/>
      <c r="P75" s="124"/>
      <c r="Q75" s="124"/>
    </row>
    <row r="76" spans="2:20" ht="15" thickBot="1">
      <c r="B76" s="125" t="s">
        <v>29</v>
      </c>
      <c r="C76" s="125" t="s">
        <v>30</v>
      </c>
      <c r="D76" s="194" t="s">
        <v>103</v>
      </c>
      <c r="E76" s="127" t="s">
        <v>104</v>
      </c>
      <c r="F76" s="127" t="s">
        <v>105</v>
      </c>
      <c r="G76" s="127" t="s">
        <v>106</v>
      </c>
      <c r="H76" s="127" t="s">
        <v>107</v>
      </c>
      <c r="I76" s="127" t="s">
        <v>108</v>
      </c>
      <c r="J76" s="127" t="s">
        <v>109</v>
      </c>
      <c r="K76" s="127" t="s">
        <v>110</v>
      </c>
      <c r="L76" s="127" t="s">
        <v>111</v>
      </c>
      <c r="M76" s="127" t="s">
        <v>112</v>
      </c>
      <c r="N76" s="127" t="s">
        <v>117</v>
      </c>
      <c r="O76" s="127" t="s">
        <v>119</v>
      </c>
      <c r="P76" s="127" t="s">
        <v>120</v>
      </c>
      <c r="Q76" s="127" t="s">
        <v>121</v>
      </c>
      <c r="R76" s="127" t="s">
        <v>137</v>
      </c>
    </row>
    <row r="77" spans="2:20" ht="15">
      <c r="B77" s="198">
        <v>6</v>
      </c>
      <c r="C77" s="168" t="s">
        <v>36</v>
      </c>
      <c r="D77" s="169"/>
      <c r="E77" s="191">
        <v>0.20856040298573414</v>
      </c>
      <c r="F77" s="191">
        <v>1.1993055280004588</v>
      </c>
      <c r="G77" s="191">
        <v>0.27703547470397871</v>
      </c>
      <c r="H77" s="191">
        <v>-0.34152896644569292</v>
      </c>
      <c r="I77" s="191">
        <v>0.13550338427871689</v>
      </c>
      <c r="J77" s="191">
        <v>2.7511990851395836</v>
      </c>
      <c r="K77" s="191">
        <v>4.188304841247132</v>
      </c>
      <c r="L77" s="191">
        <v>3.4509184101229389</v>
      </c>
      <c r="M77" s="191">
        <v>3.6414437270101558</v>
      </c>
      <c r="N77" s="191">
        <v>2.7555047418629024</v>
      </c>
      <c r="O77" s="191">
        <v>2.1593630829644472</v>
      </c>
      <c r="P77" s="191">
        <v>3.8526139439645259</v>
      </c>
      <c r="Q77" s="191">
        <v>4.2367243771989411</v>
      </c>
      <c r="R77" s="177" t="s">
        <v>118</v>
      </c>
      <c r="T77" s="190" t="s">
        <v>36</v>
      </c>
    </row>
    <row r="78" spans="2:20" ht="15">
      <c r="B78" s="192">
        <v>17</v>
      </c>
      <c r="C78" s="161" t="s">
        <v>47</v>
      </c>
      <c r="D78" s="98"/>
      <c r="E78" s="191">
        <v>0.53253264425141134</v>
      </c>
      <c r="F78" s="191">
        <v>1.4293207937378345</v>
      </c>
      <c r="G78" s="191">
        <v>0.62865292515220494</v>
      </c>
      <c r="H78" s="191">
        <v>6.8259201255776836E-2</v>
      </c>
      <c r="I78" s="191">
        <v>0.22398990046743394</v>
      </c>
      <c r="J78" s="191">
        <v>0.5124132755003985</v>
      </c>
      <c r="K78" s="191">
        <v>0.45122966359762512</v>
      </c>
      <c r="L78" s="191">
        <v>0.74563957411864101</v>
      </c>
      <c r="M78" s="191">
        <v>1.2783916763963059</v>
      </c>
      <c r="N78" s="191">
        <v>0.96621291082757155</v>
      </c>
      <c r="O78" s="191">
        <v>1.5276339979348805</v>
      </c>
      <c r="P78" s="191">
        <v>1.5540787712058697</v>
      </c>
      <c r="Q78" s="191">
        <v>2.2376844153115685</v>
      </c>
      <c r="R78" s="153" t="s">
        <v>118</v>
      </c>
      <c r="T78" s="161" t="s">
        <v>47</v>
      </c>
    </row>
    <row r="79" spans="2:20" ht="15">
      <c r="B79" s="128">
        <v>2</v>
      </c>
      <c r="C79" s="129" t="s">
        <v>32</v>
      </c>
      <c r="D79" s="98"/>
      <c r="E79" s="191">
        <v>8.6928323659798252E-4</v>
      </c>
      <c r="F79" s="191">
        <v>-0.16675293278709913</v>
      </c>
      <c r="G79" s="191">
        <v>0.10383348776799145</v>
      </c>
      <c r="H79" s="191">
        <v>-7.9870848192683339E-3</v>
      </c>
      <c r="I79" s="191">
        <v>0.11804623916817548</v>
      </c>
      <c r="J79" s="191">
        <v>0.6189900150587011</v>
      </c>
      <c r="K79" s="191">
        <v>1.9271514229271733</v>
      </c>
      <c r="L79" s="191">
        <v>2.8498274388820062</v>
      </c>
      <c r="M79" s="191">
        <v>2.5107013856694875</v>
      </c>
      <c r="N79" s="191">
        <v>2.5226790009990885</v>
      </c>
      <c r="O79" s="191">
        <v>2.4832379743155562</v>
      </c>
      <c r="P79" s="191">
        <v>2.0838676518971995</v>
      </c>
      <c r="Q79" s="191">
        <v>1.7022017826229658</v>
      </c>
      <c r="R79" s="153" t="s">
        <v>118</v>
      </c>
      <c r="T79" s="161" t="s">
        <v>32</v>
      </c>
    </row>
    <row r="80" spans="2:20" ht="15">
      <c r="B80" s="128">
        <v>8</v>
      </c>
      <c r="C80" s="129" t="s">
        <v>38</v>
      </c>
      <c r="D80" s="98"/>
      <c r="E80" s="191">
        <v>3.9197222465485964</v>
      </c>
      <c r="F80" s="191">
        <v>2.0015975759607545</v>
      </c>
      <c r="G80" s="191">
        <v>1.1029752293364519</v>
      </c>
      <c r="H80" s="191">
        <v>0.55916661842369708</v>
      </c>
      <c r="I80" s="191">
        <v>0.30370815468568185</v>
      </c>
      <c r="J80" s="191">
        <v>0.74995734485166932</v>
      </c>
      <c r="K80" s="191">
        <v>1.215246774962635</v>
      </c>
      <c r="L80" s="191">
        <v>1.5673883262355246</v>
      </c>
      <c r="M80" s="191">
        <v>2.0349121986765875</v>
      </c>
      <c r="N80" s="191">
        <v>2.1195628374321367</v>
      </c>
      <c r="O80" s="191">
        <v>1.7432600883258784</v>
      </c>
      <c r="P80" s="191">
        <v>1.1351372600881959</v>
      </c>
      <c r="Q80" s="191">
        <v>1.2458918708695592</v>
      </c>
      <c r="R80" s="154" t="s">
        <v>118</v>
      </c>
      <c r="T80" s="129" t="s">
        <v>38</v>
      </c>
    </row>
    <row r="81" spans="2:20" ht="15">
      <c r="B81" s="128">
        <v>32</v>
      </c>
      <c r="C81" s="129" t="s">
        <v>62</v>
      </c>
      <c r="D81" s="98"/>
      <c r="E81" s="191">
        <v>-0.68556875641299819</v>
      </c>
      <c r="F81" s="191">
        <v>-0.4147852113771559</v>
      </c>
      <c r="G81" s="191">
        <v>-0.52575059954403169</v>
      </c>
      <c r="H81" s="191">
        <v>-0.72238527012829334</v>
      </c>
      <c r="I81" s="191">
        <v>-0.30645713628783805</v>
      </c>
      <c r="J81" s="191">
        <v>0.44309361933773705</v>
      </c>
      <c r="K81" s="191">
        <v>0.78168058543889873</v>
      </c>
      <c r="L81" s="191">
        <v>0.79701835460362513</v>
      </c>
      <c r="M81" s="191">
        <v>0.61019771675266299</v>
      </c>
      <c r="N81" s="191">
        <v>1.5028508010294239</v>
      </c>
      <c r="O81" s="191">
        <v>2.6329439796358094</v>
      </c>
      <c r="P81" s="191">
        <v>2.127465649049745</v>
      </c>
      <c r="Q81" s="191">
        <v>1.1886298191076419</v>
      </c>
      <c r="R81" s="154" t="s">
        <v>118</v>
      </c>
      <c r="T81" s="161" t="s">
        <v>62</v>
      </c>
    </row>
    <row r="82" spans="2:20" ht="15">
      <c r="B82" s="192">
        <v>11</v>
      </c>
      <c r="C82" s="161" t="s">
        <v>41</v>
      </c>
      <c r="D82" s="98"/>
      <c r="E82" s="191">
        <v>-0.52632179470316698</v>
      </c>
      <c r="F82" s="191">
        <v>-0.3697403691344161</v>
      </c>
      <c r="G82" s="191">
        <v>-0.51699201590911925</v>
      </c>
      <c r="H82" s="191">
        <v>-0.45009387372843307</v>
      </c>
      <c r="I82" s="191">
        <v>-0.31597430921351144</v>
      </c>
      <c r="J82" s="191">
        <v>-0.25941934396385852</v>
      </c>
      <c r="K82" s="191">
        <v>-0.1460774484104635</v>
      </c>
      <c r="L82" s="191">
        <v>1.2209925280157128</v>
      </c>
      <c r="M82" s="191">
        <v>1.3218485569646401</v>
      </c>
      <c r="N82" s="191">
        <v>1.8219790097963804</v>
      </c>
      <c r="O82" s="191">
        <v>1.2915356464439192</v>
      </c>
      <c r="P82" s="191">
        <v>1.0744046966447627</v>
      </c>
      <c r="Q82" s="191">
        <v>1.0086687492887993</v>
      </c>
      <c r="R82" s="154" t="s">
        <v>118</v>
      </c>
      <c r="T82" s="161" t="s">
        <v>41</v>
      </c>
    </row>
    <row r="83" spans="2:20" ht="15">
      <c r="B83" s="128">
        <v>12</v>
      </c>
      <c r="C83" s="129" t="s">
        <v>42</v>
      </c>
      <c r="D83" s="98"/>
      <c r="E83" s="191">
        <v>2.5040568197187012</v>
      </c>
      <c r="F83" s="191">
        <v>2.7145409917377323</v>
      </c>
      <c r="G83" s="191">
        <v>2.3142413997378202</v>
      </c>
      <c r="H83" s="191">
        <v>1.3687706449692547</v>
      </c>
      <c r="I83" s="191">
        <v>2.1675500611517968</v>
      </c>
      <c r="J83" s="191">
        <v>2.4851509895018729</v>
      </c>
      <c r="K83" s="191">
        <v>2.5631286916902138</v>
      </c>
      <c r="L83" s="191">
        <v>2.3882499467022491</v>
      </c>
      <c r="M83" s="191">
        <v>1.3327460136060247</v>
      </c>
      <c r="N83" s="191">
        <v>0.75078037904730599</v>
      </c>
      <c r="O83" s="191">
        <v>0.65325024928048359</v>
      </c>
      <c r="P83" s="191">
        <v>0.62002555360560729</v>
      </c>
      <c r="Q83" s="191">
        <v>0.99408100500692775</v>
      </c>
      <c r="R83" s="154" t="s">
        <v>118</v>
      </c>
      <c r="T83" s="161" t="s">
        <v>42</v>
      </c>
    </row>
    <row r="84" spans="2:20" ht="15">
      <c r="B84" s="128">
        <v>26</v>
      </c>
      <c r="C84" s="129" t="s">
        <v>56</v>
      </c>
      <c r="D84" s="98"/>
      <c r="E84" s="191">
        <v>-0.1764366440912728</v>
      </c>
      <c r="F84" s="191">
        <v>-0.1389794819640767</v>
      </c>
      <c r="G84" s="191">
        <v>1.6066445398296506E-2</v>
      </c>
      <c r="H84" s="191">
        <v>-1.7253133600726212E-2</v>
      </c>
      <c r="I84" s="191">
        <v>-6.9412205628543158E-3</v>
      </c>
      <c r="J84" s="191">
        <v>6.6392682514972587E-2</v>
      </c>
      <c r="K84" s="191">
        <v>0.23268478086538877</v>
      </c>
      <c r="L84" s="191">
        <v>0.24940547591071507</v>
      </c>
      <c r="M84" s="191">
        <v>0.80748255234561228</v>
      </c>
      <c r="N84" s="191">
        <v>1.2207230681554957</v>
      </c>
      <c r="O84" s="191">
        <v>1.6920863380917714</v>
      </c>
      <c r="P84" s="191">
        <v>1.3656241732968728</v>
      </c>
      <c r="Q84" s="191">
        <v>0.80092388712764051</v>
      </c>
      <c r="R84" s="154" t="s">
        <v>118</v>
      </c>
      <c r="T84" s="129" t="s">
        <v>56</v>
      </c>
    </row>
    <row r="85" spans="2:20" ht="15">
      <c r="B85" s="192">
        <v>23</v>
      </c>
      <c r="C85" s="161" t="s">
        <v>53</v>
      </c>
      <c r="D85" s="98"/>
      <c r="E85" s="191">
        <v>-6.6193103159815914E-2</v>
      </c>
      <c r="F85" s="191">
        <v>-0.18214786203219338</v>
      </c>
      <c r="G85" s="191">
        <v>-0.35263400087229929</v>
      </c>
      <c r="H85" s="191">
        <v>-0.4940700913411189</v>
      </c>
      <c r="I85" s="191">
        <v>-0.35443273852391655</v>
      </c>
      <c r="J85" s="191">
        <v>-0.59446624799845438</v>
      </c>
      <c r="K85" s="191">
        <v>-6.1977836358553173E-3</v>
      </c>
      <c r="L85" s="191">
        <v>1.1711540719377045</v>
      </c>
      <c r="M85" s="191">
        <v>0.85152191269065758</v>
      </c>
      <c r="N85" s="191">
        <v>0.51048747237548131</v>
      </c>
      <c r="O85" s="191">
        <v>0.475757604866409</v>
      </c>
      <c r="P85" s="191">
        <v>0.38829713319050424</v>
      </c>
      <c r="Q85" s="191">
        <v>0.52060964290986189</v>
      </c>
      <c r="R85" s="154" t="s">
        <v>118</v>
      </c>
      <c r="T85" s="161" t="s">
        <v>53</v>
      </c>
    </row>
    <row r="86" spans="2:20" ht="15">
      <c r="B86" s="128">
        <v>16</v>
      </c>
      <c r="C86" s="129" t="s">
        <v>46</v>
      </c>
      <c r="D86" s="98"/>
      <c r="E86" s="191">
        <v>-0.15360550360446013</v>
      </c>
      <c r="F86" s="191">
        <v>-0.17715359883268228</v>
      </c>
      <c r="G86" s="191">
        <v>1.4384806045917036E-2</v>
      </c>
      <c r="H86" s="191">
        <v>1.7750746770287637E-3</v>
      </c>
      <c r="I86" s="191">
        <v>-0.18934243105215415</v>
      </c>
      <c r="J86" s="191">
        <v>0.41143159950548136</v>
      </c>
      <c r="K86" s="191">
        <v>0.39238145388688012</v>
      </c>
      <c r="L86" s="191">
        <v>0.48256876327572562</v>
      </c>
      <c r="M86" s="191">
        <v>0.81265876302427809</v>
      </c>
      <c r="N86" s="191">
        <v>1.128594636313659</v>
      </c>
      <c r="O86" s="191">
        <v>1.3791703561492712</v>
      </c>
      <c r="P86" s="191">
        <v>0.98999995975164479</v>
      </c>
      <c r="Q86" s="191">
        <v>0.42480236367557694</v>
      </c>
      <c r="R86" s="155" t="s">
        <v>118</v>
      </c>
      <c r="T86" s="129" t="s">
        <v>46</v>
      </c>
    </row>
    <row r="87" spans="2:20" ht="15">
      <c r="B87" s="192">
        <v>19</v>
      </c>
      <c r="C87" s="161" t="s">
        <v>49</v>
      </c>
      <c r="D87" s="98"/>
      <c r="E87" s="191">
        <v>1.1300757622405726</v>
      </c>
      <c r="F87" s="191">
        <v>0.48587551054510913</v>
      </c>
      <c r="G87" s="191">
        <v>-0.35958601079448405</v>
      </c>
      <c r="H87" s="191">
        <v>-0.61280058988575192</v>
      </c>
      <c r="I87" s="191">
        <v>-0.66649753351215812</v>
      </c>
      <c r="J87" s="191">
        <v>-0.4819501924555451</v>
      </c>
      <c r="K87" s="191">
        <v>-0.52587533677876508</v>
      </c>
      <c r="L87" s="191">
        <v>-0.4190559784695807</v>
      </c>
      <c r="M87" s="191">
        <v>-0.30415116954799654</v>
      </c>
      <c r="N87" s="191">
        <v>-0.38033716348971497</v>
      </c>
      <c r="O87" s="191">
        <v>-0.28081547139090823</v>
      </c>
      <c r="P87" s="191">
        <v>-7.3336272291023175E-3</v>
      </c>
      <c r="Q87" s="191">
        <v>4.7691059671186843E-4</v>
      </c>
      <c r="R87" s="155" t="s">
        <v>118</v>
      </c>
      <c r="T87" s="161" t="s">
        <v>49</v>
      </c>
    </row>
    <row r="88" spans="2:20" ht="15">
      <c r="B88" s="128">
        <v>20</v>
      </c>
      <c r="C88" s="129" t="s">
        <v>50</v>
      </c>
      <c r="D88" s="98"/>
      <c r="E88" s="191">
        <v>-0.18584111191290661</v>
      </c>
      <c r="F88" s="191">
        <v>-0.44208925167099306</v>
      </c>
      <c r="G88" s="191">
        <v>-0.35192411677624352</v>
      </c>
      <c r="H88" s="191">
        <v>-0.2145870587512313</v>
      </c>
      <c r="I88" s="191">
        <v>-0.84775196686129461</v>
      </c>
      <c r="J88" s="191">
        <v>-9.6498925946361239E-2</v>
      </c>
      <c r="K88" s="191">
        <v>5.1111832266354594E-2</v>
      </c>
      <c r="L88" s="191">
        <v>0.20733372939131914</v>
      </c>
      <c r="M88" s="191">
        <v>0.22492891944552837</v>
      </c>
      <c r="N88" s="191">
        <v>-6.1060775542598082E-2</v>
      </c>
      <c r="O88" s="191">
        <v>-0.18109943537987722</v>
      </c>
      <c r="P88" s="191">
        <v>-8.7008645629616854E-2</v>
      </c>
      <c r="Q88" s="191">
        <v>-5.1101589024549636E-2</v>
      </c>
      <c r="R88" s="156" t="s">
        <v>118</v>
      </c>
      <c r="T88" s="129" t="s">
        <v>50</v>
      </c>
    </row>
    <row r="89" spans="2:20" ht="15">
      <c r="B89" s="128">
        <v>14</v>
      </c>
      <c r="C89" s="129" t="s">
        <v>44</v>
      </c>
      <c r="D89" s="98"/>
      <c r="E89" s="191">
        <v>-0.22133610246184787</v>
      </c>
      <c r="F89" s="191">
        <v>-0.26698482789982908</v>
      </c>
      <c r="G89" s="191">
        <v>-0.34154677782936654</v>
      </c>
      <c r="H89" s="191">
        <v>-0.48959007971480767</v>
      </c>
      <c r="I89" s="191">
        <v>-0.46717955187022681</v>
      </c>
      <c r="J89" s="191">
        <v>-0.3762782189423306</v>
      </c>
      <c r="K89" s="191">
        <v>-0.23311830254588045</v>
      </c>
      <c r="L89" s="191">
        <v>0.15899008983853721</v>
      </c>
      <c r="M89" s="191">
        <v>0.16796846210533864</v>
      </c>
      <c r="N89" s="191">
        <v>-2.4025373952017447E-2</v>
      </c>
      <c r="O89" s="191">
        <v>-8.7245670303219851E-4</v>
      </c>
      <c r="P89" s="191">
        <v>-0.15063538585949188</v>
      </c>
      <c r="Q89" s="191">
        <v>-0.27049747786583223</v>
      </c>
      <c r="R89" s="156" t="s">
        <v>118</v>
      </c>
      <c r="T89" s="161" t="s">
        <v>44</v>
      </c>
    </row>
    <row r="90" spans="2:20" ht="15">
      <c r="B90" s="192">
        <v>25</v>
      </c>
      <c r="C90" s="161" t="s">
        <v>55</v>
      </c>
      <c r="D90" s="98"/>
      <c r="E90" s="191">
        <v>1.692831988335096</v>
      </c>
      <c r="F90" s="191">
        <v>1.1591773471988238</v>
      </c>
      <c r="G90" s="191">
        <v>0.72467574172294813</v>
      </c>
      <c r="H90" s="191">
        <v>0.4601781424855001</v>
      </c>
      <c r="I90" s="191">
        <v>0.40836425294374573</v>
      </c>
      <c r="J90" s="191">
        <v>0.55691273012888165</v>
      </c>
      <c r="K90" s="191">
        <v>1.1445673470209856</v>
      </c>
      <c r="L90" s="191">
        <v>0.58801318403063674</v>
      </c>
      <c r="M90" s="191">
        <v>0.2998714121070562</v>
      </c>
      <c r="N90" s="191">
        <v>7.4434306494310543E-2</v>
      </c>
      <c r="O90" s="191">
        <v>-0.18293775034812071</v>
      </c>
      <c r="P90" s="191">
        <v>-0.41597703146800347</v>
      </c>
      <c r="Q90" s="191">
        <v>-0.31580630850528718</v>
      </c>
      <c r="R90" s="156" t="s">
        <v>118</v>
      </c>
      <c r="T90" s="161" t="s">
        <v>55</v>
      </c>
    </row>
    <row r="91" spans="2:20" ht="15">
      <c r="B91" s="128">
        <v>24</v>
      </c>
      <c r="C91" s="129" t="s">
        <v>54</v>
      </c>
      <c r="D91" s="98"/>
      <c r="E91" s="191">
        <v>-0.27566513571917789</v>
      </c>
      <c r="F91" s="191">
        <v>-0.29213370356056328</v>
      </c>
      <c r="G91" s="191">
        <v>-0.59791939723593401</v>
      </c>
      <c r="H91" s="191">
        <v>-0.6667636138381392</v>
      </c>
      <c r="I91" s="191">
        <v>-0.65048571665026955</v>
      </c>
      <c r="J91" s="191">
        <v>-0.52841627583839623</v>
      </c>
      <c r="K91" s="191">
        <v>-0.26072597903672418</v>
      </c>
      <c r="L91" s="191">
        <v>-0.25204786438479965</v>
      </c>
      <c r="M91" s="191">
        <v>-0.2712422223353384</v>
      </c>
      <c r="N91" s="191">
        <v>2.3100455142959973E-2</v>
      </c>
      <c r="O91" s="191">
        <v>-6.5136161200198472E-3</v>
      </c>
      <c r="P91" s="191">
        <v>-0.13504347396911215</v>
      </c>
      <c r="Q91" s="191">
        <v>-0.33981925467740126</v>
      </c>
      <c r="R91" s="156" t="s">
        <v>118</v>
      </c>
      <c r="T91" s="161" t="s">
        <v>54</v>
      </c>
    </row>
    <row r="92" spans="2:20" ht="15">
      <c r="B92" s="192">
        <v>21</v>
      </c>
      <c r="C92" s="161" t="s">
        <v>51</v>
      </c>
      <c r="D92" s="98"/>
      <c r="E92" s="191">
        <v>-0.52805265428715376</v>
      </c>
      <c r="F92" s="191">
        <v>-0.58145416013608786</v>
      </c>
      <c r="G92" s="191">
        <v>-0.75534373283658907</v>
      </c>
      <c r="H92" s="191">
        <v>-0.82765916537982054</v>
      </c>
      <c r="I92" s="191">
        <v>-0.69062767592014562</v>
      </c>
      <c r="J92" s="191">
        <v>-0.62873196305690027</v>
      </c>
      <c r="K92" s="191">
        <v>-0.37256094034423859</v>
      </c>
      <c r="L92" s="191">
        <v>-0.21338232798180851</v>
      </c>
      <c r="M92" s="191">
        <v>-0.21165212699045757</v>
      </c>
      <c r="N92" s="191">
        <v>-0.42648838610128115</v>
      </c>
      <c r="O92" s="191">
        <v>-0.50487836995125224</v>
      </c>
      <c r="P92" s="191">
        <v>-0.41840010301499686</v>
      </c>
      <c r="Q92" s="191">
        <v>-0.46207767643038528</v>
      </c>
      <c r="R92" s="156" t="s">
        <v>118</v>
      </c>
      <c r="T92" s="161" t="s">
        <v>51</v>
      </c>
    </row>
    <row r="93" spans="2:20" ht="15">
      <c r="B93" s="192">
        <v>15</v>
      </c>
      <c r="C93" s="161" t="s">
        <v>45</v>
      </c>
      <c r="D93" s="98"/>
      <c r="E93" s="191">
        <v>-0.59371015402467653</v>
      </c>
      <c r="F93" s="191">
        <v>-0.38891369211854859</v>
      </c>
      <c r="G93" s="191">
        <v>-0.47053916657302947</v>
      </c>
      <c r="H93" s="191">
        <v>-0.46238388528162017</v>
      </c>
      <c r="I93" s="191">
        <v>-0.46244303732136627</v>
      </c>
      <c r="J93" s="191">
        <v>-0.45585774982002847</v>
      </c>
      <c r="K93" s="191">
        <v>-0.47714389790892703</v>
      </c>
      <c r="L93" s="191">
        <v>-0.39617619513319324</v>
      </c>
      <c r="M93" s="191">
        <v>-0.34653970232075981</v>
      </c>
      <c r="N93" s="191">
        <v>-0.38464501921846567</v>
      </c>
      <c r="O93" s="191">
        <v>-0.43249964625783455</v>
      </c>
      <c r="P93" s="191">
        <v>-0.46841789115579657</v>
      </c>
      <c r="Q93" s="191">
        <v>-0.47859377885387683</v>
      </c>
      <c r="R93" s="156" t="s">
        <v>118</v>
      </c>
      <c r="T93" s="161" t="s">
        <v>45</v>
      </c>
    </row>
    <row r="94" spans="2:20" ht="15">
      <c r="B94" s="128">
        <v>28</v>
      </c>
      <c r="C94" s="129" t="s">
        <v>58</v>
      </c>
      <c r="D94" s="98"/>
      <c r="E94" s="191">
        <v>0.28732251804628334</v>
      </c>
      <c r="F94" s="191">
        <v>0.53880199002263485</v>
      </c>
      <c r="G94" s="191">
        <v>-0.22890660945310745</v>
      </c>
      <c r="H94" s="191">
        <v>-0.11333642814610508</v>
      </c>
      <c r="I94" s="191">
        <v>-0.27316610849754491</v>
      </c>
      <c r="J94" s="191">
        <v>-0.19382622622288526</v>
      </c>
      <c r="K94" s="191">
        <v>0.12385711595198941</v>
      </c>
      <c r="L94" s="191">
        <v>0.18028529804088059</v>
      </c>
      <c r="M94" s="191">
        <v>-0.12556766887080273</v>
      </c>
      <c r="N94" s="191">
        <v>-0.28144266073490631</v>
      </c>
      <c r="O94" s="191">
        <v>-0.36616470865255252</v>
      </c>
      <c r="P94" s="191">
        <v>-0.58092023113192959</v>
      </c>
      <c r="Q94" s="191">
        <v>-0.61200220522024662</v>
      </c>
      <c r="R94" s="157" t="s">
        <v>118</v>
      </c>
      <c r="T94" s="129" t="s">
        <v>58</v>
      </c>
    </row>
    <row r="95" spans="2:20" ht="15">
      <c r="B95" s="128">
        <v>30</v>
      </c>
      <c r="C95" s="129" t="s">
        <v>60</v>
      </c>
      <c r="D95" s="98"/>
      <c r="E95" s="191">
        <v>-0.49163829843687817</v>
      </c>
      <c r="F95" s="191">
        <v>-0.44662147027312338</v>
      </c>
      <c r="G95" s="191">
        <v>-0.53236233143794043</v>
      </c>
      <c r="H95" s="191">
        <v>-0.79468226566860678</v>
      </c>
      <c r="I95" s="191">
        <v>-0.77246019533947019</v>
      </c>
      <c r="J95" s="191">
        <v>-0.311699040242846</v>
      </c>
      <c r="K95" s="191">
        <v>4.4873730980514545E-2</v>
      </c>
      <c r="L95" s="191">
        <v>-0.1346892917895505</v>
      </c>
      <c r="M95" s="191">
        <v>-0.18767193338619542</v>
      </c>
      <c r="N95" s="191">
        <v>-0.29092222741014939</v>
      </c>
      <c r="O95" s="191">
        <v>-0.42532917099250639</v>
      </c>
      <c r="P95" s="191">
        <v>-0.59419164294960147</v>
      </c>
      <c r="Q95" s="191">
        <v>-0.61269403950247181</v>
      </c>
      <c r="R95" s="157" t="s">
        <v>118</v>
      </c>
      <c r="T95" s="161" t="s">
        <v>60</v>
      </c>
    </row>
    <row r="96" spans="2:20" ht="15">
      <c r="B96" s="128">
        <v>4</v>
      </c>
      <c r="C96" s="129" t="s">
        <v>34</v>
      </c>
      <c r="D96" s="98"/>
      <c r="E96" s="191">
        <v>-0.73980484561044668</v>
      </c>
      <c r="F96" s="191">
        <v>-0.68057228910539092</v>
      </c>
      <c r="G96" s="191">
        <v>-0.70367337248573336</v>
      </c>
      <c r="H96" s="191">
        <v>-0.71474059731299955</v>
      </c>
      <c r="I96" s="191">
        <v>-0.81842989220946305</v>
      </c>
      <c r="J96" s="191">
        <v>-0.61983845005882887</v>
      </c>
      <c r="K96" s="191">
        <v>-0.7181761854373705</v>
      </c>
      <c r="L96" s="191">
        <v>-0.70133473031431348</v>
      </c>
      <c r="M96" s="191">
        <v>-0.69645842597318341</v>
      </c>
      <c r="N96" s="191">
        <v>-0.68989830438029476</v>
      </c>
      <c r="O96" s="191">
        <v>-0.65467983864971424</v>
      </c>
      <c r="P96" s="191">
        <v>-0.65108497648610264</v>
      </c>
      <c r="Q96" s="191">
        <v>-0.62777180417904166</v>
      </c>
      <c r="R96" s="157" t="s">
        <v>118</v>
      </c>
      <c r="T96" s="129" t="s">
        <v>34</v>
      </c>
    </row>
    <row r="97" spans="2:20" ht="15">
      <c r="B97" s="128">
        <v>18</v>
      </c>
      <c r="C97" s="129" t="s">
        <v>48</v>
      </c>
      <c r="D97" s="98"/>
      <c r="E97" s="191">
        <v>1.1671345988786916</v>
      </c>
      <c r="F97" s="191">
        <v>7.3315052312944898E-2</v>
      </c>
      <c r="G97" s="191">
        <v>-0.39967275955727227</v>
      </c>
      <c r="H97" s="191">
        <v>-0.60205422104503092</v>
      </c>
      <c r="I97" s="191">
        <v>-0.7400249674153706</v>
      </c>
      <c r="J97" s="191">
        <v>-0.94838303979627148</v>
      </c>
      <c r="K97" s="191">
        <v>6.7638824428997305E-3</v>
      </c>
      <c r="L97" s="191">
        <v>0.35071497862388462</v>
      </c>
      <c r="M97" s="191">
        <v>-0.3939466330706714</v>
      </c>
      <c r="N97" s="191">
        <v>-0.43844650185087647</v>
      </c>
      <c r="O97" s="191">
        <v>-0.29380169323522753</v>
      </c>
      <c r="P97" s="191">
        <v>-0.50214810255079478</v>
      </c>
      <c r="Q97" s="191">
        <v>-0.63137704272294204</v>
      </c>
      <c r="R97" s="157" t="s">
        <v>118</v>
      </c>
      <c r="T97" s="161" t="s">
        <v>48</v>
      </c>
    </row>
    <row r="98" spans="2:20" ht="15">
      <c r="B98" s="192">
        <v>27</v>
      </c>
      <c r="C98" s="161" t="s">
        <v>57</v>
      </c>
      <c r="D98" s="98"/>
      <c r="E98" s="191">
        <v>-0.72813771723736731</v>
      </c>
      <c r="F98" s="191">
        <v>-0.82568414619471731</v>
      </c>
      <c r="G98" s="191">
        <v>-0.79060123484977474</v>
      </c>
      <c r="H98" s="191">
        <v>-0.72510428440269259</v>
      </c>
      <c r="I98" s="191">
        <v>-0.57698041962901758</v>
      </c>
      <c r="J98" s="191">
        <v>-0.47441292510275773</v>
      </c>
      <c r="K98" s="191">
        <v>-0.21253922581660198</v>
      </c>
      <c r="L98" s="191">
        <v>5.3383254614331382E-2</v>
      </c>
      <c r="M98" s="191">
        <v>0.18194037887750023</v>
      </c>
      <c r="N98" s="191">
        <v>1.8785909589765885E-2</v>
      </c>
      <c r="O98" s="191">
        <v>-0.25248516181846314</v>
      </c>
      <c r="P98" s="191">
        <v>-0.49463446904528857</v>
      </c>
      <c r="Q98" s="191">
        <v>-0.63147167910756019</v>
      </c>
      <c r="R98" s="157" t="s">
        <v>118</v>
      </c>
      <c r="T98" s="161" t="s">
        <v>57</v>
      </c>
    </row>
    <row r="99" spans="2:20" ht="15">
      <c r="B99" s="192">
        <v>7</v>
      </c>
      <c r="C99" s="161" t="s">
        <v>37</v>
      </c>
      <c r="D99" s="98"/>
      <c r="E99" s="191">
        <v>-0.38960696453463833</v>
      </c>
      <c r="F99" s="191">
        <v>-0.45201728719655548</v>
      </c>
      <c r="G99" s="191">
        <v>-0.54590916903961062</v>
      </c>
      <c r="H99" s="191">
        <v>-0.65503078847375629</v>
      </c>
      <c r="I99" s="191">
        <v>-0.55445144172602745</v>
      </c>
      <c r="J99" s="191">
        <v>-0.60224630090337261</v>
      </c>
      <c r="K99" s="191">
        <v>-0.60640535072554114</v>
      </c>
      <c r="L99" s="191">
        <v>-0.51558127950296762</v>
      </c>
      <c r="M99" s="191">
        <v>-0.56942506729136211</v>
      </c>
      <c r="N99" s="191">
        <v>-0.6968144689600565</v>
      </c>
      <c r="O99" s="191">
        <v>-0.70449442917823224</v>
      </c>
      <c r="P99" s="191">
        <v>-0.7603623581400476</v>
      </c>
      <c r="Q99" s="191">
        <v>-0.63621707559406049</v>
      </c>
      <c r="R99" s="157" t="s">
        <v>118</v>
      </c>
      <c r="T99" s="161" t="s">
        <v>37</v>
      </c>
    </row>
    <row r="100" spans="2:20" ht="15">
      <c r="B100" s="192">
        <v>9</v>
      </c>
      <c r="C100" s="161" t="s">
        <v>39</v>
      </c>
      <c r="D100" s="98"/>
      <c r="E100" s="191">
        <v>-0.68123368765020709</v>
      </c>
      <c r="F100" s="191">
        <v>-0.67853296161710042</v>
      </c>
      <c r="G100" s="191">
        <v>-0.70613056824149434</v>
      </c>
      <c r="H100" s="191">
        <v>-0.71162881259660038</v>
      </c>
      <c r="I100" s="191">
        <v>-0.68788634597938991</v>
      </c>
      <c r="J100" s="191">
        <v>-0.63307896269393538</v>
      </c>
      <c r="K100" s="191">
        <v>-0.55530244241568694</v>
      </c>
      <c r="L100" s="191">
        <v>-0.39648643690736146</v>
      </c>
      <c r="M100" s="191">
        <v>-0.38095353674396903</v>
      </c>
      <c r="N100" s="191">
        <v>-0.53124847149680032</v>
      </c>
      <c r="O100" s="191">
        <v>-0.64921870697224049</v>
      </c>
      <c r="P100" s="191">
        <v>-0.76146621555829008</v>
      </c>
      <c r="Q100" s="191">
        <v>-0.73240006458944173</v>
      </c>
      <c r="R100" s="157" t="s">
        <v>118</v>
      </c>
      <c r="T100" s="161" t="s">
        <v>39</v>
      </c>
    </row>
    <row r="101" spans="2:20" ht="15">
      <c r="B101" s="192">
        <v>29</v>
      </c>
      <c r="C101" s="161" t="s">
        <v>59</v>
      </c>
      <c r="D101" s="98"/>
      <c r="E101" s="191">
        <v>-0.79286483465671509</v>
      </c>
      <c r="F101" s="191">
        <v>-0.8567952429435931</v>
      </c>
      <c r="G101" s="191">
        <v>-0.81623882039383011</v>
      </c>
      <c r="H101" s="191">
        <v>-0.85800337708622554</v>
      </c>
      <c r="I101" s="191">
        <v>-0.8768364695710883</v>
      </c>
      <c r="J101" s="191">
        <v>-0.8021842319716237</v>
      </c>
      <c r="K101" s="191">
        <v>-0.62034160240991154</v>
      </c>
      <c r="L101" s="191">
        <v>-0.61837791905101347</v>
      </c>
      <c r="M101" s="191">
        <v>-0.52182843774125687</v>
      </c>
      <c r="N101" s="191">
        <v>-0.69661894954443482</v>
      </c>
      <c r="O101" s="191">
        <v>-0.67420893107623436</v>
      </c>
      <c r="P101" s="191">
        <v>-0.63067014213953909</v>
      </c>
      <c r="Q101" s="191">
        <v>-0.73977398680874951</v>
      </c>
      <c r="R101" s="157" t="s">
        <v>118</v>
      </c>
      <c r="T101" s="161" t="s">
        <v>59</v>
      </c>
    </row>
    <row r="102" spans="2:20" ht="15">
      <c r="B102" s="128">
        <v>22</v>
      </c>
      <c r="C102" s="129" t="s">
        <v>52</v>
      </c>
      <c r="D102" s="98"/>
      <c r="E102" s="191">
        <v>-0.84696352022292709</v>
      </c>
      <c r="F102" s="191">
        <v>-0.82257979839636686</v>
      </c>
      <c r="G102" s="191">
        <v>-0.82759639509876981</v>
      </c>
      <c r="H102" s="191">
        <v>-0.85443401019589149</v>
      </c>
      <c r="I102" s="191">
        <v>-0.7914705075317624</v>
      </c>
      <c r="J102" s="191">
        <v>-0.8326078333926511</v>
      </c>
      <c r="K102" s="191">
        <v>-0.70772957190253305</v>
      </c>
      <c r="L102" s="191">
        <v>-0.7078925471879387</v>
      </c>
      <c r="M102" s="191">
        <v>-0.73501744862366836</v>
      </c>
      <c r="N102" s="191">
        <v>-0.73741856225324154</v>
      </c>
      <c r="O102" s="191">
        <v>-0.73534358095420083</v>
      </c>
      <c r="P102" s="191">
        <v>-0.7880674736526645</v>
      </c>
      <c r="Q102" s="191">
        <v>-0.77492368619794239</v>
      </c>
      <c r="R102" s="157" t="s">
        <v>118</v>
      </c>
      <c r="T102" s="129" t="s">
        <v>52</v>
      </c>
    </row>
    <row r="103" spans="2:20" ht="15">
      <c r="B103" s="192">
        <v>13</v>
      </c>
      <c r="C103" s="161" t="s">
        <v>43</v>
      </c>
      <c r="D103" s="98"/>
      <c r="E103" s="191">
        <v>-0.90275575954409493</v>
      </c>
      <c r="F103" s="191">
        <v>-0.96704149092952141</v>
      </c>
      <c r="G103" s="191">
        <v>-0.89261618232465589</v>
      </c>
      <c r="H103" s="191">
        <v>-0.85770477402839207</v>
      </c>
      <c r="I103" s="191">
        <v>-0.8538230609501164</v>
      </c>
      <c r="J103" s="191">
        <v>-0.8830842182467763</v>
      </c>
      <c r="K103" s="191">
        <v>-0.79277751337694125</v>
      </c>
      <c r="L103" s="191">
        <v>-0.76990717139499132</v>
      </c>
      <c r="M103" s="191">
        <v>-0.6309573913752955</v>
      </c>
      <c r="N103" s="191">
        <v>-0.62132232306750579</v>
      </c>
      <c r="O103" s="191">
        <v>-0.7287226389561644</v>
      </c>
      <c r="P103" s="191">
        <v>-0.6827199910719115</v>
      </c>
      <c r="Q103" s="191">
        <v>-0.78710004972040704</v>
      </c>
      <c r="R103" s="157" t="s">
        <v>118</v>
      </c>
      <c r="T103" s="161" t="s">
        <v>43</v>
      </c>
    </row>
    <row r="104" spans="2:20" ht="15">
      <c r="B104" s="192">
        <v>1</v>
      </c>
      <c r="C104" s="161" t="s">
        <v>31</v>
      </c>
      <c r="D104" s="98"/>
      <c r="E104" s="191">
        <v>-0.78852785281291615</v>
      </c>
      <c r="F104" s="191">
        <v>-0.93399474884424494</v>
      </c>
      <c r="G104" s="191">
        <v>-0.95842928408672523</v>
      </c>
      <c r="H104" s="191">
        <v>-0.95125284162694279</v>
      </c>
      <c r="I104" s="191">
        <v>-0.97051531265961577</v>
      </c>
      <c r="J104" s="191">
        <v>-0.96998170623319691</v>
      </c>
      <c r="K104" s="191">
        <v>-0.79969606310292396</v>
      </c>
      <c r="L104" s="191">
        <v>-0.83294835945888224</v>
      </c>
      <c r="M104" s="191">
        <v>-0.78130912491996451</v>
      </c>
      <c r="N104" s="191">
        <v>-0.86496461680415093</v>
      </c>
      <c r="O104" s="191">
        <v>-0.85511205229625697</v>
      </c>
      <c r="P104" s="191">
        <v>-0.88302342795591771</v>
      </c>
      <c r="Q104" s="191">
        <v>-0.82876667972981966</v>
      </c>
      <c r="R104" s="157" t="s">
        <v>118</v>
      </c>
      <c r="T104" s="161" t="s">
        <v>31</v>
      </c>
    </row>
    <row r="105" spans="2:20" ht="15">
      <c r="B105" s="128">
        <v>10</v>
      </c>
      <c r="C105" s="129" t="s">
        <v>40</v>
      </c>
      <c r="D105" s="98"/>
      <c r="E105" s="191">
        <v>1.4543153086686218</v>
      </c>
      <c r="F105" s="191">
        <v>0.92455653493469203</v>
      </c>
      <c r="G105" s="191">
        <v>0.44664018070474326</v>
      </c>
      <c r="H105" s="191">
        <v>-0.11014394607301337</v>
      </c>
      <c r="I105" s="191">
        <v>-0.37731735500328001</v>
      </c>
      <c r="J105" s="191">
        <v>-0.38285076129734907</v>
      </c>
      <c r="K105" s="191">
        <v>-0.45606313137776838</v>
      </c>
      <c r="L105" s="191">
        <v>-0.58066624846539638</v>
      </c>
      <c r="M105" s="191">
        <v>-0.68152128104979592</v>
      </c>
      <c r="N105" s="191">
        <v>-0.71284378632487522</v>
      </c>
      <c r="O105" s="191">
        <v>-0.76251932579173032</v>
      </c>
      <c r="P105" s="191">
        <v>-0.80159685608190212</v>
      </c>
      <c r="Q105" s="191">
        <v>-0.91297709456317944</v>
      </c>
      <c r="R105" s="157" t="s">
        <v>118</v>
      </c>
      <c r="T105" s="161" t="s">
        <v>40</v>
      </c>
    </row>
    <row r="106" spans="2:20" ht="15">
      <c r="B106" s="192">
        <v>5</v>
      </c>
      <c r="C106" s="161" t="s">
        <v>35</v>
      </c>
      <c r="D106" s="98"/>
      <c r="E106" s="191">
        <v>0.16592244740756126</v>
      </c>
      <c r="F106" s="191">
        <v>0.3537300165861641</v>
      </c>
      <c r="G106" s="191">
        <v>7.6575909726334712E-2</v>
      </c>
      <c r="H106" s="191">
        <v>-0.39601999336880572</v>
      </c>
      <c r="I106" s="191">
        <v>-0.61137800056433222</v>
      </c>
      <c r="J106" s="191">
        <v>-0.7426058963877209</v>
      </c>
      <c r="K106" s="191">
        <v>-0.72871274328111391</v>
      </c>
      <c r="L106" s="191">
        <v>-0.72420002695260666</v>
      </c>
      <c r="M106" s="191">
        <v>-0.74849531958864002</v>
      </c>
      <c r="N106" s="191">
        <v>-0.80567748803693084</v>
      </c>
      <c r="O106" s="191">
        <v>-0.90593857798741373</v>
      </c>
      <c r="P106" s="191">
        <v>-0.92589512696861453</v>
      </c>
      <c r="Q106" s="191">
        <v>-0.94821687253073894</v>
      </c>
      <c r="R106" s="157" t="s">
        <v>118</v>
      </c>
      <c r="T106" s="161" t="s">
        <v>35</v>
      </c>
    </row>
    <row r="107" spans="2:20" ht="15">
      <c r="B107" s="192">
        <v>3</v>
      </c>
      <c r="C107" s="161" t="s">
        <v>33</v>
      </c>
      <c r="D107" s="98"/>
      <c r="E107" s="191">
        <v>-0.81839049931016095</v>
      </c>
      <c r="F107" s="191">
        <v>-0.84870179030707926</v>
      </c>
      <c r="G107" s="191">
        <v>-0.68553905241235646</v>
      </c>
      <c r="H107" s="191">
        <v>-0.57959691899547072</v>
      </c>
      <c r="I107" s="191">
        <v>3.9315439361362059E-2</v>
      </c>
      <c r="J107" s="191">
        <v>0.52038142457024716</v>
      </c>
      <c r="K107" s="191">
        <v>3.3267094791244811</v>
      </c>
      <c r="L107" s="191">
        <v>4.0504871603853659E-2</v>
      </c>
      <c r="M107" s="191">
        <v>-0.57100853566415788</v>
      </c>
      <c r="N107" s="191">
        <v>-0.72186209523958422</v>
      </c>
      <c r="O107" s="191">
        <v>-0.82785775427959118</v>
      </c>
      <c r="P107" s="191">
        <v>-0.89199149892941199</v>
      </c>
      <c r="Q107" s="191">
        <v>-0.98838129312658574</v>
      </c>
      <c r="R107" s="157" t="s">
        <v>118</v>
      </c>
      <c r="T107" s="161" t="s">
        <v>33</v>
      </c>
    </row>
    <row r="108" spans="2:20" ht="15">
      <c r="B108" s="196">
        <v>31</v>
      </c>
      <c r="C108" s="164" t="s">
        <v>61</v>
      </c>
      <c r="D108" s="165"/>
      <c r="E108" s="191">
        <v>-1.0089969254996491</v>
      </c>
      <c r="F108" s="191">
        <v>-1.033514257525699</v>
      </c>
      <c r="G108" s="191">
        <v>-1.0301863244931662</v>
      </c>
      <c r="H108" s="191">
        <v>-1.0260624660613538</v>
      </c>
      <c r="I108" s="191">
        <v>-1.0037913080329142</v>
      </c>
      <c r="J108" s="191">
        <v>-1.0110770100104076</v>
      </c>
      <c r="K108" s="191">
        <v>-1.0453261560603344</v>
      </c>
      <c r="L108" s="191">
        <v>-1.0210718370102612</v>
      </c>
      <c r="M108" s="191">
        <v>-1.0590604291548187</v>
      </c>
      <c r="N108" s="191">
        <v>-1.0174698134839233</v>
      </c>
      <c r="O108" s="191">
        <v>-1.0419856779968799</v>
      </c>
      <c r="P108" s="191">
        <v>-1.0503748325106483</v>
      </c>
      <c r="Q108" s="191">
        <v>-1.0617222661384631</v>
      </c>
      <c r="R108" s="158" t="s">
        <v>118</v>
      </c>
      <c r="T108" s="164" t="s">
        <v>61</v>
      </c>
    </row>
    <row r="112" spans="2:20">
      <c r="B112" s="192">
        <v>5</v>
      </c>
      <c r="C112" s="161" t="s">
        <v>35</v>
      </c>
      <c r="D112" s="98"/>
      <c r="E112" s="193">
        <v>30.413092744265519</v>
      </c>
      <c r="F112" s="193">
        <v>34.802438608227462</v>
      </c>
      <c r="G112" s="193">
        <v>28.324929538993107</v>
      </c>
      <c r="H112" s="193">
        <v>17.279651216886208</v>
      </c>
      <c r="I112" s="193">
        <v>12.246410105843342</v>
      </c>
      <c r="J112" s="193">
        <v>9.17941645756793</v>
      </c>
      <c r="K112" s="193">
        <v>9.5041203786749797</v>
      </c>
      <c r="L112" s="193">
        <v>9.6095893586442038</v>
      </c>
      <c r="M112" s="193">
        <v>9.0417717636871853</v>
      </c>
      <c r="N112" s="193">
        <v>7.7053383298877769</v>
      </c>
      <c r="O112" s="193">
        <v>5.3620855929762161</v>
      </c>
      <c r="P112" s="193">
        <v>4.895670974477615</v>
      </c>
      <c r="Q112" s="193">
        <v>4.3739781482084785</v>
      </c>
    </row>
    <row r="113" spans="2:17">
      <c r="B113" s="192">
        <v>19</v>
      </c>
      <c r="C113" s="161" t="s">
        <v>49</v>
      </c>
      <c r="D113" s="98"/>
      <c r="E113" s="193">
        <v>52.946808415026851</v>
      </c>
      <c r="F113" s="193">
        <v>37.890877907488608</v>
      </c>
      <c r="G113" s="193">
        <v>18.131168285232782</v>
      </c>
      <c r="H113" s="193">
        <v>12.213162049966789</v>
      </c>
      <c r="I113" s="193">
        <v>10.95818357149119</v>
      </c>
      <c r="J113" s="193">
        <v>15.271332992011498</v>
      </c>
      <c r="K113" s="193">
        <v>14.244736186556315</v>
      </c>
      <c r="L113" s="193">
        <v>16.741265536444232</v>
      </c>
      <c r="M113" s="193">
        <v>19.426764049604024</v>
      </c>
      <c r="N113" s="193">
        <v>17.646182580696909</v>
      </c>
      <c r="O113" s="193">
        <v>19.972154475753843</v>
      </c>
      <c r="P113" s="193">
        <v>26.363837232686471</v>
      </c>
      <c r="Q113" s="193">
        <v>26.54638126992095</v>
      </c>
    </row>
    <row r="114" spans="2:17">
      <c r="B114" s="196">
        <v>28</v>
      </c>
      <c r="C114" s="164" t="s">
        <v>58</v>
      </c>
      <c r="D114" s="165"/>
      <c r="E114" s="197">
        <v>33.25039531025535</v>
      </c>
      <c r="F114" s="197">
        <v>39.127849477935897</v>
      </c>
      <c r="G114" s="197">
        <v>21.185342791039361</v>
      </c>
      <c r="H114" s="197">
        <v>23.886392059372138</v>
      </c>
      <c r="I114" s="197">
        <v>20.15093161197245</v>
      </c>
      <c r="J114" s="197">
        <v>22.005224203227506</v>
      </c>
      <c r="K114" s="197">
        <v>29.429962567733003</v>
      </c>
      <c r="L114" s="197">
        <v>30.748774204271584</v>
      </c>
      <c r="M114" s="197">
        <v>23.600529534656648</v>
      </c>
      <c r="N114" s="197">
        <v>19.957496115789763</v>
      </c>
      <c r="O114" s="197">
        <v>17.977414204074812</v>
      </c>
      <c r="P114" s="197">
        <v>12.9582540686204</v>
      </c>
      <c r="Q114" s="197">
        <v>12.231821502536848</v>
      </c>
    </row>
    <row r="115" spans="2:17">
      <c r="C115" s="128" t="s">
        <v>64</v>
      </c>
      <c r="D115" s="98"/>
      <c r="E115" s="142">
        <v>25.523722955904756</v>
      </c>
      <c r="F115" s="142">
        <v>24.038764751398798</v>
      </c>
      <c r="G115" s="142">
        <v>19.906065491175351</v>
      </c>
      <c r="H115" s="142">
        <v>16.910027403371409</v>
      </c>
      <c r="I115" s="142">
        <v>17.266754681160844</v>
      </c>
      <c r="J115" s="142">
        <v>21.283592235993162</v>
      </c>
      <c r="K115" s="142">
        <v>26.024876205636044</v>
      </c>
      <c r="L115" s="142">
        <v>29.64184521000924</v>
      </c>
      <c r="M115" s="142">
        <v>29.50703889767728</v>
      </c>
      <c r="N115" s="142">
        <v>28.320475319686306</v>
      </c>
      <c r="O115" s="142">
        <v>27.191887786809755</v>
      </c>
      <c r="P115" s="142">
        <v>24.90099110473945</v>
      </c>
      <c r="Q115" s="142">
        <v>23.72637212785299</v>
      </c>
    </row>
    <row r="118" spans="2:17">
      <c r="E118" s="161" t="s">
        <v>35</v>
      </c>
      <c r="F118" s="161" t="s">
        <v>49</v>
      </c>
      <c r="G118" s="164" t="s">
        <v>58</v>
      </c>
      <c r="H118" s="128" t="s">
        <v>64</v>
      </c>
    </row>
    <row r="119" spans="2:17">
      <c r="E119" s="98"/>
      <c r="F119" s="98"/>
      <c r="G119" s="165"/>
      <c r="H119" s="98"/>
    </row>
    <row r="120" spans="2:17">
      <c r="E120" s="193">
        <v>30.413092744265519</v>
      </c>
      <c r="F120" s="193">
        <v>52.946808415026851</v>
      </c>
      <c r="G120" s="197">
        <v>33.25039531025535</v>
      </c>
      <c r="H120" s="142">
        <v>25.523722955904756</v>
      </c>
    </row>
    <row r="121" spans="2:17">
      <c r="E121" s="193">
        <v>34.802438608227462</v>
      </c>
      <c r="F121" s="193">
        <v>37.890877907488608</v>
      </c>
      <c r="G121" s="197">
        <v>39.127849477935897</v>
      </c>
      <c r="H121" s="142">
        <v>24.038764751398798</v>
      </c>
    </row>
    <row r="122" spans="2:17">
      <c r="E122" s="193">
        <v>28.324929538993107</v>
      </c>
      <c r="F122" s="193">
        <v>18.131168285232782</v>
      </c>
      <c r="G122" s="197">
        <v>21.185342791039361</v>
      </c>
      <c r="H122" s="142">
        <v>19.906065491175351</v>
      </c>
    </row>
    <row r="123" spans="2:17">
      <c r="E123" s="193">
        <v>17.279651216886208</v>
      </c>
      <c r="F123" s="193">
        <v>12.213162049966789</v>
      </c>
      <c r="G123" s="197">
        <v>23.886392059372138</v>
      </c>
      <c r="H123" s="142">
        <v>16.910027403371409</v>
      </c>
    </row>
    <row r="124" spans="2:17">
      <c r="E124" s="193">
        <v>12.246410105843342</v>
      </c>
      <c r="F124" s="193">
        <v>10.95818357149119</v>
      </c>
      <c r="G124" s="197">
        <v>20.15093161197245</v>
      </c>
      <c r="H124" s="142">
        <v>17.266754681160844</v>
      </c>
    </row>
    <row r="125" spans="2:17">
      <c r="E125" s="193">
        <v>9.17941645756793</v>
      </c>
      <c r="F125" s="193">
        <v>15.271332992011498</v>
      </c>
      <c r="G125" s="197">
        <v>22.005224203227506</v>
      </c>
      <c r="H125" s="142">
        <v>21.283592235993162</v>
      </c>
    </row>
    <row r="126" spans="2:17">
      <c r="E126" s="193">
        <v>9.5041203786749797</v>
      </c>
      <c r="F126" s="193">
        <v>14.244736186556315</v>
      </c>
      <c r="G126" s="197">
        <v>29.429962567733003</v>
      </c>
      <c r="H126" s="142">
        <v>26.024876205636044</v>
      </c>
    </row>
    <row r="127" spans="2:17">
      <c r="E127" s="193">
        <v>9.6095893586442038</v>
      </c>
      <c r="F127" s="193">
        <v>16.741265536444232</v>
      </c>
      <c r="G127" s="197">
        <v>30.748774204271584</v>
      </c>
      <c r="H127" s="142">
        <v>29.64184521000924</v>
      </c>
    </row>
    <row r="128" spans="2:17">
      <c r="E128" s="193">
        <v>9.0417717636871853</v>
      </c>
      <c r="F128" s="193">
        <v>19.426764049604024</v>
      </c>
      <c r="G128" s="197">
        <v>23.600529534656648</v>
      </c>
      <c r="H128" s="142">
        <v>29.50703889767728</v>
      </c>
    </row>
    <row r="129" spans="5:8">
      <c r="E129" s="193">
        <v>7.7053383298877769</v>
      </c>
      <c r="F129" s="193">
        <v>17.646182580696909</v>
      </c>
      <c r="G129" s="197">
        <v>19.957496115789763</v>
      </c>
      <c r="H129" s="142">
        <v>28.320475319686306</v>
      </c>
    </row>
    <row r="130" spans="5:8">
      <c r="E130" s="193">
        <v>5.3620855929762161</v>
      </c>
      <c r="F130" s="193">
        <v>19.972154475753843</v>
      </c>
      <c r="G130" s="197">
        <v>17.977414204074812</v>
      </c>
      <c r="H130" s="142">
        <v>27.191887786809755</v>
      </c>
    </row>
    <row r="131" spans="5:8">
      <c r="E131" s="193">
        <v>4.895670974477615</v>
      </c>
      <c r="F131" s="193">
        <v>26.363837232686471</v>
      </c>
      <c r="G131" s="197">
        <v>12.9582540686204</v>
      </c>
      <c r="H131" s="142">
        <v>24.90099110473945</v>
      </c>
    </row>
    <row r="132" spans="5:8">
      <c r="E132" s="193">
        <v>4.3739781482084785</v>
      </c>
      <c r="F132" s="193">
        <v>26.54638126992095</v>
      </c>
      <c r="G132" s="197">
        <v>12.231821502536848</v>
      </c>
      <c r="H132" s="142">
        <v>23.72637212785299</v>
      </c>
    </row>
  </sheetData>
  <phoneticPr fontId="21" type="noConversion"/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F983-CD31-44BD-BE62-2C23BD37461C}">
  <sheetPr>
    <tabColor rgb="FF0070C0"/>
  </sheetPr>
  <dimension ref="A5:P133"/>
  <sheetViews>
    <sheetView topLeftCell="D1" zoomScale="74" workbookViewId="0">
      <selection activeCell="N60" sqref="N60"/>
    </sheetView>
  </sheetViews>
  <sheetFormatPr baseColWidth="10" defaultColWidth="8.88671875" defaultRowHeight="14.4"/>
  <cols>
    <col min="1" max="1" width="8.88671875" style="103"/>
    <col min="2" max="2" width="11" style="103" customWidth="1"/>
    <col min="3" max="3" width="26.109375" style="103" bestFit="1" customWidth="1"/>
    <col min="4" max="4" width="10.5546875" style="103" customWidth="1"/>
    <col min="5" max="24" width="20.77734375" style="103" customWidth="1"/>
    <col min="25" max="16384" width="8.88671875" style="103"/>
  </cols>
  <sheetData>
    <row r="5" spans="2:13">
      <c r="B5" s="96"/>
      <c r="C5" s="97" t="s">
        <v>1</v>
      </c>
      <c r="D5" s="98"/>
      <c r="E5" s="136" t="s">
        <v>68</v>
      </c>
      <c r="F5" s="99" t="s">
        <v>68</v>
      </c>
      <c r="G5" s="100" t="s">
        <v>68</v>
      </c>
      <c r="H5" s="101" t="s">
        <v>68</v>
      </c>
      <c r="I5" s="102" t="s">
        <v>68</v>
      </c>
      <c r="J5" s="136" t="s">
        <v>68</v>
      </c>
      <c r="K5" s="99" t="s">
        <v>68</v>
      </c>
      <c r="L5" s="100" t="s">
        <v>68</v>
      </c>
      <c r="M5" s="101" t="s">
        <v>68</v>
      </c>
    </row>
    <row r="6" spans="2:13">
      <c r="B6" s="96"/>
      <c r="C6" s="97" t="s">
        <v>24</v>
      </c>
      <c r="D6" s="98"/>
      <c r="E6" s="136">
        <v>0</v>
      </c>
      <c r="F6" s="99">
        <v>0</v>
      </c>
      <c r="G6" s="100">
        <v>0</v>
      </c>
      <c r="H6" s="101">
        <v>0</v>
      </c>
      <c r="I6" s="102">
        <v>0</v>
      </c>
      <c r="J6" s="136">
        <v>0</v>
      </c>
      <c r="K6" s="99">
        <v>0</v>
      </c>
      <c r="L6" s="100">
        <v>0</v>
      </c>
      <c r="M6" s="101">
        <v>0</v>
      </c>
    </row>
    <row r="7" spans="2:13">
      <c r="B7" s="96"/>
      <c r="C7" s="97" t="s">
        <v>25</v>
      </c>
      <c r="D7" s="98"/>
      <c r="E7" s="137">
        <v>0.1</v>
      </c>
      <c r="F7" s="104">
        <v>0.1</v>
      </c>
      <c r="G7" s="105">
        <v>0.1</v>
      </c>
      <c r="H7" s="106">
        <v>0.1</v>
      </c>
      <c r="I7" s="107">
        <v>0.1</v>
      </c>
      <c r="J7" s="137">
        <v>0.1</v>
      </c>
      <c r="K7" s="104">
        <v>0.1</v>
      </c>
      <c r="L7" s="105">
        <v>0.1</v>
      </c>
      <c r="M7" s="106">
        <v>0.1</v>
      </c>
    </row>
    <row r="8" spans="2:13">
      <c r="B8" s="96"/>
      <c r="C8" s="97" t="s">
        <v>0</v>
      </c>
      <c r="D8" s="98"/>
      <c r="E8" s="136" t="s">
        <v>132</v>
      </c>
      <c r="F8" s="99" t="s">
        <v>132</v>
      </c>
      <c r="G8" s="100" t="s">
        <v>132</v>
      </c>
      <c r="H8" s="101" t="s">
        <v>132</v>
      </c>
      <c r="I8" s="102" t="s">
        <v>132</v>
      </c>
      <c r="J8" s="136" t="s">
        <v>132</v>
      </c>
      <c r="K8" s="99" t="s">
        <v>132</v>
      </c>
      <c r="L8" s="100" t="s">
        <v>132</v>
      </c>
      <c r="M8" s="101" t="s">
        <v>132</v>
      </c>
    </row>
    <row r="9" spans="2:13">
      <c r="B9" s="96"/>
      <c r="C9" s="97" t="s">
        <v>26</v>
      </c>
      <c r="D9" s="98"/>
      <c r="E9" s="137" t="s">
        <v>86</v>
      </c>
      <c r="F9" s="104" t="s">
        <v>86</v>
      </c>
      <c r="G9" s="105" t="s">
        <v>86</v>
      </c>
      <c r="H9" s="106" t="s">
        <v>86</v>
      </c>
      <c r="I9" s="107" t="s">
        <v>86</v>
      </c>
      <c r="J9" s="137" t="s">
        <v>86</v>
      </c>
      <c r="K9" s="104" t="s">
        <v>86</v>
      </c>
      <c r="L9" s="105" t="s">
        <v>86</v>
      </c>
      <c r="M9" s="106" t="s">
        <v>86</v>
      </c>
    </row>
    <row r="10" spans="2:13">
      <c r="B10" s="96"/>
      <c r="C10" s="97" t="s">
        <v>27</v>
      </c>
      <c r="D10" s="98"/>
      <c r="E10" s="138" t="s">
        <v>133</v>
      </c>
      <c r="F10" s="108" t="s">
        <v>133</v>
      </c>
      <c r="G10" s="109" t="s">
        <v>133</v>
      </c>
      <c r="H10" s="110" t="s">
        <v>133</v>
      </c>
      <c r="I10" s="111" t="s">
        <v>133</v>
      </c>
      <c r="J10" s="138" t="s">
        <v>133</v>
      </c>
      <c r="K10" s="108" t="s">
        <v>133</v>
      </c>
      <c r="L10" s="109" t="s">
        <v>133</v>
      </c>
      <c r="M10" s="110" t="s">
        <v>133</v>
      </c>
    </row>
    <row r="11" spans="2:13">
      <c r="B11" s="96"/>
      <c r="C11" s="97" t="s">
        <v>2</v>
      </c>
      <c r="D11" s="98"/>
      <c r="E11" s="139" t="s">
        <v>7</v>
      </c>
      <c r="F11" s="112" t="s">
        <v>7</v>
      </c>
      <c r="G11" s="113" t="s">
        <v>7</v>
      </c>
      <c r="H11" s="114" t="s">
        <v>7</v>
      </c>
      <c r="I11" s="115" t="s">
        <v>7</v>
      </c>
      <c r="J11" s="139" t="s">
        <v>7</v>
      </c>
      <c r="K11" s="112" t="s">
        <v>7</v>
      </c>
      <c r="L11" s="113" t="s">
        <v>7</v>
      </c>
      <c r="M11" s="114" t="s">
        <v>7</v>
      </c>
    </row>
    <row r="12" spans="2:13">
      <c r="B12" s="96"/>
      <c r="C12" s="97" t="s">
        <v>3</v>
      </c>
      <c r="D12" s="98"/>
      <c r="E12" s="140" t="s">
        <v>74</v>
      </c>
      <c r="F12" s="116" t="s">
        <v>74</v>
      </c>
      <c r="G12" s="117" t="s">
        <v>74</v>
      </c>
      <c r="H12" s="118" t="s">
        <v>74</v>
      </c>
      <c r="I12" s="119" t="s">
        <v>74</v>
      </c>
      <c r="J12" s="140" t="s">
        <v>74</v>
      </c>
      <c r="K12" s="116" t="s">
        <v>74</v>
      </c>
      <c r="L12" s="117" t="s">
        <v>74</v>
      </c>
      <c r="M12" s="118" t="s">
        <v>74</v>
      </c>
    </row>
    <row r="13" spans="2:13">
      <c r="B13" s="96"/>
      <c r="C13" s="97" t="s">
        <v>28</v>
      </c>
      <c r="D13" s="98"/>
      <c r="E13" s="141">
        <v>2015</v>
      </c>
      <c r="F13" s="120">
        <f>E13+1</f>
        <v>2016</v>
      </c>
      <c r="G13" s="121">
        <f t="shared" ref="G13:M13" si="0">F13+1</f>
        <v>2017</v>
      </c>
      <c r="H13" s="122">
        <f t="shared" si="0"/>
        <v>2018</v>
      </c>
      <c r="I13" s="123">
        <f t="shared" si="0"/>
        <v>2019</v>
      </c>
      <c r="J13" s="141">
        <f t="shared" si="0"/>
        <v>2020</v>
      </c>
      <c r="K13" s="120">
        <f t="shared" si="0"/>
        <v>2021</v>
      </c>
      <c r="L13" s="121">
        <f t="shared" si="0"/>
        <v>2022</v>
      </c>
      <c r="M13" s="122">
        <f t="shared" si="0"/>
        <v>2023</v>
      </c>
    </row>
    <row r="14" spans="2:13">
      <c r="B14" s="96"/>
      <c r="C14" s="96"/>
      <c r="D14" s="98"/>
      <c r="E14" s="124"/>
      <c r="F14" s="124"/>
      <c r="G14" s="124"/>
      <c r="H14" s="124"/>
      <c r="K14" s="124"/>
      <c r="L14" s="124"/>
      <c r="M14" s="124"/>
    </row>
    <row r="15" spans="2:13">
      <c r="B15" s="96"/>
      <c r="C15" s="96"/>
      <c r="D15" s="98"/>
      <c r="E15" s="124"/>
      <c r="F15" s="124"/>
      <c r="G15" s="124"/>
      <c r="H15" s="124"/>
      <c r="I15" s="124"/>
      <c r="K15" s="124"/>
      <c r="L15" s="124"/>
      <c r="M15" s="124"/>
    </row>
    <row r="16" spans="2:13">
      <c r="B16" s="125" t="s">
        <v>29</v>
      </c>
      <c r="C16" s="125" t="s">
        <v>30</v>
      </c>
      <c r="D16" s="126" t="s">
        <v>103</v>
      </c>
      <c r="E16" s="127" t="s">
        <v>108</v>
      </c>
      <c r="F16" s="127" t="s">
        <v>109</v>
      </c>
      <c r="G16" s="127" t="s">
        <v>110</v>
      </c>
      <c r="H16" s="127" t="s">
        <v>111</v>
      </c>
      <c r="I16" s="127" t="s">
        <v>112</v>
      </c>
      <c r="J16" s="127" t="s">
        <v>117</v>
      </c>
      <c r="K16" s="127" t="s">
        <v>119</v>
      </c>
      <c r="L16" s="127" t="s">
        <v>120</v>
      </c>
      <c r="M16" s="127" t="s">
        <v>121</v>
      </c>
    </row>
    <row r="17" spans="1:15" hidden="1">
      <c r="A17" s="148"/>
      <c r="B17" s="128">
        <v>1</v>
      </c>
      <c r="C17" s="129" t="s">
        <v>31</v>
      </c>
      <c r="D17" s="98"/>
      <c r="E17" s="130">
        <v>4</v>
      </c>
      <c r="F17" s="130">
        <v>0</v>
      </c>
      <c r="G17" s="131">
        <v>4</v>
      </c>
      <c r="H17" s="131">
        <v>0</v>
      </c>
      <c r="I17" s="131">
        <v>0</v>
      </c>
      <c r="J17" s="146">
        <v>3</v>
      </c>
      <c r="K17" s="130">
        <v>0</v>
      </c>
      <c r="L17" s="130">
        <v>0</v>
      </c>
      <c r="M17" s="130">
        <v>1</v>
      </c>
      <c r="O17" s="146"/>
    </row>
    <row r="18" spans="1:15" hidden="1">
      <c r="A18" s="148"/>
      <c r="B18" s="128">
        <v>2</v>
      </c>
      <c r="C18" s="129" t="s">
        <v>32</v>
      </c>
      <c r="D18" s="98"/>
      <c r="E18" s="130">
        <v>0</v>
      </c>
      <c r="F18" s="130">
        <v>15</v>
      </c>
      <c r="G18" s="131">
        <v>46</v>
      </c>
      <c r="H18" s="131">
        <v>48</v>
      </c>
      <c r="I18" s="131">
        <v>49</v>
      </c>
      <c r="J18" s="146">
        <v>37</v>
      </c>
      <c r="K18" s="130">
        <v>39</v>
      </c>
      <c r="L18" s="130">
        <v>19</v>
      </c>
      <c r="M18" s="130">
        <v>52</v>
      </c>
      <c r="O18" s="146"/>
    </row>
    <row r="19" spans="1:15" hidden="1">
      <c r="A19" s="148"/>
      <c r="B19" s="128">
        <v>3</v>
      </c>
      <c r="C19" s="129" t="s">
        <v>33</v>
      </c>
      <c r="D19" s="98"/>
      <c r="E19" s="130">
        <v>0</v>
      </c>
      <c r="F19" s="130">
        <v>0</v>
      </c>
      <c r="G19" s="131">
        <v>1</v>
      </c>
      <c r="H19" s="131">
        <v>0</v>
      </c>
      <c r="I19" s="131">
        <v>0</v>
      </c>
      <c r="J19" s="146">
        <v>2</v>
      </c>
      <c r="K19" s="130">
        <v>5</v>
      </c>
      <c r="L19" s="130">
        <v>3</v>
      </c>
      <c r="M19" s="130">
        <v>4</v>
      </c>
      <c r="O19" s="146"/>
    </row>
    <row r="20" spans="1:15" hidden="1">
      <c r="A20" s="148"/>
      <c r="B20" s="128">
        <v>4</v>
      </c>
      <c r="C20" s="129" t="s">
        <v>34</v>
      </c>
      <c r="D20" s="98"/>
      <c r="E20" s="130">
        <v>0</v>
      </c>
      <c r="F20" s="130">
        <v>0</v>
      </c>
      <c r="G20" s="131">
        <v>2</v>
      </c>
      <c r="H20" s="131">
        <v>0</v>
      </c>
      <c r="I20" s="131">
        <v>2</v>
      </c>
      <c r="J20" s="146">
        <v>3</v>
      </c>
      <c r="K20" s="130">
        <v>5</v>
      </c>
      <c r="L20" s="130">
        <v>4</v>
      </c>
      <c r="M20" s="130">
        <v>4</v>
      </c>
      <c r="O20" s="146"/>
    </row>
    <row r="21" spans="1:15">
      <c r="A21" s="148"/>
      <c r="B21" s="128">
        <v>5</v>
      </c>
      <c r="C21" s="129" t="s">
        <v>35</v>
      </c>
      <c r="D21" s="98"/>
      <c r="E21" s="130">
        <v>0</v>
      </c>
      <c r="F21" s="130">
        <v>6</v>
      </c>
      <c r="G21" s="131">
        <v>21</v>
      </c>
      <c r="H21" s="131">
        <v>0</v>
      </c>
      <c r="I21" s="131">
        <v>14</v>
      </c>
      <c r="J21" s="146">
        <v>16</v>
      </c>
      <c r="K21" s="130">
        <v>11</v>
      </c>
      <c r="L21" s="130">
        <v>5</v>
      </c>
      <c r="M21" s="130">
        <v>26</v>
      </c>
      <c r="O21" s="146"/>
    </row>
    <row r="22" spans="1:15" hidden="1">
      <c r="A22" s="148"/>
      <c r="B22" s="128">
        <v>6</v>
      </c>
      <c r="C22" s="129" t="s">
        <v>36</v>
      </c>
      <c r="D22" s="98"/>
      <c r="E22" s="130">
        <v>4</v>
      </c>
      <c r="F22" s="130">
        <v>2</v>
      </c>
      <c r="G22" s="131">
        <v>0</v>
      </c>
      <c r="H22" s="131">
        <v>0</v>
      </c>
      <c r="I22" s="131">
        <v>4</v>
      </c>
      <c r="J22" s="146">
        <v>0</v>
      </c>
      <c r="K22" s="130">
        <v>5</v>
      </c>
      <c r="L22" s="130">
        <v>8</v>
      </c>
      <c r="M22" s="130">
        <v>12</v>
      </c>
      <c r="O22" s="146"/>
    </row>
    <row r="23" spans="1:15" hidden="1">
      <c r="A23" s="148"/>
      <c r="B23" s="128">
        <v>7</v>
      </c>
      <c r="C23" s="129" t="s">
        <v>37</v>
      </c>
      <c r="D23" s="98"/>
      <c r="E23" s="130">
        <v>29</v>
      </c>
      <c r="F23" s="130">
        <v>87</v>
      </c>
      <c r="G23" s="131">
        <v>46</v>
      </c>
      <c r="H23" s="131">
        <v>56</v>
      </c>
      <c r="I23" s="131">
        <v>48</v>
      </c>
      <c r="J23" s="146">
        <v>9</v>
      </c>
      <c r="K23" s="130">
        <v>0</v>
      </c>
      <c r="L23" s="130">
        <v>1</v>
      </c>
      <c r="M23" s="130">
        <v>4</v>
      </c>
      <c r="O23" s="146"/>
    </row>
    <row r="24" spans="1:15" hidden="1">
      <c r="A24" s="148"/>
      <c r="B24" s="128">
        <v>8</v>
      </c>
      <c r="C24" s="129" t="s">
        <v>38</v>
      </c>
      <c r="D24" s="98"/>
      <c r="E24" s="130">
        <v>21</v>
      </c>
      <c r="F24" s="130">
        <v>19</v>
      </c>
      <c r="G24" s="131">
        <v>60</v>
      </c>
      <c r="H24" s="131">
        <v>43</v>
      </c>
      <c r="I24" s="131">
        <v>34</v>
      </c>
      <c r="J24" s="146">
        <v>34</v>
      </c>
      <c r="K24" s="130">
        <v>19</v>
      </c>
      <c r="L24" s="130">
        <v>17</v>
      </c>
      <c r="M24" s="130">
        <v>23</v>
      </c>
      <c r="O24" s="146"/>
    </row>
    <row r="25" spans="1:15" hidden="1">
      <c r="A25" s="148"/>
      <c r="B25" s="128">
        <v>9</v>
      </c>
      <c r="C25" s="129" t="s">
        <v>39</v>
      </c>
      <c r="D25" s="98"/>
      <c r="E25" s="130">
        <v>180</v>
      </c>
      <c r="F25" s="130">
        <v>165</v>
      </c>
      <c r="G25" s="131">
        <v>116</v>
      </c>
      <c r="H25" s="131">
        <v>206</v>
      </c>
      <c r="I25" s="131">
        <v>271</v>
      </c>
      <c r="J25" s="146">
        <v>196</v>
      </c>
      <c r="K25" s="130">
        <v>137</v>
      </c>
      <c r="L25" s="130">
        <v>88</v>
      </c>
      <c r="M25" s="130">
        <v>78</v>
      </c>
      <c r="O25" s="146"/>
    </row>
    <row r="26" spans="1:15" hidden="1">
      <c r="A26" s="148"/>
      <c r="B26" s="128">
        <v>10</v>
      </c>
      <c r="C26" s="129" t="s">
        <v>40</v>
      </c>
      <c r="D26" s="98"/>
      <c r="E26" s="130">
        <v>28</v>
      </c>
      <c r="F26" s="130">
        <v>5</v>
      </c>
      <c r="G26" s="131">
        <v>12</v>
      </c>
      <c r="H26" s="131">
        <v>21</v>
      </c>
      <c r="I26" s="131">
        <v>11</v>
      </c>
      <c r="J26" s="146">
        <v>9</v>
      </c>
      <c r="K26" s="130">
        <v>11</v>
      </c>
      <c r="L26" s="130">
        <v>17</v>
      </c>
      <c r="M26" s="130">
        <v>1</v>
      </c>
      <c r="O26" s="146"/>
    </row>
    <row r="27" spans="1:15" hidden="1">
      <c r="A27" s="148"/>
      <c r="B27" s="128">
        <v>11</v>
      </c>
      <c r="C27" s="129" t="s">
        <v>41</v>
      </c>
      <c r="D27" s="98"/>
      <c r="E27" s="130">
        <v>40</v>
      </c>
      <c r="F27" s="130">
        <v>25</v>
      </c>
      <c r="G27" s="131">
        <v>52</v>
      </c>
      <c r="H27" s="131">
        <v>27</v>
      </c>
      <c r="I27" s="131">
        <v>32</v>
      </c>
      <c r="J27" s="146">
        <v>8</v>
      </c>
      <c r="K27" s="130">
        <v>17</v>
      </c>
      <c r="L27" s="130">
        <v>13</v>
      </c>
      <c r="M27" s="130">
        <v>17</v>
      </c>
      <c r="O27" s="146"/>
    </row>
    <row r="28" spans="1:15" hidden="1">
      <c r="A28" s="148"/>
      <c r="B28" s="128">
        <v>12</v>
      </c>
      <c r="C28" s="129" t="s">
        <v>42</v>
      </c>
      <c r="D28" s="98"/>
      <c r="E28" s="130">
        <v>5</v>
      </c>
      <c r="F28" s="130">
        <v>0</v>
      </c>
      <c r="G28" s="131">
        <v>19</v>
      </c>
      <c r="H28" s="131">
        <v>1</v>
      </c>
      <c r="I28" s="131">
        <v>0</v>
      </c>
      <c r="J28" s="146">
        <v>1</v>
      </c>
      <c r="K28" s="130">
        <v>1</v>
      </c>
      <c r="L28" s="130">
        <v>2</v>
      </c>
      <c r="M28" s="130">
        <v>0</v>
      </c>
      <c r="O28" s="146"/>
    </row>
    <row r="29" spans="1:15" hidden="1">
      <c r="A29" s="148"/>
      <c r="B29" s="128">
        <v>13</v>
      </c>
      <c r="C29" s="129" t="s">
        <v>43</v>
      </c>
      <c r="D29" s="98"/>
      <c r="E29" s="130">
        <v>3</v>
      </c>
      <c r="F29" s="130">
        <v>12</v>
      </c>
      <c r="G29" s="131">
        <v>40</v>
      </c>
      <c r="H29" s="131">
        <v>64</v>
      </c>
      <c r="I29" s="131">
        <v>52</v>
      </c>
      <c r="J29" s="146">
        <v>33</v>
      </c>
      <c r="K29" s="130">
        <v>40</v>
      </c>
      <c r="L29" s="130">
        <v>27</v>
      </c>
      <c r="M29" s="130">
        <v>28</v>
      </c>
      <c r="O29" s="146"/>
    </row>
    <row r="30" spans="1:15" hidden="1">
      <c r="A30" s="148"/>
      <c r="B30" s="128">
        <v>14</v>
      </c>
      <c r="C30" s="129" t="s">
        <v>44</v>
      </c>
      <c r="D30" s="98"/>
      <c r="E30" s="130">
        <v>477</v>
      </c>
      <c r="F30" s="130">
        <v>761</v>
      </c>
      <c r="G30" s="131">
        <v>856</v>
      </c>
      <c r="H30" s="131">
        <v>670</v>
      </c>
      <c r="I30" s="131">
        <v>303</v>
      </c>
      <c r="J30" s="146">
        <v>413</v>
      </c>
      <c r="K30" s="130">
        <v>365</v>
      </c>
      <c r="L30" s="130">
        <v>318</v>
      </c>
      <c r="M30" s="130">
        <v>246</v>
      </c>
      <c r="O30" s="146"/>
    </row>
    <row r="31" spans="1:15" hidden="1">
      <c r="A31" s="148"/>
      <c r="B31" s="128">
        <v>15</v>
      </c>
      <c r="C31" s="129" t="s">
        <v>45</v>
      </c>
      <c r="D31" s="98"/>
      <c r="E31" s="130">
        <v>1972</v>
      </c>
      <c r="F31" s="130">
        <v>2405</v>
      </c>
      <c r="G31" s="131">
        <v>4015</v>
      </c>
      <c r="H31" s="131">
        <v>4345</v>
      </c>
      <c r="I31" s="131">
        <v>5096</v>
      </c>
      <c r="J31" s="146">
        <v>4979</v>
      </c>
      <c r="K31" s="130">
        <v>4697</v>
      </c>
      <c r="L31" s="130">
        <v>4537</v>
      </c>
      <c r="M31" s="130">
        <v>4214</v>
      </c>
      <c r="O31" s="146"/>
    </row>
    <row r="32" spans="1:15" hidden="1">
      <c r="A32" s="148"/>
      <c r="B32" s="128">
        <v>16</v>
      </c>
      <c r="C32" s="129" t="s">
        <v>46</v>
      </c>
      <c r="D32" s="98"/>
      <c r="E32" s="130">
        <v>528</v>
      </c>
      <c r="F32" s="130">
        <v>1131</v>
      </c>
      <c r="G32" s="131">
        <v>1276</v>
      </c>
      <c r="H32" s="131">
        <v>1463</v>
      </c>
      <c r="I32" s="131">
        <v>1387</v>
      </c>
      <c r="J32" s="146">
        <v>1072</v>
      </c>
      <c r="K32" s="130">
        <v>1073</v>
      </c>
      <c r="L32" s="130">
        <v>777</v>
      </c>
      <c r="M32" s="130">
        <v>687</v>
      </c>
      <c r="O32" s="146"/>
    </row>
    <row r="33" spans="1:15" hidden="1">
      <c r="A33" s="148"/>
      <c r="B33" s="128">
        <v>17</v>
      </c>
      <c r="C33" s="129" t="s">
        <v>47</v>
      </c>
      <c r="D33" s="98"/>
      <c r="E33" s="130">
        <v>1820</v>
      </c>
      <c r="F33" s="130">
        <v>996</v>
      </c>
      <c r="G33" s="131">
        <v>738</v>
      </c>
      <c r="H33" s="131">
        <v>743</v>
      </c>
      <c r="I33" s="131">
        <v>494</v>
      </c>
      <c r="J33" s="146">
        <v>398</v>
      </c>
      <c r="K33" s="130">
        <v>229</v>
      </c>
      <c r="L33" s="130">
        <v>150</v>
      </c>
      <c r="M33" s="130">
        <v>168</v>
      </c>
      <c r="O33" s="146"/>
    </row>
    <row r="34" spans="1:15" hidden="1">
      <c r="A34" s="148"/>
      <c r="B34" s="128">
        <v>18</v>
      </c>
      <c r="C34" s="129" t="s">
        <v>48</v>
      </c>
      <c r="D34" s="98"/>
      <c r="E34" s="130">
        <v>0</v>
      </c>
      <c r="F34" s="130">
        <v>0</v>
      </c>
      <c r="G34" s="131">
        <v>0</v>
      </c>
      <c r="H34" s="131">
        <v>0</v>
      </c>
      <c r="I34" s="131">
        <v>0</v>
      </c>
      <c r="J34" s="146">
        <v>0</v>
      </c>
      <c r="K34" s="130">
        <v>0</v>
      </c>
      <c r="L34" s="130">
        <v>0</v>
      </c>
      <c r="M34" s="130">
        <v>0</v>
      </c>
      <c r="O34" s="146"/>
    </row>
    <row r="35" spans="1:15">
      <c r="A35" s="148"/>
      <c r="B35" s="128">
        <v>19</v>
      </c>
      <c r="C35" s="129" t="s">
        <v>49</v>
      </c>
      <c r="D35" s="98"/>
      <c r="E35" s="130">
        <v>1060</v>
      </c>
      <c r="F35" s="130">
        <v>1178</v>
      </c>
      <c r="G35" s="131">
        <v>1273</v>
      </c>
      <c r="H35" s="131">
        <v>732</v>
      </c>
      <c r="I35" s="131">
        <v>606</v>
      </c>
      <c r="J35" s="146">
        <v>508</v>
      </c>
      <c r="K35" s="130">
        <v>185</v>
      </c>
      <c r="L35" s="130">
        <v>160</v>
      </c>
      <c r="M35" s="130">
        <v>169</v>
      </c>
      <c r="O35" s="146"/>
    </row>
    <row r="36" spans="1:15" hidden="1">
      <c r="A36" s="148"/>
      <c r="B36" s="128">
        <v>20</v>
      </c>
      <c r="C36" s="129" t="s">
        <v>50</v>
      </c>
      <c r="D36" s="98"/>
      <c r="E36" s="130">
        <v>9</v>
      </c>
      <c r="F36" s="130">
        <v>159</v>
      </c>
      <c r="G36" s="131">
        <v>151</v>
      </c>
      <c r="H36" s="131">
        <v>127</v>
      </c>
      <c r="I36" s="131">
        <v>76</v>
      </c>
      <c r="J36" s="146">
        <v>58</v>
      </c>
      <c r="K36" s="130">
        <v>71</v>
      </c>
      <c r="L36" s="130">
        <v>137</v>
      </c>
      <c r="M36" s="130">
        <v>214</v>
      </c>
      <c r="O36" s="146"/>
    </row>
    <row r="37" spans="1:15" hidden="1">
      <c r="A37" s="148"/>
      <c r="B37" s="128">
        <v>21</v>
      </c>
      <c r="C37" s="129" t="s">
        <v>51</v>
      </c>
      <c r="D37" s="98"/>
      <c r="E37" s="130">
        <v>414</v>
      </c>
      <c r="F37" s="130">
        <v>801</v>
      </c>
      <c r="G37" s="131">
        <v>1658</v>
      </c>
      <c r="H37" s="131">
        <v>2737</v>
      </c>
      <c r="I37" s="131">
        <v>2127</v>
      </c>
      <c r="J37" s="146">
        <v>966</v>
      </c>
      <c r="K37" s="130">
        <v>1120</v>
      </c>
      <c r="L37" s="130">
        <v>1801</v>
      </c>
      <c r="M37" s="130">
        <v>2589</v>
      </c>
      <c r="O37" s="146"/>
    </row>
    <row r="38" spans="1:15" hidden="1">
      <c r="A38" s="148"/>
      <c r="B38" s="128">
        <v>22</v>
      </c>
      <c r="C38" s="129" t="s">
        <v>52</v>
      </c>
      <c r="D38" s="98"/>
      <c r="E38" s="130">
        <v>141</v>
      </c>
      <c r="F38" s="130">
        <v>125</v>
      </c>
      <c r="G38" s="131">
        <v>98</v>
      </c>
      <c r="H38" s="131">
        <v>104</v>
      </c>
      <c r="I38" s="131">
        <v>0</v>
      </c>
      <c r="J38" s="146">
        <v>0</v>
      </c>
      <c r="K38" s="130">
        <v>0</v>
      </c>
      <c r="L38" s="130">
        <v>0</v>
      </c>
      <c r="M38" s="130">
        <v>0</v>
      </c>
      <c r="O38" s="146"/>
    </row>
    <row r="39" spans="1:15" hidden="1">
      <c r="A39" s="148"/>
      <c r="B39" s="128">
        <v>23</v>
      </c>
      <c r="C39" s="129" t="s">
        <v>53</v>
      </c>
      <c r="D39" s="98"/>
      <c r="E39" s="130">
        <v>74</v>
      </c>
      <c r="F39" s="130">
        <v>32</v>
      </c>
      <c r="G39" s="131">
        <v>42</v>
      </c>
      <c r="H39" s="131">
        <v>38</v>
      </c>
      <c r="I39" s="131">
        <v>49</v>
      </c>
      <c r="J39" s="146">
        <v>45</v>
      </c>
      <c r="K39" s="130">
        <v>27</v>
      </c>
      <c r="L39" s="130">
        <v>30</v>
      </c>
      <c r="M39" s="130">
        <v>19</v>
      </c>
      <c r="O39" s="146"/>
    </row>
    <row r="40" spans="1:15" hidden="1">
      <c r="A40" s="148"/>
      <c r="B40" s="128">
        <v>24</v>
      </c>
      <c r="C40" s="129" t="s">
        <v>54</v>
      </c>
      <c r="D40" s="98"/>
      <c r="E40" s="130">
        <v>7</v>
      </c>
      <c r="F40" s="130">
        <v>101</v>
      </c>
      <c r="G40" s="131">
        <v>218</v>
      </c>
      <c r="H40" s="131">
        <v>556</v>
      </c>
      <c r="I40" s="131">
        <v>524</v>
      </c>
      <c r="J40" s="146">
        <v>354</v>
      </c>
      <c r="K40" s="130">
        <v>392</v>
      </c>
      <c r="L40" s="130">
        <v>474</v>
      </c>
      <c r="M40" s="130">
        <v>363</v>
      </c>
      <c r="O40" s="146"/>
    </row>
    <row r="41" spans="1:15" hidden="1">
      <c r="A41" s="148"/>
      <c r="B41" s="128">
        <v>25</v>
      </c>
      <c r="C41" s="129" t="s">
        <v>55</v>
      </c>
      <c r="D41" s="98"/>
      <c r="E41" s="130">
        <v>0</v>
      </c>
      <c r="F41" s="130">
        <v>4</v>
      </c>
      <c r="G41" s="131">
        <v>10</v>
      </c>
      <c r="H41" s="131">
        <v>0</v>
      </c>
      <c r="I41" s="131">
        <v>2</v>
      </c>
      <c r="J41" s="146">
        <v>3</v>
      </c>
      <c r="K41" s="130">
        <v>1</v>
      </c>
      <c r="L41" s="130">
        <v>0</v>
      </c>
      <c r="M41" s="130">
        <v>5</v>
      </c>
      <c r="O41" s="146"/>
    </row>
    <row r="42" spans="1:15" hidden="1">
      <c r="A42" s="148"/>
      <c r="B42" s="128">
        <v>26</v>
      </c>
      <c r="C42" s="129" t="s">
        <v>56</v>
      </c>
      <c r="D42" s="98"/>
      <c r="E42" s="130">
        <v>0</v>
      </c>
      <c r="F42" s="130">
        <v>39</v>
      </c>
      <c r="G42" s="131">
        <v>29</v>
      </c>
      <c r="H42" s="131">
        <v>19</v>
      </c>
      <c r="I42" s="131">
        <v>13</v>
      </c>
      <c r="J42" s="146">
        <v>14</v>
      </c>
      <c r="K42" s="130">
        <v>11</v>
      </c>
      <c r="L42" s="130">
        <v>18</v>
      </c>
      <c r="M42" s="130">
        <v>9</v>
      </c>
      <c r="O42" s="146"/>
    </row>
    <row r="43" spans="1:15" hidden="1">
      <c r="A43" s="148"/>
      <c r="B43" s="128">
        <v>27</v>
      </c>
      <c r="C43" s="129" t="s">
        <v>57</v>
      </c>
      <c r="D43" s="98"/>
      <c r="E43" s="130">
        <v>0</v>
      </c>
      <c r="F43" s="130">
        <v>0</v>
      </c>
      <c r="G43" s="131">
        <v>0</v>
      </c>
      <c r="H43" s="131">
        <v>0</v>
      </c>
      <c r="I43" s="131">
        <v>5</v>
      </c>
      <c r="J43" s="146">
        <v>10</v>
      </c>
      <c r="K43" s="130">
        <v>23</v>
      </c>
      <c r="L43" s="130">
        <v>15</v>
      </c>
      <c r="M43" s="130">
        <v>6</v>
      </c>
      <c r="O43" s="146"/>
    </row>
    <row r="44" spans="1:15">
      <c r="A44" s="148"/>
      <c r="B44" s="128">
        <v>28</v>
      </c>
      <c r="C44" s="129" t="s">
        <v>58</v>
      </c>
      <c r="D44" s="98"/>
      <c r="E44" s="130">
        <v>37</v>
      </c>
      <c r="F44" s="130">
        <v>26</v>
      </c>
      <c r="G44" s="131">
        <v>6</v>
      </c>
      <c r="H44" s="131">
        <v>4</v>
      </c>
      <c r="I44" s="131">
        <v>6</v>
      </c>
      <c r="J44" s="146">
        <v>1</v>
      </c>
      <c r="K44" s="130">
        <v>5</v>
      </c>
      <c r="L44" s="130">
        <v>1</v>
      </c>
      <c r="M44" s="130">
        <v>3</v>
      </c>
      <c r="O44" s="146"/>
    </row>
    <row r="45" spans="1:15" hidden="1">
      <c r="A45" s="148"/>
      <c r="B45" s="128">
        <v>29</v>
      </c>
      <c r="C45" s="129" t="s">
        <v>59</v>
      </c>
      <c r="D45" s="98"/>
      <c r="E45" s="130">
        <v>403</v>
      </c>
      <c r="F45" s="130">
        <v>674</v>
      </c>
      <c r="G45" s="131">
        <v>1157</v>
      </c>
      <c r="H45" s="131">
        <v>1006</v>
      </c>
      <c r="I45" s="131">
        <v>304</v>
      </c>
      <c r="J45" s="146">
        <v>115</v>
      </c>
      <c r="K45" s="130">
        <v>88</v>
      </c>
      <c r="L45" s="130">
        <v>93</v>
      </c>
      <c r="M45" s="130">
        <v>92</v>
      </c>
      <c r="O45" s="146"/>
    </row>
    <row r="46" spans="1:15" hidden="1">
      <c r="A46" s="148"/>
      <c r="B46" s="128">
        <v>30</v>
      </c>
      <c r="C46" s="129" t="s">
        <v>60</v>
      </c>
      <c r="D46" s="98"/>
      <c r="E46" s="130">
        <v>0</v>
      </c>
      <c r="F46" s="130">
        <v>0</v>
      </c>
      <c r="G46" s="131">
        <v>79</v>
      </c>
      <c r="H46" s="131">
        <v>40</v>
      </c>
      <c r="I46" s="131">
        <v>148</v>
      </c>
      <c r="J46" s="146">
        <v>232</v>
      </c>
      <c r="K46" s="130">
        <v>175</v>
      </c>
      <c r="L46" s="130">
        <v>111</v>
      </c>
      <c r="M46" s="130">
        <v>134</v>
      </c>
      <c r="O46" s="146"/>
    </row>
    <row r="47" spans="1:15" hidden="1">
      <c r="A47" s="148"/>
      <c r="B47" s="128">
        <v>31</v>
      </c>
      <c r="C47" s="129" t="s">
        <v>61</v>
      </c>
      <c r="D47" s="98"/>
      <c r="E47" s="130">
        <v>0</v>
      </c>
      <c r="F47" s="130">
        <v>0</v>
      </c>
      <c r="G47" s="131">
        <v>0</v>
      </c>
      <c r="H47" s="131">
        <v>0</v>
      </c>
      <c r="I47" s="131">
        <v>0</v>
      </c>
      <c r="J47" s="146">
        <v>0</v>
      </c>
      <c r="K47" s="130">
        <v>0</v>
      </c>
      <c r="L47" s="130">
        <v>0</v>
      </c>
      <c r="M47" s="130">
        <v>0</v>
      </c>
      <c r="O47" s="146"/>
    </row>
    <row r="48" spans="1:15" hidden="1">
      <c r="A48" s="148"/>
      <c r="B48" s="128">
        <v>32</v>
      </c>
      <c r="C48" s="129" t="s">
        <v>62</v>
      </c>
      <c r="D48" s="98"/>
      <c r="E48" s="130">
        <v>2</v>
      </c>
      <c r="F48" s="130">
        <v>0</v>
      </c>
      <c r="G48" s="131">
        <v>6</v>
      </c>
      <c r="H48" s="131">
        <v>18</v>
      </c>
      <c r="I48" s="131">
        <v>5</v>
      </c>
      <c r="J48" s="146">
        <v>8</v>
      </c>
      <c r="K48" s="130">
        <v>8</v>
      </c>
      <c r="L48" s="130">
        <v>10</v>
      </c>
      <c r="M48" s="130">
        <v>13</v>
      </c>
      <c r="O48" s="146"/>
    </row>
    <row r="49" spans="2:15">
      <c r="B49" s="96"/>
      <c r="C49" s="96"/>
      <c r="D49" s="98"/>
      <c r="E49" s="124"/>
      <c r="F49" s="124"/>
      <c r="G49" s="124"/>
      <c r="H49" s="124"/>
      <c r="I49" s="124"/>
      <c r="K49" s="124"/>
      <c r="L49" s="124"/>
      <c r="M49" s="124"/>
    </row>
    <row r="50" spans="2:15">
      <c r="B50" s="96"/>
      <c r="C50" s="96"/>
      <c r="D50" s="98"/>
      <c r="E50" s="124"/>
      <c r="F50" s="124"/>
      <c r="G50" s="124"/>
      <c r="H50" s="124"/>
      <c r="I50" s="124"/>
      <c r="K50" s="124"/>
      <c r="L50" s="124"/>
      <c r="M50" s="124"/>
    </row>
    <row r="51" spans="2:15">
      <c r="B51" s="96"/>
      <c r="C51" s="96"/>
      <c r="D51" s="98"/>
      <c r="E51" s="124"/>
      <c r="F51" s="124"/>
      <c r="G51" s="124"/>
      <c r="H51" s="124"/>
      <c r="I51" s="124"/>
      <c r="K51" s="124"/>
      <c r="L51" s="124"/>
      <c r="M51" s="124"/>
    </row>
    <row r="52" spans="2:15">
      <c r="B52" s="96"/>
      <c r="C52" s="96"/>
      <c r="D52" s="98"/>
      <c r="E52" s="127" t="str">
        <f t="shared" ref="E52:M52" si="1">E8</f>
        <v>Crimes</v>
      </c>
      <c r="F52" s="127" t="str">
        <f t="shared" si="1"/>
        <v>Crimes</v>
      </c>
      <c r="G52" s="127" t="str">
        <f t="shared" si="1"/>
        <v>Crimes</v>
      </c>
      <c r="H52" s="127" t="str">
        <f t="shared" si="1"/>
        <v>Crimes</v>
      </c>
      <c r="I52" s="127" t="str">
        <f t="shared" si="1"/>
        <v>Crimes</v>
      </c>
      <c r="J52" s="127" t="str">
        <f t="shared" si="1"/>
        <v>Crimes</v>
      </c>
      <c r="K52" s="127" t="str">
        <f t="shared" si="1"/>
        <v>Crimes</v>
      </c>
      <c r="L52" s="127" t="str">
        <f t="shared" si="1"/>
        <v>Crimes</v>
      </c>
      <c r="M52" s="127" t="str">
        <f t="shared" si="1"/>
        <v>Crimes</v>
      </c>
    </row>
    <row r="53" spans="2:15">
      <c r="B53" s="96"/>
      <c r="C53" s="96"/>
      <c r="D53" s="98"/>
      <c r="E53" s="127" t="str">
        <f t="shared" ref="E53:M53" si="2">E10</f>
        <v># Cases</v>
      </c>
      <c r="F53" s="127" t="str">
        <f t="shared" si="2"/>
        <v># Cases</v>
      </c>
      <c r="G53" s="127" t="str">
        <f t="shared" si="2"/>
        <v># Cases</v>
      </c>
      <c r="H53" s="127" t="str">
        <f t="shared" si="2"/>
        <v># Cases</v>
      </c>
      <c r="I53" s="127" t="str">
        <f t="shared" si="2"/>
        <v># Cases</v>
      </c>
      <c r="J53" s="127" t="str">
        <f t="shared" si="2"/>
        <v># Cases</v>
      </c>
      <c r="K53" s="127" t="str">
        <f t="shared" si="2"/>
        <v># Cases</v>
      </c>
      <c r="L53" s="127" t="str">
        <f t="shared" si="2"/>
        <v># Cases</v>
      </c>
      <c r="M53" s="127" t="str">
        <f t="shared" si="2"/>
        <v># Cases</v>
      </c>
    </row>
    <row r="54" spans="2:15">
      <c r="B54" s="128" t="s">
        <v>63</v>
      </c>
      <c r="C54" s="128" t="s">
        <v>64</v>
      </c>
      <c r="D54" s="98"/>
      <c r="E54" s="132">
        <f>SUM(E17:E48)</f>
        <v>7258</v>
      </c>
      <c r="F54" s="132">
        <f t="shared" ref="F54:M54" si="3">SUM(F17:F48)</f>
        <v>8768</v>
      </c>
      <c r="G54" s="132">
        <f t="shared" si="3"/>
        <v>12031</v>
      </c>
      <c r="H54" s="132">
        <f t="shared" si="3"/>
        <v>13068</v>
      </c>
      <c r="I54" s="132">
        <f t="shared" si="3"/>
        <v>11662</v>
      </c>
      <c r="J54" s="132">
        <f t="shared" si="3"/>
        <v>9527</v>
      </c>
      <c r="K54" s="132">
        <f t="shared" si="3"/>
        <v>8760</v>
      </c>
      <c r="L54" s="132">
        <f t="shared" si="3"/>
        <v>8836</v>
      </c>
      <c r="M54" s="132">
        <f t="shared" si="3"/>
        <v>9181</v>
      </c>
    </row>
    <row r="55" spans="2:15">
      <c r="B55" s="128"/>
      <c r="C55" s="128"/>
      <c r="D55" s="98"/>
      <c r="E55" s="132"/>
      <c r="F55" s="132"/>
      <c r="G55" s="132"/>
      <c r="H55" s="132"/>
      <c r="I55" s="132"/>
    </row>
    <row r="56" spans="2:15">
      <c r="B56" s="96"/>
      <c r="C56" s="128" t="s">
        <v>65</v>
      </c>
      <c r="D56" s="98"/>
      <c r="E56" s="132">
        <f>MEDIAN(E17:M48)</f>
        <v>21</v>
      </c>
      <c r="F56" s="132"/>
      <c r="G56" s="132"/>
      <c r="H56" s="151"/>
      <c r="I56" s="149"/>
      <c r="J56" s="149"/>
      <c r="K56" s="149"/>
      <c r="L56" s="149"/>
      <c r="M56" s="149"/>
    </row>
    <row r="57" spans="2:15">
      <c r="B57" s="96"/>
      <c r="C57" s="128" t="s">
        <v>126</v>
      </c>
      <c r="D57" s="98"/>
      <c r="E57" s="133">
        <f>AVERAGE(E17:M48)</f>
        <v>309.34375</v>
      </c>
      <c r="G57" s="133"/>
      <c r="H57" s="159"/>
    </row>
    <row r="58" spans="2:15">
      <c r="B58" s="96"/>
      <c r="C58" s="128" t="s">
        <v>127</v>
      </c>
      <c r="D58" s="98"/>
      <c r="E58" s="131">
        <f>STDEV(E17:M48)</f>
        <v>803.98162686538308</v>
      </c>
      <c r="G58" s="131"/>
      <c r="H58" s="131"/>
      <c r="I58" s="131"/>
      <c r="J58" s="131"/>
      <c r="K58" s="131"/>
      <c r="L58" s="131"/>
      <c r="M58" s="131"/>
      <c r="N58" s="131"/>
      <c r="O58" s="130"/>
    </row>
    <row r="59" spans="2:15">
      <c r="E59" s="134"/>
      <c r="G59" s="130"/>
      <c r="H59" s="210">
        <v>4000</v>
      </c>
      <c r="I59" s="130">
        <v>2000</v>
      </c>
      <c r="J59" s="130">
        <v>1000</v>
      </c>
      <c r="K59" s="130">
        <v>500</v>
      </c>
      <c r="L59" s="130">
        <v>250</v>
      </c>
      <c r="M59" s="130">
        <v>100</v>
      </c>
      <c r="N59" s="130">
        <v>50</v>
      </c>
      <c r="O59" s="130">
        <v>25</v>
      </c>
    </row>
    <row r="60" spans="2:15">
      <c r="C60" s="128" t="s">
        <v>124</v>
      </c>
      <c r="E60" s="146">
        <f>MAX(E17:M48)</f>
        <v>5096</v>
      </c>
      <c r="G60" s="160">
        <v>5096</v>
      </c>
      <c r="H60" s="160">
        <v>4000</v>
      </c>
      <c r="I60" s="160">
        <v>2000</v>
      </c>
      <c r="J60" s="160">
        <v>1000</v>
      </c>
      <c r="K60" s="160">
        <v>500</v>
      </c>
      <c r="L60" s="160">
        <v>250</v>
      </c>
      <c r="M60" s="160">
        <v>100</v>
      </c>
      <c r="N60" s="160">
        <v>50</v>
      </c>
      <c r="O60" s="160">
        <v>25</v>
      </c>
    </row>
    <row r="61" spans="2:15">
      <c r="C61" s="135" t="s">
        <v>125</v>
      </c>
      <c r="E61" s="146">
        <f>MIN(E17:M48)</f>
        <v>0</v>
      </c>
    </row>
    <row r="62" spans="2:15" ht="15" thickBot="1"/>
    <row r="63" spans="2:15" ht="16.2">
      <c r="C63" s="128" t="s">
        <v>65</v>
      </c>
      <c r="D63" s="98"/>
      <c r="E63" s="132">
        <f>MEDIAN(E81:M110)</f>
        <v>17.5</v>
      </c>
      <c r="F63" s="130"/>
      <c r="G63" s="210">
        <v>4000</v>
      </c>
      <c r="H63" s="152" t="s">
        <v>135</v>
      </c>
      <c r="I63" s="199" t="s">
        <v>118</v>
      </c>
      <c r="K63" s="207" t="s">
        <v>124</v>
      </c>
      <c r="M63" s="130">
        <v>5096</v>
      </c>
    </row>
    <row r="64" spans="2:15" ht="16.2">
      <c r="C64" s="128" t="s">
        <v>126</v>
      </c>
      <c r="D64" s="98"/>
      <c r="E64" s="133">
        <f>AVERAGE(E81:M110)</f>
        <v>143.02962962962962</v>
      </c>
      <c r="F64" s="130"/>
      <c r="G64" s="130">
        <v>2000</v>
      </c>
      <c r="H64" s="152" t="s">
        <v>114</v>
      </c>
      <c r="I64" s="200" t="s">
        <v>118</v>
      </c>
      <c r="K64" s="207" t="s">
        <v>125</v>
      </c>
      <c r="M64" s="130">
        <v>0</v>
      </c>
    </row>
    <row r="65" spans="2:16" ht="16.2">
      <c r="C65" s="128" t="s">
        <v>127</v>
      </c>
      <c r="D65" s="98"/>
      <c r="E65" s="131">
        <f>STDEV(E81:M110)</f>
        <v>298.70919181530928</v>
      </c>
      <c r="F65" s="130"/>
      <c r="G65" s="130">
        <v>1000</v>
      </c>
      <c r="H65" s="152" t="s">
        <v>136</v>
      </c>
      <c r="I65" s="201" t="s">
        <v>118</v>
      </c>
    </row>
    <row r="66" spans="2:16" ht="16.2">
      <c r="F66" s="130"/>
      <c r="G66" s="130">
        <v>500</v>
      </c>
      <c r="H66" s="152" t="s">
        <v>138</v>
      </c>
      <c r="I66" s="202" t="s">
        <v>118</v>
      </c>
    </row>
    <row r="67" spans="2:16" ht="16.2">
      <c r="F67" s="130"/>
      <c r="G67" s="130">
        <v>250</v>
      </c>
      <c r="H67" s="152" t="s">
        <v>139</v>
      </c>
      <c r="I67" s="203" t="s">
        <v>118</v>
      </c>
    </row>
    <row r="68" spans="2:16" ht="16.2">
      <c r="F68" s="130"/>
      <c r="G68" s="130">
        <v>100</v>
      </c>
      <c r="H68" s="152" t="s">
        <v>113</v>
      </c>
      <c r="I68" s="204" t="s">
        <v>118</v>
      </c>
    </row>
    <row r="69" spans="2:16" ht="16.2">
      <c r="F69" s="130"/>
      <c r="G69" s="130">
        <v>50</v>
      </c>
      <c r="H69" s="152" t="s">
        <v>115</v>
      </c>
      <c r="I69" s="205" t="s">
        <v>118</v>
      </c>
    </row>
    <row r="70" spans="2:16" ht="16.2">
      <c r="F70" s="210"/>
      <c r="G70" s="130">
        <v>25</v>
      </c>
      <c r="H70" s="152" t="s">
        <v>116</v>
      </c>
      <c r="I70" s="206" t="s">
        <v>118</v>
      </c>
    </row>
    <row r="75" spans="2:16">
      <c r="B75" s="96"/>
      <c r="C75" s="97" t="s">
        <v>28</v>
      </c>
      <c r="D75" s="98"/>
      <c r="E75" s="141">
        <v>2015</v>
      </c>
      <c r="F75" s="120">
        <f>E75+1</f>
        <v>2016</v>
      </c>
      <c r="G75" s="121">
        <f t="shared" ref="G75:M75" si="4">F75+1</f>
        <v>2017</v>
      </c>
      <c r="H75" s="122">
        <f t="shared" si="4"/>
        <v>2018</v>
      </c>
      <c r="I75" s="123">
        <f t="shared" si="4"/>
        <v>2019</v>
      </c>
      <c r="J75" s="141">
        <f t="shared" si="4"/>
        <v>2020</v>
      </c>
      <c r="K75" s="120">
        <f t="shared" si="4"/>
        <v>2021</v>
      </c>
      <c r="L75" s="121">
        <f t="shared" si="4"/>
        <v>2022</v>
      </c>
      <c r="M75" s="122">
        <f t="shared" si="4"/>
        <v>2023</v>
      </c>
    </row>
    <row r="76" spans="2:16">
      <c r="B76" s="96"/>
      <c r="C76" s="96"/>
      <c r="D76" s="98"/>
      <c r="E76" s="124"/>
      <c r="F76" s="124"/>
      <c r="G76" s="124"/>
      <c r="H76" s="124"/>
      <c r="K76" s="124"/>
      <c r="L76" s="124"/>
      <c r="M76" s="124"/>
    </row>
    <row r="77" spans="2:16">
      <c r="B77" s="96"/>
      <c r="C77" s="96"/>
      <c r="D77" s="98"/>
      <c r="E77" s="124"/>
      <c r="F77" s="124"/>
      <c r="G77" s="124"/>
      <c r="H77" s="124"/>
      <c r="I77" s="124"/>
      <c r="K77" s="124"/>
      <c r="L77" s="124"/>
      <c r="M77" s="124"/>
    </row>
    <row r="78" spans="2:16" ht="15" thickBot="1">
      <c r="B78" s="125" t="s">
        <v>29</v>
      </c>
      <c r="C78" s="125" t="s">
        <v>30</v>
      </c>
      <c r="D78" s="126" t="s">
        <v>103</v>
      </c>
      <c r="E78" s="127" t="s">
        <v>108</v>
      </c>
      <c r="F78" s="127" t="s">
        <v>109</v>
      </c>
      <c r="G78" s="127" t="s">
        <v>110</v>
      </c>
      <c r="H78" s="127" t="s">
        <v>111</v>
      </c>
      <c r="I78" s="127" t="s">
        <v>112</v>
      </c>
      <c r="J78" s="127" t="s">
        <v>117</v>
      </c>
      <c r="K78" s="127" t="s">
        <v>119</v>
      </c>
      <c r="L78" s="127" t="s">
        <v>120</v>
      </c>
      <c r="M78" s="127" t="s">
        <v>121</v>
      </c>
      <c r="N78" s="127" t="s">
        <v>137</v>
      </c>
    </row>
    <row r="79" spans="2:16" ht="16.2">
      <c r="B79" s="128">
        <v>15</v>
      </c>
      <c r="C79" s="129" t="s">
        <v>45</v>
      </c>
      <c r="D79" s="98"/>
      <c r="E79" s="130">
        <v>1972</v>
      </c>
      <c r="F79" s="130">
        <v>2405</v>
      </c>
      <c r="G79" s="131">
        <v>4015</v>
      </c>
      <c r="H79" s="131">
        <v>4345</v>
      </c>
      <c r="I79" s="131">
        <v>5096</v>
      </c>
      <c r="J79" s="146">
        <v>4979</v>
      </c>
      <c r="K79" s="130">
        <v>4697</v>
      </c>
      <c r="L79" s="130">
        <v>4537</v>
      </c>
      <c r="M79" s="130">
        <v>4214</v>
      </c>
      <c r="N79" s="199" t="s">
        <v>118</v>
      </c>
      <c r="P79" s="161" t="s">
        <v>45</v>
      </c>
    </row>
    <row r="80" spans="2:16" ht="16.2">
      <c r="B80" s="128">
        <v>21</v>
      </c>
      <c r="C80" s="129" t="s">
        <v>51</v>
      </c>
      <c r="D80" s="98"/>
      <c r="E80" s="130">
        <v>414</v>
      </c>
      <c r="F80" s="130">
        <v>801</v>
      </c>
      <c r="G80" s="131">
        <v>1658</v>
      </c>
      <c r="H80" s="131">
        <v>2737</v>
      </c>
      <c r="I80" s="131">
        <v>2127</v>
      </c>
      <c r="J80" s="146">
        <v>966</v>
      </c>
      <c r="K80" s="130">
        <v>1120</v>
      </c>
      <c r="L80" s="130">
        <v>1801</v>
      </c>
      <c r="M80" s="130">
        <v>2589</v>
      </c>
      <c r="N80" s="200" t="s">
        <v>118</v>
      </c>
      <c r="P80" s="129" t="s">
        <v>51</v>
      </c>
    </row>
    <row r="81" spans="2:16" ht="16.2">
      <c r="B81" s="128">
        <v>16</v>
      </c>
      <c r="C81" s="129" t="s">
        <v>46</v>
      </c>
      <c r="D81" s="98"/>
      <c r="E81" s="130">
        <v>528</v>
      </c>
      <c r="F81" s="130">
        <v>1131</v>
      </c>
      <c r="G81" s="131">
        <v>1276</v>
      </c>
      <c r="H81" s="131">
        <v>1463</v>
      </c>
      <c r="I81" s="131">
        <v>1387</v>
      </c>
      <c r="J81" s="146">
        <v>1072</v>
      </c>
      <c r="K81" s="130">
        <v>1073</v>
      </c>
      <c r="L81" s="130">
        <v>777</v>
      </c>
      <c r="M81" s="130">
        <v>687</v>
      </c>
      <c r="N81" s="202" t="s">
        <v>118</v>
      </c>
      <c r="P81" s="161" t="s">
        <v>46</v>
      </c>
    </row>
    <row r="82" spans="2:16" ht="16.2">
      <c r="B82" s="128">
        <v>24</v>
      </c>
      <c r="C82" s="129" t="s">
        <v>54</v>
      </c>
      <c r="D82" s="98"/>
      <c r="E82" s="130">
        <v>7</v>
      </c>
      <c r="F82" s="130">
        <v>101</v>
      </c>
      <c r="G82" s="131">
        <v>218</v>
      </c>
      <c r="H82" s="131">
        <v>556</v>
      </c>
      <c r="I82" s="131">
        <v>524</v>
      </c>
      <c r="J82" s="146">
        <v>354</v>
      </c>
      <c r="K82" s="130">
        <v>392</v>
      </c>
      <c r="L82" s="130">
        <v>474</v>
      </c>
      <c r="M82" s="130">
        <v>363</v>
      </c>
      <c r="N82" s="202" t="s">
        <v>118</v>
      </c>
      <c r="P82" s="129" t="s">
        <v>54</v>
      </c>
    </row>
    <row r="83" spans="2:16" ht="16.2">
      <c r="B83" s="128">
        <v>14</v>
      </c>
      <c r="C83" s="129" t="s">
        <v>44</v>
      </c>
      <c r="D83" s="98"/>
      <c r="E83" s="130">
        <v>477</v>
      </c>
      <c r="F83" s="130">
        <v>761</v>
      </c>
      <c r="G83" s="131">
        <v>856</v>
      </c>
      <c r="H83" s="131">
        <v>670</v>
      </c>
      <c r="I83" s="131">
        <v>303</v>
      </c>
      <c r="J83" s="146">
        <v>413</v>
      </c>
      <c r="K83" s="130">
        <v>365</v>
      </c>
      <c r="L83" s="130">
        <v>318</v>
      </c>
      <c r="M83" s="130">
        <v>246</v>
      </c>
      <c r="N83" s="203" t="s">
        <v>118</v>
      </c>
      <c r="P83" s="161" t="s">
        <v>44</v>
      </c>
    </row>
    <row r="84" spans="2:16" ht="16.2">
      <c r="B84" s="128">
        <v>20</v>
      </c>
      <c r="C84" s="129" t="s">
        <v>50</v>
      </c>
      <c r="D84" s="98"/>
      <c r="E84" s="130">
        <v>9</v>
      </c>
      <c r="F84" s="130">
        <v>159</v>
      </c>
      <c r="G84" s="131">
        <v>151</v>
      </c>
      <c r="H84" s="131">
        <v>127</v>
      </c>
      <c r="I84" s="131">
        <v>76</v>
      </c>
      <c r="J84" s="146">
        <v>58</v>
      </c>
      <c r="K84" s="130">
        <v>71</v>
      </c>
      <c r="L84" s="130">
        <v>137</v>
      </c>
      <c r="M84" s="130">
        <v>214</v>
      </c>
      <c r="N84" s="203" t="s">
        <v>118</v>
      </c>
      <c r="P84" s="129" t="s">
        <v>50</v>
      </c>
    </row>
    <row r="85" spans="2:16" ht="16.2">
      <c r="B85" s="128">
        <v>19</v>
      </c>
      <c r="C85" s="129" t="s">
        <v>49</v>
      </c>
      <c r="D85" s="98"/>
      <c r="E85" s="130">
        <v>1060</v>
      </c>
      <c r="F85" s="130">
        <v>1178</v>
      </c>
      <c r="G85" s="131">
        <v>1273</v>
      </c>
      <c r="H85" s="131">
        <v>732</v>
      </c>
      <c r="I85" s="131">
        <v>606</v>
      </c>
      <c r="J85" s="146">
        <v>508</v>
      </c>
      <c r="K85" s="130">
        <v>185</v>
      </c>
      <c r="L85" s="130">
        <v>160</v>
      </c>
      <c r="M85" s="130">
        <v>169</v>
      </c>
      <c r="N85" s="203" t="s">
        <v>118</v>
      </c>
      <c r="P85" s="161" t="s">
        <v>49</v>
      </c>
    </row>
    <row r="86" spans="2:16" ht="16.2">
      <c r="B86" s="128">
        <v>17</v>
      </c>
      <c r="C86" s="129" t="s">
        <v>47</v>
      </c>
      <c r="D86" s="98"/>
      <c r="E86" s="130">
        <v>1820</v>
      </c>
      <c r="F86" s="130">
        <v>996</v>
      </c>
      <c r="G86" s="131">
        <v>738</v>
      </c>
      <c r="H86" s="131">
        <v>743</v>
      </c>
      <c r="I86" s="131">
        <v>494</v>
      </c>
      <c r="J86" s="146">
        <v>398</v>
      </c>
      <c r="K86" s="130">
        <v>229</v>
      </c>
      <c r="L86" s="130">
        <v>150</v>
      </c>
      <c r="M86" s="130">
        <v>168</v>
      </c>
      <c r="N86" s="203" t="s">
        <v>118</v>
      </c>
      <c r="P86" s="129" t="s">
        <v>47</v>
      </c>
    </row>
    <row r="87" spans="2:16" ht="16.2">
      <c r="B87" s="128">
        <v>30</v>
      </c>
      <c r="C87" s="129" t="s">
        <v>60</v>
      </c>
      <c r="D87" s="98"/>
      <c r="E87" s="130">
        <v>0</v>
      </c>
      <c r="F87" s="130">
        <v>0</v>
      </c>
      <c r="G87" s="131">
        <v>79</v>
      </c>
      <c r="H87" s="131">
        <v>40</v>
      </c>
      <c r="I87" s="131">
        <v>148</v>
      </c>
      <c r="J87" s="146">
        <v>232</v>
      </c>
      <c r="K87" s="130">
        <v>175</v>
      </c>
      <c r="L87" s="130">
        <v>111</v>
      </c>
      <c r="M87" s="130">
        <v>134</v>
      </c>
      <c r="N87" s="203" t="s">
        <v>118</v>
      </c>
      <c r="P87" s="161" t="s">
        <v>60</v>
      </c>
    </row>
    <row r="88" spans="2:16" ht="16.2">
      <c r="B88" s="128">
        <v>29</v>
      </c>
      <c r="C88" s="129" t="s">
        <v>59</v>
      </c>
      <c r="D88" s="98"/>
      <c r="E88" s="130">
        <v>403</v>
      </c>
      <c r="F88" s="130">
        <v>674</v>
      </c>
      <c r="G88" s="131">
        <v>1157</v>
      </c>
      <c r="H88" s="131">
        <v>1006</v>
      </c>
      <c r="I88" s="131">
        <v>304</v>
      </c>
      <c r="J88" s="146">
        <v>115</v>
      </c>
      <c r="K88" s="130">
        <v>88</v>
      </c>
      <c r="L88" s="130">
        <v>93</v>
      </c>
      <c r="M88" s="130">
        <v>92</v>
      </c>
      <c r="N88" s="204" t="s">
        <v>118</v>
      </c>
      <c r="P88" s="129" t="s">
        <v>59</v>
      </c>
    </row>
    <row r="89" spans="2:16" ht="16.2">
      <c r="B89" s="128">
        <v>9</v>
      </c>
      <c r="C89" s="129" t="s">
        <v>39</v>
      </c>
      <c r="D89" s="98"/>
      <c r="E89" s="130">
        <v>180</v>
      </c>
      <c r="F89" s="130">
        <v>165</v>
      </c>
      <c r="G89" s="131">
        <v>116</v>
      </c>
      <c r="H89" s="131">
        <v>206</v>
      </c>
      <c r="I89" s="131">
        <v>271</v>
      </c>
      <c r="J89" s="146">
        <v>196</v>
      </c>
      <c r="K89" s="130">
        <v>137</v>
      </c>
      <c r="L89" s="130">
        <v>88</v>
      </c>
      <c r="M89" s="130">
        <v>78</v>
      </c>
      <c r="N89" s="204" t="s">
        <v>118</v>
      </c>
      <c r="P89" s="161" t="s">
        <v>39</v>
      </c>
    </row>
    <row r="90" spans="2:16" ht="16.2">
      <c r="B90" s="128">
        <v>2</v>
      </c>
      <c r="C90" s="129" t="s">
        <v>32</v>
      </c>
      <c r="D90" s="98"/>
      <c r="E90" s="130">
        <v>0</v>
      </c>
      <c r="F90" s="130">
        <v>15</v>
      </c>
      <c r="G90" s="131">
        <v>46</v>
      </c>
      <c r="H90" s="131">
        <v>48</v>
      </c>
      <c r="I90" s="131">
        <v>49</v>
      </c>
      <c r="J90" s="146">
        <v>37</v>
      </c>
      <c r="K90" s="130">
        <v>39</v>
      </c>
      <c r="L90" s="130">
        <v>19</v>
      </c>
      <c r="M90" s="130">
        <v>52</v>
      </c>
      <c r="N90" s="204" t="s">
        <v>118</v>
      </c>
      <c r="P90" s="129" t="s">
        <v>32</v>
      </c>
    </row>
    <row r="91" spans="2:16" ht="16.2">
      <c r="B91" s="128">
        <v>13</v>
      </c>
      <c r="C91" s="129" t="s">
        <v>43</v>
      </c>
      <c r="D91" s="98"/>
      <c r="E91" s="130">
        <v>3</v>
      </c>
      <c r="F91" s="130">
        <v>12</v>
      </c>
      <c r="G91" s="131">
        <v>40</v>
      </c>
      <c r="H91" s="131">
        <v>64</v>
      </c>
      <c r="I91" s="131">
        <v>52</v>
      </c>
      <c r="J91" s="146">
        <v>33</v>
      </c>
      <c r="K91" s="130">
        <v>40</v>
      </c>
      <c r="L91" s="130">
        <v>27</v>
      </c>
      <c r="M91" s="130">
        <v>28</v>
      </c>
      <c r="N91" s="205" t="s">
        <v>118</v>
      </c>
      <c r="P91" s="161" t="s">
        <v>43</v>
      </c>
    </row>
    <row r="92" spans="2:16" ht="16.2">
      <c r="B92" s="128">
        <v>5</v>
      </c>
      <c r="C92" s="129" t="s">
        <v>35</v>
      </c>
      <c r="D92" s="98"/>
      <c r="E92" s="130">
        <v>0</v>
      </c>
      <c r="F92" s="130">
        <v>6</v>
      </c>
      <c r="G92" s="131">
        <v>21</v>
      </c>
      <c r="H92" s="131">
        <v>0</v>
      </c>
      <c r="I92" s="131">
        <v>14</v>
      </c>
      <c r="J92" s="146">
        <v>16</v>
      </c>
      <c r="K92" s="130">
        <v>11</v>
      </c>
      <c r="L92" s="130">
        <v>5</v>
      </c>
      <c r="M92" s="130">
        <v>26</v>
      </c>
      <c r="N92" s="205" t="s">
        <v>118</v>
      </c>
      <c r="P92" s="129" t="s">
        <v>35</v>
      </c>
    </row>
    <row r="93" spans="2:16" ht="16.2">
      <c r="B93" s="128">
        <v>8</v>
      </c>
      <c r="C93" s="129" t="s">
        <v>38</v>
      </c>
      <c r="D93" s="98"/>
      <c r="E93" s="130">
        <v>21</v>
      </c>
      <c r="F93" s="130">
        <v>19</v>
      </c>
      <c r="G93" s="131">
        <v>60</v>
      </c>
      <c r="H93" s="131">
        <v>43</v>
      </c>
      <c r="I93" s="131">
        <v>34</v>
      </c>
      <c r="J93" s="146">
        <v>34</v>
      </c>
      <c r="K93" s="130">
        <v>19</v>
      </c>
      <c r="L93" s="130">
        <v>17</v>
      </c>
      <c r="M93" s="130">
        <v>23</v>
      </c>
      <c r="N93" s="206" t="s">
        <v>118</v>
      </c>
      <c r="P93" s="161" t="s">
        <v>38</v>
      </c>
    </row>
    <row r="94" spans="2:16" ht="16.2">
      <c r="B94" s="128">
        <v>23</v>
      </c>
      <c r="C94" s="129" t="s">
        <v>53</v>
      </c>
      <c r="D94" s="98"/>
      <c r="E94" s="130">
        <v>74</v>
      </c>
      <c r="F94" s="130">
        <v>32</v>
      </c>
      <c r="G94" s="131">
        <v>42</v>
      </c>
      <c r="H94" s="131">
        <v>38</v>
      </c>
      <c r="I94" s="131">
        <v>49</v>
      </c>
      <c r="J94" s="146">
        <v>45</v>
      </c>
      <c r="K94" s="130">
        <v>27</v>
      </c>
      <c r="L94" s="130">
        <v>30</v>
      </c>
      <c r="M94" s="130">
        <v>19</v>
      </c>
      <c r="N94" s="206" t="s">
        <v>118</v>
      </c>
      <c r="P94" s="129" t="s">
        <v>53</v>
      </c>
    </row>
    <row r="95" spans="2:16" ht="16.2">
      <c r="B95" s="128">
        <v>11</v>
      </c>
      <c r="C95" s="129" t="s">
        <v>41</v>
      </c>
      <c r="D95" s="98"/>
      <c r="E95" s="130">
        <v>40</v>
      </c>
      <c r="F95" s="130">
        <v>25</v>
      </c>
      <c r="G95" s="131">
        <v>52</v>
      </c>
      <c r="H95" s="131">
        <v>27</v>
      </c>
      <c r="I95" s="131">
        <v>32</v>
      </c>
      <c r="J95" s="146">
        <v>8</v>
      </c>
      <c r="K95" s="130">
        <v>17</v>
      </c>
      <c r="L95" s="130">
        <v>13</v>
      </c>
      <c r="M95" s="130">
        <v>17</v>
      </c>
      <c r="N95" s="206" t="s">
        <v>118</v>
      </c>
      <c r="P95" s="161" t="s">
        <v>41</v>
      </c>
    </row>
    <row r="96" spans="2:16" ht="16.2">
      <c r="B96" s="128">
        <v>32</v>
      </c>
      <c r="C96" s="129" t="s">
        <v>62</v>
      </c>
      <c r="D96" s="98"/>
      <c r="E96" s="130">
        <v>2</v>
      </c>
      <c r="F96" s="130">
        <v>0</v>
      </c>
      <c r="G96" s="131">
        <v>6</v>
      </c>
      <c r="H96" s="131">
        <v>18</v>
      </c>
      <c r="I96" s="131">
        <v>5</v>
      </c>
      <c r="J96" s="146">
        <v>8</v>
      </c>
      <c r="K96" s="130">
        <v>8</v>
      </c>
      <c r="L96" s="130">
        <v>10</v>
      </c>
      <c r="M96" s="130">
        <v>13</v>
      </c>
      <c r="N96" s="206" t="s">
        <v>118</v>
      </c>
      <c r="P96" s="129" t="s">
        <v>62</v>
      </c>
    </row>
    <row r="97" spans="2:16" ht="16.2">
      <c r="B97" s="128">
        <v>6</v>
      </c>
      <c r="C97" s="129" t="s">
        <v>36</v>
      </c>
      <c r="D97" s="98"/>
      <c r="E97" s="130">
        <v>4</v>
      </c>
      <c r="F97" s="130">
        <v>2</v>
      </c>
      <c r="G97" s="131">
        <v>0</v>
      </c>
      <c r="H97" s="131">
        <v>0</v>
      </c>
      <c r="I97" s="131">
        <v>4</v>
      </c>
      <c r="J97" s="146">
        <v>0</v>
      </c>
      <c r="K97" s="130">
        <v>5</v>
      </c>
      <c r="L97" s="130">
        <v>8</v>
      </c>
      <c r="M97" s="130">
        <v>12</v>
      </c>
      <c r="N97" s="206" t="s">
        <v>118</v>
      </c>
      <c r="P97" s="161" t="s">
        <v>36</v>
      </c>
    </row>
    <row r="98" spans="2:16" ht="16.2">
      <c r="B98" s="128">
        <v>26</v>
      </c>
      <c r="C98" s="129" t="s">
        <v>56</v>
      </c>
      <c r="D98" s="98"/>
      <c r="E98" s="130">
        <v>0</v>
      </c>
      <c r="F98" s="130">
        <v>39</v>
      </c>
      <c r="G98" s="131">
        <v>29</v>
      </c>
      <c r="H98" s="131">
        <v>19</v>
      </c>
      <c r="I98" s="131">
        <v>13</v>
      </c>
      <c r="J98" s="146">
        <v>14</v>
      </c>
      <c r="K98" s="130">
        <v>11</v>
      </c>
      <c r="L98" s="130">
        <v>18</v>
      </c>
      <c r="M98" s="130">
        <v>9</v>
      </c>
      <c r="N98" s="206" t="s">
        <v>118</v>
      </c>
      <c r="P98" s="129" t="s">
        <v>56</v>
      </c>
    </row>
    <row r="99" spans="2:16" ht="16.2">
      <c r="B99" s="128">
        <v>27</v>
      </c>
      <c r="C99" s="129" t="s">
        <v>57</v>
      </c>
      <c r="D99" s="98"/>
      <c r="E99" s="130">
        <v>0</v>
      </c>
      <c r="F99" s="130">
        <v>0</v>
      </c>
      <c r="G99" s="131">
        <v>0</v>
      </c>
      <c r="H99" s="131">
        <v>0</v>
      </c>
      <c r="I99" s="131">
        <v>5</v>
      </c>
      <c r="J99" s="146">
        <v>10</v>
      </c>
      <c r="K99" s="130">
        <v>23</v>
      </c>
      <c r="L99" s="130">
        <v>15</v>
      </c>
      <c r="M99" s="130">
        <v>6</v>
      </c>
      <c r="N99" s="206" t="s">
        <v>118</v>
      </c>
      <c r="P99" s="161" t="s">
        <v>57</v>
      </c>
    </row>
    <row r="100" spans="2:16" ht="16.2">
      <c r="B100" s="128">
        <v>25</v>
      </c>
      <c r="C100" s="129" t="s">
        <v>55</v>
      </c>
      <c r="D100" s="98"/>
      <c r="E100" s="130">
        <v>0</v>
      </c>
      <c r="F100" s="130">
        <v>4</v>
      </c>
      <c r="G100" s="131">
        <v>10</v>
      </c>
      <c r="H100" s="131">
        <v>0</v>
      </c>
      <c r="I100" s="131">
        <v>2</v>
      </c>
      <c r="J100" s="146">
        <v>3</v>
      </c>
      <c r="K100" s="130">
        <v>1</v>
      </c>
      <c r="L100" s="130">
        <v>0</v>
      </c>
      <c r="M100" s="130">
        <v>5</v>
      </c>
      <c r="N100" s="206" t="s">
        <v>118</v>
      </c>
      <c r="P100" s="129" t="s">
        <v>55</v>
      </c>
    </row>
    <row r="101" spans="2:16" ht="16.2">
      <c r="B101" s="128">
        <v>3</v>
      </c>
      <c r="C101" s="129" t="s">
        <v>33</v>
      </c>
      <c r="D101" s="98"/>
      <c r="E101" s="130">
        <v>0</v>
      </c>
      <c r="F101" s="130">
        <v>0</v>
      </c>
      <c r="G101" s="131">
        <v>1</v>
      </c>
      <c r="H101" s="131">
        <v>0</v>
      </c>
      <c r="I101" s="131">
        <v>0</v>
      </c>
      <c r="J101" s="146">
        <v>2</v>
      </c>
      <c r="K101" s="130">
        <v>5</v>
      </c>
      <c r="L101" s="130">
        <v>3</v>
      </c>
      <c r="M101" s="130">
        <v>4</v>
      </c>
      <c r="N101" s="206" t="s">
        <v>118</v>
      </c>
      <c r="P101" s="161" t="s">
        <v>33</v>
      </c>
    </row>
    <row r="102" spans="2:16" ht="16.2">
      <c r="B102" s="128">
        <v>4</v>
      </c>
      <c r="C102" s="129" t="s">
        <v>34</v>
      </c>
      <c r="D102" s="98"/>
      <c r="E102" s="130">
        <v>0</v>
      </c>
      <c r="F102" s="130">
        <v>0</v>
      </c>
      <c r="G102" s="131">
        <v>2</v>
      </c>
      <c r="H102" s="131">
        <v>0</v>
      </c>
      <c r="I102" s="131">
        <v>2</v>
      </c>
      <c r="J102" s="146">
        <v>3</v>
      </c>
      <c r="K102" s="130">
        <v>5</v>
      </c>
      <c r="L102" s="130">
        <v>4</v>
      </c>
      <c r="M102" s="130">
        <v>4</v>
      </c>
      <c r="N102" s="206" t="s">
        <v>118</v>
      </c>
      <c r="P102" s="129" t="s">
        <v>34</v>
      </c>
    </row>
    <row r="103" spans="2:16" ht="16.2">
      <c r="B103" s="128">
        <v>7</v>
      </c>
      <c r="C103" s="129" t="s">
        <v>37</v>
      </c>
      <c r="D103" s="98"/>
      <c r="E103" s="130">
        <v>29</v>
      </c>
      <c r="F103" s="130">
        <v>87</v>
      </c>
      <c r="G103" s="131">
        <v>46</v>
      </c>
      <c r="H103" s="131">
        <v>56</v>
      </c>
      <c r="I103" s="131">
        <v>48</v>
      </c>
      <c r="J103" s="146">
        <v>9</v>
      </c>
      <c r="K103" s="130">
        <v>0</v>
      </c>
      <c r="L103" s="130">
        <v>1</v>
      </c>
      <c r="M103" s="130">
        <v>4</v>
      </c>
      <c r="N103" s="206" t="s">
        <v>118</v>
      </c>
      <c r="P103" s="161" t="s">
        <v>37</v>
      </c>
    </row>
    <row r="104" spans="2:16" ht="16.2">
      <c r="B104" s="128">
        <v>28</v>
      </c>
      <c r="C104" s="129" t="s">
        <v>58</v>
      </c>
      <c r="D104" s="98"/>
      <c r="E104" s="130">
        <v>37</v>
      </c>
      <c r="F104" s="130">
        <v>26</v>
      </c>
      <c r="G104" s="131">
        <v>6</v>
      </c>
      <c r="H104" s="131">
        <v>4</v>
      </c>
      <c r="I104" s="131">
        <v>6</v>
      </c>
      <c r="J104" s="146">
        <v>1</v>
      </c>
      <c r="K104" s="130">
        <v>5</v>
      </c>
      <c r="L104" s="130">
        <v>1</v>
      </c>
      <c r="M104" s="130">
        <v>3</v>
      </c>
      <c r="N104" s="206" t="s">
        <v>118</v>
      </c>
      <c r="P104" s="129" t="s">
        <v>58</v>
      </c>
    </row>
    <row r="105" spans="2:16" ht="16.2">
      <c r="B105" s="128">
        <v>1</v>
      </c>
      <c r="C105" s="129" t="s">
        <v>31</v>
      </c>
      <c r="D105" s="98"/>
      <c r="E105" s="130">
        <v>4</v>
      </c>
      <c r="F105" s="130">
        <v>0</v>
      </c>
      <c r="G105" s="131">
        <v>4</v>
      </c>
      <c r="H105" s="131">
        <v>0</v>
      </c>
      <c r="I105" s="131">
        <v>0</v>
      </c>
      <c r="J105" s="146">
        <v>3</v>
      </c>
      <c r="K105" s="130">
        <v>0</v>
      </c>
      <c r="L105" s="130">
        <v>0</v>
      </c>
      <c r="M105" s="130">
        <v>1</v>
      </c>
      <c r="N105" s="206" t="s">
        <v>118</v>
      </c>
      <c r="P105" s="161" t="s">
        <v>31</v>
      </c>
    </row>
    <row r="106" spans="2:16" ht="16.2">
      <c r="B106" s="128">
        <v>10</v>
      </c>
      <c r="C106" s="129" t="s">
        <v>40</v>
      </c>
      <c r="D106" s="98"/>
      <c r="E106" s="130">
        <v>28</v>
      </c>
      <c r="F106" s="130">
        <v>5</v>
      </c>
      <c r="G106" s="131">
        <v>12</v>
      </c>
      <c r="H106" s="131">
        <v>21</v>
      </c>
      <c r="I106" s="131">
        <v>11</v>
      </c>
      <c r="J106" s="146">
        <v>9</v>
      </c>
      <c r="K106" s="130">
        <v>11</v>
      </c>
      <c r="L106" s="130">
        <v>17</v>
      </c>
      <c r="M106" s="130">
        <v>1</v>
      </c>
      <c r="N106" s="206" t="s">
        <v>118</v>
      </c>
      <c r="P106" s="129" t="s">
        <v>40</v>
      </c>
    </row>
    <row r="107" spans="2:16" ht="16.2">
      <c r="B107" s="128">
        <v>12</v>
      </c>
      <c r="C107" s="129" t="s">
        <v>42</v>
      </c>
      <c r="D107" s="98"/>
      <c r="E107" s="130">
        <v>5</v>
      </c>
      <c r="F107" s="130">
        <v>0</v>
      </c>
      <c r="G107" s="131">
        <v>19</v>
      </c>
      <c r="H107" s="131">
        <v>1</v>
      </c>
      <c r="I107" s="131">
        <v>0</v>
      </c>
      <c r="J107" s="146">
        <v>1</v>
      </c>
      <c r="K107" s="130">
        <v>1</v>
      </c>
      <c r="L107" s="130">
        <v>2</v>
      </c>
      <c r="M107" s="130">
        <v>0</v>
      </c>
      <c r="N107" s="206" t="s">
        <v>118</v>
      </c>
      <c r="P107" s="161" t="s">
        <v>42</v>
      </c>
    </row>
    <row r="108" spans="2:16" ht="16.2">
      <c r="B108" s="128">
        <v>18</v>
      </c>
      <c r="C108" s="129" t="s">
        <v>48</v>
      </c>
      <c r="D108" s="98"/>
      <c r="E108" s="130">
        <v>0</v>
      </c>
      <c r="F108" s="130">
        <v>0</v>
      </c>
      <c r="G108" s="131">
        <v>0</v>
      </c>
      <c r="H108" s="131">
        <v>0</v>
      </c>
      <c r="I108" s="131">
        <v>0</v>
      </c>
      <c r="J108" s="146">
        <v>0</v>
      </c>
      <c r="K108" s="130">
        <v>0</v>
      </c>
      <c r="L108" s="130">
        <v>0</v>
      </c>
      <c r="M108" s="130">
        <v>0</v>
      </c>
      <c r="N108" s="206" t="s">
        <v>118</v>
      </c>
      <c r="P108" s="129" t="s">
        <v>48</v>
      </c>
    </row>
    <row r="109" spans="2:16" ht="16.2">
      <c r="B109" s="128">
        <v>22</v>
      </c>
      <c r="C109" s="129" t="s">
        <v>52</v>
      </c>
      <c r="D109" s="98"/>
      <c r="E109" s="130">
        <v>141</v>
      </c>
      <c r="F109" s="130">
        <v>125</v>
      </c>
      <c r="G109" s="131">
        <v>98</v>
      </c>
      <c r="H109" s="131">
        <v>104</v>
      </c>
      <c r="I109" s="131">
        <v>0</v>
      </c>
      <c r="J109" s="146">
        <v>0</v>
      </c>
      <c r="K109" s="130">
        <v>0</v>
      </c>
      <c r="L109" s="130">
        <v>0</v>
      </c>
      <c r="M109" s="130">
        <v>0</v>
      </c>
      <c r="N109" s="206" t="s">
        <v>118</v>
      </c>
      <c r="P109" s="161" t="s">
        <v>52</v>
      </c>
    </row>
    <row r="110" spans="2:16" ht="16.2">
      <c r="B110" s="128">
        <v>31</v>
      </c>
      <c r="C110" s="129" t="s">
        <v>61</v>
      </c>
      <c r="D110" s="98"/>
      <c r="E110" s="130">
        <v>0</v>
      </c>
      <c r="F110" s="130">
        <v>0</v>
      </c>
      <c r="G110" s="131">
        <v>0</v>
      </c>
      <c r="H110" s="131">
        <v>0</v>
      </c>
      <c r="I110" s="131">
        <v>0</v>
      </c>
      <c r="J110" s="146">
        <v>0</v>
      </c>
      <c r="K110" s="130">
        <v>0</v>
      </c>
      <c r="L110" s="130">
        <v>0</v>
      </c>
      <c r="M110" s="130">
        <v>0</v>
      </c>
      <c r="N110" s="206" t="s">
        <v>118</v>
      </c>
      <c r="P110" s="162" t="s">
        <v>61</v>
      </c>
    </row>
    <row r="116" spans="2:13">
      <c r="B116" s="192">
        <v>5</v>
      </c>
      <c r="C116" s="161" t="s">
        <v>35</v>
      </c>
      <c r="D116" s="98"/>
      <c r="E116" s="163">
        <v>0</v>
      </c>
      <c r="F116" s="163">
        <v>6</v>
      </c>
      <c r="G116" s="208">
        <v>21</v>
      </c>
      <c r="H116" s="208">
        <v>0</v>
      </c>
      <c r="I116" s="208">
        <v>14</v>
      </c>
      <c r="J116" s="209">
        <v>16</v>
      </c>
      <c r="K116" s="163">
        <v>11</v>
      </c>
      <c r="L116" s="163">
        <v>5</v>
      </c>
      <c r="M116" s="163">
        <v>26</v>
      </c>
    </row>
    <row r="117" spans="2:13">
      <c r="B117" s="128">
        <v>19</v>
      </c>
      <c r="C117" s="129" t="s">
        <v>49</v>
      </c>
      <c r="D117" s="98"/>
      <c r="E117" s="130">
        <v>1060</v>
      </c>
      <c r="F117" s="130">
        <v>1178</v>
      </c>
      <c r="G117" s="131">
        <v>1273</v>
      </c>
      <c r="H117" s="131">
        <v>732</v>
      </c>
      <c r="I117" s="131">
        <v>606</v>
      </c>
      <c r="J117" s="146">
        <v>508</v>
      </c>
      <c r="K117" s="130">
        <v>185</v>
      </c>
      <c r="L117" s="130">
        <v>160</v>
      </c>
      <c r="M117" s="130">
        <v>169</v>
      </c>
    </row>
    <row r="118" spans="2:13">
      <c r="B118" s="196">
        <v>28</v>
      </c>
      <c r="C118" s="164" t="s">
        <v>58</v>
      </c>
      <c r="D118" s="165"/>
      <c r="E118" s="166">
        <v>37</v>
      </c>
      <c r="F118" s="166">
        <v>26</v>
      </c>
      <c r="G118" s="211">
        <v>6</v>
      </c>
      <c r="H118" s="211">
        <v>4</v>
      </c>
      <c r="I118" s="211">
        <v>6</v>
      </c>
      <c r="J118" s="212">
        <v>1</v>
      </c>
      <c r="K118" s="166">
        <v>5</v>
      </c>
      <c r="L118" s="166">
        <v>1</v>
      </c>
      <c r="M118" s="166">
        <v>3</v>
      </c>
    </row>
    <row r="119" spans="2:13">
      <c r="E119" s="130">
        <v>7258</v>
      </c>
      <c r="F119" s="130">
        <v>8768</v>
      </c>
      <c r="G119" s="130">
        <v>12031</v>
      </c>
      <c r="H119" s="130">
        <v>13068</v>
      </c>
      <c r="I119" s="130">
        <v>11662</v>
      </c>
      <c r="J119" s="130">
        <v>9527</v>
      </c>
      <c r="K119" s="130">
        <v>8760</v>
      </c>
      <c r="L119" s="130">
        <v>8836</v>
      </c>
      <c r="M119" s="130">
        <v>9181</v>
      </c>
    </row>
    <row r="122" spans="2:13">
      <c r="C122" s="192">
        <v>5</v>
      </c>
      <c r="D122" s="128">
        <v>19</v>
      </c>
      <c r="E122" s="196">
        <v>28</v>
      </c>
    </row>
    <row r="123" spans="2:13">
      <c r="C123" s="161" t="s">
        <v>35</v>
      </c>
      <c r="D123" s="129" t="s">
        <v>49</v>
      </c>
      <c r="E123" s="164" t="s">
        <v>58</v>
      </c>
    </row>
    <row r="124" spans="2:13">
      <c r="C124" s="98"/>
      <c r="D124" s="98"/>
      <c r="E124" s="165"/>
    </row>
    <row r="125" spans="2:13">
      <c r="C125" s="163">
        <v>0</v>
      </c>
      <c r="D125" s="130">
        <v>1060</v>
      </c>
      <c r="E125" s="166">
        <v>37</v>
      </c>
      <c r="F125" s="130">
        <v>7258</v>
      </c>
    </row>
    <row r="126" spans="2:13">
      <c r="C126" s="163">
        <v>6</v>
      </c>
      <c r="D126" s="130">
        <v>1178</v>
      </c>
      <c r="E126" s="166">
        <v>26</v>
      </c>
      <c r="F126" s="130">
        <v>8768</v>
      </c>
    </row>
    <row r="127" spans="2:13">
      <c r="C127" s="208">
        <v>21</v>
      </c>
      <c r="D127" s="131">
        <v>1273</v>
      </c>
      <c r="E127" s="211">
        <v>6</v>
      </c>
      <c r="F127" s="130">
        <v>12031</v>
      </c>
    </row>
    <row r="128" spans="2:13">
      <c r="C128" s="208">
        <v>0</v>
      </c>
      <c r="D128" s="131">
        <v>732</v>
      </c>
      <c r="E128" s="211">
        <v>4</v>
      </c>
      <c r="F128" s="130">
        <v>13068</v>
      </c>
    </row>
    <row r="129" spans="3:6">
      <c r="C129" s="208">
        <v>14</v>
      </c>
      <c r="D129" s="131">
        <v>606</v>
      </c>
      <c r="E129" s="211">
        <v>6</v>
      </c>
      <c r="F129" s="130">
        <v>11662</v>
      </c>
    </row>
    <row r="130" spans="3:6">
      <c r="C130" s="209">
        <v>16</v>
      </c>
      <c r="D130" s="146">
        <v>508</v>
      </c>
      <c r="E130" s="212">
        <v>1</v>
      </c>
      <c r="F130" s="130">
        <v>9527</v>
      </c>
    </row>
    <row r="131" spans="3:6">
      <c r="C131" s="163">
        <v>11</v>
      </c>
      <c r="D131" s="130">
        <v>185</v>
      </c>
      <c r="E131" s="166">
        <v>5</v>
      </c>
      <c r="F131" s="130">
        <v>8760</v>
      </c>
    </row>
    <row r="132" spans="3:6">
      <c r="C132" s="163">
        <v>5</v>
      </c>
      <c r="D132" s="130">
        <v>160</v>
      </c>
      <c r="E132" s="166">
        <v>1</v>
      </c>
      <c r="F132" s="130">
        <v>8836</v>
      </c>
    </row>
    <row r="133" spans="3:6">
      <c r="C133" s="163">
        <v>26</v>
      </c>
      <c r="D133" s="130">
        <v>169</v>
      </c>
      <c r="E133" s="166">
        <v>3</v>
      </c>
      <c r="F133" s="130">
        <v>9181</v>
      </c>
    </row>
  </sheetData>
  <phoneticPr fontId="21" type="noConversion"/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BAA7-D07F-43EB-B7F5-0EC65274FA9E}">
  <sheetPr>
    <tabColor rgb="FF0070C0"/>
  </sheetPr>
  <dimension ref="B5:S142"/>
  <sheetViews>
    <sheetView topLeftCell="D8" zoomScale="88" workbookViewId="0">
      <selection activeCell="H68" sqref="H68"/>
    </sheetView>
  </sheetViews>
  <sheetFormatPr baseColWidth="10" defaultColWidth="8.88671875" defaultRowHeight="14.4"/>
  <cols>
    <col min="1" max="1" width="8.88671875" style="103"/>
    <col min="2" max="2" width="10.5546875" style="103" customWidth="1"/>
    <col min="3" max="3" width="26.109375" style="103" bestFit="1" customWidth="1"/>
    <col min="4" max="4" width="10.5546875" style="103" customWidth="1"/>
    <col min="5" max="27" width="20.77734375" style="103" customWidth="1"/>
    <col min="28" max="16384" width="8.88671875" style="103"/>
  </cols>
  <sheetData>
    <row r="5" spans="2:16">
      <c r="B5" s="96"/>
      <c r="C5" s="97" t="s">
        <v>1</v>
      </c>
      <c r="D5" s="98"/>
      <c r="E5" s="99" t="s">
        <v>68</v>
      </c>
      <c r="F5" s="100" t="s">
        <v>68</v>
      </c>
      <c r="G5" s="101" t="s">
        <v>68</v>
      </c>
      <c r="H5" s="102" t="s">
        <v>68</v>
      </c>
      <c r="I5" s="136" t="s">
        <v>68</v>
      </c>
      <c r="J5" s="99" t="s">
        <v>68</v>
      </c>
      <c r="K5" s="100" t="s">
        <v>68</v>
      </c>
      <c r="L5" s="101" t="s">
        <v>68</v>
      </c>
      <c r="M5" s="102" t="s">
        <v>68</v>
      </c>
      <c r="N5" s="136" t="s">
        <v>68</v>
      </c>
      <c r="O5" s="99" t="s">
        <v>68</v>
      </c>
      <c r="P5" s="100" t="s">
        <v>68</v>
      </c>
    </row>
    <row r="6" spans="2:16">
      <c r="B6" s="96"/>
      <c r="C6" s="97" t="s">
        <v>24</v>
      </c>
      <c r="D6" s="98"/>
      <c r="E6" s="99">
        <v>0</v>
      </c>
      <c r="F6" s="100">
        <v>0</v>
      </c>
      <c r="G6" s="101">
        <v>0</v>
      </c>
      <c r="H6" s="102">
        <v>0</v>
      </c>
      <c r="I6" s="136">
        <v>0</v>
      </c>
      <c r="J6" s="99">
        <v>0</v>
      </c>
      <c r="K6" s="100">
        <v>0</v>
      </c>
      <c r="L6" s="101">
        <v>0</v>
      </c>
      <c r="M6" s="102">
        <v>0</v>
      </c>
      <c r="N6" s="136">
        <v>0</v>
      </c>
      <c r="O6" s="99">
        <v>0</v>
      </c>
      <c r="P6" s="100">
        <v>0</v>
      </c>
    </row>
    <row r="7" spans="2:16">
      <c r="B7" s="96"/>
      <c r="C7" s="97" t="s">
        <v>25</v>
      </c>
      <c r="D7" s="98"/>
      <c r="E7" s="104">
        <v>0.1</v>
      </c>
      <c r="F7" s="105">
        <v>0.1</v>
      </c>
      <c r="G7" s="106">
        <v>0.1</v>
      </c>
      <c r="H7" s="107">
        <v>0.1</v>
      </c>
      <c r="I7" s="137">
        <v>0.1</v>
      </c>
      <c r="J7" s="104">
        <v>0.1</v>
      </c>
      <c r="K7" s="105">
        <v>0.1</v>
      </c>
      <c r="L7" s="106">
        <v>0.1</v>
      </c>
      <c r="M7" s="107">
        <v>0.1</v>
      </c>
      <c r="N7" s="137">
        <v>0.1</v>
      </c>
      <c r="O7" s="104">
        <v>0.1</v>
      </c>
      <c r="P7" s="105">
        <v>0.1</v>
      </c>
    </row>
    <row r="8" spans="2:16">
      <c r="B8" s="96"/>
      <c r="C8" s="97" t="s">
        <v>0</v>
      </c>
      <c r="D8" s="98"/>
      <c r="E8" s="99" t="s">
        <v>132</v>
      </c>
      <c r="F8" s="100" t="s">
        <v>132</v>
      </c>
      <c r="G8" s="101" t="s">
        <v>132</v>
      </c>
      <c r="H8" s="102" t="s">
        <v>132</v>
      </c>
      <c r="I8" s="136" t="s">
        <v>132</v>
      </c>
      <c r="J8" s="99" t="s">
        <v>132</v>
      </c>
      <c r="K8" s="100" t="s">
        <v>132</v>
      </c>
      <c r="L8" s="101" t="s">
        <v>132</v>
      </c>
      <c r="M8" s="102" t="s">
        <v>132</v>
      </c>
      <c r="N8" s="136" t="s">
        <v>132</v>
      </c>
      <c r="O8" s="99" t="s">
        <v>132</v>
      </c>
      <c r="P8" s="100" t="s">
        <v>132</v>
      </c>
    </row>
    <row r="9" spans="2:16">
      <c r="B9" s="96"/>
      <c r="C9" s="97" t="s">
        <v>26</v>
      </c>
      <c r="D9" s="98"/>
      <c r="E9" s="104" t="s">
        <v>91</v>
      </c>
      <c r="F9" s="105" t="s">
        <v>91</v>
      </c>
      <c r="G9" s="106" t="s">
        <v>91</v>
      </c>
      <c r="H9" s="107" t="s">
        <v>91</v>
      </c>
      <c r="I9" s="137" t="s">
        <v>91</v>
      </c>
      <c r="J9" s="104" t="s">
        <v>91</v>
      </c>
      <c r="K9" s="105" t="s">
        <v>91</v>
      </c>
      <c r="L9" s="106" t="s">
        <v>91</v>
      </c>
      <c r="M9" s="107" t="s">
        <v>91</v>
      </c>
      <c r="N9" s="137" t="s">
        <v>91</v>
      </c>
      <c r="O9" s="104" t="s">
        <v>91</v>
      </c>
      <c r="P9" s="105" t="s">
        <v>91</v>
      </c>
    </row>
    <row r="10" spans="2:16">
      <c r="B10" s="96"/>
      <c r="C10" s="97" t="s">
        <v>27</v>
      </c>
      <c r="D10" s="98"/>
      <c r="E10" s="108" t="s">
        <v>140</v>
      </c>
      <c r="F10" s="109" t="s">
        <v>140</v>
      </c>
      <c r="G10" s="110" t="s">
        <v>140</v>
      </c>
      <c r="H10" s="111" t="s">
        <v>140</v>
      </c>
      <c r="I10" s="138" t="s">
        <v>140</v>
      </c>
      <c r="J10" s="108" t="s">
        <v>140</v>
      </c>
      <c r="K10" s="109" t="s">
        <v>140</v>
      </c>
      <c r="L10" s="110" t="s">
        <v>140</v>
      </c>
      <c r="M10" s="111" t="s">
        <v>140</v>
      </c>
      <c r="N10" s="138" t="s">
        <v>140</v>
      </c>
      <c r="O10" s="108" t="s">
        <v>140</v>
      </c>
      <c r="P10" s="109" t="s">
        <v>140</v>
      </c>
    </row>
    <row r="11" spans="2:16">
      <c r="B11" s="96"/>
      <c r="C11" s="97" t="s">
        <v>2</v>
      </c>
      <c r="D11" s="98"/>
      <c r="E11" s="112" t="s">
        <v>84</v>
      </c>
      <c r="F11" s="113" t="s">
        <v>84</v>
      </c>
      <c r="G11" s="114" t="s">
        <v>84</v>
      </c>
      <c r="H11" s="115" t="s">
        <v>84</v>
      </c>
      <c r="I11" s="139" t="s">
        <v>84</v>
      </c>
      <c r="J11" s="112" t="s">
        <v>84</v>
      </c>
      <c r="K11" s="113" t="s">
        <v>84</v>
      </c>
      <c r="L11" s="114" t="s">
        <v>84</v>
      </c>
      <c r="M11" s="115" t="s">
        <v>84</v>
      </c>
      <c r="N11" s="139" t="s">
        <v>84</v>
      </c>
      <c r="O11" s="112" t="s">
        <v>84</v>
      </c>
      <c r="P11" s="113" t="s">
        <v>84</v>
      </c>
    </row>
    <row r="12" spans="2:16">
      <c r="B12" s="96"/>
      <c r="C12" s="97" t="s">
        <v>3</v>
      </c>
      <c r="D12" s="98"/>
      <c r="E12" s="116" t="s">
        <v>8</v>
      </c>
      <c r="F12" s="117" t="s">
        <v>8</v>
      </c>
      <c r="G12" s="118" t="s">
        <v>8</v>
      </c>
      <c r="H12" s="119" t="s">
        <v>8</v>
      </c>
      <c r="I12" s="140" t="s">
        <v>8</v>
      </c>
      <c r="J12" s="116" t="s">
        <v>8</v>
      </c>
      <c r="K12" s="117" t="s">
        <v>8</v>
      </c>
      <c r="L12" s="118" t="s">
        <v>8</v>
      </c>
      <c r="M12" s="119" t="s">
        <v>8</v>
      </c>
      <c r="N12" s="140" t="s">
        <v>8</v>
      </c>
      <c r="O12" s="116" t="s">
        <v>8</v>
      </c>
      <c r="P12" s="117" t="s">
        <v>8</v>
      </c>
    </row>
    <row r="13" spans="2:16">
      <c r="B13" s="96"/>
      <c r="C13" s="97" t="s">
        <v>28</v>
      </c>
      <c r="D13" s="98"/>
      <c r="E13" s="120">
        <v>2011</v>
      </c>
      <c r="F13" s="121">
        <f>E13+1</f>
        <v>2012</v>
      </c>
      <c r="G13" s="122">
        <f t="shared" ref="G13:P13" si="0">F13+1</f>
        <v>2013</v>
      </c>
      <c r="H13" s="123">
        <f t="shared" si="0"/>
        <v>2014</v>
      </c>
      <c r="I13" s="141">
        <f t="shared" si="0"/>
        <v>2015</v>
      </c>
      <c r="J13" s="120">
        <f t="shared" si="0"/>
        <v>2016</v>
      </c>
      <c r="K13" s="121">
        <f t="shared" si="0"/>
        <v>2017</v>
      </c>
      <c r="L13" s="122">
        <f t="shared" si="0"/>
        <v>2018</v>
      </c>
      <c r="M13" s="123">
        <f t="shared" si="0"/>
        <v>2019</v>
      </c>
      <c r="N13" s="141">
        <f t="shared" si="0"/>
        <v>2020</v>
      </c>
      <c r="O13" s="120">
        <f t="shared" si="0"/>
        <v>2021</v>
      </c>
      <c r="P13" s="121">
        <f t="shared" si="0"/>
        <v>2022</v>
      </c>
    </row>
    <row r="14" spans="2:16">
      <c r="B14" s="96"/>
      <c r="C14" s="96"/>
      <c r="D14" s="98"/>
      <c r="E14" s="124"/>
      <c r="F14" s="124"/>
      <c r="G14" s="124"/>
      <c r="H14" s="124"/>
      <c r="I14" s="124"/>
      <c r="J14" s="124"/>
      <c r="K14" s="124"/>
      <c r="L14" s="124"/>
      <c r="O14" s="124"/>
      <c r="P14" s="124"/>
    </row>
    <row r="15" spans="2:16">
      <c r="B15" s="96"/>
      <c r="C15" s="96"/>
      <c r="D15" s="98"/>
      <c r="E15" s="124"/>
      <c r="F15" s="124"/>
      <c r="G15" s="124"/>
      <c r="H15" s="124"/>
      <c r="I15" s="124"/>
      <c r="J15" s="124"/>
      <c r="K15" s="124"/>
      <c r="L15" s="124"/>
      <c r="M15" s="124"/>
      <c r="O15" s="124"/>
      <c r="P15" s="124"/>
    </row>
    <row r="16" spans="2:16">
      <c r="B16" s="125" t="s">
        <v>29</v>
      </c>
      <c r="C16" s="125" t="s">
        <v>30</v>
      </c>
      <c r="D16" s="126" t="s">
        <v>103</v>
      </c>
      <c r="E16" s="127" t="s">
        <v>104</v>
      </c>
      <c r="F16" s="127" t="s">
        <v>105</v>
      </c>
      <c r="G16" s="127" t="s">
        <v>106</v>
      </c>
      <c r="H16" s="127" t="s">
        <v>107</v>
      </c>
      <c r="I16" s="127" t="s">
        <v>108</v>
      </c>
      <c r="J16" s="127" t="s">
        <v>109</v>
      </c>
      <c r="K16" s="127" t="s">
        <v>110</v>
      </c>
      <c r="L16" s="127" t="s">
        <v>111</v>
      </c>
      <c r="M16" s="127" t="s">
        <v>112</v>
      </c>
      <c r="N16" s="127" t="s">
        <v>117</v>
      </c>
      <c r="O16" s="127" t="s">
        <v>119</v>
      </c>
      <c r="P16" s="127" t="s">
        <v>120</v>
      </c>
    </row>
    <row r="17" spans="2:16" hidden="1">
      <c r="B17" s="128">
        <v>1</v>
      </c>
      <c r="C17" s="129" t="s">
        <v>31</v>
      </c>
      <c r="D17" s="98"/>
      <c r="E17" s="215">
        <v>0.1550951544753838</v>
      </c>
      <c r="F17" s="215">
        <v>0.13859560042412747</v>
      </c>
      <c r="G17" s="215">
        <v>0.16181195064521003</v>
      </c>
      <c r="H17" s="215">
        <v>0.11054838867906018</v>
      </c>
      <c r="I17" s="215">
        <v>0.13235756161801177</v>
      </c>
      <c r="J17" s="215">
        <v>0.11609814650179909</v>
      </c>
      <c r="K17" s="150">
        <v>0.15077312637145834</v>
      </c>
      <c r="L17" s="150">
        <v>0.1242326013179321</v>
      </c>
      <c r="M17" s="150">
        <v>0.12794363716424484</v>
      </c>
      <c r="N17" s="215">
        <v>0.10712164970714459</v>
      </c>
      <c r="O17" s="215">
        <v>0.15199447510143368</v>
      </c>
      <c r="P17" s="215">
        <v>0.11011108467690281</v>
      </c>
    </row>
    <row r="18" spans="2:16" hidden="1">
      <c r="B18" s="128">
        <v>2</v>
      </c>
      <c r="C18" s="129" t="s">
        <v>32</v>
      </c>
      <c r="D18" s="98"/>
      <c r="E18" s="215">
        <v>0.25836560120983765</v>
      </c>
      <c r="F18" s="215">
        <v>0.21628289013863369</v>
      </c>
      <c r="G18" s="215">
        <v>0.14495204308645129</v>
      </c>
      <c r="H18" s="215">
        <v>0.15145454973556749</v>
      </c>
      <c r="I18" s="215">
        <v>0.15924560032422319</v>
      </c>
      <c r="J18" s="215">
        <v>0.12123870262652699</v>
      </c>
      <c r="K18" s="150">
        <v>0.1736287025829584</v>
      </c>
      <c r="L18" s="150">
        <v>0.16115503953558202</v>
      </c>
      <c r="M18" s="150">
        <v>0.13474586709647671</v>
      </c>
      <c r="N18" s="215">
        <v>0.14956624017981462</v>
      </c>
      <c r="O18" s="215">
        <v>0.13703519999632591</v>
      </c>
      <c r="P18" s="215">
        <v>0.18492501706812453</v>
      </c>
    </row>
    <row r="19" spans="2:16" hidden="1">
      <c r="B19" s="128">
        <v>3</v>
      </c>
      <c r="C19" s="129" t="s">
        <v>33</v>
      </c>
      <c r="D19" s="98"/>
      <c r="E19" s="215">
        <v>0.20055475245272497</v>
      </c>
      <c r="F19" s="215">
        <v>0.19942343233464352</v>
      </c>
      <c r="G19" s="215">
        <v>0.22219869927511687</v>
      </c>
      <c r="H19" s="215">
        <v>0.15970811114229583</v>
      </c>
      <c r="I19" s="215">
        <v>0.18752173157162727</v>
      </c>
      <c r="J19" s="215">
        <v>0.18646872544584395</v>
      </c>
      <c r="K19" s="150">
        <v>0.20573919894242773</v>
      </c>
      <c r="L19" s="150">
        <v>0.17328985242784739</v>
      </c>
      <c r="M19" s="150">
        <v>0.15338918251254086</v>
      </c>
      <c r="N19" s="215">
        <v>0.12149391965663943</v>
      </c>
      <c r="O19" s="215">
        <v>0.11514740300828689</v>
      </c>
      <c r="P19" s="215">
        <v>0.13502587322121604</v>
      </c>
    </row>
    <row r="20" spans="2:16" hidden="1">
      <c r="B20" s="128">
        <v>4</v>
      </c>
      <c r="C20" s="129" t="s">
        <v>34</v>
      </c>
      <c r="D20" s="98"/>
      <c r="E20" s="215">
        <v>0.17533033954705521</v>
      </c>
      <c r="F20" s="215">
        <v>0.19325663024309472</v>
      </c>
      <c r="G20" s="215">
        <v>0.14699095591693004</v>
      </c>
      <c r="H20" s="215">
        <v>0.15495567098016388</v>
      </c>
      <c r="I20" s="215">
        <v>0.14724224801980557</v>
      </c>
      <c r="J20" s="215">
        <v>0.12250238901919902</v>
      </c>
      <c r="K20" s="150">
        <v>0.13799581194645039</v>
      </c>
      <c r="L20" s="150">
        <v>0.18131544354290377</v>
      </c>
      <c r="M20" s="150">
        <v>0.12983483990544328</v>
      </c>
      <c r="N20" s="215">
        <v>0.14708627497905946</v>
      </c>
      <c r="O20" s="215">
        <v>0.1418409174282661</v>
      </c>
      <c r="P20" s="215">
        <v>0.15437551961809745</v>
      </c>
    </row>
    <row r="21" spans="2:16">
      <c r="B21" s="128">
        <v>5</v>
      </c>
      <c r="C21" s="129" t="s">
        <v>35</v>
      </c>
      <c r="D21" s="98"/>
      <c r="E21" s="215">
        <v>0.16625697736289571</v>
      </c>
      <c r="F21" s="215">
        <v>0.14693570185083379</v>
      </c>
      <c r="G21" s="215">
        <v>0.15047680155307541</v>
      </c>
      <c r="H21" s="215">
        <v>0.17229169315982085</v>
      </c>
      <c r="I21" s="215">
        <v>0.13551744914137187</v>
      </c>
      <c r="J21" s="215">
        <v>0.12261297932464259</v>
      </c>
      <c r="K21" s="150">
        <v>0.11821390056008875</v>
      </c>
      <c r="L21" s="150">
        <v>0.1207784186470795</v>
      </c>
      <c r="M21" s="150">
        <v>0.11710425960945745</v>
      </c>
      <c r="N21" s="215">
        <v>0.13067982100367725</v>
      </c>
      <c r="O21" s="215">
        <v>0.1056550272853729</v>
      </c>
      <c r="P21" s="215">
        <v>0.11641776092167877</v>
      </c>
    </row>
    <row r="22" spans="2:16" hidden="1">
      <c r="B22" s="128">
        <v>6</v>
      </c>
      <c r="C22" s="129" t="s">
        <v>36</v>
      </c>
      <c r="D22" s="98"/>
      <c r="E22" s="215">
        <v>0.19220847939678551</v>
      </c>
      <c r="F22" s="215">
        <v>0.22450380369501802</v>
      </c>
      <c r="G22" s="215">
        <v>0.20152630355620982</v>
      </c>
      <c r="H22" s="215">
        <v>0.15325867935123708</v>
      </c>
      <c r="I22" s="215">
        <v>0.16423736495080482</v>
      </c>
      <c r="J22" s="215">
        <v>0.12092910781859653</v>
      </c>
      <c r="K22" s="150">
        <v>0.15720254619892879</v>
      </c>
      <c r="L22" s="150">
        <v>0.12507298918797524</v>
      </c>
      <c r="M22" s="150">
        <v>0.19584163572825883</v>
      </c>
      <c r="N22" s="215">
        <v>0.12442701756099603</v>
      </c>
      <c r="O22" s="215">
        <v>0.13057675122018286</v>
      </c>
      <c r="P22" s="215">
        <v>0.13121519424766412</v>
      </c>
    </row>
    <row r="23" spans="2:16" hidden="1">
      <c r="B23" s="128">
        <v>7</v>
      </c>
      <c r="C23" s="129" t="s">
        <v>37</v>
      </c>
      <c r="D23" s="98"/>
      <c r="E23" s="215">
        <v>0.12723679354231901</v>
      </c>
      <c r="F23" s="215">
        <v>0.14546929200668812</v>
      </c>
      <c r="G23" s="215">
        <v>0.12223884493353147</v>
      </c>
      <c r="H23" s="215">
        <v>0.11179849247885192</v>
      </c>
      <c r="I23" s="215">
        <v>0.1138951312960358</v>
      </c>
      <c r="J23" s="215">
        <v>8.6115641396834711E-2</v>
      </c>
      <c r="K23" s="150">
        <v>0.11419978486283176</v>
      </c>
      <c r="L23" s="150">
        <v>0.11678991630027981</v>
      </c>
      <c r="M23" s="150">
        <v>0.13931337828878215</v>
      </c>
      <c r="N23" s="215">
        <v>0.10108972582533993</v>
      </c>
      <c r="O23" s="215">
        <v>0.14328136599851521</v>
      </c>
      <c r="P23" s="215">
        <v>0.15447063467282507</v>
      </c>
    </row>
    <row r="24" spans="2:16" hidden="1">
      <c r="B24" s="128">
        <v>8</v>
      </c>
      <c r="C24" s="129" t="s">
        <v>38</v>
      </c>
      <c r="D24" s="98"/>
      <c r="E24" s="215">
        <v>0.17680767908950679</v>
      </c>
      <c r="F24" s="215">
        <v>0.17769021118164743</v>
      </c>
      <c r="G24" s="215">
        <v>0.15558868475022869</v>
      </c>
      <c r="H24" s="215">
        <v>0.13070874333812138</v>
      </c>
      <c r="I24" s="215">
        <v>0.1298194259598407</v>
      </c>
      <c r="J24" s="215">
        <v>0.1277042812936231</v>
      </c>
      <c r="K24" s="150">
        <v>0.11441578067104421</v>
      </c>
      <c r="L24" s="150">
        <v>0.12787833703092308</v>
      </c>
      <c r="M24" s="150">
        <v>0.17153017599039047</v>
      </c>
      <c r="N24" s="215">
        <v>0.10441676540855414</v>
      </c>
      <c r="O24" s="215">
        <v>0.10730063337919742</v>
      </c>
      <c r="P24" s="215">
        <v>0.10388402542822897</v>
      </c>
    </row>
    <row r="25" spans="2:16" hidden="1">
      <c r="B25" s="128">
        <v>9</v>
      </c>
      <c r="C25" s="129" t="s">
        <v>39</v>
      </c>
      <c r="D25" s="98"/>
      <c r="E25" s="215">
        <v>0.10312867825338942</v>
      </c>
      <c r="F25" s="215">
        <v>0.10164302924939762</v>
      </c>
      <c r="G25" s="215">
        <v>0.10087281412421543</v>
      </c>
      <c r="H25" s="215">
        <v>0.10732107564496038</v>
      </c>
      <c r="I25" s="215">
        <v>0.11471079236316899</v>
      </c>
      <c r="J25" s="215">
        <v>9.7546692018695966E-2</v>
      </c>
      <c r="K25" s="150">
        <v>9.8662101539211802E-2</v>
      </c>
      <c r="L25" s="150">
        <v>9.1130436726664585E-2</v>
      </c>
      <c r="M25" s="150">
        <v>8.4010913157856207E-2</v>
      </c>
      <c r="N25" s="215">
        <v>0.1120021216806304</v>
      </c>
      <c r="O25" s="215">
        <v>0.11827681257822824</v>
      </c>
      <c r="P25" s="215">
        <v>0.11091598874376304</v>
      </c>
    </row>
    <row r="26" spans="2:16" hidden="1">
      <c r="B26" s="128">
        <v>10</v>
      </c>
      <c r="C26" s="129" t="s">
        <v>40</v>
      </c>
      <c r="D26" s="98"/>
      <c r="E26" s="215">
        <v>0.17173209184213312</v>
      </c>
      <c r="F26" s="215">
        <v>0.15592855716650458</v>
      </c>
      <c r="G26" s="215">
        <v>0.14804998106777736</v>
      </c>
      <c r="H26" s="215">
        <v>0.11003978075609551</v>
      </c>
      <c r="I26" s="215">
        <v>0.14449414299088315</v>
      </c>
      <c r="J26" s="215">
        <v>0.1324536854839885</v>
      </c>
      <c r="K26" s="150">
        <v>0.12450648723000855</v>
      </c>
      <c r="L26" s="150">
        <v>0.13450166339735437</v>
      </c>
      <c r="M26" s="150">
        <v>0.10991620886743245</v>
      </c>
      <c r="N26" s="215">
        <v>0.11169698687585164</v>
      </c>
      <c r="O26" s="215">
        <v>0.1247463395546496</v>
      </c>
      <c r="P26" s="215">
        <v>0.12679584394043933</v>
      </c>
    </row>
    <row r="27" spans="2:16" hidden="1">
      <c r="B27" s="128">
        <v>11</v>
      </c>
      <c r="C27" s="129" t="s">
        <v>41</v>
      </c>
      <c r="D27" s="98"/>
      <c r="E27" s="215">
        <v>0.10697513440024538</v>
      </c>
      <c r="F27" s="215">
        <v>8.9442446182888838E-2</v>
      </c>
      <c r="G27" s="215">
        <v>9.6589894803320531E-2</v>
      </c>
      <c r="H27" s="215">
        <v>9.4496328841918914E-2</v>
      </c>
      <c r="I27" s="215">
        <v>0.10955889478307351</v>
      </c>
      <c r="J27" s="215">
        <v>0.12241565780044519</v>
      </c>
      <c r="K27" s="150">
        <v>0.13222250246968073</v>
      </c>
      <c r="L27" s="150">
        <v>9.7697099967783904E-2</v>
      </c>
      <c r="M27" s="150">
        <v>0.1311363918859331</v>
      </c>
      <c r="N27" s="215">
        <v>9.7729117925412071E-2</v>
      </c>
      <c r="O27" s="215">
        <v>8.268084095131692E-2</v>
      </c>
      <c r="P27" s="215">
        <v>0.10907741972698323</v>
      </c>
    </row>
    <row r="28" spans="2:16" hidden="1">
      <c r="B28" s="128">
        <v>12</v>
      </c>
      <c r="C28" s="129" t="s">
        <v>42</v>
      </c>
      <c r="D28" s="98"/>
      <c r="E28" s="215">
        <v>6.0069569179276444E-2</v>
      </c>
      <c r="F28" s="215">
        <v>6.6807588165916379E-2</v>
      </c>
      <c r="G28" s="215">
        <v>4.9243467014330758E-2</v>
      </c>
      <c r="H28" s="215">
        <v>5.765929185786476E-2</v>
      </c>
      <c r="I28" s="215">
        <v>4.4469009750557821E-2</v>
      </c>
      <c r="J28" s="215">
        <v>2.7509170800798111E-2</v>
      </c>
      <c r="K28" s="150">
        <v>4.9054138898977702E-2</v>
      </c>
      <c r="L28" s="150">
        <v>4.0956155176098061E-2</v>
      </c>
      <c r="M28" s="150">
        <v>5.598766654711497E-2</v>
      </c>
      <c r="N28" s="215">
        <v>4.7910493343128108E-2</v>
      </c>
      <c r="O28" s="215">
        <v>6.1319168425536551E-2</v>
      </c>
      <c r="P28" s="215">
        <v>4.2902651827240741E-2</v>
      </c>
    </row>
    <row r="29" spans="2:16" hidden="1">
      <c r="B29" s="128">
        <v>13</v>
      </c>
      <c r="C29" s="129" t="s">
        <v>43</v>
      </c>
      <c r="D29" s="98"/>
      <c r="E29" s="215">
        <v>0.10787905884982954</v>
      </c>
      <c r="F29" s="215">
        <v>0.11534289352639066</v>
      </c>
      <c r="G29" s="215">
        <v>0.1191462984245342</v>
      </c>
      <c r="H29" s="215">
        <v>0.17017149012920427</v>
      </c>
      <c r="I29" s="215">
        <v>0.17209562934453626</v>
      </c>
      <c r="J29" s="215">
        <v>0.12811686821584597</v>
      </c>
      <c r="K29" s="150">
        <v>0.14414334632187981</v>
      </c>
      <c r="L29" s="150">
        <v>0.11690790550032062</v>
      </c>
      <c r="M29" s="150">
        <v>0.12984311563330159</v>
      </c>
      <c r="N29" s="215">
        <v>0.100937055389295</v>
      </c>
      <c r="O29" s="215">
        <v>0.19313768105781232</v>
      </c>
      <c r="P29" s="215">
        <v>0.17826790727913558</v>
      </c>
    </row>
    <row r="30" spans="2:16" hidden="1">
      <c r="B30" s="128">
        <v>14</v>
      </c>
      <c r="C30" s="129" t="s">
        <v>44</v>
      </c>
      <c r="D30" s="98"/>
      <c r="E30" s="215">
        <v>0.11816180550489173</v>
      </c>
      <c r="F30" s="215">
        <v>0.11292745979416392</v>
      </c>
      <c r="G30" s="215">
        <v>0.10654693913465722</v>
      </c>
      <c r="H30" s="215">
        <v>9.2615501904626613E-2</v>
      </c>
      <c r="I30" s="215">
        <v>8.7851611273610491E-2</v>
      </c>
      <c r="J30" s="215">
        <v>0.11313826452534886</v>
      </c>
      <c r="K30" s="150">
        <v>0.11619956520651049</v>
      </c>
      <c r="L30" s="150">
        <v>0.11259035569327379</v>
      </c>
      <c r="M30" s="150">
        <v>0.13553346576669931</v>
      </c>
      <c r="N30" s="215">
        <v>0.11332945317933311</v>
      </c>
      <c r="O30" s="215">
        <v>8.6735572826913479E-2</v>
      </c>
      <c r="P30" s="215">
        <v>0.13022524986216119</v>
      </c>
    </row>
    <row r="31" spans="2:16" hidden="1">
      <c r="B31" s="128">
        <v>15</v>
      </c>
      <c r="C31" s="129" t="s">
        <v>45</v>
      </c>
      <c r="D31" s="98"/>
      <c r="E31" s="215">
        <v>0.12277025686875043</v>
      </c>
      <c r="F31" s="215">
        <v>0.11391057841834301</v>
      </c>
      <c r="G31" s="215">
        <v>6.401733217744468E-2</v>
      </c>
      <c r="H31" s="215">
        <v>8.8406211368110776E-2</v>
      </c>
      <c r="I31" s="215">
        <v>7.7763678157047045E-2</v>
      </c>
      <c r="J31" s="215">
        <v>7.7932480024003492E-2</v>
      </c>
      <c r="K31" s="150">
        <v>7.7257066838034044E-2</v>
      </c>
      <c r="L31" s="150">
        <v>0.10509201871740644</v>
      </c>
      <c r="M31" s="150">
        <v>9.9448651667064028E-2</v>
      </c>
      <c r="N31" s="215">
        <v>9.172867920502685E-2</v>
      </c>
      <c r="O31" s="215">
        <v>0.1071747159230962</v>
      </c>
      <c r="P31" s="215">
        <v>0.11103070997576796</v>
      </c>
    </row>
    <row r="32" spans="2:16" hidden="1">
      <c r="B32" s="128">
        <v>16</v>
      </c>
      <c r="C32" s="129" t="s">
        <v>46</v>
      </c>
      <c r="D32" s="98"/>
      <c r="E32" s="215">
        <v>0.14499888748376993</v>
      </c>
      <c r="F32" s="215">
        <v>0.11214099143061847</v>
      </c>
      <c r="G32" s="215">
        <v>0.10308082146181072</v>
      </c>
      <c r="H32" s="215">
        <v>0.11126413571799942</v>
      </c>
      <c r="I32" s="215">
        <v>0.11272824174951583</v>
      </c>
      <c r="J32" s="215">
        <v>9.314828830068507E-2</v>
      </c>
      <c r="K32" s="150">
        <v>0.12461453442508152</v>
      </c>
      <c r="L32" s="150">
        <v>0.13478367247074174</v>
      </c>
      <c r="M32" s="150">
        <v>9.3605278183086976E-2</v>
      </c>
      <c r="N32" s="215">
        <v>0.10579317524028918</v>
      </c>
      <c r="O32" s="215">
        <v>9.4220308622701351E-2</v>
      </c>
      <c r="P32" s="215">
        <v>0.10182750401031437</v>
      </c>
    </row>
    <row r="33" spans="2:16" hidden="1">
      <c r="B33" s="128">
        <v>17</v>
      </c>
      <c r="C33" s="129" t="s">
        <v>47</v>
      </c>
      <c r="D33" s="98"/>
      <c r="E33" s="215">
        <v>0.14902452302277591</v>
      </c>
      <c r="F33" s="215">
        <v>0.11609010098296052</v>
      </c>
      <c r="G33" s="215">
        <v>0.11579270687940357</v>
      </c>
      <c r="H33" s="215">
        <v>0.10841791709197647</v>
      </c>
      <c r="I33" s="215">
        <v>0.12463958307278238</v>
      </c>
      <c r="J33" s="215">
        <v>9.1849605068027723E-2</v>
      </c>
      <c r="K33" s="150">
        <v>9.6600553553400706E-2</v>
      </c>
      <c r="L33" s="150">
        <v>9.4405024250019801E-2</v>
      </c>
      <c r="M33" s="150">
        <v>0.10187842159012908</v>
      </c>
      <c r="N33" s="215">
        <v>9.4319260573670446E-2</v>
      </c>
      <c r="O33" s="215">
        <v>0.10243340935496364</v>
      </c>
      <c r="P33" s="215">
        <v>9.2486135748098747E-2</v>
      </c>
    </row>
    <row r="34" spans="2:16" hidden="1">
      <c r="B34" s="128">
        <v>18</v>
      </c>
      <c r="C34" s="129" t="s">
        <v>48</v>
      </c>
      <c r="D34" s="98"/>
      <c r="E34" s="215">
        <v>0.11266552060586349</v>
      </c>
      <c r="F34" s="215">
        <v>0.15654408462651564</v>
      </c>
      <c r="G34" s="215">
        <v>0.12639252407094195</v>
      </c>
      <c r="H34" s="215">
        <v>0.10618523304003961</v>
      </c>
      <c r="I34" s="215">
        <v>0.15763580111244485</v>
      </c>
      <c r="J34" s="215">
        <v>0.12495643236963225</v>
      </c>
      <c r="K34" s="150">
        <v>8.7233745111343727E-2</v>
      </c>
      <c r="L34" s="150">
        <v>0.12368065593971421</v>
      </c>
      <c r="M34" s="150">
        <v>0.14409904858791026</v>
      </c>
      <c r="N34" s="215">
        <v>8.9243117185290335E-2</v>
      </c>
      <c r="O34" s="215">
        <v>9.6604523719980656E-2</v>
      </c>
      <c r="P34" s="215">
        <v>0.10289745341729609</v>
      </c>
    </row>
    <row r="35" spans="2:16">
      <c r="B35" s="128">
        <v>19</v>
      </c>
      <c r="C35" s="129" t="s">
        <v>49</v>
      </c>
      <c r="D35" s="98"/>
      <c r="E35" s="215">
        <v>0.10470084805103867</v>
      </c>
      <c r="F35" s="215">
        <v>9.4335033935889323E-2</v>
      </c>
      <c r="G35" s="215">
        <v>0.10611163022653843</v>
      </c>
      <c r="H35" s="215">
        <v>0.11280774922642271</v>
      </c>
      <c r="I35" s="215">
        <v>0.11795047740007948</v>
      </c>
      <c r="J35" s="215">
        <v>9.2330927923430312E-2</v>
      </c>
      <c r="K35" s="150">
        <v>9.4398718521756242E-2</v>
      </c>
      <c r="L35" s="150">
        <v>0.12639259061212968</v>
      </c>
      <c r="M35" s="150">
        <v>0.10400996735990706</v>
      </c>
      <c r="N35" s="215">
        <v>0.11575350853939656</v>
      </c>
      <c r="O35" s="215">
        <v>6.9165020147586187E-2</v>
      </c>
      <c r="P35" s="215">
        <v>9.7509681703533399E-2</v>
      </c>
    </row>
    <row r="36" spans="2:16" hidden="1">
      <c r="B36" s="128">
        <v>20</v>
      </c>
      <c r="C36" s="129" t="s">
        <v>50</v>
      </c>
      <c r="D36" s="98"/>
      <c r="E36" s="215">
        <v>0.12591751970685222</v>
      </c>
      <c r="F36" s="215">
        <v>0.11547538588398437</v>
      </c>
      <c r="G36" s="215">
        <v>9.6497716869580696E-2</v>
      </c>
      <c r="H36" s="215">
        <v>0.10580408551877471</v>
      </c>
      <c r="I36" s="215">
        <v>9.94303524392562E-2</v>
      </c>
      <c r="J36" s="215">
        <v>7.3165895660258801E-2</v>
      </c>
      <c r="K36" s="150">
        <v>0.14386118860567729</v>
      </c>
      <c r="L36" s="150">
        <v>8.6462640992260406E-2</v>
      </c>
      <c r="M36" s="150">
        <v>9.1002672889403141E-2</v>
      </c>
      <c r="N36" s="215">
        <v>0.10723999151370329</v>
      </c>
      <c r="O36" s="215">
        <v>7.8212449056046865E-2</v>
      </c>
      <c r="P36" s="215">
        <v>9.6040398319882953E-2</v>
      </c>
    </row>
    <row r="37" spans="2:16" hidden="1">
      <c r="B37" s="128">
        <v>21</v>
      </c>
      <c r="C37" s="129" t="s">
        <v>51</v>
      </c>
      <c r="D37" s="98"/>
      <c r="E37" s="215">
        <v>0.13954894691046535</v>
      </c>
      <c r="F37" s="215">
        <v>0.12336233594981204</v>
      </c>
      <c r="G37" s="215">
        <v>0.10129734924321294</v>
      </c>
      <c r="H37" s="215">
        <v>0.12280301655194026</v>
      </c>
      <c r="I37" s="215">
        <v>0.12584554828341751</v>
      </c>
      <c r="J37" s="215">
        <v>0.11391653645993528</v>
      </c>
      <c r="K37" s="150">
        <v>0.11520474583333801</v>
      </c>
      <c r="L37" s="150">
        <v>0.14401286385952469</v>
      </c>
      <c r="M37" s="150">
        <v>0.14504169308139925</v>
      </c>
      <c r="N37" s="215">
        <v>9.9187395022984445E-2</v>
      </c>
      <c r="O37" s="215">
        <v>9.1619190110355103E-2</v>
      </c>
      <c r="P37" s="215">
        <v>0.10435832038476257</v>
      </c>
    </row>
    <row r="38" spans="2:16" hidden="1">
      <c r="B38" s="128">
        <v>22</v>
      </c>
      <c r="C38" s="129" t="s">
        <v>52</v>
      </c>
      <c r="D38" s="98"/>
      <c r="E38" s="215">
        <v>0.14893274039186002</v>
      </c>
      <c r="F38" s="215">
        <v>0.1478149772060745</v>
      </c>
      <c r="G38" s="215">
        <v>0.14438858474339966</v>
      </c>
      <c r="H38" s="215">
        <v>0.15420503114222961</v>
      </c>
      <c r="I38" s="215">
        <v>0.1379510770561175</v>
      </c>
      <c r="J38" s="215">
        <v>0.12639910007633282</v>
      </c>
      <c r="K38" s="150">
        <v>0.13227670240331091</v>
      </c>
      <c r="L38" s="150">
        <v>0.11312731367033807</v>
      </c>
      <c r="M38" s="150">
        <v>0.12668280730730822</v>
      </c>
      <c r="N38" s="215">
        <v>0.10662288898608847</v>
      </c>
      <c r="O38" s="215">
        <v>0.12523160288249183</v>
      </c>
      <c r="P38" s="215">
        <v>0.10208585784642031</v>
      </c>
    </row>
    <row r="39" spans="2:16" hidden="1">
      <c r="B39" s="128">
        <v>23</v>
      </c>
      <c r="C39" s="129" t="s">
        <v>53</v>
      </c>
      <c r="D39" s="98"/>
      <c r="E39" s="215">
        <v>0.12838746772548765</v>
      </c>
      <c r="F39" s="215">
        <v>0.13685527910756393</v>
      </c>
      <c r="G39" s="215">
        <v>0.1335150708720019</v>
      </c>
      <c r="H39" s="215">
        <v>0.12367433360286798</v>
      </c>
      <c r="I39" s="215">
        <v>0.16497725379637343</v>
      </c>
      <c r="J39" s="215">
        <v>0.12307783841672841</v>
      </c>
      <c r="K39" s="150">
        <v>0.12144714759726866</v>
      </c>
      <c r="L39" s="150">
        <v>0.12021866040790861</v>
      </c>
      <c r="M39" s="150">
        <v>0.11755942898952591</v>
      </c>
      <c r="N39" s="215">
        <v>0.10998804381874253</v>
      </c>
      <c r="O39" s="215">
        <v>0.1244564019900036</v>
      </c>
      <c r="P39" s="215">
        <v>9.2471486387049301E-2</v>
      </c>
    </row>
    <row r="40" spans="2:16" hidden="1">
      <c r="B40" s="128">
        <v>24</v>
      </c>
      <c r="C40" s="129" t="s">
        <v>54</v>
      </c>
      <c r="D40" s="98"/>
      <c r="E40" s="215">
        <v>7.2806837255506462E-2</v>
      </c>
      <c r="F40" s="215">
        <v>9.2058279717862512E-2</v>
      </c>
      <c r="G40" s="215">
        <v>8.7620516443655608E-2</v>
      </c>
      <c r="H40" s="215">
        <v>6.5034350807192901E-2</v>
      </c>
      <c r="I40" s="215">
        <v>9.0888667052407807E-2</v>
      </c>
      <c r="J40" s="215">
        <v>0.11246896959280199</v>
      </c>
      <c r="K40" s="150">
        <v>0.11273892048252299</v>
      </c>
      <c r="L40" s="150">
        <v>7.3094471261491975E-2</v>
      </c>
      <c r="M40" s="150">
        <v>0.10992566783980236</v>
      </c>
      <c r="N40" s="215">
        <v>6.9126217190293979E-2</v>
      </c>
      <c r="O40" s="215">
        <v>7.5282970577327885E-2</v>
      </c>
      <c r="P40" s="215">
        <v>0.10411110393230148</v>
      </c>
    </row>
    <row r="41" spans="2:16" hidden="1">
      <c r="B41" s="128">
        <v>25</v>
      </c>
      <c r="C41" s="129" t="s">
        <v>55</v>
      </c>
      <c r="D41" s="98"/>
      <c r="E41" s="215">
        <v>0.1330320691597755</v>
      </c>
      <c r="F41" s="215">
        <v>0.10181844454579526</v>
      </c>
      <c r="G41" s="215">
        <v>0.12523707210970969</v>
      </c>
      <c r="H41" s="215">
        <v>0.11930039436870987</v>
      </c>
      <c r="I41" s="215">
        <v>0.10492657867220294</v>
      </c>
      <c r="J41" s="215">
        <v>9.8777156318025694E-2</v>
      </c>
      <c r="K41" s="150">
        <v>8.9904255231266161E-2</v>
      </c>
      <c r="L41" s="150">
        <v>7.4012694837603338E-2</v>
      </c>
      <c r="M41" s="150">
        <v>7.653054069404612E-2</v>
      </c>
      <c r="N41" s="215">
        <v>6.0674869523696329E-2</v>
      </c>
      <c r="O41" s="215">
        <v>4.7315319142480008E-2</v>
      </c>
      <c r="P41" s="215">
        <v>5.4939958724112926E-2</v>
      </c>
    </row>
    <row r="42" spans="2:16" hidden="1">
      <c r="B42" s="128">
        <v>26</v>
      </c>
      <c r="C42" s="129" t="s">
        <v>56</v>
      </c>
      <c r="D42" s="98"/>
      <c r="E42" s="215">
        <v>0.12904884041291528</v>
      </c>
      <c r="F42" s="215">
        <v>0.142972189412649</v>
      </c>
      <c r="G42" s="215">
        <v>0.17636249941480575</v>
      </c>
      <c r="H42" s="215">
        <v>0.16640093435323317</v>
      </c>
      <c r="I42" s="215">
        <v>0.12799452345264678</v>
      </c>
      <c r="J42" s="215">
        <v>9.3211352987260826E-2</v>
      </c>
      <c r="K42" s="150">
        <v>0.10647960375853097</v>
      </c>
      <c r="L42" s="150">
        <v>0.11679392799079334</v>
      </c>
      <c r="M42" s="150">
        <v>0.12154269086025266</v>
      </c>
      <c r="N42" s="215">
        <v>7.4747540207603103E-2</v>
      </c>
      <c r="O42" s="215">
        <v>9.2961274768326677E-2</v>
      </c>
      <c r="P42" s="215">
        <v>0.11799100758448008</v>
      </c>
    </row>
    <row r="43" spans="2:16" hidden="1">
      <c r="B43" s="128">
        <v>27</v>
      </c>
      <c r="C43" s="129" t="s">
        <v>57</v>
      </c>
      <c r="D43" s="98"/>
      <c r="E43" s="215">
        <v>0.18574836490233884</v>
      </c>
      <c r="F43" s="215">
        <v>0.16303275253788238</v>
      </c>
      <c r="G43" s="215">
        <v>0.10732916414003753</v>
      </c>
      <c r="H43" s="215">
        <v>0.1235574707145901</v>
      </c>
      <c r="I43" s="215">
        <v>9.8952464770330359E-2</v>
      </c>
      <c r="J43" s="215">
        <v>9.9537670800639216E-2</v>
      </c>
      <c r="K43" s="150">
        <v>0.11208470687091979</v>
      </c>
      <c r="L43" s="150">
        <v>9.9307861269966963E-2</v>
      </c>
      <c r="M43" s="150">
        <v>0.12829834298731838</v>
      </c>
      <c r="N43" s="215">
        <v>8.617814539257658E-2</v>
      </c>
      <c r="O43" s="215">
        <v>7.2475379679724103E-2</v>
      </c>
      <c r="P43" s="215">
        <v>9.3221146391629317E-2</v>
      </c>
    </row>
    <row r="44" spans="2:16">
      <c r="B44" s="128">
        <v>28</v>
      </c>
      <c r="C44" s="129" t="s">
        <v>58</v>
      </c>
      <c r="D44" s="98"/>
      <c r="E44" s="215">
        <v>0.11892899915177002</v>
      </c>
      <c r="F44" s="215">
        <v>0.1233298676700801</v>
      </c>
      <c r="G44" s="215">
        <v>0.10093064793347487</v>
      </c>
      <c r="H44" s="215">
        <v>0.11321456701976355</v>
      </c>
      <c r="I44" s="215">
        <v>9.7090109049167789E-2</v>
      </c>
      <c r="J44" s="215">
        <v>8.8556810751401663E-2</v>
      </c>
      <c r="K44" s="150">
        <v>6.9977812485336799E-2</v>
      </c>
      <c r="L44" s="150">
        <v>8.0761166374097915E-2</v>
      </c>
      <c r="M44" s="150">
        <v>8.3367995015508622E-2</v>
      </c>
      <c r="N44" s="215">
        <v>8.6182999395432114E-2</v>
      </c>
      <c r="O44" s="215">
        <v>9.4822730663256763E-2</v>
      </c>
      <c r="P44" s="215">
        <v>6.8282095224527245E-2</v>
      </c>
    </row>
    <row r="45" spans="2:16" hidden="1">
      <c r="B45" s="128">
        <v>29</v>
      </c>
      <c r="C45" s="129" t="s">
        <v>59</v>
      </c>
      <c r="D45" s="98"/>
      <c r="E45" s="215">
        <v>0.14848006339624401</v>
      </c>
      <c r="F45" s="215">
        <v>0.14658683444963128</v>
      </c>
      <c r="G45" s="215">
        <v>0.17387736013424912</v>
      </c>
      <c r="H45" s="215">
        <v>0.14240004550658067</v>
      </c>
      <c r="I45" s="215">
        <v>9.3413703985066029E-2</v>
      </c>
      <c r="J45" s="215">
        <v>0.10728379679211238</v>
      </c>
      <c r="K45" s="150">
        <v>0.12748208316554205</v>
      </c>
      <c r="L45" s="150">
        <v>0.10091038539010465</v>
      </c>
      <c r="M45" s="150">
        <v>0.12031917127458529</v>
      </c>
      <c r="N45" s="215">
        <v>0.10466774666118918</v>
      </c>
      <c r="O45" s="215">
        <v>0.10636724683833891</v>
      </c>
      <c r="P45" s="215">
        <v>0.12718982556502037</v>
      </c>
    </row>
    <row r="46" spans="2:16" hidden="1">
      <c r="B46" s="128">
        <v>30</v>
      </c>
      <c r="C46" s="129" t="s">
        <v>60</v>
      </c>
      <c r="D46" s="98"/>
      <c r="E46" s="215">
        <v>0.10290913762023576</v>
      </c>
      <c r="F46" s="215">
        <v>0.15382357186764564</v>
      </c>
      <c r="G46" s="215">
        <v>0.10754743220423164</v>
      </c>
      <c r="H46" s="215">
        <v>0.13692723317661917</v>
      </c>
      <c r="I46" s="215">
        <v>0.10930470389308779</v>
      </c>
      <c r="J46" s="215">
        <v>0.10263757406661939</v>
      </c>
      <c r="K46" s="150">
        <v>0.11550764058886134</v>
      </c>
      <c r="L46" s="150">
        <v>7.9177231671715032E-2</v>
      </c>
      <c r="M46" s="150">
        <v>0.10236019708507046</v>
      </c>
      <c r="N46" s="215">
        <v>0.10045239450421725</v>
      </c>
      <c r="O46" s="215">
        <v>8.8339811749137354E-2</v>
      </c>
      <c r="P46" s="215">
        <v>0.10104460993364182</v>
      </c>
    </row>
    <row r="47" spans="2:16" hidden="1">
      <c r="B47" s="128">
        <v>31</v>
      </c>
      <c r="C47" s="129" t="s">
        <v>61</v>
      </c>
      <c r="D47" s="98"/>
      <c r="E47" s="215">
        <v>0.14866261650042958</v>
      </c>
      <c r="F47" s="215">
        <v>0.1450121132202766</v>
      </c>
      <c r="G47" s="215">
        <v>0.13569796335567552</v>
      </c>
      <c r="H47" s="215">
        <v>9.6009466746290753E-2</v>
      </c>
      <c r="I47" s="215">
        <v>0.13114870572260862</v>
      </c>
      <c r="J47" s="215">
        <v>0.13118987398312704</v>
      </c>
      <c r="K47" s="150">
        <v>0.11762094267886117</v>
      </c>
      <c r="L47" s="150">
        <v>0.1052261242243971</v>
      </c>
      <c r="M47" s="150">
        <v>0.10550946086689081</v>
      </c>
      <c r="N47" s="215">
        <v>7.3298153034300789E-2</v>
      </c>
      <c r="O47" s="215">
        <v>8.0445018132644902E-2</v>
      </c>
      <c r="P47" s="215">
        <v>8.5645842227598315E-2</v>
      </c>
    </row>
    <row r="48" spans="2:16" hidden="1">
      <c r="B48" s="128">
        <v>32</v>
      </c>
      <c r="C48" s="129" t="s">
        <v>62</v>
      </c>
      <c r="D48" s="98"/>
      <c r="E48" s="215">
        <v>0.12030184611238377</v>
      </c>
      <c r="F48" s="215">
        <v>0.15672898770422772</v>
      </c>
      <c r="G48" s="215">
        <v>0.13135191522849143</v>
      </c>
      <c r="H48" s="215">
        <v>0.10134355976293277</v>
      </c>
      <c r="I48" s="215">
        <v>0.12907956447752522</v>
      </c>
      <c r="J48" s="215">
        <v>0.10421191989979547</v>
      </c>
      <c r="K48" s="150">
        <v>7.4652245345016424E-2</v>
      </c>
      <c r="L48" s="150">
        <v>8.0157250632185317E-2</v>
      </c>
      <c r="M48" s="150">
        <v>0.11387814604643318</v>
      </c>
      <c r="N48" s="215">
        <v>8.2642603060336453E-2</v>
      </c>
      <c r="O48" s="215">
        <v>9.5303607025537571E-2</v>
      </c>
      <c r="P48" s="215">
        <v>5.5779307194652211E-2</v>
      </c>
    </row>
    <row r="49" spans="2:16">
      <c r="B49" s="96"/>
      <c r="C49" s="96"/>
      <c r="D49" s="98"/>
      <c r="E49" s="214"/>
      <c r="F49" s="214"/>
      <c r="G49" s="214"/>
      <c r="H49" s="214"/>
      <c r="I49" s="214"/>
      <c r="J49" s="214"/>
      <c r="K49" s="214"/>
      <c r="L49" s="214"/>
      <c r="M49" s="214"/>
      <c r="N49" s="213"/>
      <c r="O49" s="214"/>
      <c r="P49" s="214"/>
    </row>
    <row r="50" spans="2:16">
      <c r="B50" s="96"/>
      <c r="C50" s="96"/>
      <c r="D50" s="98"/>
      <c r="E50" s="124"/>
      <c r="F50" s="124"/>
      <c r="G50" s="124"/>
      <c r="H50" s="124"/>
      <c r="I50" s="124"/>
      <c r="J50" s="124"/>
      <c r="K50" s="124"/>
      <c r="L50" s="124"/>
      <c r="M50" s="124"/>
      <c r="O50" s="124"/>
      <c r="P50" s="124"/>
    </row>
    <row r="51" spans="2:16">
      <c r="B51" s="96"/>
      <c r="C51" s="96"/>
      <c r="D51" s="98"/>
      <c r="E51" s="124"/>
      <c r="F51" s="124"/>
      <c r="G51" s="124"/>
      <c r="H51" s="124"/>
      <c r="I51" s="124"/>
      <c r="J51" s="124"/>
      <c r="K51" s="124"/>
      <c r="L51" s="124"/>
      <c r="M51" s="124"/>
      <c r="O51" s="124"/>
      <c r="P51" s="124"/>
    </row>
    <row r="52" spans="2:16">
      <c r="B52" s="96"/>
      <c r="C52" s="96"/>
      <c r="D52" s="98"/>
      <c r="E52" s="127" t="str">
        <f t="shared" ref="E52:P52" si="1">E8</f>
        <v>Crimes</v>
      </c>
      <c r="F52" s="127" t="str">
        <f t="shared" si="1"/>
        <v>Crimes</v>
      </c>
      <c r="G52" s="127" t="str">
        <f t="shared" si="1"/>
        <v>Crimes</v>
      </c>
      <c r="H52" s="127" t="str">
        <f t="shared" si="1"/>
        <v>Crimes</v>
      </c>
      <c r="I52" s="127" t="str">
        <f t="shared" si="1"/>
        <v>Crimes</v>
      </c>
      <c r="J52" s="127" t="str">
        <f t="shared" si="1"/>
        <v>Crimes</v>
      </c>
      <c r="K52" s="127" t="str">
        <f t="shared" si="1"/>
        <v>Crimes</v>
      </c>
      <c r="L52" s="127" t="str">
        <f t="shared" si="1"/>
        <v>Crimes</v>
      </c>
      <c r="M52" s="127" t="str">
        <f t="shared" si="1"/>
        <v>Crimes</v>
      </c>
      <c r="N52" s="127" t="str">
        <f t="shared" si="1"/>
        <v>Crimes</v>
      </c>
      <c r="O52" s="127" t="str">
        <f t="shared" si="1"/>
        <v>Crimes</v>
      </c>
      <c r="P52" s="127" t="str">
        <f t="shared" si="1"/>
        <v>Crimes</v>
      </c>
    </row>
    <row r="53" spans="2:16">
      <c r="B53" s="96"/>
      <c r="C53" s="96"/>
      <c r="D53" s="98"/>
      <c r="E53" s="127" t="str">
        <f t="shared" ref="E53:P53" si="2">E10</f>
        <v># Reports</v>
      </c>
      <c r="F53" s="127" t="str">
        <f t="shared" si="2"/>
        <v># Reports</v>
      </c>
      <c r="G53" s="127" t="str">
        <f t="shared" si="2"/>
        <v># Reports</v>
      </c>
      <c r="H53" s="127" t="str">
        <f t="shared" si="2"/>
        <v># Reports</v>
      </c>
      <c r="I53" s="127" t="str">
        <f t="shared" si="2"/>
        <v># Reports</v>
      </c>
      <c r="J53" s="127" t="str">
        <f t="shared" si="2"/>
        <v># Reports</v>
      </c>
      <c r="K53" s="127" t="str">
        <f t="shared" si="2"/>
        <v># Reports</v>
      </c>
      <c r="L53" s="127" t="str">
        <f t="shared" si="2"/>
        <v># Reports</v>
      </c>
      <c r="M53" s="127" t="str">
        <f t="shared" si="2"/>
        <v># Reports</v>
      </c>
      <c r="N53" s="127" t="str">
        <f t="shared" si="2"/>
        <v># Reports</v>
      </c>
      <c r="O53" s="127" t="str">
        <f t="shared" si="2"/>
        <v># Reports</v>
      </c>
      <c r="P53" s="127" t="str">
        <f t="shared" si="2"/>
        <v># Reports</v>
      </c>
    </row>
    <row r="54" spans="2:16">
      <c r="B54" s="128" t="s">
        <v>63</v>
      </c>
      <c r="C54" s="128" t="s">
        <v>64</v>
      </c>
      <c r="D54" s="98"/>
      <c r="E54" s="149">
        <v>0.1279267756098327</v>
      </c>
      <c r="F54" s="149">
        <v>0.12227960463166587</v>
      </c>
      <c r="G54" s="149">
        <v>9.888643073039341E-2</v>
      </c>
      <c r="H54" s="149">
        <v>0.10679066528301422</v>
      </c>
      <c r="I54" s="149">
        <v>0.10543493874570725</v>
      </c>
      <c r="J54" s="149">
        <v>9.746470803353631E-2</v>
      </c>
      <c r="K54" s="149">
        <v>0.10352779249621299</v>
      </c>
      <c r="L54" s="149">
        <v>0.10587127203225419</v>
      </c>
      <c r="M54" s="149">
        <v>0.11011263843374265</v>
      </c>
      <c r="N54" s="149">
        <v>0.10066893028717218</v>
      </c>
      <c r="O54" s="149">
        <v>0.10087416637783551</v>
      </c>
      <c r="P54" s="149">
        <v>0.10904757713250195</v>
      </c>
    </row>
    <row r="55" spans="2:16">
      <c r="B55" s="128"/>
      <c r="C55" s="128"/>
      <c r="D55" s="98"/>
      <c r="E55" s="132"/>
      <c r="F55" s="132"/>
      <c r="G55" s="132"/>
      <c r="H55" s="132"/>
      <c r="I55" s="132"/>
      <c r="J55" s="132"/>
      <c r="K55" s="132"/>
      <c r="L55" s="132"/>
      <c r="M55" s="132"/>
    </row>
    <row r="56" spans="2:16">
      <c r="B56" s="96"/>
      <c r="C56" s="128" t="s">
        <v>65</v>
      </c>
      <c r="D56" s="98"/>
      <c r="E56" s="149">
        <f>MEDIAN(E17:P48)</f>
        <v>0.11517607442081246</v>
      </c>
      <c r="F56" s="132"/>
      <c r="G56" s="132"/>
      <c r="H56" s="132"/>
      <c r="I56" s="132"/>
      <c r="J56" s="132"/>
      <c r="K56" s="132"/>
      <c r="L56" s="151"/>
      <c r="M56" s="149"/>
      <c r="N56" s="149"/>
      <c r="O56" s="149"/>
      <c r="P56" s="149"/>
    </row>
    <row r="57" spans="2:16">
      <c r="B57" s="96"/>
      <c r="C57" s="128" t="s">
        <v>126</v>
      </c>
      <c r="D57" s="98"/>
      <c r="E57" s="149">
        <f>AVERAGE(E17:P48)</f>
        <v>0.11836336741507614</v>
      </c>
      <c r="G57" s="133"/>
      <c r="H57" s="159">
        <v>2.5</v>
      </c>
      <c r="I57" s="103">
        <v>1.5</v>
      </c>
      <c r="J57" s="103">
        <v>0.5</v>
      </c>
      <c r="K57" s="103">
        <v>0</v>
      </c>
      <c r="L57" s="103">
        <v>-0.5</v>
      </c>
      <c r="M57" s="103">
        <v>-1.5</v>
      </c>
      <c r="N57" s="103">
        <v>-2.5</v>
      </c>
    </row>
    <row r="58" spans="2:16">
      <c r="B58" s="96"/>
      <c r="C58" s="128" t="s">
        <v>127</v>
      </c>
      <c r="D58" s="98"/>
      <c r="E58" s="149">
        <f>STDEV(E17:P48)</f>
        <v>3.2842042606399557E-2</v>
      </c>
      <c r="G58" s="150"/>
      <c r="H58" s="150">
        <f>H57*$E$58</f>
        <v>8.2105106515998894E-2</v>
      </c>
      <c r="I58" s="150">
        <f t="shared" ref="I58:M58" si="3">I57*$E$58</f>
        <v>4.9263063909599336E-2</v>
      </c>
      <c r="J58" s="150">
        <f t="shared" si="3"/>
        <v>1.6421021303199779E-2</v>
      </c>
      <c r="K58" s="150">
        <f t="shared" si="3"/>
        <v>0</v>
      </c>
      <c r="L58" s="150">
        <f t="shared" si="3"/>
        <v>-1.6421021303199779E-2</v>
      </c>
      <c r="M58" s="150">
        <f t="shared" si="3"/>
        <v>-4.9263063909599336E-2</v>
      </c>
      <c r="N58" s="150">
        <f>N57*$E$58</f>
        <v>-8.2105106515998894E-2</v>
      </c>
      <c r="O58" s="130"/>
    </row>
    <row r="59" spans="2:16">
      <c r="E59" s="215"/>
      <c r="G59" s="215"/>
      <c r="H59" s="215">
        <f>$E$57+H58</f>
        <v>0.20046847393107503</v>
      </c>
      <c r="I59" s="215">
        <f t="shared" ref="I59:N59" si="4">$E$57+I58</f>
        <v>0.16762643132467547</v>
      </c>
      <c r="J59" s="215">
        <f t="shared" si="4"/>
        <v>0.13478438871827592</v>
      </c>
      <c r="K59" s="215">
        <f t="shared" si="4"/>
        <v>0.11836336741507614</v>
      </c>
      <c r="L59" s="215">
        <f t="shared" si="4"/>
        <v>0.10194234611187636</v>
      </c>
      <c r="M59" s="215">
        <f t="shared" si="4"/>
        <v>6.9100303505476801E-2</v>
      </c>
      <c r="N59" s="215">
        <f t="shared" si="4"/>
        <v>3.6258260899077244E-2</v>
      </c>
      <c r="O59" s="130"/>
    </row>
    <row r="60" spans="2:16">
      <c r="C60" s="128" t="s">
        <v>124</v>
      </c>
      <c r="E60" s="149">
        <f>MAX(E17:P48)</f>
        <v>0.25836560120983765</v>
      </c>
      <c r="G60" s="216">
        <v>0.25836560120983765</v>
      </c>
      <c r="H60" s="216">
        <v>0.20046847393107503</v>
      </c>
      <c r="I60" s="216">
        <v>0.16762643132467547</v>
      </c>
      <c r="J60" s="216">
        <v>0.13478438871827592</v>
      </c>
      <c r="K60" s="216">
        <v>0.11836336741507614</v>
      </c>
      <c r="L60" s="216">
        <v>0.10194234611187636</v>
      </c>
      <c r="M60" s="216">
        <v>6.9100303505476801E-2</v>
      </c>
      <c r="N60" s="216">
        <v>3.6258260899077244E-2</v>
      </c>
      <c r="O60" s="160"/>
    </row>
    <row r="61" spans="2:16">
      <c r="C61" s="135" t="s">
        <v>125</v>
      </c>
      <c r="E61" s="149">
        <f>MIN(E17:P48)</f>
        <v>2.7509170800798111E-2</v>
      </c>
    </row>
    <row r="63" spans="2:16" ht="15">
      <c r="F63" s="103">
        <v>3.5</v>
      </c>
      <c r="G63" s="159">
        <v>2.5</v>
      </c>
      <c r="H63" s="152" t="s">
        <v>135</v>
      </c>
      <c r="I63" s="178" t="s">
        <v>118</v>
      </c>
      <c r="L63" s="159"/>
    </row>
    <row r="64" spans="2:16" ht="15">
      <c r="F64" s="103">
        <v>2.5</v>
      </c>
      <c r="G64" s="103">
        <v>1.5</v>
      </c>
      <c r="H64" s="152" t="s">
        <v>114</v>
      </c>
      <c r="I64" s="158" t="s">
        <v>118</v>
      </c>
    </row>
    <row r="65" spans="2:19" ht="15">
      <c r="F65" s="103">
        <v>1.5</v>
      </c>
      <c r="G65" s="103">
        <v>0.5</v>
      </c>
      <c r="H65" s="152" t="s">
        <v>136</v>
      </c>
      <c r="I65" s="157" t="s">
        <v>118</v>
      </c>
    </row>
    <row r="66" spans="2:19" ht="15">
      <c r="F66" s="103">
        <v>0.5</v>
      </c>
      <c r="G66" s="103">
        <v>0</v>
      </c>
      <c r="H66" s="152" t="s">
        <v>138</v>
      </c>
      <c r="I66" s="156" t="s">
        <v>118</v>
      </c>
    </row>
    <row r="67" spans="2:19" ht="15">
      <c r="F67" s="103">
        <v>0</v>
      </c>
      <c r="G67" s="103">
        <v>-0.5</v>
      </c>
      <c r="H67" s="152" t="s">
        <v>139</v>
      </c>
      <c r="I67" s="155" t="s">
        <v>118</v>
      </c>
    </row>
    <row r="68" spans="2:19" ht="15">
      <c r="F68" s="103">
        <v>-0.5</v>
      </c>
      <c r="G68" s="103">
        <v>-1.5</v>
      </c>
      <c r="H68" s="152" t="s">
        <v>113</v>
      </c>
      <c r="I68" s="154" t="s">
        <v>118</v>
      </c>
    </row>
    <row r="69" spans="2:19" ht="15">
      <c r="F69" s="103">
        <v>-1.5</v>
      </c>
      <c r="G69" s="103">
        <v>-2.5</v>
      </c>
      <c r="H69" s="152" t="s">
        <v>115</v>
      </c>
      <c r="I69" s="153" t="s">
        <v>118</v>
      </c>
    </row>
    <row r="70" spans="2:19" ht="15">
      <c r="F70" s="159">
        <v>-2.5</v>
      </c>
      <c r="G70" s="103">
        <v>-3.5</v>
      </c>
      <c r="H70" s="152" t="s">
        <v>116</v>
      </c>
      <c r="I70" s="217" t="s">
        <v>118</v>
      </c>
      <c r="K70" s="159"/>
    </row>
    <row r="71" spans="2:19">
      <c r="M71" s="129"/>
      <c r="N71" s="148"/>
    </row>
    <row r="72" spans="2:19">
      <c r="M72" s="129"/>
      <c r="N72" s="148"/>
    </row>
    <row r="73" spans="2:19">
      <c r="M73" s="129"/>
      <c r="N73" s="148"/>
    </row>
    <row r="74" spans="2:19">
      <c r="M74" s="129"/>
      <c r="N74" s="148"/>
    </row>
    <row r="75" spans="2:19">
      <c r="B75" s="96"/>
      <c r="C75" s="97" t="s">
        <v>28</v>
      </c>
      <c r="D75" s="98"/>
      <c r="E75" s="120">
        <v>2011</v>
      </c>
      <c r="F75" s="121">
        <f>E75+1</f>
        <v>2012</v>
      </c>
      <c r="G75" s="122">
        <f t="shared" ref="G75" si="5">F75+1</f>
        <v>2013</v>
      </c>
      <c r="H75" s="123">
        <f t="shared" ref="H75" si="6">G75+1</f>
        <v>2014</v>
      </c>
      <c r="I75" s="141">
        <f t="shared" ref="I75" si="7">H75+1</f>
        <v>2015</v>
      </c>
      <c r="J75" s="120">
        <f t="shared" ref="J75" si="8">I75+1</f>
        <v>2016</v>
      </c>
      <c r="K75" s="121">
        <f t="shared" ref="K75" si="9">J75+1</f>
        <v>2017</v>
      </c>
      <c r="L75" s="122">
        <f t="shared" ref="L75" si="10">K75+1</f>
        <v>2018</v>
      </c>
      <c r="M75" s="123">
        <f t="shared" ref="M75" si="11">L75+1</f>
        <v>2019</v>
      </c>
      <c r="N75" s="141">
        <f t="shared" ref="N75" si="12">M75+1</f>
        <v>2020</v>
      </c>
      <c r="O75" s="120">
        <f t="shared" ref="O75" si="13">N75+1</f>
        <v>2021</v>
      </c>
      <c r="P75" s="121">
        <f t="shared" ref="P75" si="14">O75+1</f>
        <v>2022</v>
      </c>
    </row>
    <row r="76" spans="2:19">
      <c r="B76" s="96"/>
      <c r="C76" s="96"/>
      <c r="D76" s="98"/>
      <c r="E76" s="124"/>
      <c r="F76" s="124"/>
      <c r="G76" s="124"/>
      <c r="H76" s="124"/>
      <c r="I76" s="124"/>
      <c r="J76" s="124"/>
      <c r="K76" s="124"/>
      <c r="L76" s="124"/>
      <c r="O76" s="124"/>
      <c r="P76" s="124"/>
    </row>
    <row r="77" spans="2:19">
      <c r="B77" s="96"/>
      <c r="C77" s="96"/>
      <c r="D77" s="98"/>
      <c r="E77" s="124"/>
      <c r="F77" s="124"/>
      <c r="G77" s="124"/>
      <c r="H77" s="124"/>
      <c r="I77" s="124"/>
      <c r="J77" s="124"/>
      <c r="K77" s="124"/>
      <c r="L77" s="124"/>
      <c r="M77" s="124"/>
      <c r="O77" s="124"/>
      <c r="P77" s="124"/>
    </row>
    <row r="78" spans="2:19">
      <c r="B78" s="125" t="s">
        <v>29</v>
      </c>
      <c r="C78" s="125" t="s">
        <v>30</v>
      </c>
      <c r="D78" s="126" t="s">
        <v>103</v>
      </c>
      <c r="E78" s="127" t="s">
        <v>104</v>
      </c>
      <c r="F78" s="127" t="s">
        <v>105</v>
      </c>
      <c r="G78" s="127" t="s">
        <v>106</v>
      </c>
      <c r="H78" s="127" t="s">
        <v>107</v>
      </c>
      <c r="I78" s="127" t="s">
        <v>108</v>
      </c>
      <c r="J78" s="127" t="s">
        <v>109</v>
      </c>
      <c r="K78" s="127" t="s">
        <v>110</v>
      </c>
      <c r="L78" s="127" t="s">
        <v>111</v>
      </c>
      <c r="M78" s="127" t="s">
        <v>112</v>
      </c>
      <c r="N78" s="127" t="s">
        <v>117</v>
      </c>
      <c r="O78" s="127" t="s">
        <v>119</v>
      </c>
      <c r="P78" s="127" t="s">
        <v>120</v>
      </c>
      <c r="Q78" s="127" t="s">
        <v>121</v>
      </c>
    </row>
    <row r="79" spans="2:19" ht="15">
      <c r="B79" s="128">
        <v>2</v>
      </c>
      <c r="C79" s="129" t="s">
        <v>32</v>
      </c>
      <c r="D79" s="98"/>
      <c r="E79" s="147">
        <v>4.262896661837984</v>
      </c>
      <c r="F79" s="147">
        <v>2.9815296172984409</v>
      </c>
      <c r="G79" s="147">
        <v>0.80959263070300391</v>
      </c>
      <c r="H79" s="147">
        <v>1.0075859993569112</v>
      </c>
      <c r="I79" s="147">
        <v>1.2448139538428342</v>
      </c>
      <c r="J79" s="147">
        <v>8.7550437891782212E-2</v>
      </c>
      <c r="K79" s="147">
        <v>1.6827618132714233</v>
      </c>
      <c r="L79" s="147">
        <v>1.3029540407504239</v>
      </c>
      <c r="M79" s="147">
        <v>0.49882706376515989</v>
      </c>
      <c r="N79" s="147">
        <v>0.95008928460065811</v>
      </c>
      <c r="O79" s="147">
        <v>0.56853444851238943</v>
      </c>
      <c r="P79" s="147">
        <v>2.0267207631013267</v>
      </c>
      <c r="Q79" s="158" t="s">
        <v>118</v>
      </c>
      <c r="S79" s="161" t="s">
        <v>32</v>
      </c>
    </row>
    <row r="80" spans="2:19" ht="15">
      <c r="B80" s="128">
        <v>13</v>
      </c>
      <c r="C80" s="129" t="s">
        <v>43</v>
      </c>
      <c r="D80" s="98"/>
      <c r="E80" s="147">
        <v>-0.31923436343157408</v>
      </c>
      <c r="F80" s="147">
        <v>-9.196973296956007E-2</v>
      </c>
      <c r="G80" s="147">
        <v>2.3839290961320994E-2</v>
      </c>
      <c r="H80" s="147">
        <v>1.5774939255463016</v>
      </c>
      <c r="I80" s="147">
        <v>1.6360816095826489</v>
      </c>
      <c r="J80" s="147">
        <v>0.29698216148313755</v>
      </c>
      <c r="K80" s="147">
        <v>0.78496880403474711</v>
      </c>
      <c r="L80" s="147">
        <v>-4.4317033876324831E-2</v>
      </c>
      <c r="M80" s="147">
        <v>0.34954428248590486</v>
      </c>
      <c r="N80" s="147">
        <v>-0.53060987206640653</v>
      </c>
      <c r="O80" s="147">
        <v>2.276786329610502</v>
      </c>
      <c r="P80" s="147">
        <v>1.8240199180664396</v>
      </c>
      <c r="Q80" s="158" t="s">
        <v>118</v>
      </c>
      <c r="S80" s="129" t="s">
        <v>43</v>
      </c>
    </row>
    <row r="81" spans="2:19" ht="15">
      <c r="B81" s="128">
        <v>7</v>
      </c>
      <c r="C81" s="129" t="s">
        <v>37</v>
      </c>
      <c r="D81" s="98"/>
      <c r="E81" s="147">
        <v>0.27018496485093191</v>
      </c>
      <c r="F81" s="147">
        <v>0.82534222723193718</v>
      </c>
      <c r="G81" s="147">
        <v>0.11800354700533047</v>
      </c>
      <c r="H81" s="147">
        <v>-0.19989240666002298</v>
      </c>
      <c r="I81" s="147">
        <v>-0.1360523208799948</v>
      </c>
      <c r="J81" s="147">
        <v>-0.98190378731064909</v>
      </c>
      <c r="K81" s="147">
        <v>-0.12677599265500814</v>
      </c>
      <c r="L81" s="147">
        <v>-4.7909660603440304E-2</v>
      </c>
      <c r="M81" s="147">
        <v>0.63790218911730312</v>
      </c>
      <c r="N81" s="147">
        <v>-0.52596124415143075</v>
      </c>
      <c r="O81" s="147">
        <v>0.75872255821821455</v>
      </c>
      <c r="P81" s="147">
        <v>1.0994220941273951</v>
      </c>
      <c r="Q81" s="157" t="s">
        <v>118</v>
      </c>
      <c r="S81" s="161" t="s">
        <v>37</v>
      </c>
    </row>
    <row r="82" spans="2:19" ht="15">
      <c r="B82" s="128">
        <v>4</v>
      </c>
      <c r="C82" s="129" t="s">
        <v>34</v>
      </c>
      <c r="D82" s="98"/>
      <c r="E82" s="147">
        <v>1.7345745760916393</v>
      </c>
      <c r="F82" s="147">
        <v>2.28040818671324</v>
      </c>
      <c r="G82" s="147">
        <v>0.87167503084219145</v>
      </c>
      <c r="H82" s="147">
        <v>1.1141908560205516</v>
      </c>
      <c r="I82" s="147">
        <v>0.87932656780312834</v>
      </c>
      <c r="J82" s="147">
        <v>0.12602814184634056</v>
      </c>
      <c r="K82" s="147">
        <v>0.59778390664253922</v>
      </c>
      <c r="L82" s="147">
        <v>1.9168136672339884</v>
      </c>
      <c r="M82" s="147">
        <v>0.34929229670178402</v>
      </c>
      <c r="N82" s="147">
        <v>0.87457737961725979</v>
      </c>
      <c r="O82" s="147">
        <v>0.71486266230636819</v>
      </c>
      <c r="P82" s="147">
        <v>1.0965259571280148</v>
      </c>
      <c r="Q82" s="157" t="s">
        <v>118</v>
      </c>
      <c r="S82" s="129" t="s">
        <v>34</v>
      </c>
    </row>
    <row r="83" spans="2:19" ht="15">
      <c r="B83" s="128">
        <v>3</v>
      </c>
      <c r="C83" s="129" t="s">
        <v>33</v>
      </c>
      <c r="D83" s="98"/>
      <c r="E83" s="147">
        <v>2.5026270753827329</v>
      </c>
      <c r="F83" s="147">
        <v>2.4681797624783584</v>
      </c>
      <c r="G83" s="147">
        <v>3.1616587647872887</v>
      </c>
      <c r="H83" s="147">
        <v>1.2588968421581461</v>
      </c>
      <c r="I83" s="147">
        <v>2.1057875414568468</v>
      </c>
      <c r="J83" s="147">
        <v>2.0737247937647121</v>
      </c>
      <c r="K83" s="147">
        <v>2.6604871254361524</v>
      </c>
      <c r="L83" s="147">
        <v>1.6724442407875189</v>
      </c>
      <c r="M83" s="147">
        <v>1.0664931995015328</v>
      </c>
      <c r="N83" s="147">
        <v>9.5321484083126934E-2</v>
      </c>
      <c r="O83" s="147">
        <v>-9.7922179973135542E-2</v>
      </c>
      <c r="P83" s="147">
        <v>0.50735290754701912</v>
      </c>
      <c r="Q83" s="157" t="s">
        <v>118</v>
      </c>
      <c r="S83" s="161" t="s">
        <v>33</v>
      </c>
    </row>
    <row r="84" spans="2:19" ht="15">
      <c r="B84" s="128">
        <v>6</v>
      </c>
      <c r="C84" s="129" t="s">
        <v>36</v>
      </c>
      <c r="D84" s="98"/>
      <c r="E84" s="147">
        <v>2.2484932763384213</v>
      </c>
      <c r="F84" s="147">
        <v>3.2318463730163813</v>
      </c>
      <c r="G84" s="147">
        <v>2.5322096173436135</v>
      </c>
      <c r="H84" s="147">
        <v>1.062519537970555</v>
      </c>
      <c r="I84" s="147">
        <v>1.396807076999216</v>
      </c>
      <c r="J84" s="147">
        <v>7.8123654922134397E-2</v>
      </c>
      <c r="K84" s="147">
        <v>1.1826054563452915</v>
      </c>
      <c r="L84" s="147">
        <v>0.20429977067235389</v>
      </c>
      <c r="M84" s="147">
        <v>2.3591184397917253</v>
      </c>
      <c r="N84" s="147">
        <v>0.18463072527463126</v>
      </c>
      <c r="O84" s="147">
        <v>0.37188258816541581</v>
      </c>
      <c r="P84" s="147">
        <v>0.39132239692313447</v>
      </c>
      <c r="Q84" s="156" t="s">
        <v>118</v>
      </c>
      <c r="S84" s="129" t="s">
        <v>36</v>
      </c>
    </row>
    <row r="85" spans="2:19" ht="15">
      <c r="B85" s="128">
        <v>14</v>
      </c>
      <c r="C85" s="129" t="s">
        <v>44</v>
      </c>
      <c r="D85" s="98"/>
      <c r="E85" s="147">
        <v>-6.1373134612865664E-3</v>
      </c>
      <c r="F85" s="147">
        <v>-0.16551673372024006</v>
      </c>
      <c r="G85" s="147">
        <v>-0.35979577829657833</v>
      </c>
      <c r="H85" s="147">
        <v>-0.78399099042129394</v>
      </c>
      <c r="I85" s="147">
        <v>-0.92904562932148937</v>
      </c>
      <c r="J85" s="147">
        <v>-0.15909798767233549</v>
      </c>
      <c r="K85" s="147">
        <v>-6.5885128842260485E-2</v>
      </c>
      <c r="L85" s="147">
        <v>-0.17578114099022046</v>
      </c>
      <c r="M85" s="147">
        <v>0.52280847928372842</v>
      </c>
      <c r="N85" s="147">
        <v>-0.15327652716588708</v>
      </c>
      <c r="O85" s="147">
        <v>-0.96302763403637104</v>
      </c>
      <c r="P85" s="147">
        <v>0.36117980203745498</v>
      </c>
      <c r="Q85" s="156" t="s">
        <v>118</v>
      </c>
      <c r="S85" s="161" t="s">
        <v>44</v>
      </c>
    </row>
    <row r="86" spans="2:19" ht="15">
      <c r="B86" s="128">
        <v>29</v>
      </c>
      <c r="C86" s="129" t="s">
        <v>59</v>
      </c>
      <c r="D86" s="98"/>
      <c r="E86" s="147">
        <v>0.91701653097847724</v>
      </c>
      <c r="F86" s="147">
        <v>0.85937002679168162</v>
      </c>
      <c r="G86" s="147">
        <v>1.69033313136119</v>
      </c>
      <c r="H86" s="147">
        <v>0.7318874279403309</v>
      </c>
      <c r="I86" s="147">
        <v>-0.75968671403977928</v>
      </c>
      <c r="J86" s="147">
        <v>-0.33735936451178011</v>
      </c>
      <c r="K86" s="147">
        <v>0.2776537336532488</v>
      </c>
      <c r="L86" s="147">
        <v>-0.53142194089872541</v>
      </c>
      <c r="M86" s="147">
        <v>5.9551833695266107E-2</v>
      </c>
      <c r="N86" s="147">
        <v>-0.4170148890562077</v>
      </c>
      <c r="O86" s="147">
        <v>-0.36526718878318726</v>
      </c>
      <c r="P86" s="147">
        <v>0.26875484742914013</v>
      </c>
      <c r="Q86" s="156" t="s">
        <v>118</v>
      </c>
      <c r="S86" s="129" t="s">
        <v>59</v>
      </c>
    </row>
    <row r="87" spans="2:19" ht="15">
      <c r="B87" s="128">
        <v>10</v>
      </c>
      <c r="C87" s="129" t="s">
        <v>40</v>
      </c>
      <c r="D87" s="98"/>
      <c r="E87" s="147">
        <v>1.6250123375900383</v>
      </c>
      <c r="F87" s="147">
        <v>1.1438140496203042</v>
      </c>
      <c r="G87" s="147">
        <v>0.90392105048047566</v>
      </c>
      <c r="H87" s="147">
        <v>-0.25344302602417013</v>
      </c>
      <c r="I87" s="147">
        <v>0.79565013324461131</v>
      </c>
      <c r="J87" s="147">
        <v>0.42903293920478458</v>
      </c>
      <c r="K87" s="147">
        <v>0.18705047942832201</v>
      </c>
      <c r="L87" s="147">
        <v>0.49139136002258094</v>
      </c>
      <c r="M87" s="147">
        <v>-0.25720563878684233</v>
      </c>
      <c r="N87" s="147">
        <v>-0.20298312803252669</v>
      </c>
      <c r="O87" s="147">
        <v>0.19435368914385631</v>
      </c>
      <c r="P87" s="147">
        <v>0.25675858917861738</v>
      </c>
      <c r="Q87" s="156" t="s">
        <v>118</v>
      </c>
      <c r="S87" s="161" t="s">
        <v>40</v>
      </c>
    </row>
    <row r="88" spans="2:19" ht="15">
      <c r="B88" s="128">
        <v>26</v>
      </c>
      <c r="C88" s="129" t="s">
        <v>56</v>
      </c>
      <c r="D88" s="98"/>
      <c r="E88" s="147">
        <v>0.3253595741866856</v>
      </c>
      <c r="F88" s="147">
        <v>0.74930850959853568</v>
      </c>
      <c r="G88" s="147">
        <v>1.7660025807416735</v>
      </c>
      <c r="H88" s="147">
        <v>1.4626851171795414</v>
      </c>
      <c r="I88" s="147">
        <v>0.29325691318888697</v>
      </c>
      <c r="J88" s="147">
        <v>-0.76584805425330704</v>
      </c>
      <c r="K88" s="147">
        <v>-0.36184605808377818</v>
      </c>
      <c r="L88" s="147">
        <v>-4.7787509537454177E-2</v>
      </c>
      <c r="M88" s="147">
        <v>9.6806507539119985E-2</v>
      </c>
      <c r="N88" s="147">
        <v>-1.3280485544152516</v>
      </c>
      <c r="O88" s="147">
        <v>-0.77346262993397497</v>
      </c>
      <c r="P88" s="147">
        <v>-1.133790108790296E-2</v>
      </c>
      <c r="Q88" s="155" t="s">
        <v>118</v>
      </c>
      <c r="S88" s="129" t="s">
        <v>56</v>
      </c>
    </row>
    <row r="89" spans="2:19" ht="15">
      <c r="B89" s="128">
        <v>5</v>
      </c>
      <c r="C89" s="129" t="s">
        <v>35</v>
      </c>
      <c r="D89" s="98"/>
      <c r="E89" s="147">
        <v>1.4583018030214445</v>
      </c>
      <c r="F89" s="147">
        <v>0.86999261215835855</v>
      </c>
      <c r="G89" s="147">
        <v>0.97781476392524058</v>
      </c>
      <c r="H89" s="147">
        <v>1.6420515127836874</v>
      </c>
      <c r="I89" s="147">
        <v>0.52232079264622566</v>
      </c>
      <c r="J89" s="147">
        <v>0.12939548128892497</v>
      </c>
      <c r="K89" s="147">
        <v>-4.5510827928303826E-3</v>
      </c>
      <c r="L89" s="147">
        <v>7.3535354087043564E-2</v>
      </c>
      <c r="M89" s="147">
        <v>-3.8338291582794067E-2</v>
      </c>
      <c r="N89" s="147">
        <v>0.37502093691947008</v>
      </c>
      <c r="O89" s="147">
        <v>-0.3869534024423591</v>
      </c>
      <c r="P89" s="147">
        <v>-5.924133637833625E-2</v>
      </c>
      <c r="Q89" s="155" t="s">
        <v>118</v>
      </c>
      <c r="S89" s="161" t="s">
        <v>35</v>
      </c>
    </row>
    <row r="90" spans="2:19" ht="15">
      <c r="B90" s="128">
        <v>15</v>
      </c>
      <c r="C90" s="129" t="s">
        <v>45</v>
      </c>
      <c r="D90" s="98"/>
      <c r="E90" s="147">
        <v>0.13418439000549767</v>
      </c>
      <c r="F90" s="147">
        <v>-0.13558197491240881</v>
      </c>
      <c r="G90" s="147">
        <v>-1.654770255582144</v>
      </c>
      <c r="H90" s="147">
        <v>-0.91215873525259805</v>
      </c>
      <c r="I90" s="147">
        <v>-1.2362108454885778</v>
      </c>
      <c r="J90" s="147">
        <v>-1.2310710352465817</v>
      </c>
      <c r="K90" s="147">
        <v>-1.2516365400802498</v>
      </c>
      <c r="L90" s="147">
        <v>-0.40409632423665587</v>
      </c>
      <c r="M90" s="147">
        <v>-0.57592994366088579</v>
      </c>
      <c r="N90" s="147">
        <v>-0.8109936561880986</v>
      </c>
      <c r="O90" s="147">
        <v>-0.3406807434626411</v>
      </c>
      <c r="P90" s="147">
        <v>-0.22327044414342692</v>
      </c>
      <c r="Q90" s="155" t="s">
        <v>118</v>
      </c>
      <c r="S90" s="129" t="s">
        <v>45</v>
      </c>
    </row>
    <row r="91" spans="2:19" ht="15">
      <c r="B91" s="128">
        <v>9</v>
      </c>
      <c r="C91" s="129" t="s">
        <v>39</v>
      </c>
      <c r="D91" s="98"/>
      <c r="E91" s="147">
        <v>-0.46387763831467971</v>
      </c>
      <c r="F91" s="147">
        <v>-0.50911383211044281</v>
      </c>
      <c r="G91" s="147">
        <v>-0.53256593995930435</v>
      </c>
      <c r="H91" s="147">
        <v>-0.33622426907040404</v>
      </c>
      <c r="I91" s="147">
        <v>-0.11121643972276604</v>
      </c>
      <c r="J91" s="147">
        <v>-0.6338422870300966</v>
      </c>
      <c r="K91" s="147">
        <v>-0.59987943234765095</v>
      </c>
      <c r="L91" s="147">
        <v>-0.8292094074290306</v>
      </c>
      <c r="M91" s="147">
        <v>-1.0459901860831902</v>
      </c>
      <c r="N91" s="147">
        <v>-0.19369214669998017</v>
      </c>
      <c r="O91" s="147">
        <v>-2.6354888423119316E-3</v>
      </c>
      <c r="P91" s="147">
        <v>-0.22676356524371313</v>
      </c>
      <c r="Q91" s="155" t="s">
        <v>118</v>
      </c>
      <c r="S91" s="161" t="s">
        <v>39</v>
      </c>
    </row>
    <row r="92" spans="2:19" ht="15">
      <c r="B92" s="128">
        <v>1</v>
      </c>
      <c r="C92" s="129" t="s">
        <v>31</v>
      </c>
      <c r="D92" s="98"/>
      <c r="E92" s="147">
        <v>1.118437957727701</v>
      </c>
      <c r="F92" s="147">
        <v>0.61604673167036528</v>
      </c>
      <c r="G92" s="147">
        <v>1.3229561800053071</v>
      </c>
      <c r="H92" s="147">
        <v>-0.23795653728593422</v>
      </c>
      <c r="I92" s="147">
        <v>0.42610608513761378</v>
      </c>
      <c r="J92" s="147">
        <v>-6.8973204268228172E-2</v>
      </c>
      <c r="K92" s="147">
        <v>0.98683749195511006</v>
      </c>
      <c r="L92" s="147">
        <v>0.17871098863114826</v>
      </c>
      <c r="M92" s="147">
        <v>0.29170748798985796</v>
      </c>
      <c r="N92" s="147">
        <v>-0.34229654478741217</v>
      </c>
      <c r="O92" s="147">
        <v>1.0240260659001834</v>
      </c>
      <c r="P92" s="147">
        <v>-0.25127190890877471</v>
      </c>
      <c r="Q92" s="155" t="s">
        <v>118</v>
      </c>
      <c r="S92" s="129" t="s">
        <v>31</v>
      </c>
    </row>
    <row r="93" spans="2:19" ht="15">
      <c r="B93" s="128">
        <v>11</v>
      </c>
      <c r="C93" s="129" t="s">
        <v>41</v>
      </c>
      <c r="D93" s="98"/>
      <c r="E93" s="147">
        <v>-0.34675775655353613</v>
      </c>
      <c r="F93" s="147">
        <v>-0.88060665345315048</v>
      </c>
      <c r="G93" s="147">
        <v>-0.66297559115622295</v>
      </c>
      <c r="H93" s="147">
        <v>-0.72672211223873517</v>
      </c>
      <c r="I93" s="147">
        <v>-0.26808541531722502</v>
      </c>
      <c r="J93" s="147">
        <v>0.12338728239087761</v>
      </c>
      <c r="K93" s="147">
        <v>0.42199369937800457</v>
      </c>
      <c r="L93" s="147">
        <v>-0.62926254907376655</v>
      </c>
      <c r="M93" s="147">
        <v>0.38892296145940763</v>
      </c>
      <c r="N93" s="147">
        <v>-0.62828764145270621</v>
      </c>
      <c r="O93" s="147">
        <v>-1.0864892568163884</v>
      </c>
      <c r="P93" s="147">
        <v>-0.28274574146869469</v>
      </c>
      <c r="Q93" s="155" t="s">
        <v>118</v>
      </c>
      <c r="S93" s="161" t="s">
        <v>41</v>
      </c>
    </row>
    <row r="94" spans="2:19" ht="15">
      <c r="B94" s="128">
        <v>21</v>
      </c>
      <c r="C94" s="129" t="s">
        <v>51</v>
      </c>
      <c r="D94" s="98"/>
      <c r="E94" s="147">
        <v>0.64507496532085429</v>
      </c>
      <c r="F94" s="147">
        <v>0.15221247334238</v>
      </c>
      <c r="G94" s="147">
        <v>-0.51963936520007226</v>
      </c>
      <c r="H94" s="147">
        <v>0.13518188226206784</v>
      </c>
      <c r="I94" s="147">
        <v>0.2278232495467078</v>
      </c>
      <c r="J94" s="147">
        <v>-0.13540055983833205</v>
      </c>
      <c r="K94" s="147">
        <v>-9.6176161135685431E-2</v>
      </c>
      <c r="L94" s="147">
        <v>0.78099577276142162</v>
      </c>
      <c r="M94" s="147">
        <v>0.81232236332111107</v>
      </c>
      <c r="N94" s="147">
        <v>-0.58388488870528066</v>
      </c>
      <c r="O94" s="147">
        <v>-0.81432746511051957</v>
      </c>
      <c r="P94" s="147">
        <v>-0.42643654044783924</v>
      </c>
      <c r="Q94" s="155" t="s">
        <v>118</v>
      </c>
      <c r="S94" s="129" t="s">
        <v>51</v>
      </c>
    </row>
    <row r="95" spans="2:19" ht="15">
      <c r="B95" s="128">
        <v>24</v>
      </c>
      <c r="C95" s="129" t="s">
        <v>54</v>
      </c>
      <c r="D95" s="98"/>
      <c r="E95" s="147">
        <v>-1.387140583962722</v>
      </c>
      <c r="F95" s="147">
        <v>-0.80095772399028098</v>
      </c>
      <c r="G95" s="147">
        <v>-0.93608218404265808</v>
      </c>
      <c r="H95" s="147">
        <v>-1.6238032830970024</v>
      </c>
      <c r="I95" s="147">
        <v>-0.83657099809360358</v>
      </c>
      <c r="J95" s="147">
        <v>-0.17947719917778721</v>
      </c>
      <c r="K95" s="147">
        <v>-0.17125752499502508</v>
      </c>
      <c r="L95" s="147">
        <v>-1.3783824805331422</v>
      </c>
      <c r="M95" s="147">
        <v>-0.25691762465558765</v>
      </c>
      <c r="N95" s="147">
        <v>-1.499210960014645</v>
      </c>
      <c r="O95" s="147">
        <v>-1.3117453550027873</v>
      </c>
      <c r="P95" s="147">
        <v>-0.43396397884209181</v>
      </c>
      <c r="Q95" s="155" t="s">
        <v>118</v>
      </c>
      <c r="S95" s="161" t="s">
        <v>54</v>
      </c>
    </row>
    <row r="96" spans="2:19" ht="15">
      <c r="B96" s="128">
        <v>8</v>
      </c>
      <c r="C96" s="129" t="s">
        <v>38</v>
      </c>
      <c r="D96" s="98"/>
      <c r="E96" s="147">
        <v>1.779557756953956</v>
      </c>
      <c r="F96" s="147">
        <v>1.8064297789751647</v>
      </c>
      <c r="G96" s="147">
        <v>1.1334653505351362</v>
      </c>
      <c r="H96" s="147">
        <v>0.37590158660349704</v>
      </c>
      <c r="I96" s="147">
        <v>0.34882296092424669</v>
      </c>
      <c r="J96" s="147">
        <v>0.28441939469157151</v>
      </c>
      <c r="K96" s="147">
        <v>-0.12019918466528938</v>
      </c>
      <c r="L96" s="147">
        <v>0.28971917885499809</v>
      </c>
      <c r="M96" s="147">
        <v>1.6188642470415138</v>
      </c>
      <c r="N96" s="147">
        <v>-0.42465696100778999</v>
      </c>
      <c r="O96" s="147">
        <v>-0.33684671104235919</v>
      </c>
      <c r="P96" s="147">
        <v>-0.4408782413559667</v>
      </c>
      <c r="Q96" s="155" t="s">
        <v>118</v>
      </c>
      <c r="S96" s="129" t="s">
        <v>38</v>
      </c>
    </row>
    <row r="97" spans="2:19" ht="15">
      <c r="B97" s="128">
        <v>18</v>
      </c>
      <c r="C97" s="129" t="s">
        <v>48</v>
      </c>
      <c r="D97" s="98"/>
      <c r="E97" s="147">
        <v>-0.17349246140075261</v>
      </c>
      <c r="F97" s="147">
        <v>1.1625561073963062</v>
      </c>
      <c r="G97" s="147">
        <v>0.24447799280003565</v>
      </c>
      <c r="H97" s="147">
        <v>-0.3708092861636903</v>
      </c>
      <c r="I97" s="147">
        <v>1.1957975381749288</v>
      </c>
      <c r="J97" s="147">
        <v>0.20075075821475838</v>
      </c>
      <c r="K97" s="147">
        <v>-0.94785889771869836</v>
      </c>
      <c r="L97" s="147">
        <v>0.16190492742378795</v>
      </c>
      <c r="M97" s="147">
        <v>0.78361999225405354</v>
      </c>
      <c r="N97" s="147">
        <v>-0.88667597745919335</v>
      </c>
      <c r="O97" s="147">
        <v>-0.6625301585491391</v>
      </c>
      <c r="P97" s="147">
        <v>-0.47091815156364186</v>
      </c>
      <c r="Q97" s="155" t="s">
        <v>118</v>
      </c>
      <c r="S97" s="161" t="s">
        <v>48</v>
      </c>
    </row>
    <row r="98" spans="2:19" ht="15">
      <c r="B98" s="128">
        <v>22</v>
      </c>
      <c r="C98" s="129" t="s">
        <v>52</v>
      </c>
      <c r="D98" s="98"/>
      <c r="E98" s="147">
        <v>0.93079999143619585</v>
      </c>
      <c r="F98" s="147">
        <v>0.89676547052708178</v>
      </c>
      <c r="G98" s="147">
        <v>0.79243601380787088</v>
      </c>
      <c r="H98" s="147">
        <v>1.0913347917090093</v>
      </c>
      <c r="I98" s="147">
        <v>0.59642178398564438</v>
      </c>
      <c r="J98" s="147">
        <v>0.24467822411541618</v>
      </c>
      <c r="K98" s="147">
        <v>0.42364402101846238</v>
      </c>
      <c r="L98" s="147">
        <v>-0.15943142780399952</v>
      </c>
      <c r="M98" s="147">
        <v>0.25331676205215575</v>
      </c>
      <c r="N98" s="147">
        <v>-0.35748319828011943</v>
      </c>
      <c r="O98" s="147">
        <v>0.2091293635334775</v>
      </c>
      <c r="P98" s="147">
        <v>-0.49563024333583966</v>
      </c>
      <c r="Q98" s="155" t="s">
        <v>118</v>
      </c>
      <c r="S98" s="129" t="s">
        <v>52</v>
      </c>
    </row>
    <row r="99" spans="2:19" ht="15">
      <c r="B99" s="128">
        <v>16</v>
      </c>
      <c r="C99" s="129" t="s">
        <v>46</v>
      </c>
      <c r="D99" s="98"/>
      <c r="E99" s="147">
        <v>0.81101898526566174</v>
      </c>
      <c r="F99" s="147">
        <v>-0.18946373278394038</v>
      </c>
      <c r="G99" s="147">
        <v>-0.46533481904342583</v>
      </c>
      <c r="H99" s="147">
        <v>-0.21616291599638099</v>
      </c>
      <c r="I99" s="147">
        <v>-0.17158267934474492</v>
      </c>
      <c r="J99" s="147">
        <v>-0.76776829677084979</v>
      </c>
      <c r="K99" s="147">
        <v>0.1903403842727886</v>
      </c>
      <c r="L99" s="147">
        <v>0.49997819113924319</v>
      </c>
      <c r="M99" s="147">
        <v>-0.75385351418930413</v>
      </c>
      <c r="N99" s="147">
        <v>-0.3827469663028068</v>
      </c>
      <c r="O99" s="147">
        <v>-0.73512659007604786</v>
      </c>
      <c r="P99" s="147">
        <v>-0.50349680143035946</v>
      </c>
      <c r="Q99" s="154" t="s">
        <v>118</v>
      </c>
      <c r="S99" s="161" t="s">
        <v>46</v>
      </c>
    </row>
    <row r="100" spans="2:19" ht="15">
      <c r="B100" s="128">
        <v>30</v>
      </c>
      <c r="C100" s="129" t="s">
        <v>60</v>
      </c>
      <c r="D100" s="98"/>
      <c r="E100" s="147">
        <v>-0.47056238188513227</v>
      </c>
      <c r="F100" s="147">
        <v>1.0797198236890351</v>
      </c>
      <c r="G100" s="147">
        <v>-0.32933198889209508</v>
      </c>
      <c r="H100" s="147">
        <v>0.56524699099944853</v>
      </c>
      <c r="I100" s="147">
        <v>-0.27582521679766625</v>
      </c>
      <c r="J100" s="147">
        <v>-0.47883115970967177</v>
      </c>
      <c r="K100" s="147">
        <v>-8.6953386561234497E-2</v>
      </c>
      <c r="L100" s="147">
        <v>-1.1931698711006893</v>
      </c>
      <c r="M100" s="147">
        <v>-0.48727694929935073</v>
      </c>
      <c r="N100" s="147">
        <v>-0.54536720281121542</v>
      </c>
      <c r="O100" s="147">
        <v>-0.91418052237982395</v>
      </c>
      <c r="P100" s="147">
        <v>-0.52733496783356593</v>
      </c>
      <c r="Q100" s="154" t="s">
        <v>118</v>
      </c>
      <c r="S100" s="129" t="s">
        <v>60</v>
      </c>
    </row>
    <row r="101" spans="2:19" ht="15">
      <c r="B101" s="128">
        <v>19</v>
      </c>
      <c r="C101" s="129" t="s">
        <v>49</v>
      </c>
      <c r="D101" s="98"/>
      <c r="E101" s="147">
        <v>-0.4160069922500863</v>
      </c>
      <c r="F101" s="147">
        <v>-0.73163334470873276</v>
      </c>
      <c r="G101" s="147">
        <v>-0.37305040174786064</v>
      </c>
      <c r="H101" s="147">
        <v>-0.16916177398694635</v>
      </c>
      <c r="I101" s="147">
        <v>-1.2571995595554114E-2</v>
      </c>
      <c r="J101" s="147">
        <v>-0.79265591984139194</v>
      </c>
      <c r="K101" s="147">
        <v>-0.72969422701650644</v>
      </c>
      <c r="L101" s="147">
        <v>0.24448001889775814</v>
      </c>
      <c r="M101" s="147">
        <v>-0.43704346368432623</v>
      </c>
      <c r="N101" s="147">
        <v>-7.9467008400111616E-2</v>
      </c>
      <c r="O101" s="147">
        <v>-1.4980294574583868</v>
      </c>
      <c r="P101" s="147">
        <v>-0.63496920582763072</v>
      </c>
      <c r="Q101" s="154" t="s">
        <v>118</v>
      </c>
      <c r="S101" s="161" t="s">
        <v>49</v>
      </c>
    </row>
    <row r="102" spans="2:19" ht="15">
      <c r="B102" s="128">
        <v>20</v>
      </c>
      <c r="C102" s="129" t="s">
        <v>50</v>
      </c>
      <c r="D102" s="98"/>
      <c r="E102" s="147">
        <v>0.2300146913001109</v>
      </c>
      <c r="F102" s="147">
        <v>-8.7935502846251637E-2</v>
      </c>
      <c r="G102" s="147">
        <v>-0.66578229641644548</v>
      </c>
      <c r="H102" s="147">
        <v>-0.38241476167667299</v>
      </c>
      <c r="I102" s="147">
        <v>-0.57648713275010111</v>
      </c>
      <c r="J102" s="147">
        <v>-1.3762076950113393</v>
      </c>
      <c r="K102" s="147">
        <v>0.77637744692629673</v>
      </c>
      <c r="L102" s="147">
        <v>-0.97133807434375585</v>
      </c>
      <c r="M102" s="147">
        <v>-0.83309965989574375</v>
      </c>
      <c r="N102" s="147">
        <v>-0.33869318162340351</v>
      </c>
      <c r="O102" s="147">
        <v>-1.2225463208919143</v>
      </c>
      <c r="P102" s="147">
        <v>-0.67970708651487344</v>
      </c>
      <c r="Q102" s="154" t="s">
        <v>118</v>
      </c>
      <c r="S102" s="129" t="s">
        <v>50</v>
      </c>
    </row>
    <row r="103" spans="2:19" ht="15">
      <c r="B103" s="128">
        <v>27</v>
      </c>
      <c r="C103" s="129" t="s">
        <v>57</v>
      </c>
      <c r="D103" s="98"/>
      <c r="E103" s="147">
        <v>2.0517906969078759</v>
      </c>
      <c r="F103" s="147">
        <v>1.3601281034238115</v>
      </c>
      <c r="G103" s="147">
        <v>-0.33597798429530379</v>
      </c>
      <c r="H103" s="147">
        <v>0.15815408809261591</v>
      </c>
      <c r="I103" s="147">
        <v>-0.59103822735323397</v>
      </c>
      <c r="J103" s="147">
        <v>-0.57321941999942994</v>
      </c>
      <c r="K103" s="147">
        <v>-0.19117752873668395</v>
      </c>
      <c r="L103" s="147">
        <v>-0.58021683893059817</v>
      </c>
      <c r="M103" s="147">
        <v>0.30250784615650922</v>
      </c>
      <c r="N103" s="147">
        <v>-0.98000061714273479</v>
      </c>
      <c r="O103" s="147">
        <v>-1.3972330614542945</v>
      </c>
      <c r="P103" s="147">
        <v>-0.76554985707702727</v>
      </c>
      <c r="Q103" s="154" t="s">
        <v>118</v>
      </c>
      <c r="S103" s="161" t="s">
        <v>57</v>
      </c>
    </row>
    <row r="104" spans="2:19" ht="15">
      <c r="B104" s="128">
        <v>17</v>
      </c>
      <c r="C104" s="129" t="s">
        <v>47</v>
      </c>
      <c r="D104" s="98"/>
      <c r="E104" s="147">
        <v>0.93359466020926429</v>
      </c>
      <c r="F104" s="147">
        <v>-6.9218180469464818E-2</v>
      </c>
      <c r="G104" s="147">
        <v>-7.8273466924120266E-2</v>
      </c>
      <c r="H104" s="147">
        <v>-0.30282678949943598</v>
      </c>
      <c r="I104" s="147">
        <v>0.19110308493672265</v>
      </c>
      <c r="J104" s="147">
        <v>-0.80731161166820897</v>
      </c>
      <c r="K104" s="147">
        <v>-0.66265104526217133</v>
      </c>
      <c r="L104" s="147">
        <v>-0.72950222530884379</v>
      </c>
      <c r="M104" s="147">
        <v>-0.50194642344611118</v>
      </c>
      <c r="N104" s="147">
        <v>-0.73211362428232429</v>
      </c>
      <c r="O104" s="147">
        <v>-0.48504772529003426</v>
      </c>
      <c r="P104" s="147">
        <v>-0.78793003154849406</v>
      </c>
      <c r="Q104" s="154" t="s">
        <v>118</v>
      </c>
      <c r="S104" s="129" t="s">
        <v>47</v>
      </c>
    </row>
    <row r="105" spans="2:19" ht="15">
      <c r="B105" s="128">
        <v>23</v>
      </c>
      <c r="C105" s="129" t="s">
        <v>53</v>
      </c>
      <c r="D105" s="98"/>
      <c r="E105" s="147">
        <v>0.30522158534859911</v>
      </c>
      <c r="F105" s="147">
        <v>0.56305607766565891</v>
      </c>
      <c r="G105" s="147">
        <v>0.46135082517593845</v>
      </c>
      <c r="H105" s="147">
        <v>0.16171242000511107</v>
      </c>
      <c r="I105" s="147">
        <v>1.4193357867520144</v>
      </c>
      <c r="J105" s="147">
        <v>0.1435498716737435</v>
      </c>
      <c r="K105" s="147">
        <v>9.3897332122442889E-2</v>
      </c>
      <c r="L105" s="147">
        <v>5.6491400826298103E-2</v>
      </c>
      <c r="M105" s="147">
        <v>-2.4478941069078625E-2</v>
      </c>
      <c r="N105" s="147">
        <v>-0.25501835244259768</v>
      </c>
      <c r="O105" s="147">
        <v>0.18552544517252964</v>
      </c>
      <c r="P105" s="147">
        <v>-0.7883760866622096</v>
      </c>
      <c r="Q105" s="154" t="s">
        <v>118</v>
      </c>
      <c r="S105" s="161" t="s">
        <v>53</v>
      </c>
    </row>
    <row r="106" spans="2:19" ht="15">
      <c r="B106" s="128">
        <v>31</v>
      </c>
      <c r="C106" s="129" t="s">
        <v>61</v>
      </c>
      <c r="D106" s="98"/>
      <c r="E106" s="147">
        <v>0.92257504956312841</v>
      </c>
      <c r="F106" s="147">
        <v>0.81142169275450982</v>
      </c>
      <c r="G106" s="147">
        <v>0.52781722952949306</v>
      </c>
      <c r="H106" s="147">
        <v>-0.68064891507172975</v>
      </c>
      <c r="I106" s="147">
        <v>0.3892979027145268</v>
      </c>
      <c r="J106" s="147">
        <v>0.3905514258589855</v>
      </c>
      <c r="K106" s="147">
        <v>-2.2605924519149778E-2</v>
      </c>
      <c r="L106" s="147">
        <v>-0.40001297568864153</v>
      </c>
      <c r="M106" s="147">
        <v>-0.39138572171758385</v>
      </c>
      <c r="N106" s="147">
        <v>-1.3721806198495705</v>
      </c>
      <c r="O106" s="147">
        <v>-1.1545673250860016</v>
      </c>
      <c r="P106" s="147">
        <v>-0.99620859699824293</v>
      </c>
      <c r="Q106" s="154" t="s">
        <v>118</v>
      </c>
      <c r="S106" s="129" t="s">
        <v>61</v>
      </c>
    </row>
    <row r="107" spans="2:19" ht="15">
      <c r="B107" s="128">
        <v>28</v>
      </c>
      <c r="C107" s="129" t="s">
        <v>58</v>
      </c>
      <c r="D107" s="98"/>
      <c r="E107" s="147">
        <v>1.7222794071391441E-2</v>
      </c>
      <c r="F107" s="147">
        <v>0.15122385396443627</v>
      </c>
      <c r="G107" s="147">
        <v>-0.53080497125365633</v>
      </c>
      <c r="H107" s="147">
        <v>-0.15677467010865198</v>
      </c>
      <c r="I107" s="147">
        <v>-0.64774467961268245</v>
      </c>
      <c r="J107" s="147">
        <v>-0.90757316835909618</v>
      </c>
      <c r="K107" s="147">
        <v>-1.4732809255996457</v>
      </c>
      <c r="L107" s="147">
        <v>-1.1449409980867362</v>
      </c>
      <c r="M107" s="147">
        <v>-1.0655662566112243</v>
      </c>
      <c r="N107" s="147">
        <v>-0.97985281869689189</v>
      </c>
      <c r="O107" s="147">
        <v>-0.71678357628195377</v>
      </c>
      <c r="P107" s="147">
        <v>-1.524913440700248</v>
      </c>
      <c r="Q107" s="153" t="s">
        <v>118</v>
      </c>
      <c r="S107" s="161" t="s">
        <v>58</v>
      </c>
    </row>
    <row r="108" spans="2:19" ht="15">
      <c r="B108" s="128">
        <v>32</v>
      </c>
      <c r="C108" s="129" t="s">
        <v>62</v>
      </c>
      <c r="D108" s="98"/>
      <c r="E108" s="147">
        <v>5.9024303711545219E-2</v>
      </c>
      <c r="F108" s="147">
        <v>1.1681861797985642</v>
      </c>
      <c r="G108" s="147">
        <v>0.39548538344823791</v>
      </c>
      <c r="H108" s="147">
        <v>-0.51823231143445714</v>
      </c>
      <c r="I108" s="147">
        <v>0.32629508434901489</v>
      </c>
      <c r="J108" s="147">
        <v>-0.43089425602666781</v>
      </c>
      <c r="K108" s="147">
        <v>-1.3309501663438625</v>
      </c>
      <c r="L108" s="147">
        <v>-1.1633294932589249</v>
      </c>
      <c r="M108" s="147">
        <v>-0.13656950094111919</v>
      </c>
      <c r="N108" s="147">
        <v>-1.0876535537950731</v>
      </c>
      <c r="O108" s="147">
        <v>-0.70214147962420503</v>
      </c>
      <c r="P108" s="147">
        <v>-1.9056080332905019</v>
      </c>
      <c r="Q108" s="153" t="s">
        <v>118</v>
      </c>
      <c r="S108" s="129" t="s">
        <v>62</v>
      </c>
    </row>
    <row r="109" spans="2:19" ht="15">
      <c r="B109" s="128">
        <v>25</v>
      </c>
      <c r="C109" s="129" t="s">
        <v>55</v>
      </c>
      <c r="D109" s="98"/>
      <c r="E109" s="147">
        <v>0.44664401421369082</v>
      </c>
      <c r="F109" s="147">
        <v>-0.50377265103653912</v>
      </c>
      <c r="G109" s="147">
        <v>0.20929589480814303</v>
      </c>
      <c r="H109" s="147">
        <v>2.8531323854112143E-2</v>
      </c>
      <c r="I109" s="147">
        <v>-0.4091337711210119</v>
      </c>
      <c r="J109" s="147">
        <v>-0.59637615515527953</v>
      </c>
      <c r="K109" s="147">
        <v>-0.86654513316612258</v>
      </c>
      <c r="L109" s="147">
        <v>-1.3504236965099938</v>
      </c>
      <c r="M109" s="147">
        <v>-1.273758371925336</v>
      </c>
      <c r="N109" s="147">
        <v>-1.7565441523463192</v>
      </c>
      <c r="O109" s="147">
        <v>-2.1633261098915875</v>
      </c>
      <c r="P109" s="147">
        <v>-1.9311651668889991</v>
      </c>
      <c r="Q109" s="153" t="s">
        <v>118</v>
      </c>
      <c r="S109" s="161" t="s">
        <v>55</v>
      </c>
    </row>
    <row r="110" spans="2:19" ht="15">
      <c r="B110" s="128">
        <v>12</v>
      </c>
      <c r="C110" s="129" t="s">
        <v>42</v>
      </c>
      <c r="D110" s="98"/>
      <c r="E110" s="147">
        <v>-1.7749748069701561</v>
      </c>
      <c r="F110" s="147">
        <v>-1.5698103758964634</v>
      </c>
      <c r="G110" s="147">
        <v>-2.1046163671706815</v>
      </c>
      <c r="H110" s="147">
        <v>-1.8483648013227612</v>
      </c>
      <c r="I110" s="147">
        <v>-2.2499927471051806</v>
      </c>
      <c r="J110" s="147">
        <v>-2.7663990849513818</v>
      </c>
      <c r="K110" s="147">
        <v>-2.110381176553036</v>
      </c>
      <c r="L110" s="147">
        <v>-2.3569548693020272</v>
      </c>
      <c r="M110" s="147">
        <v>-1.8992637460316406</v>
      </c>
      <c r="N110" s="147">
        <v>-2.1452037839516009</v>
      </c>
      <c r="O110" s="147">
        <v>-1.7369260393817292</v>
      </c>
      <c r="P110" s="147">
        <v>-2.2976864287098642</v>
      </c>
      <c r="Q110" s="153" t="s">
        <v>118</v>
      </c>
      <c r="S110" s="162" t="s">
        <v>42</v>
      </c>
    </row>
    <row r="112" spans="2:19">
      <c r="C112" s="103" t="s">
        <v>124</v>
      </c>
      <c r="E112" s="213">
        <f>MAX(E79:P110)</f>
        <v>4.262896661837984</v>
      </c>
    </row>
    <row r="113" spans="3:16">
      <c r="C113" s="103" t="s">
        <v>125</v>
      </c>
      <c r="E113" s="213">
        <f>MIN(E79:P110)</f>
        <v>-2.7663990849513818</v>
      </c>
    </row>
    <row r="117" spans="3:16">
      <c r="C117" s="161" t="s">
        <v>35</v>
      </c>
      <c r="D117" s="98"/>
      <c r="E117" s="218">
        <v>0.16625697736289571</v>
      </c>
      <c r="F117" s="218">
        <v>0.14693570185083379</v>
      </c>
      <c r="G117" s="218">
        <v>0.15047680155307541</v>
      </c>
      <c r="H117" s="218">
        <v>0.17229169315982085</v>
      </c>
      <c r="I117" s="218">
        <v>0.13551744914137187</v>
      </c>
      <c r="J117" s="218">
        <v>0.12261297932464259</v>
      </c>
      <c r="K117" s="219">
        <v>0.11821390056008875</v>
      </c>
      <c r="L117" s="219">
        <v>0.1207784186470795</v>
      </c>
      <c r="M117" s="219">
        <v>0.11710425960945745</v>
      </c>
      <c r="N117" s="218">
        <v>0.13067982100367725</v>
      </c>
      <c r="O117" s="218">
        <v>0.1056550272853729</v>
      </c>
      <c r="P117" s="218">
        <v>0.11641776092167877</v>
      </c>
    </row>
    <row r="118" spans="3:16">
      <c r="C118" s="129" t="s">
        <v>49</v>
      </c>
      <c r="D118" s="98"/>
      <c r="E118" s="215">
        <v>0.10470084805103867</v>
      </c>
      <c r="F118" s="215">
        <v>9.4335033935889323E-2</v>
      </c>
      <c r="G118" s="215">
        <v>0.10611163022653843</v>
      </c>
      <c r="H118" s="215">
        <v>0.11280774922642271</v>
      </c>
      <c r="I118" s="215">
        <v>0.11795047740007948</v>
      </c>
      <c r="J118" s="215">
        <v>9.2330927923430312E-2</v>
      </c>
      <c r="K118" s="150">
        <v>9.4398718521756242E-2</v>
      </c>
      <c r="L118" s="150">
        <v>0.12639259061212968</v>
      </c>
      <c r="M118" s="150">
        <v>0.10400996735990706</v>
      </c>
      <c r="N118" s="215">
        <v>0.11575350853939656</v>
      </c>
      <c r="O118" s="215">
        <v>6.9165020147586187E-2</v>
      </c>
      <c r="P118" s="215">
        <v>9.7509681703533399E-2</v>
      </c>
    </row>
    <row r="119" spans="3:16">
      <c r="C119" s="164" t="s">
        <v>58</v>
      </c>
      <c r="D119" s="165"/>
      <c r="E119" s="220">
        <v>0.11892899915177002</v>
      </c>
      <c r="F119" s="220">
        <v>0.1233298676700801</v>
      </c>
      <c r="G119" s="220">
        <v>0.10093064793347487</v>
      </c>
      <c r="H119" s="220">
        <v>0.11321456701976355</v>
      </c>
      <c r="I119" s="220">
        <v>9.7090109049167789E-2</v>
      </c>
      <c r="J119" s="220">
        <v>8.8556810751401663E-2</v>
      </c>
      <c r="K119" s="221">
        <v>6.9977812485336799E-2</v>
      </c>
      <c r="L119" s="221">
        <v>8.0761166374097915E-2</v>
      </c>
      <c r="M119" s="221">
        <v>8.3367995015508622E-2</v>
      </c>
      <c r="N119" s="220">
        <v>8.6182999395432114E-2</v>
      </c>
      <c r="O119" s="220">
        <v>9.4822730663256763E-2</v>
      </c>
      <c r="P119" s="220">
        <v>6.8282095224527245E-2</v>
      </c>
    </row>
    <row r="120" spans="3:16">
      <c r="E120" s="215">
        <v>0.1279267756098327</v>
      </c>
      <c r="F120" s="215">
        <v>0.12227960463166587</v>
      </c>
      <c r="G120" s="215">
        <v>9.888643073039341E-2</v>
      </c>
      <c r="H120" s="215">
        <v>0.10679066528301422</v>
      </c>
      <c r="I120" s="215">
        <v>0.10543493874570725</v>
      </c>
      <c r="J120" s="215">
        <v>9.746470803353631E-2</v>
      </c>
      <c r="K120" s="215">
        <v>0.10352779249621299</v>
      </c>
      <c r="L120" s="215">
        <v>0.10587127203225419</v>
      </c>
      <c r="M120" s="215">
        <v>0.11011263843374265</v>
      </c>
      <c r="N120" s="215">
        <v>0.10066893028717218</v>
      </c>
      <c r="O120" s="215">
        <v>0.10087416637783551</v>
      </c>
      <c r="P120" s="215">
        <v>0.10904757713250195</v>
      </c>
    </row>
    <row r="123" spans="3:16">
      <c r="E123" s="161" t="s">
        <v>35</v>
      </c>
      <c r="F123" s="129" t="s">
        <v>49</v>
      </c>
      <c r="G123" s="164" t="s">
        <v>58</v>
      </c>
    </row>
    <row r="124" spans="3:16">
      <c r="E124" s="98"/>
      <c r="F124" s="98"/>
      <c r="G124" s="165"/>
    </row>
    <row r="125" spans="3:16">
      <c r="E125" s="193">
        <v>16.62569773628957</v>
      </c>
      <c r="F125" s="143">
        <v>10.470084805103868</v>
      </c>
      <c r="G125" s="197">
        <v>11.892899915177003</v>
      </c>
      <c r="H125" s="143">
        <v>12.79267756098327</v>
      </c>
      <c r="J125" s="103">
        <f>E125*100</f>
        <v>1662.5697736289571</v>
      </c>
      <c r="K125" s="103">
        <f t="shared" ref="K125:M125" si="15">F125*100</f>
        <v>1047.0084805103868</v>
      </c>
      <c r="L125" s="103">
        <f t="shared" si="15"/>
        <v>1189.2899915177002</v>
      </c>
      <c r="M125" s="103">
        <f t="shared" si="15"/>
        <v>1279.267756098327</v>
      </c>
    </row>
    <row r="126" spans="3:16">
      <c r="E126" s="193">
        <v>14.693570185083379</v>
      </c>
      <c r="F126" s="143">
        <v>9.4335033935889321</v>
      </c>
      <c r="G126" s="197">
        <v>12.332986767008009</v>
      </c>
      <c r="H126" s="143">
        <v>12.227960463166587</v>
      </c>
      <c r="J126" s="103">
        <f t="shared" ref="J126:J136" si="16">E126*100</f>
        <v>1469.3570185083379</v>
      </c>
      <c r="K126" s="103">
        <f t="shared" ref="K126:K136" si="17">F126*100</f>
        <v>943.35033935889317</v>
      </c>
      <c r="L126" s="103">
        <f t="shared" ref="L126:L136" si="18">G126*100</f>
        <v>1233.298676700801</v>
      </c>
      <c r="M126" s="103">
        <f t="shared" ref="M126:M136" si="19">H126*100</f>
        <v>1222.7960463166587</v>
      </c>
    </row>
    <row r="127" spans="3:16">
      <c r="E127" s="193">
        <v>15.047680155307541</v>
      </c>
      <c r="F127" s="143">
        <v>10.611163022653843</v>
      </c>
      <c r="G127" s="197">
        <v>10.093064793347487</v>
      </c>
      <c r="H127" s="143">
        <v>9.8886430730393418</v>
      </c>
      <c r="J127" s="103">
        <f t="shared" si="16"/>
        <v>1504.7680155307542</v>
      </c>
      <c r="K127" s="103">
        <f t="shared" si="17"/>
        <v>1061.1163022653843</v>
      </c>
      <c r="L127" s="103">
        <f t="shared" si="18"/>
        <v>1009.3064793347487</v>
      </c>
      <c r="M127" s="103">
        <f t="shared" si="19"/>
        <v>988.8643073039342</v>
      </c>
    </row>
    <row r="128" spans="3:16">
      <c r="E128" s="193">
        <v>17.229169315982084</v>
      </c>
      <c r="F128" s="143">
        <v>11.280774922642271</v>
      </c>
      <c r="G128" s="197">
        <v>11.321456701976356</v>
      </c>
      <c r="H128" s="143">
        <v>10.679066528301421</v>
      </c>
      <c r="J128" s="103">
        <f t="shared" si="16"/>
        <v>1722.9169315982083</v>
      </c>
      <c r="K128" s="103">
        <f t="shared" si="17"/>
        <v>1128.0774922642272</v>
      </c>
      <c r="L128" s="103">
        <f t="shared" si="18"/>
        <v>1132.1456701976356</v>
      </c>
      <c r="M128" s="103">
        <f t="shared" si="19"/>
        <v>1067.9066528301421</v>
      </c>
    </row>
    <row r="129" spans="5:13">
      <c r="E129" s="193">
        <v>13.551744914137187</v>
      </c>
      <c r="F129" s="143">
        <v>11.795047740007949</v>
      </c>
      <c r="G129" s="197">
        <v>9.709010904916779</v>
      </c>
      <c r="H129" s="143">
        <v>10.543493874570725</v>
      </c>
      <c r="J129" s="103">
        <f t="shared" si="16"/>
        <v>1355.1744914137187</v>
      </c>
      <c r="K129" s="103">
        <f t="shared" si="17"/>
        <v>1179.5047740007949</v>
      </c>
      <c r="L129" s="103">
        <f t="shared" si="18"/>
        <v>970.90109049167791</v>
      </c>
      <c r="M129" s="103">
        <f t="shared" si="19"/>
        <v>1054.3493874570725</v>
      </c>
    </row>
    <row r="130" spans="5:13">
      <c r="E130" s="193">
        <v>12.261297932464259</v>
      </c>
      <c r="F130" s="143">
        <v>9.2330927923430313</v>
      </c>
      <c r="G130" s="197">
        <v>8.8556810751401667</v>
      </c>
      <c r="H130" s="143">
        <v>9.7464708033536311</v>
      </c>
      <c r="J130" s="103">
        <f t="shared" si="16"/>
        <v>1226.1297932464258</v>
      </c>
      <c r="K130" s="103">
        <f t="shared" si="17"/>
        <v>923.30927923430318</v>
      </c>
      <c r="L130" s="103">
        <f t="shared" si="18"/>
        <v>885.56810751401667</v>
      </c>
      <c r="M130" s="103">
        <f t="shared" si="19"/>
        <v>974.64708033536317</v>
      </c>
    </row>
    <row r="131" spans="5:13">
      <c r="E131" s="222">
        <v>11.821390056008875</v>
      </c>
      <c r="F131" s="145">
        <v>9.4398718521756244</v>
      </c>
      <c r="G131" s="223">
        <v>6.9977812485336797</v>
      </c>
      <c r="H131" s="143">
        <v>10.3527792496213</v>
      </c>
      <c r="J131" s="103">
        <f t="shared" si="16"/>
        <v>1182.1390056008875</v>
      </c>
      <c r="K131" s="103">
        <f t="shared" si="17"/>
        <v>943.98718521756246</v>
      </c>
      <c r="L131" s="103">
        <f t="shared" si="18"/>
        <v>699.77812485336801</v>
      </c>
      <c r="M131" s="103">
        <f t="shared" si="19"/>
        <v>1035.2779249621299</v>
      </c>
    </row>
    <row r="132" spans="5:13">
      <c r="E132" s="222">
        <v>12.077841864707949</v>
      </c>
      <c r="F132" s="145">
        <v>12.639259061212968</v>
      </c>
      <c r="G132" s="223">
        <v>8.0761166374097915</v>
      </c>
      <c r="H132" s="143">
        <v>10.587127203225419</v>
      </c>
      <c r="J132" s="103">
        <f t="shared" si="16"/>
        <v>1207.7841864707948</v>
      </c>
      <c r="K132" s="103">
        <f t="shared" si="17"/>
        <v>1263.9259061212967</v>
      </c>
      <c r="L132" s="103">
        <f t="shared" si="18"/>
        <v>807.61166374097911</v>
      </c>
      <c r="M132" s="103">
        <f t="shared" si="19"/>
        <v>1058.7127203225418</v>
      </c>
    </row>
    <row r="133" spans="5:13">
      <c r="E133" s="222">
        <v>11.710425960945745</v>
      </c>
      <c r="F133" s="145">
        <v>10.400996735990706</v>
      </c>
      <c r="G133" s="223">
        <v>8.3367995015508622</v>
      </c>
      <c r="H133" s="143">
        <v>11.011263843374266</v>
      </c>
      <c r="J133" s="103">
        <f t="shared" si="16"/>
        <v>1171.0425960945745</v>
      </c>
      <c r="K133" s="103">
        <f t="shared" si="17"/>
        <v>1040.0996735990707</v>
      </c>
      <c r="L133" s="103">
        <f t="shared" si="18"/>
        <v>833.6799501550862</v>
      </c>
      <c r="M133" s="103">
        <f t="shared" si="19"/>
        <v>1101.1263843374265</v>
      </c>
    </row>
    <row r="134" spans="5:13">
      <c r="E134" s="193">
        <v>13.067982100367725</v>
      </c>
      <c r="F134" s="143">
        <v>11.575350853939655</v>
      </c>
      <c r="G134" s="197">
        <v>8.6182999395432116</v>
      </c>
      <c r="H134" s="143">
        <v>10.066893028717217</v>
      </c>
      <c r="J134" s="103">
        <f t="shared" si="16"/>
        <v>1306.7982100367726</v>
      </c>
      <c r="K134" s="103">
        <f t="shared" si="17"/>
        <v>1157.5350853939656</v>
      </c>
      <c r="L134" s="103">
        <f t="shared" si="18"/>
        <v>861.82999395432114</v>
      </c>
      <c r="M134" s="103">
        <f t="shared" si="19"/>
        <v>1006.6893028717218</v>
      </c>
    </row>
    <row r="135" spans="5:13">
      <c r="E135" s="193">
        <v>10.56550272853729</v>
      </c>
      <c r="F135" s="143">
        <v>6.9165020147586187</v>
      </c>
      <c r="G135" s="197">
        <v>9.4822730663256767</v>
      </c>
      <c r="H135" s="143">
        <v>10.087416637783551</v>
      </c>
      <c r="J135" s="103">
        <f t="shared" si="16"/>
        <v>1056.550272853729</v>
      </c>
      <c r="K135" s="103">
        <f t="shared" si="17"/>
        <v>691.65020147586188</v>
      </c>
      <c r="L135" s="103">
        <f t="shared" si="18"/>
        <v>948.22730663256766</v>
      </c>
      <c r="M135" s="103">
        <f t="shared" si="19"/>
        <v>1008.7416637783551</v>
      </c>
    </row>
    <row r="136" spans="5:13">
      <c r="E136" s="193">
        <v>11.641776092167877</v>
      </c>
      <c r="F136" s="143">
        <v>9.7509681703533406</v>
      </c>
      <c r="G136" s="197">
        <v>6.8282095224527248</v>
      </c>
      <c r="H136" s="143">
        <v>10.904757713250195</v>
      </c>
      <c r="J136" s="103">
        <f t="shared" si="16"/>
        <v>1164.1776092167877</v>
      </c>
      <c r="K136" s="103">
        <f t="shared" si="17"/>
        <v>975.09681703533408</v>
      </c>
      <c r="L136" s="103">
        <f t="shared" si="18"/>
        <v>682.82095224527245</v>
      </c>
      <c r="M136" s="103">
        <f t="shared" si="19"/>
        <v>1090.4757713250194</v>
      </c>
    </row>
    <row r="140" spans="5:13">
      <c r="E140" s="216">
        <v>0.25836560120983765</v>
      </c>
      <c r="F140" s="216">
        <v>0.20046847393107503</v>
      </c>
      <c r="G140" s="216">
        <v>0.16762643132467547</v>
      </c>
      <c r="H140" s="216">
        <v>0.13478438871827592</v>
      </c>
      <c r="I140" s="216">
        <v>0.11836336741507614</v>
      </c>
      <c r="J140" s="216">
        <v>0.10194234611187636</v>
      </c>
      <c r="K140" s="216">
        <v>6.9100303505476801E-2</v>
      </c>
      <c r="L140" s="216">
        <v>3.6258260899077244E-2</v>
      </c>
    </row>
    <row r="141" spans="5:13">
      <c r="E141" s="103">
        <f>E140*100</f>
        <v>25.836560120983766</v>
      </c>
      <c r="F141" s="103">
        <f t="shared" ref="F141:L141" si="20">F140*100</f>
        <v>20.046847393107502</v>
      </c>
      <c r="G141" s="103">
        <f t="shared" si="20"/>
        <v>16.762643132467549</v>
      </c>
      <c r="H141" s="103">
        <f t="shared" si="20"/>
        <v>13.478438871827592</v>
      </c>
      <c r="I141" s="103">
        <f t="shared" si="20"/>
        <v>11.836336741507614</v>
      </c>
      <c r="J141" s="103">
        <f t="shared" si="20"/>
        <v>10.194234611187635</v>
      </c>
      <c r="K141" s="103">
        <f t="shared" si="20"/>
        <v>6.9100303505476806</v>
      </c>
      <c r="L141" s="103">
        <f t="shared" si="20"/>
        <v>3.6258260899077244</v>
      </c>
    </row>
    <row r="142" spans="5:13">
      <c r="E142" s="103">
        <v>25.836560120983766</v>
      </c>
      <c r="F142" s="103">
        <v>20.046847393107502</v>
      </c>
      <c r="G142" s="103">
        <v>16.762643132467549</v>
      </c>
      <c r="H142" s="103">
        <v>13.478438871827592</v>
      </c>
      <c r="I142" s="103">
        <v>11.836336741507614</v>
      </c>
      <c r="J142" s="103">
        <v>10.194234611187635</v>
      </c>
      <c r="K142" s="103">
        <v>6.9100303505476806</v>
      </c>
      <c r="L142" s="103">
        <v>3.6258260899077244</v>
      </c>
    </row>
  </sheetData>
  <phoneticPr fontId="2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Index</vt:lpstr>
      <vt:lpstr>Population</vt:lpstr>
      <vt:lpstr>Perception of Security</vt:lpstr>
      <vt:lpstr>Crimes</vt:lpstr>
      <vt:lpstr>Homicides</vt:lpstr>
      <vt:lpstr>1st Degree</vt:lpstr>
      <vt:lpstr>Carrier</vt:lpstr>
      <vt:lpstr>Crimes Reported</vt:lpstr>
      <vt:lpstr>CR</vt:lpstr>
      <vt:lpstr>Sheet1</vt:lpstr>
      <vt:lpstr>Perception of Security (2)</vt:lpstr>
      <vt:lpstr>Crimes (2)</vt:lpstr>
      <vt:lpstr>Hoja1</vt:lpstr>
      <vt:lpstr>Hoja2</vt:lpstr>
      <vt:lpstr>Homicides (2)</vt:lpstr>
      <vt:lpstr>1st Degree (2)</vt:lpstr>
      <vt:lpstr>Carrier (2)</vt:lpstr>
      <vt:lpstr>Crimes Reported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Salmon</dc:creator>
  <cp:lastModifiedBy>José Armando Melchor Soto</cp:lastModifiedBy>
  <dcterms:created xsi:type="dcterms:W3CDTF">2015-06-05T18:17:20Z</dcterms:created>
  <dcterms:modified xsi:type="dcterms:W3CDTF">2024-01-30T18:24:42Z</dcterms:modified>
</cp:coreProperties>
</file>