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68320DC9-53F6-48E6-B92F-C6C50330BB88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2" i="1" l="1"/>
  <c r="AX32" i="1"/>
  <c r="AO33" i="1"/>
  <c r="BO28" i="1"/>
  <c r="BN28" i="1"/>
  <c r="BM28" i="1"/>
  <c r="BL28" i="1"/>
  <c r="BK28" i="1"/>
  <c r="BJ28" i="1"/>
  <c r="BI28" i="1"/>
  <c r="BH28" i="1"/>
  <c r="BF28" i="1"/>
  <c r="BE28" i="1"/>
  <c r="BD28" i="1"/>
  <c r="BC28" i="1"/>
  <c r="BB28" i="1"/>
  <c r="BA28" i="1"/>
  <c r="BG28" i="1" s="1"/>
  <c r="AZ28" i="1"/>
  <c r="AY28" i="1"/>
  <c r="AW28" i="1"/>
  <c r="AV28" i="1"/>
  <c r="AU28" i="1"/>
  <c r="AT28" i="1"/>
  <c r="AS28" i="1"/>
  <c r="AR28" i="1"/>
  <c r="AQ28" i="1"/>
  <c r="AP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A28" i="1"/>
  <c r="Z28" i="1"/>
  <c r="Y28" i="1"/>
  <c r="X28" i="1"/>
  <c r="V28" i="1"/>
  <c r="U28" i="1"/>
  <c r="T28" i="1"/>
  <c r="S28" i="1"/>
  <c r="R28" i="1"/>
  <c r="Q28" i="1"/>
  <c r="W28" i="1" s="1"/>
  <c r="P28" i="1"/>
  <c r="O28" i="1"/>
  <c r="M28" i="1"/>
  <c r="L28" i="1"/>
  <c r="K28" i="1"/>
  <c r="J28" i="1"/>
  <c r="I28" i="1"/>
  <c r="H28" i="1"/>
  <c r="G28" i="1"/>
  <c r="F28" i="1"/>
  <c r="BP3" i="1"/>
  <c r="BP4" i="1"/>
  <c r="BG3" i="1"/>
  <c r="BG4" i="1"/>
  <c r="AX3" i="1"/>
  <c r="AX4" i="1"/>
  <c r="AO4" i="1"/>
  <c r="AF4" i="1"/>
  <c r="W4" i="1"/>
  <c r="AO3" i="1"/>
  <c r="AF3" i="1"/>
  <c r="W3" i="1"/>
  <c r="N3" i="1"/>
  <c r="BJ2" i="1"/>
  <c r="BK2" i="1"/>
  <c r="BL2" i="1"/>
  <c r="BM2" i="1"/>
  <c r="BN2" i="1"/>
  <c r="BO2" i="1"/>
  <c r="BI2" i="1"/>
  <c r="BF2" i="1"/>
  <c r="BE2" i="1"/>
  <c r="BD2" i="1"/>
  <c r="BC2" i="1"/>
  <c r="BB2" i="1"/>
  <c r="BA2" i="1"/>
  <c r="AZ2" i="1"/>
  <c r="AV2" i="1"/>
  <c r="AW2" i="1"/>
  <c r="AU2" i="1"/>
  <c r="AT2" i="1"/>
  <c r="AS2" i="1"/>
  <c r="AR2" i="1"/>
  <c r="AM2" i="1"/>
  <c r="AN2" i="1"/>
  <c r="AL2" i="1"/>
  <c r="AK2" i="1"/>
  <c r="AJ2" i="1"/>
  <c r="AI2" i="1"/>
  <c r="AE2" i="1"/>
  <c r="AD2" i="1"/>
  <c r="AC2" i="1"/>
  <c r="AB2" i="1"/>
  <c r="AA2" i="1"/>
  <c r="Z2" i="1"/>
  <c r="Y2" i="1"/>
  <c r="P2" i="1"/>
  <c r="V2" i="1"/>
  <c r="U2" i="1"/>
  <c r="T2" i="1"/>
  <c r="S2" i="1"/>
  <c r="R2" i="1"/>
  <c r="Q2" i="1"/>
  <c r="L2" i="1"/>
  <c r="K2" i="1"/>
  <c r="J2" i="1"/>
  <c r="I2" i="1"/>
  <c r="H2" i="1"/>
  <c r="G2" i="1"/>
  <c r="AO28" i="1" l="1"/>
  <c r="N28" i="1"/>
  <c r="AF28" i="1"/>
  <c r="AX28" i="1"/>
  <c r="BP28" i="1"/>
  <c r="N2" i="1"/>
  <c r="W2" i="1"/>
  <c r="BG2" i="1"/>
  <c r="BP2" i="1"/>
  <c r="AX2" i="1"/>
  <c r="AF2" i="1"/>
  <c r="AO2" i="1"/>
</calcChain>
</file>

<file path=xl/sharedStrings.xml><?xml version="1.0" encoding="utf-8"?>
<sst xmlns="http://schemas.openxmlformats.org/spreadsheetml/2006/main" count="158" uniqueCount="146">
  <si>
    <t>식당이름</t>
    <phoneticPr fontId="1" type="noConversion"/>
  </si>
  <si>
    <t>운영시간</t>
    <phoneticPr fontId="1" type="noConversion"/>
  </si>
  <si>
    <t>주소</t>
    <phoneticPr fontId="1" type="noConversion"/>
  </si>
  <si>
    <t>위도</t>
    <phoneticPr fontId="1" type="noConversion"/>
  </si>
  <si>
    <t>경도</t>
    <phoneticPr fontId="1" type="noConversion"/>
  </si>
  <si>
    <t>스시메이진</t>
  </si>
  <si>
    <t>11:30 - 22:00</t>
  </si>
  <si>
    <t>서울 마포구 양화로18길 3</t>
  </si>
  <si>
    <t>(월)10시검색량</t>
    <phoneticPr fontId="1" type="noConversion"/>
  </si>
  <si>
    <t>(월)12시검색량</t>
    <phoneticPr fontId="1" type="noConversion"/>
  </si>
  <si>
    <t>(월)14시검색량</t>
    <phoneticPr fontId="1" type="noConversion"/>
  </si>
  <si>
    <t>(월)16시검색량</t>
    <phoneticPr fontId="1" type="noConversion"/>
  </si>
  <si>
    <t>(월)18시검색량</t>
    <phoneticPr fontId="1" type="noConversion"/>
  </si>
  <si>
    <t>(월)20시검색량</t>
    <phoneticPr fontId="1" type="noConversion"/>
  </si>
  <si>
    <t>(월)22시검색량</t>
    <phoneticPr fontId="1" type="noConversion"/>
  </si>
  <si>
    <t>(화)10시검색량</t>
    <phoneticPr fontId="1" type="noConversion"/>
  </si>
  <si>
    <t>(화)12시검색량</t>
    <phoneticPr fontId="1" type="noConversion"/>
  </si>
  <si>
    <t>(화)14시검색량</t>
    <phoneticPr fontId="1" type="noConversion"/>
  </si>
  <si>
    <t>(화)16시검색량</t>
    <phoneticPr fontId="1" type="noConversion"/>
  </si>
  <si>
    <t>(화)18시검색량</t>
    <phoneticPr fontId="1" type="noConversion"/>
  </si>
  <si>
    <t>(화)20시검색량</t>
    <phoneticPr fontId="1" type="noConversion"/>
  </si>
  <si>
    <t>(화)22시검색량</t>
    <phoneticPr fontId="1" type="noConversion"/>
  </si>
  <si>
    <t>(수)10시검색량</t>
    <phoneticPr fontId="1" type="noConversion"/>
  </si>
  <si>
    <t>(수)12시검색량</t>
    <phoneticPr fontId="1" type="noConversion"/>
  </si>
  <si>
    <t>(수)14시검색량</t>
    <phoneticPr fontId="1" type="noConversion"/>
  </si>
  <si>
    <t>(수)16시검색량</t>
    <phoneticPr fontId="1" type="noConversion"/>
  </si>
  <si>
    <t>(수)18시검색량</t>
    <phoneticPr fontId="1" type="noConversion"/>
  </si>
  <si>
    <t>(수)20시검색량</t>
    <phoneticPr fontId="1" type="noConversion"/>
  </si>
  <si>
    <t>(수)22시검색량</t>
    <phoneticPr fontId="1" type="noConversion"/>
  </si>
  <si>
    <t>(목)10시검색량</t>
    <phoneticPr fontId="1" type="noConversion"/>
  </si>
  <si>
    <t>(목)12시검색량</t>
    <phoneticPr fontId="1" type="noConversion"/>
  </si>
  <si>
    <t>(목)14시검색량</t>
    <phoneticPr fontId="1" type="noConversion"/>
  </si>
  <si>
    <t>(목)16시검색량</t>
    <phoneticPr fontId="1" type="noConversion"/>
  </si>
  <si>
    <t>(목)18시검색량</t>
    <phoneticPr fontId="1" type="noConversion"/>
  </si>
  <si>
    <t>(목)20시검색량</t>
    <phoneticPr fontId="1" type="noConversion"/>
  </si>
  <si>
    <t>(목)22시검색량</t>
    <phoneticPr fontId="1" type="noConversion"/>
  </si>
  <si>
    <t>(금)10시검색량</t>
    <phoneticPr fontId="1" type="noConversion"/>
  </si>
  <si>
    <t>(금)12시검색량</t>
    <phoneticPr fontId="1" type="noConversion"/>
  </si>
  <si>
    <t>(금)14시검색량</t>
    <phoneticPr fontId="1" type="noConversion"/>
  </si>
  <si>
    <t>(금)16시검색량</t>
    <phoneticPr fontId="1" type="noConversion"/>
  </si>
  <si>
    <t>(금)18시검색량</t>
    <phoneticPr fontId="1" type="noConversion"/>
  </si>
  <si>
    <t>(금)20시검색량</t>
    <phoneticPr fontId="1" type="noConversion"/>
  </si>
  <si>
    <t>(금)22시검색량</t>
    <phoneticPr fontId="1" type="noConversion"/>
  </si>
  <si>
    <t>(토)10시검색량</t>
    <phoneticPr fontId="1" type="noConversion"/>
  </si>
  <si>
    <t>(토)12시검색량</t>
    <phoneticPr fontId="1" type="noConversion"/>
  </si>
  <si>
    <t>(토)14시검색량</t>
    <phoneticPr fontId="1" type="noConversion"/>
  </si>
  <si>
    <t>(토)16시검색량</t>
    <phoneticPr fontId="1" type="noConversion"/>
  </si>
  <si>
    <t>(토)18시검색량</t>
    <phoneticPr fontId="1" type="noConversion"/>
  </si>
  <si>
    <t>(토)20시검색량</t>
    <phoneticPr fontId="1" type="noConversion"/>
  </si>
  <si>
    <t>(토)22시검색량</t>
    <phoneticPr fontId="1" type="noConversion"/>
  </si>
  <si>
    <t>(일)10시검색량</t>
    <phoneticPr fontId="1" type="noConversion"/>
  </si>
  <si>
    <t>(일)12시검색량</t>
    <phoneticPr fontId="1" type="noConversion"/>
  </si>
  <si>
    <t>(일)14시검색량</t>
    <phoneticPr fontId="1" type="noConversion"/>
  </si>
  <si>
    <t>(일)16시검색량</t>
    <phoneticPr fontId="1" type="noConversion"/>
  </si>
  <si>
    <t>(일)18시검색량</t>
    <phoneticPr fontId="1" type="noConversion"/>
  </si>
  <si>
    <t>(일)20시검색량</t>
    <phoneticPr fontId="1" type="noConversion"/>
  </si>
  <si>
    <t>(일)22시검색량</t>
    <phoneticPr fontId="1" type="noConversion"/>
  </si>
  <si>
    <t>(월)총검색량</t>
    <phoneticPr fontId="1" type="noConversion"/>
  </si>
  <si>
    <t>(화)총검색량</t>
    <phoneticPr fontId="1" type="noConversion"/>
  </si>
  <si>
    <t>(수)총검색량</t>
    <phoneticPr fontId="1" type="noConversion"/>
  </si>
  <si>
    <t>(목)총검색량</t>
    <phoneticPr fontId="1" type="noConversion"/>
  </si>
  <si>
    <t>(금)총검색량</t>
    <phoneticPr fontId="1" type="noConversion"/>
  </si>
  <si>
    <t>(토)총검색량</t>
    <phoneticPr fontId="1" type="noConversion"/>
  </si>
  <si>
    <t>(일)총검색량</t>
    <phoneticPr fontId="1" type="noConversion"/>
  </si>
  <si>
    <t>11:00 - 23:00</t>
  </si>
  <si>
    <t>11:00 - 23:00</t>
    <phoneticPr fontId="1" type="noConversion"/>
  </si>
  <si>
    <t>서울 마포구 와우산로23길 44</t>
  </si>
  <si>
    <t>프리모바치오바치</t>
  </si>
  <si>
    <t>홍대마늘떡볶이</t>
    <phoneticPr fontId="1" type="noConversion"/>
  </si>
  <si>
    <t>11:30 - 23:00</t>
  </si>
  <si>
    <t>서울 마포구 홍익로5안길 24</t>
  </si>
  <si>
    <t>서울 마포구 잔다리로2길 13</t>
    <phoneticPr fontId="1" type="noConversion"/>
  </si>
  <si>
    <t>11:30 - 22:30</t>
  </si>
  <si>
    <t>토끼정홍대</t>
    <phoneticPr fontId="1" type="noConversion"/>
  </si>
  <si>
    <t>홍대닭갈비</t>
  </si>
  <si>
    <t>서울 마포구 홍익로3길 32</t>
  </si>
  <si>
    <t>스시오 블랙컨테이너</t>
  </si>
  <si>
    <t>서울 마포구 어울마당로 100-6</t>
  </si>
  <si>
    <t>11:00 - 22:00</t>
  </si>
  <si>
    <t>마녀주방 홍대점</t>
    <phoneticPr fontId="1" type="noConversion"/>
  </si>
  <si>
    <t>서울 마포구 와우산로21길 36-10</t>
    <phoneticPr fontId="1" type="noConversion"/>
  </si>
  <si>
    <t>12:00 - 15:30, 17:00 - 22:30</t>
    <phoneticPr fontId="1" type="noConversion"/>
  </si>
  <si>
    <t>로운 샤브샤브 홍대점</t>
  </si>
  <si>
    <t>11:00 - 22:00</t>
    <phoneticPr fontId="1" type="noConversion"/>
  </si>
  <si>
    <t>서울 마포구 양화로 153</t>
  </si>
  <si>
    <t>성격양식</t>
    <phoneticPr fontId="1" type="noConversion"/>
  </si>
  <si>
    <t>서울 마포구 연남로 6</t>
    <phoneticPr fontId="1" type="noConversion"/>
  </si>
  <si>
    <t>11:30 - 22:00</t>
    <phoneticPr fontId="1" type="noConversion"/>
  </si>
  <si>
    <t>메이드바이오즈</t>
  </si>
  <si>
    <t>서울 마포구 와우산로21길 14</t>
  </si>
  <si>
    <t>더다이닝랩</t>
  </si>
  <si>
    <t>서울 마포구 양화로23길 22-7</t>
  </si>
  <si>
    <t>11:30 - 24:00</t>
  </si>
  <si>
    <t>서울 마포구 와우산로21길 28-11</t>
  </si>
  <si>
    <t>11:30 - 23:00</t>
    <phoneticPr fontId="1" type="noConversion"/>
  </si>
  <si>
    <t>뉴욕엔와이</t>
    <phoneticPr fontId="1" type="noConversion"/>
  </si>
  <si>
    <t>서울 마포구 동교로 212-9</t>
    <phoneticPr fontId="1" type="noConversion"/>
  </si>
  <si>
    <t>12:00 - 23:00</t>
  </si>
  <si>
    <t>오늘의연어</t>
    <phoneticPr fontId="1" type="noConversion"/>
  </si>
  <si>
    <t>초마</t>
    <phoneticPr fontId="1" type="noConversion"/>
  </si>
  <si>
    <t>서울 마포구 와우산로 72</t>
  </si>
  <si>
    <t>11:30 - 21:00Break time 16:00~17:00</t>
  </si>
  <si>
    <t>도누리오빠곱창</t>
  </si>
  <si>
    <t>서울 마포구 잔다리로2길 17</t>
  </si>
  <si>
    <t>13:00 - 01:00</t>
  </si>
  <si>
    <t>중화가정</t>
  </si>
  <si>
    <t>서울 마포구 잔다리로2길 19</t>
  </si>
  <si>
    <t>릴린</t>
  </si>
  <si>
    <t>서울 마포구 동교로34길 17</t>
    <phoneticPr fontId="1" type="noConversion"/>
  </si>
  <si>
    <t>매일 12:00 - 20:00B.T 15~17</t>
  </si>
  <si>
    <t>서울 마포구 홍익로2길 23</t>
  </si>
  <si>
    <t>가미우동</t>
    <phoneticPr fontId="1" type="noConversion"/>
  </si>
  <si>
    <t>새우왕 알베르토</t>
  </si>
  <si>
    <t>15:00 - 23:00</t>
  </si>
  <si>
    <t>서울 마포구 어울마당로 123</t>
  </si>
  <si>
    <t>서울 마포구 동교로 220-7</t>
  </si>
  <si>
    <t>중화복춘</t>
    <phoneticPr fontId="1" type="noConversion"/>
  </si>
  <si>
    <t>서울 마포구 홍익로5안길 24</t>
    <phoneticPr fontId="1" type="noConversion"/>
  </si>
  <si>
    <t>12:00 - 00:30</t>
  </si>
  <si>
    <t>멘야산다이메</t>
    <phoneticPr fontId="1" type="noConversion"/>
  </si>
  <si>
    <t>소년식당</t>
  </si>
  <si>
    <t>서울 마포구 와우산로29라길 16</t>
  </si>
  <si>
    <t xml:space="preserve">2:00 - 21:00매주 월요일휴무  금요일 16:00 - 17:00 </t>
    <phoneticPr fontId="1" type="noConversion"/>
  </si>
  <si>
    <t>준호키친</t>
  </si>
  <si>
    <t>서울 마포구 와우산로29바길 25</t>
  </si>
  <si>
    <t>진저피그</t>
  </si>
  <si>
    <t>서울 마포구 양화로 128</t>
  </si>
  <si>
    <t>뉴오더클럽</t>
  </si>
  <si>
    <t>서울 마포구 동교로34길 3</t>
  </si>
  <si>
    <t>14:00 - 24:00</t>
  </si>
  <si>
    <t>등불서양주점</t>
    <phoneticPr fontId="1" type="noConversion"/>
  </si>
  <si>
    <t>18:00 - 02:00</t>
  </si>
  <si>
    <t>서울 마포구 동교로34길 4</t>
  </si>
  <si>
    <t>청년닭발1987</t>
  </si>
  <si>
    <t>15:00 - 05:00</t>
  </si>
  <si>
    <t>서울 마포구 동교로 218-1</t>
  </si>
  <si>
    <t>인얼반</t>
  </si>
  <si>
    <t>12:00 - 02:00</t>
  </si>
  <si>
    <t>서울 마포구 와우산로21길 21-14</t>
  </si>
  <si>
    <t>안녕파스타씨</t>
    <phoneticPr fontId="1" type="noConversion"/>
  </si>
  <si>
    <t>12:00 - 21:00</t>
  </si>
  <si>
    <t>서울 마포구 잔다리로6길 36</t>
  </si>
  <si>
    <t>루나씨엘로</t>
  </si>
  <si>
    <t>서울 마포구 동교로34길 21</t>
  </si>
  <si>
    <t>16:00 - 01:00</t>
    <phoneticPr fontId="1" type="noConversion"/>
  </si>
  <si>
    <t>총량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</si>
</sst>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1">
      <alignment vertical="center"/>
    </xf>
    <xf numFmtId="0" fontId="4" fillId="0" borderId="0" xfId="1">
      <alignment vertical="center"/>
    </xf>
    <xf numFmtId="0" fontId="4" fillId="0" borderId="0" xfId="1">
      <alignment vertical="center"/>
    </xf>
    <xf numFmtId="0" fontId="4" fillId="0" borderId="0" xfId="1">
      <alignment vertical="center"/>
    </xf>
    <xf numFmtId="0" fontId="4" fillId="0" borderId="0" xfId="1">
      <alignment vertical="center"/>
    </xf>
    <xf numFmtId="0" fontId="4" fillId="0" borderId="0" xfId="1">
      <alignment vertical="center"/>
    </xf>
    <xf numFmtId="0" fontId="4" fillId="0" borderId="0" xfId="1">
      <alignment vertical="center"/>
    </xf>
    <xf numFmtId="0" fontId="0" fillId="3" borderId="0" xfId="0" applyFill="1"/>
    <xf numFmtId="0" fontId="0" fillId="0" borderId="0" xfId="0" applyAlignment="1"/>
    <xf numFmtId="0" fontId="5" fillId="0" borderId="1" xfId="0" applyFont="1" applyBorder="1" applyAlignment="1">
      <alignment horizontal="right" wrapText="1"/>
    </xf>
  </cellXfs>
  <cellStyles count="2">
    <cellStyle name="표준" xfId="0" builtinId="0"/>
    <cellStyle name="표준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3"/>
  <sheetViews>
    <sheetView tabSelected="1" zoomScale="85" zoomScaleNormal="85" workbookViewId="0">
      <pane ySplit="1" topLeftCell="A2" activePane="bottomLeft" state="frozen"/>
      <selection pane="bottomLeft" activeCell="E1" sqref="E1"/>
    </sheetView>
  </sheetViews>
  <sheetFormatPr defaultRowHeight="17" x14ac:dyDescent="0.45"/>
  <cols>
    <col min="1" max="2" width="16.58203125" customWidth="1"/>
    <col min="3" max="3" width="10.9140625" customWidth="1"/>
    <col min="4" max="4" width="20.6640625" customWidth="1"/>
    <col min="5" max="5" width="16.58203125" customWidth="1"/>
    <col min="6" max="60" width="8.58203125" customWidth="1"/>
    <col min="61" max="68" width="8.6640625" customWidth="1"/>
  </cols>
  <sheetData>
    <row r="1" spans="1:68" ht="17.5" thickBo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s="11" t="s">
        <v>145</v>
      </c>
      <c r="O1" s="1" t="s">
        <v>57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s="11" t="s">
        <v>145</v>
      </c>
      <c r="X1" s="1" t="s">
        <v>58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s="11" t="s">
        <v>145</v>
      </c>
      <c r="AG1" s="1" t="s">
        <v>59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s="11" t="s">
        <v>145</v>
      </c>
      <c r="AP1" s="1" t="s">
        <v>60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s="11" t="s">
        <v>145</v>
      </c>
      <c r="AY1" s="1" t="s">
        <v>61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s="11" t="s">
        <v>145</v>
      </c>
      <c r="BH1" s="1" t="s">
        <v>62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s="11" t="s">
        <v>145</v>
      </c>
    </row>
    <row r="2" spans="1:68" ht="17.5" thickBot="1" x14ac:dyDescent="0.5">
      <c r="A2" t="s">
        <v>5</v>
      </c>
      <c r="B2" t="s">
        <v>6</v>
      </c>
      <c r="C2" t="s">
        <v>7</v>
      </c>
      <c r="D2" s="13">
        <v>37.556468700000003</v>
      </c>
      <c r="E2" s="13">
        <v>126.9246321</v>
      </c>
      <c r="F2">
        <v>229.04088999999999</v>
      </c>
      <c r="G2">
        <f>F2*0</f>
        <v>0</v>
      </c>
      <c r="H2">
        <f>F2*0.17</f>
        <v>38.936951300000004</v>
      </c>
      <c r="I2">
        <f>F2*0.22</f>
        <v>50.388995799999996</v>
      </c>
      <c r="J2">
        <f>F2*0.22</f>
        <v>50.388995799999996</v>
      </c>
      <c r="K2">
        <f>F2*0.32</f>
        <v>73.293084800000003</v>
      </c>
      <c r="L2">
        <f>F2*0.07</f>
        <v>16.032862300000001</v>
      </c>
      <c r="M2">
        <v>0</v>
      </c>
      <c r="N2">
        <f>SUM(G2:M2)</f>
        <v>229.04089000000002</v>
      </c>
      <c r="O2">
        <v>193.22599</v>
      </c>
      <c r="P2">
        <f>O2*0</f>
        <v>0</v>
      </c>
      <c r="Q2">
        <f>O2*0.15</f>
        <v>28.983898499999999</v>
      </c>
      <c r="R2">
        <f>O2*0.25</f>
        <v>48.306497499999999</v>
      </c>
      <c r="S2">
        <f>O2*0.15</f>
        <v>28.983898499999999</v>
      </c>
      <c r="T2">
        <f>O2*0.3</f>
        <v>57.967796999999997</v>
      </c>
      <c r="U2">
        <f>O2*0.15</f>
        <v>28.983898499999999</v>
      </c>
      <c r="V2">
        <f>O2*0</f>
        <v>0</v>
      </c>
      <c r="W2">
        <f>SUM(P2:V2)</f>
        <v>193.22599</v>
      </c>
      <c r="X2">
        <v>206.63982999999999</v>
      </c>
      <c r="Y2">
        <f>X2*0</f>
        <v>0</v>
      </c>
      <c r="Z2">
        <f>X2*0.3</f>
        <v>61.991948999999991</v>
      </c>
      <c r="AA2">
        <f>X2*0.2</f>
        <v>41.327966000000004</v>
      </c>
      <c r="AB2">
        <f>X2*0.1</f>
        <v>20.663983000000002</v>
      </c>
      <c r="AC2">
        <f>X2*0.25</f>
        <v>51.659957499999997</v>
      </c>
      <c r="AD2">
        <f>X2*0.1</f>
        <v>20.663983000000002</v>
      </c>
      <c r="AE2">
        <f>X2*0.05</f>
        <v>10.331991500000001</v>
      </c>
      <c r="AF2">
        <f>SUM(Y2:AE2)</f>
        <v>206.63983000000002</v>
      </c>
      <c r="AG2">
        <v>205.70085999999998</v>
      </c>
      <c r="AH2">
        <v>0</v>
      </c>
      <c r="AI2">
        <f>AG2*0.26</f>
        <v>53.482223599999998</v>
      </c>
      <c r="AJ2">
        <f>AG2*0.13</f>
        <v>26.741111799999999</v>
      </c>
      <c r="AK2">
        <f>AG2*0.2</f>
        <v>41.140172</v>
      </c>
      <c r="AL2">
        <f>AG2*0.35</f>
        <v>71.995300999999984</v>
      </c>
      <c r="AM2">
        <f>AG2*0.03</f>
        <v>6.1710257999999989</v>
      </c>
      <c r="AN2">
        <f>AG2*0.03</f>
        <v>6.1710257999999989</v>
      </c>
      <c r="AO2">
        <f>SUM(AH2:AN2)</f>
        <v>205.70085999999998</v>
      </c>
      <c r="AP2">
        <v>231.99193000000002</v>
      </c>
      <c r="AQ2">
        <v>0</v>
      </c>
      <c r="AR2">
        <f>AP2*0.14</f>
        <v>32.47887020000001</v>
      </c>
      <c r="AS2">
        <f>AP2*0.24</f>
        <v>55.678063200000004</v>
      </c>
      <c r="AT2">
        <f>AP2*0.21</f>
        <v>48.718305300000004</v>
      </c>
      <c r="AU2">
        <f>AP2*0.3</f>
        <v>69.59757900000001</v>
      </c>
      <c r="AV2">
        <f>AP2*0.07</f>
        <v>16.239435100000005</v>
      </c>
      <c r="AW2">
        <f>AP2*0.04</f>
        <v>9.2796772000000018</v>
      </c>
      <c r="AX2">
        <f>SUM(AQ2:AW2)</f>
        <v>231.99193000000002</v>
      </c>
      <c r="AY2">
        <v>265.59354999999999</v>
      </c>
      <c r="AZ2">
        <f>AY2*0.02</f>
        <v>5.311871</v>
      </c>
      <c r="BA2">
        <f>AY2*0.14</f>
        <v>37.183097000000004</v>
      </c>
      <c r="BB2">
        <f>AY2*0.13</f>
        <v>34.527161499999998</v>
      </c>
      <c r="BC2">
        <f>AY2*0.11</f>
        <v>29.215290499999998</v>
      </c>
      <c r="BD2">
        <f>AY2*0.44</f>
        <v>116.86116199999999</v>
      </c>
      <c r="BE2">
        <f>AY2*0.11</f>
        <v>29.215290499999998</v>
      </c>
      <c r="BF2">
        <f>AY2*0.05</f>
        <v>13.2796775</v>
      </c>
      <c r="BG2">
        <f>SUM(AZ2:BF2)</f>
        <v>265.59354999999999</v>
      </c>
      <c r="BH2">
        <v>265.39233999999999</v>
      </c>
      <c r="BI2">
        <f>BH2*0.03</f>
        <v>7.9617701999999992</v>
      </c>
      <c r="BJ2">
        <f>BH2*0.18</f>
        <v>47.770621199999994</v>
      </c>
      <c r="BK2">
        <f>BH2*0.11</f>
        <v>29.1931574</v>
      </c>
      <c r="BL2">
        <f>BH2*0.12</f>
        <v>31.847080799999997</v>
      </c>
      <c r="BM2">
        <f>BH2*0.24</f>
        <v>63.694161599999994</v>
      </c>
      <c r="BN2">
        <f>BH2*0.26</f>
        <v>69.002008399999994</v>
      </c>
      <c r="BO2">
        <f>BH2*0.06</f>
        <v>15.923540399999998</v>
      </c>
      <c r="BP2">
        <f>SUM(BI2:BO2)</f>
        <v>265.39233999999999</v>
      </c>
    </row>
    <row r="3" spans="1:68" ht="17.5" thickBot="1" x14ac:dyDescent="0.5">
      <c r="A3" t="s">
        <v>67</v>
      </c>
      <c r="B3" t="s">
        <v>65</v>
      </c>
      <c r="C3" t="s">
        <v>66</v>
      </c>
      <c r="D3" s="13">
        <v>37.554748099999998</v>
      </c>
      <c r="E3" s="13">
        <v>126.9236715</v>
      </c>
      <c r="F3">
        <v>261.98829999999998</v>
      </c>
      <c r="G3">
        <v>0</v>
      </c>
      <c r="H3">
        <v>26.198830000000001</v>
      </c>
      <c r="I3">
        <v>78.596489999999989</v>
      </c>
      <c r="J3">
        <v>91.695904999999982</v>
      </c>
      <c r="K3">
        <v>52.397660000000002</v>
      </c>
      <c r="L3">
        <v>13.099415</v>
      </c>
      <c r="M3">
        <v>0</v>
      </c>
      <c r="N3">
        <f>SUM(G3:M3)</f>
        <v>261.98829999999998</v>
      </c>
      <c r="O3">
        <v>314.23</v>
      </c>
      <c r="P3">
        <v>0</v>
      </c>
      <c r="Q3">
        <v>40.849900000000005</v>
      </c>
      <c r="R3">
        <v>56.561399999999999</v>
      </c>
      <c r="S3">
        <v>40.849900000000005</v>
      </c>
      <c r="T3">
        <v>106.83820000000001</v>
      </c>
      <c r="U3">
        <v>69.130600000000001</v>
      </c>
      <c r="V3">
        <v>0</v>
      </c>
      <c r="W3">
        <f>SUM(P3:V3)</f>
        <v>314.23000000000008</v>
      </c>
      <c r="X3">
        <v>323.39179999999999</v>
      </c>
      <c r="Y3">
        <v>0</v>
      </c>
      <c r="Z3">
        <v>74.380114000000006</v>
      </c>
      <c r="AA3">
        <v>48.508769999999998</v>
      </c>
      <c r="AB3">
        <v>80.847949999999997</v>
      </c>
      <c r="AC3">
        <v>64.678359999999998</v>
      </c>
      <c r="AD3">
        <v>54.976606000000004</v>
      </c>
      <c r="AE3">
        <v>0</v>
      </c>
      <c r="AF3">
        <f>SUM(Y3:AE3)</f>
        <v>323.39179999999999</v>
      </c>
      <c r="AG3">
        <v>285.96488999999997</v>
      </c>
      <c r="AH3">
        <v>0</v>
      </c>
      <c r="AI3">
        <v>31.456137899999998</v>
      </c>
      <c r="AJ3">
        <v>65.7719247</v>
      </c>
      <c r="AK3">
        <v>51.47368019999999</v>
      </c>
      <c r="AL3">
        <v>80.070169199999995</v>
      </c>
      <c r="AM3">
        <v>57.192977999999997</v>
      </c>
      <c r="AN3">
        <v>0</v>
      </c>
      <c r="AO3">
        <f>SUM(AH3:AN3)</f>
        <v>285.96488999999997</v>
      </c>
      <c r="AP3">
        <v>323.97658999999999</v>
      </c>
      <c r="AQ3">
        <v>0</v>
      </c>
      <c r="AR3">
        <v>45.356722600000005</v>
      </c>
      <c r="AS3">
        <v>51.836254400000001</v>
      </c>
      <c r="AT3">
        <v>45.356722600000005</v>
      </c>
      <c r="AU3">
        <v>116.6315724</v>
      </c>
      <c r="AV3">
        <v>64.795317999999995</v>
      </c>
      <c r="AW3">
        <v>0</v>
      </c>
      <c r="AX3">
        <f t="shared" ref="AX3:AX32" si="0">SUM(AQ3:AW3)</f>
        <v>323.97659000000004</v>
      </c>
      <c r="AY3">
        <v>387.32942000000003</v>
      </c>
      <c r="AZ3">
        <v>0</v>
      </c>
      <c r="BA3">
        <v>69.719295599999995</v>
      </c>
      <c r="BB3">
        <v>42.606236200000005</v>
      </c>
      <c r="BC3">
        <v>58.099412999999998</v>
      </c>
      <c r="BD3">
        <v>116.198826</v>
      </c>
      <c r="BE3">
        <v>89.085766600000014</v>
      </c>
      <c r="BF3">
        <v>11.6198826</v>
      </c>
      <c r="BG3">
        <f t="shared" ref="BG3:BG4" si="1">SUM(AZ3:BF3)</f>
        <v>387.32941999999997</v>
      </c>
      <c r="BH3">
        <v>235.08769999999998</v>
      </c>
      <c r="BI3">
        <v>0</v>
      </c>
      <c r="BJ3">
        <v>47.017539999999997</v>
      </c>
      <c r="BK3">
        <v>68.175432999999984</v>
      </c>
      <c r="BL3">
        <v>54.070171000000002</v>
      </c>
      <c r="BM3">
        <v>49.368416999999994</v>
      </c>
      <c r="BN3">
        <v>11.754384999999999</v>
      </c>
      <c r="BO3">
        <v>4.7017540000000002</v>
      </c>
      <c r="BP3">
        <f t="shared" ref="BP3:BP4" si="2">SUM(BI3:BO3)</f>
        <v>235.08769999999998</v>
      </c>
    </row>
    <row r="4" spans="1:68" ht="17.5" thickBot="1" x14ac:dyDescent="0.5">
      <c r="A4" t="s">
        <v>68</v>
      </c>
      <c r="B4" t="s">
        <v>69</v>
      </c>
      <c r="C4" t="s">
        <v>70</v>
      </c>
      <c r="D4" s="13">
        <v>37.553648199999998</v>
      </c>
      <c r="E4" s="13">
        <v>126.9214283</v>
      </c>
      <c r="F4">
        <v>239.47620999999998</v>
      </c>
      <c r="G4">
        <v>0</v>
      </c>
      <c r="H4">
        <v>28.737145199999997</v>
      </c>
      <c r="I4">
        <v>50.290004099999997</v>
      </c>
      <c r="J4">
        <v>64.658576699999998</v>
      </c>
      <c r="K4">
        <v>69.448100899999986</v>
      </c>
      <c r="L4">
        <v>21.552858899999997</v>
      </c>
      <c r="M4">
        <v>4.7895241999999998</v>
      </c>
      <c r="N4">
        <v>234.68668579999996</v>
      </c>
      <c r="O4">
        <v>176.04266000000001</v>
      </c>
      <c r="P4">
        <v>0</v>
      </c>
      <c r="Q4">
        <v>28.166825600000003</v>
      </c>
      <c r="R4">
        <v>19.364692600000001</v>
      </c>
      <c r="S4">
        <v>38.729385200000003</v>
      </c>
      <c r="T4">
        <v>49.29194480000001</v>
      </c>
      <c r="U4">
        <v>35.208532000000005</v>
      </c>
      <c r="V4">
        <v>5.2812798000000001</v>
      </c>
      <c r="W4">
        <f>SUM(P4:V4)</f>
        <v>176.04266000000001</v>
      </c>
      <c r="X4">
        <v>186.22694999999999</v>
      </c>
      <c r="Y4">
        <v>0</v>
      </c>
      <c r="Z4">
        <v>27.934042499999997</v>
      </c>
      <c r="AA4">
        <v>33.520850999999993</v>
      </c>
      <c r="AB4">
        <v>31.6585815</v>
      </c>
      <c r="AC4">
        <v>59.592624000000001</v>
      </c>
      <c r="AD4">
        <v>27.934042499999997</v>
      </c>
      <c r="AE4">
        <v>5.5868084999999992</v>
      </c>
      <c r="AF4">
        <f t="shared" ref="AF4" si="3">SUM(Y4:AE4)</f>
        <v>186.22694999999999</v>
      </c>
      <c r="AG4">
        <v>199.03004999999999</v>
      </c>
      <c r="AH4">
        <v>0</v>
      </c>
      <c r="AI4">
        <v>27.864207</v>
      </c>
      <c r="AJ4">
        <v>23.883605999999997</v>
      </c>
      <c r="AK4">
        <v>39.806010000000001</v>
      </c>
      <c r="AL4">
        <v>57.71871449999999</v>
      </c>
      <c r="AM4">
        <v>43.786611000000001</v>
      </c>
      <c r="AN4">
        <v>5.9709014999999992</v>
      </c>
      <c r="AO4">
        <f t="shared" ref="AO4:AO33" si="4">SUM(AH4:AN4)</f>
        <v>199.03004999999999</v>
      </c>
      <c r="AP4">
        <v>182.73518999999999</v>
      </c>
      <c r="AQ4">
        <v>0</v>
      </c>
      <c r="AR4">
        <v>21.928222799999997</v>
      </c>
      <c r="AS4">
        <v>29.2376304</v>
      </c>
      <c r="AT4">
        <v>23.7555747</v>
      </c>
      <c r="AU4">
        <v>58.475260800000001</v>
      </c>
      <c r="AV4">
        <v>40.201741800000001</v>
      </c>
      <c r="AW4">
        <v>9.1367595000000001</v>
      </c>
      <c r="AX4">
        <f t="shared" si="0"/>
        <v>182.73519000000002</v>
      </c>
      <c r="AY4">
        <v>183.41414000000003</v>
      </c>
      <c r="AZ4">
        <v>0</v>
      </c>
      <c r="BA4">
        <v>36.682828000000008</v>
      </c>
      <c r="BB4">
        <v>20.175555400000004</v>
      </c>
      <c r="BC4">
        <v>23.843838200000004</v>
      </c>
      <c r="BD4">
        <v>40.351110800000008</v>
      </c>
      <c r="BE4">
        <v>55.024242000000008</v>
      </c>
      <c r="BF4">
        <v>7.336565600000001</v>
      </c>
      <c r="BG4">
        <f t="shared" si="1"/>
        <v>183.41414000000003</v>
      </c>
      <c r="BH4">
        <v>220.17457000000002</v>
      </c>
      <c r="BI4">
        <v>0</v>
      </c>
      <c r="BJ4">
        <v>22.017457000000004</v>
      </c>
      <c r="BK4">
        <v>48.438405400000001</v>
      </c>
      <c r="BL4">
        <v>61.648879600000008</v>
      </c>
      <c r="BM4">
        <v>61.648879600000008</v>
      </c>
      <c r="BN4">
        <v>24.2192027</v>
      </c>
      <c r="BO4">
        <v>2.2017457</v>
      </c>
      <c r="BP4">
        <f t="shared" si="2"/>
        <v>220.17457000000005</v>
      </c>
    </row>
    <row r="5" spans="1:68" ht="17.5" thickBot="1" x14ac:dyDescent="0.5">
      <c r="A5" t="s">
        <v>73</v>
      </c>
      <c r="B5" t="s">
        <v>72</v>
      </c>
      <c r="C5" t="s">
        <v>71</v>
      </c>
      <c r="D5" s="13">
        <v>37.551670799999997</v>
      </c>
      <c r="E5" s="13">
        <v>126.92067369999999</v>
      </c>
      <c r="F5">
        <v>248.83718999999996</v>
      </c>
      <c r="G5">
        <v>0</v>
      </c>
      <c r="H5">
        <v>59.720925599999987</v>
      </c>
      <c r="I5">
        <v>74.651156999999984</v>
      </c>
      <c r="J5">
        <v>54.744181799999993</v>
      </c>
      <c r="K5">
        <v>54.744181799999993</v>
      </c>
      <c r="L5">
        <v>4.9767437999999995</v>
      </c>
      <c r="M5">
        <v>0</v>
      </c>
      <c r="N5">
        <v>248.83718999999996</v>
      </c>
      <c r="O5">
        <v>123.25579999999999</v>
      </c>
      <c r="P5">
        <v>0</v>
      </c>
      <c r="Q5">
        <v>25.883717999999998</v>
      </c>
      <c r="R5">
        <v>20.953486000000002</v>
      </c>
      <c r="S5">
        <v>25.883717999999998</v>
      </c>
      <c r="T5">
        <v>29.581391999999997</v>
      </c>
      <c r="U5">
        <v>20.953486000000002</v>
      </c>
      <c r="V5">
        <v>0</v>
      </c>
      <c r="W5">
        <v>123.25579999999999</v>
      </c>
      <c r="X5">
        <v>181.39532</v>
      </c>
      <c r="Y5">
        <v>0</v>
      </c>
      <c r="Z5">
        <v>43.534876799999999</v>
      </c>
      <c r="AA5">
        <v>19.953485199999999</v>
      </c>
      <c r="AB5">
        <v>39.906970399999999</v>
      </c>
      <c r="AC5">
        <v>41.720923599999999</v>
      </c>
      <c r="AD5">
        <v>5.4418595999999999</v>
      </c>
      <c r="AE5">
        <v>3.6279064000000001</v>
      </c>
      <c r="AF5">
        <v>150.55811559999998</v>
      </c>
      <c r="AG5">
        <v>251.16278000000003</v>
      </c>
      <c r="AH5">
        <v>0</v>
      </c>
      <c r="AI5">
        <v>57.767439400000008</v>
      </c>
      <c r="AJ5">
        <v>35.162789200000006</v>
      </c>
      <c r="AK5">
        <v>42.697672600000004</v>
      </c>
      <c r="AL5">
        <v>82.883717400000009</v>
      </c>
      <c r="AM5">
        <v>32.651161400000007</v>
      </c>
      <c r="AN5">
        <v>0</v>
      </c>
      <c r="AO5">
        <v>251.16278000000003</v>
      </c>
      <c r="AP5">
        <v>258.13951999999995</v>
      </c>
      <c r="AQ5">
        <v>0</v>
      </c>
      <c r="AR5">
        <v>36.139532799999998</v>
      </c>
      <c r="AS5">
        <v>23.232556799999994</v>
      </c>
      <c r="AT5">
        <v>77.441855999999987</v>
      </c>
      <c r="AU5">
        <v>77.441855999999987</v>
      </c>
      <c r="AV5">
        <v>43.883718399999992</v>
      </c>
      <c r="AW5">
        <v>0</v>
      </c>
      <c r="AX5">
        <v>258.13951999999995</v>
      </c>
      <c r="AY5">
        <v>197.67438999999999</v>
      </c>
      <c r="AZ5">
        <v>0</v>
      </c>
      <c r="BA5">
        <v>27.674414600000002</v>
      </c>
      <c r="BB5">
        <v>25.6976707</v>
      </c>
      <c r="BC5">
        <v>23.720926799999997</v>
      </c>
      <c r="BD5">
        <v>55.348829200000004</v>
      </c>
      <c r="BE5">
        <v>55.348829200000004</v>
      </c>
      <c r="BF5">
        <v>9.8837194999999998</v>
      </c>
      <c r="BG5">
        <v>187.7906705</v>
      </c>
      <c r="BH5">
        <v>281.39531999999997</v>
      </c>
      <c r="BI5">
        <v>0</v>
      </c>
      <c r="BJ5">
        <v>36.581391599999996</v>
      </c>
      <c r="BK5">
        <v>33.767438399999996</v>
      </c>
      <c r="BL5">
        <v>53.465110799999998</v>
      </c>
      <c r="BM5">
        <v>90.046502399999994</v>
      </c>
      <c r="BN5">
        <v>56.279063999999998</v>
      </c>
      <c r="BO5">
        <v>11.255812799999999</v>
      </c>
      <c r="BP5">
        <v>281.39531999999997</v>
      </c>
    </row>
    <row r="6" spans="1:68" ht="17.5" thickBot="1" x14ac:dyDescent="0.5">
      <c r="A6" t="s">
        <v>74</v>
      </c>
      <c r="B6" t="s">
        <v>64</v>
      </c>
      <c r="C6" t="s">
        <v>75</v>
      </c>
      <c r="D6" s="13">
        <v>37.553054799999998</v>
      </c>
      <c r="E6" s="13">
        <v>126.9215682</v>
      </c>
      <c r="F6">
        <v>239.48050000000001</v>
      </c>
      <c r="G6">
        <v>0</v>
      </c>
      <c r="H6">
        <v>40.711685000000003</v>
      </c>
      <c r="I6">
        <v>31.132465000000003</v>
      </c>
      <c r="J6">
        <v>43.106490000000001</v>
      </c>
      <c r="K6">
        <v>81.423370000000006</v>
      </c>
      <c r="L6">
        <v>28.737659999999998</v>
      </c>
      <c r="M6">
        <v>14.368829999999999</v>
      </c>
      <c r="N6">
        <v>225.11167000000003</v>
      </c>
      <c r="O6">
        <v>227.53245000000001</v>
      </c>
      <c r="P6">
        <v>0</v>
      </c>
      <c r="Q6">
        <v>34.129867500000003</v>
      </c>
      <c r="R6">
        <v>27.303894</v>
      </c>
      <c r="S6">
        <v>45.506490000000007</v>
      </c>
      <c r="T6">
        <v>70.535059500000003</v>
      </c>
      <c r="U6">
        <v>25.0285695</v>
      </c>
      <c r="V6">
        <v>25.0285695</v>
      </c>
      <c r="W6">
        <v>202.50388050000004</v>
      </c>
      <c r="X6">
        <v>271.94803000000002</v>
      </c>
      <c r="Y6">
        <v>0</v>
      </c>
      <c r="Z6">
        <v>54.389606000000008</v>
      </c>
      <c r="AA6">
        <v>0</v>
      </c>
      <c r="AB6">
        <v>62.54804690000001</v>
      </c>
      <c r="AC6">
        <v>95.181810499999997</v>
      </c>
      <c r="AD6">
        <v>59.828566600000002</v>
      </c>
      <c r="AE6">
        <v>0</v>
      </c>
      <c r="AF6">
        <v>271.94803000000002</v>
      </c>
      <c r="AG6">
        <v>289.35063000000002</v>
      </c>
      <c r="AH6">
        <v>0</v>
      </c>
      <c r="AI6">
        <v>43.402594499999999</v>
      </c>
      <c r="AJ6">
        <v>23.148050400000002</v>
      </c>
      <c r="AK6">
        <v>43.402594499999999</v>
      </c>
      <c r="AL6">
        <v>57.870126000000006</v>
      </c>
      <c r="AM6">
        <v>101.27272050000001</v>
      </c>
      <c r="AN6">
        <v>20.254544100000004</v>
      </c>
      <c r="AO6">
        <v>269.09608589999999</v>
      </c>
      <c r="AP6">
        <v>296.62337000000002</v>
      </c>
      <c r="AQ6">
        <v>0</v>
      </c>
      <c r="AR6">
        <v>62.290907700000005</v>
      </c>
      <c r="AS6">
        <v>29.662337000000004</v>
      </c>
      <c r="AT6">
        <v>62.290907700000005</v>
      </c>
      <c r="AU6">
        <v>91.953244700000013</v>
      </c>
      <c r="AV6">
        <v>50.425972900000005</v>
      </c>
      <c r="AW6">
        <v>0</v>
      </c>
      <c r="AX6">
        <v>296.62337000000002</v>
      </c>
      <c r="AY6">
        <v>296.62335999999999</v>
      </c>
      <c r="AZ6">
        <v>0</v>
      </c>
      <c r="BA6">
        <v>44.493503999999994</v>
      </c>
      <c r="BB6">
        <v>50.425971199999999</v>
      </c>
      <c r="BC6">
        <v>56.358438399999997</v>
      </c>
      <c r="BD6">
        <v>59.324672</v>
      </c>
      <c r="BE6">
        <v>62.290905599999995</v>
      </c>
      <c r="BF6">
        <v>23.729868799999998</v>
      </c>
      <c r="BG6">
        <v>272.89349119999997</v>
      </c>
      <c r="BH6">
        <v>345.19479000000001</v>
      </c>
      <c r="BI6">
        <v>0</v>
      </c>
      <c r="BJ6">
        <v>41.423374799999998</v>
      </c>
      <c r="BK6">
        <v>55.231166400000006</v>
      </c>
      <c r="BL6">
        <v>55.231166400000006</v>
      </c>
      <c r="BM6">
        <v>110.46233280000001</v>
      </c>
      <c r="BN6">
        <v>58.683114300000007</v>
      </c>
      <c r="BO6">
        <v>24.163635300000003</v>
      </c>
      <c r="BP6">
        <v>345.19479000000007</v>
      </c>
    </row>
    <row r="7" spans="1:68" ht="17.5" thickBot="1" x14ac:dyDescent="0.5">
      <c r="A7" t="s">
        <v>76</v>
      </c>
      <c r="B7" t="s">
        <v>78</v>
      </c>
      <c r="C7" t="s">
        <v>77</v>
      </c>
      <c r="D7" s="13">
        <v>37.553644200000001</v>
      </c>
      <c r="E7" s="13">
        <v>126.9224651</v>
      </c>
      <c r="F7">
        <v>350.86417999999998</v>
      </c>
      <c r="G7">
        <v>0</v>
      </c>
      <c r="H7">
        <v>70.172836000000004</v>
      </c>
      <c r="I7">
        <v>70.172836000000004</v>
      </c>
      <c r="J7">
        <v>105.25925399999998</v>
      </c>
      <c r="K7">
        <v>73.681477799999996</v>
      </c>
      <c r="L7">
        <v>31.577776199999995</v>
      </c>
      <c r="M7">
        <v>0</v>
      </c>
      <c r="N7">
        <v>350.86417999999998</v>
      </c>
      <c r="O7">
        <v>231.35801000000001</v>
      </c>
      <c r="P7">
        <v>0</v>
      </c>
      <c r="Q7">
        <v>32.390121400000005</v>
      </c>
      <c r="R7">
        <v>67.093822899999992</v>
      </c>
      <c r="S7">
        <v>25.4493811</v>
      </c>
      <c r="T7">
        <v>62.466662700000008</v>
      </c>
      <c r="U7">
        <v>39.330861700000007</v>
      </c>
      <c r="V7">
        <v>4.6271602000000005</v>
      </c>
      <c r="W7">
        <v>226.73084980000002</v>
      </c>
      <c r="X7">
        <v>251.35800999999998</v>
      </c>
      <c r="Y7">
        <v>0</v>
      </c>
      <c r="Z7">
        <v>80.434563199999999</v>
      </c>
      <c r="AA7">
        <v>42.730861699999998</v>
      </c>
      <c r="AB7">
        <v>37.703701499999994</v>
      </c>
      <c r="AC7">
        <v>55.298762199999999</v>
      </c>
      <c r="AD7">
        <v>20.1086408</v>
      </c>
      <c r="AE7">
        <v>15.081480599999999</v>
      </c>
      <c r="AF7">
        <v>236.27652939999999</v>
      </c>
      <c r="AG7">
        <v>238.27157999999997</v>
      </c>
      <c r="AH7">
        <v>0</v>
      </c>
      <c r="AI7">
        <v>40.506168599999995</v>
      </c>
      <c r="AJ7">
        <v>30.975305399999996</v>
      </c>
      <c r="AK7">
        <v>47.654315999999994</v>
      </c>
      <c r="AL7">
        <v>52.419747599999994</v>
      </c>
      <c r="AM7">
        <v>66.716042399999992</v>
      </c>
      <c r="AN7">
        <v>0</v>
      </c>
      <c r="AO7">
        <v>238.27157999999997</v>
      </c>
      <c r="AP7">
        <v>235.30861999999996</v>
      </c>
      <c r="AQ7">
        <v>0</v>
      </c>
      <c r="AR7">
        <v>40.002465399999998</v>
      </c>
      <c r="AS7">
        <v>30.590120599999995</v>
      </c>
      <c r="AT7">
        <v>47.061723999999998</v>
      </c>
      <c r="AU7">
        <v>51.767896399999991</v>
      </c>
      <c r="AV7">
        <v>65.886413599999997</v>
      </c>
      <c r="AW7">
        <v>0</v>
      </c>
      <c r="AX7">
        <v>235.30861999999999</v>
      </c>
      <c r="AY7">
        <v>201.72837999999999</v>
      </c>
      <c r="AZ7">
        <v>0</v>
      </c>
      <c r="BA7">
        <v>46.397527400000001</v>
      </c>
      <c r="BB7">
        <v>26.224689399999999</v>
      </c>
      <c r="BC7">
        <v>34.293824600000001</v>
      </c>
      <c r="BD7">
        <v>52.449378799999998</v>
      </c>
      <c r="BE7">
        <v>42.362959799999999</v>
      </c>
      <c r="BF7">
        <v>0</v>
      </c>
      <c r="BG7">
        <v>201.72838000000002</v>
      </c>
      <c r="BH7">
        <v>289.3827</v>
      </c>
      <c r="BI7">
        <v>0</v>
      </c>
      <c r="BJ7">
        <v>43.407404999999997</v>
      </c>
      <c r="BK7">
        <v>86.814809999999994</v>
      </c>
      <c r="BL7">
        <v>57.876540000000006</v>
      </c>
      <c r="BM7">
        <v>72.345675</v>
      </c>
      <c r="BN7">
        <v>23.150615999999999</v>
      </c>
      <c r="BO7">
        <v>5.7876539999999999</v>
      </c>
      <c r="BP7">
        <v>289.3827</v>
      </c>
    </row>
    <row r="8" spans="1:68" ht="17.5" thickBot="1" x14ac:dyDescent="0.5">
      <c r="A8" t="s">
        <v>79</v>
      </c>
      <c r="B8" t="s">
        <v>81</v>
      </c>
      <c r="C8" t="s">
        <v>80</v>
      </c>
      <c r="D8" s="13">
        <v>37.5528227</v>
      </c>
      <c r="E8" s="13">
        <v>126.9221012</v>
      </c>
      <c r="F8" s="4">
        <v>158.90407999999999</v>
      </c>
      <c r="G8" s="4">
        <v>0</v>
      </c>
      <c r="H8" s="4">
        <v>30.191775199999999</v>
      </c>
      <c r="I8" s="4">
        <v>22.246571200000002</v>
      </c>
      <c r="J8" s="4">
        <v>46.082183199999996</v>
      </c>
      <c r="K8" s="4">
        <v>42.904101600000004</v>
      </c>
      <c r="L8" s="4">
        <v>17.4794488</v>
      </c>
      <c r="M8">
        <v>0</v>
      </c>
      <c r="N8">
        <v>158.90408000000002</v>
      </c>
      <c r="O8" s="5">
        <v>238.35614000000001</v>
      </c>
      <c r="P8">
        <v>0</v>
      </c>
      <c r="Q8">
        <v>38.136982400000001</v>
      </c>
      <c r="R8">
        <v>38.136982400000001</v>
      </c>
      <c r="S8">
        <v>33.369859600000005</v>
      </c>
      <c r="T8">
        <v>81.041087600000012</v>
      </c>
      <c r="U8">
        <v>38.136982400000001</v>
      </c>
      <c r="V8">
        <v>9.5342456000000002</v>
      </c>
      <c r="W8">
        <v>228.82189439999999</v>
      </c>
      <c r="X8" s="6">
        <v>282.19177000000002</v>
      </c>
      <c r="Y8" s="6">
        <v>0</v>
      </c>
      <c r="Z8">
        <v>39.50684780000001</v>
      </c>
      <c r="AA8">
        <v>50.794518600000004</v>
      </c>
      <c r="AB8">
        <v>31.041094700000002</v>
      </c>
      <c r="AC8">
        <v>67.726024800000005</v>
      </c>
      <c r="AD8">
        <v>93.123284100000006</v>
      </c>
      <c r="AE8">
        <v>0</v>
      </c>
      <c r="AF8">
        <v>282.19177000000002</v>
      </c>
      <c r="AG8" s="7">
        <v>263.69862000000001</v>
      </c>
      <c r="AH8">
        <v>0</v>
      </c>
      <c r="AI8">
        <v>60.650682600000003</v>
      </c>
      <c r="AJ8">
        <v>21.0958896</v>
      </c>
      <c r="AK8">
        <v>60.650682600000003</v>
      </c>
      <c r="AL8">
        <v>68.561641199999997</v>
      </c>
      <c r="AM8">
        <v>52.739724000000002</v>
      </c>
      <c r="AN8">
        <v>0</v>
      </c>
      <c r="AO8">
        <v>263.69862000000001</v>
      </c>
      <c r="AP8" s="8">
        <v>291.09588000000002</v>
      </c>
      <c r="AQ8">
        <v>0</v>
      </c>
      <c r="AR8">
        <v>34.931505600000001</v>
      </c>
      <c r="AS8">
        <v>37.842464400000004</v>
      </c>
      <c r="AT8">
        <v>55.308217200000001</v>
      </c>
      <c r="AU8">
        <v>93.150681600000013</v>
      </c>
      <c r="AV8">
        <v>58.219176000000004</v>
      </c>
      <c r="AW8">
        <v>11.643835200000002</v>
      </c>
      <c r="AX8">
        <v>279.45204480000007</v>
      </c>
      <c r="AY8" s="9">
        <v>302.73971</v>
      </c>
      <c r="AZ8">
        <v>0</v>
      </c>
      <c r="BA8">
        <v>54.493147799999996</v>
      </c>
      <c r="BB8">
        <v>42.383559400000003</v>
      </c>
      <c r="BC8">
        <v>39.356162300000001</v>
      </c>
      <c r="BD8">
        <v>72.657530399999999</v>
      </c>
      <c r="BE8">
        <v>72.657530399999999</v>
      </c>
      <c r="BF8">
        <v>21.191779700000001</v>
      </c>
      <c r="BG8">
        <v>281.54793029999996</v>
      </c>
      <c r="BH8" s="10">
        <v>202.05477999999999</v>
      </c>
      <c r="BI8">
        <v>0</v>
      </c>
      <c r="BJ8">
        <v>28.287669200000003</v>
      </c>
      <c r="BK8">
        <v>36.3698604</v>
      </c>
      <c r="BL8">
        <v>58.595886199999995</v>
      </c>
      <c r="BM8">
        <v>42.431503799999994</v>
      </c>
      <c r="BN8">
        <v>34.349312600000005</v>
      </c>
      <c r="BO8">
        <v>2.0205478000000001</v>
      </c>
      <c r="BP8">
        <v>202.05478000000002</v>
      </c>
    </row>
    <row r="9" spans="1:68" ht="17.5" thickBot="1" x14ac:dyDescent="0.5">
      <c r="A9" t="s">
        <v>82</v>
      </c>
      <c r="B9" t="s">
        <v>83</v>
      </c>
      <c r="C9" t="s">
        <v>84</v>
      </c>
      <c r="D9" s="13">
        <v>37.556440500000001</v>
      </c>
      <c r="E9" s="13">
        <v>126.9226104</v>
      </c>
      <c r="F9">
        <v>346.93752999999998</v>
      </c>
      <c r="G9">
        <v>0</v>
      </c>
      <c r="H9">
        <v>79.795631900000004</v>
      </c>
      <c r="I9">
        <v>52.040629499999994</v>
      </c>
      <c r="J9">
        <v>48.571254199999998</v>
      </c>
      <c r="K9">
        <v>117.9587602</v>
      </c>
      <c r="L9">
        <v>27.755002399999999</v>
      </c>
      <c r="M9">
        <v>20.8162518</v>
      </c>
      <c r="N9">
        <v>326.12127820000006</v>
      </c>
      <c r="O9">
        <v>249.60579999999999</v>
      </c>
      <c r="P9">
        <v>0</v>
      </c>
      <c r="Q9">
        <v>57.409334000000001</v>
      </c>
      <c r="R9">
        <v>67.393566000000007</v>
      </c>
      <c r="S9">
        <v>37.440869999999997</v>
      </c>
      <c r="T9">
        <v>62.401449999999997</v>
      </c>
      <c r="U9">
        <v>14.976347999999998</v>
      </c>
      <c r="V9">
        <v>9.9842320000000004</v>
      </c>
      <c r="W9">
        <v>239.621568</v>
      </c>
      <c r="X9">
        <v>269.79985999999997</v>
      </c>
      <c r="Y9">
        <v>0</v>
      </c>
      <c r="Z9">
        <v>48.56397479999999</v>
      </c>
      <c r="AA9">
        <v>51.261973399999995</v>
      </c>
      <c r="AB9">
        <v>48.56397479999999</v>
      </c>
      <c r="AC9">
        <v>75.543960799999994</v>
      </c>
      <c r="AD9">
        <v>37.771980399999997</v>
      </c>
      <c r="AE9">
        <v>8.0939957999999983</v>
      </c>
      <c r="AF9">
        <v>261.70586420000001</v>
      </c>
      <c r="AG9">
        <v>269.07215000000002</v>
      </c>
      <c r="AH9">
        <v>0</v>
      </c>
      <c r="AI9">
        <v>51.123708500000006</v>
      </c>
      <c r="AJ9">
        <v>45.742265500000009</v>
      </c>
      <c r="AK9">
        <v>40.360822500000005</v>
      </c>
      <c r="AL9">
        <v>83.412366500000005</v>
      </c>
      <c r="AM9">
        <v>26.907215000000004</v>
      </c>
      <c r="AN9">
        <v>21.525772000000003</v>
      </c>
      <c r="AO9">
        <v>247.54637800000006</v>
      </c>
      <c r="AP9">
        <v>284.53606000000002</v>
      </c>
      <c r="AQ9">
        <v>0</v>
      </c>
      <c r="AR9">
        <v>62.597933200000007</v>
      </c>
      <c r="AS9">
        <v>22.762884800000002</v>
      </c>
      <c r="AT9">
        <v>54.061851400000002</v>
      </c>
      <c r="AU9">
        <v>99.587620999999999</v>
      </c>
      <c r="AV9">
        <v>45.525769600000004</v>
      </c>
      <c r="AW9">
        <v>0</v>
      </c>
      <c r="AX9">
        <v>284.53606000000002</v>
      </c>
      <c r="AY9">
        <v>275.50028000000003</v>
      </c>
      <c r="AZ9">
        <v>0</v>
      </c>
      <c r="BA9">
        <v>66.120067200000008</v>
      </c>
      <c r="BB9">
        <v>33.060033600000004</v>
      </c>
      <c r="BC9">
        <v>44.080044800000003</v>
      </c>
      <c r="BD9">
        <v>79.895081200000007</v>
      </c>
      <c r="BE9">
        <v>52.345053200000009</v>
      </c>
      <c r="BF9">
        <v>0</v>
      </c>
      <c r="BG9">
        <v>275.50028000000003</v>
      </c>
      <c r="BH9">
        <v>330.38202999999999</v>
      </c>
      <c r="BI9">
        <v>0</v>
      </c>
      <c r="BJ9">
        <v>59.468765399999995</v>
      </c>
      <c r="BK9">
        <v>56.164945100000004</v>
      </c>
      <c r="BL9">
        <v>82.595507499999997</v>
      </c>
      <c r="BM9">
        <v>105.7222496</v>
      </c>
      <c r="BN9">
        <v>26.430562399999999</v>
      </c>
      <c r="BO9">
        <v>0</v>
      </c>
      <c r="BP9">
        <v>330.38202999999999</v>
      </c>
    </row>
    <row r="10" spans="1:68" ht="17.5" thickBot="1" x14ac:dyDescent="0.5">
      <c r="A10" t="s">
        <v>85</v>
      </c>
      <c r="B10" t="s">
        <v>87</v>
      </c>
      <c r="C10" t="s">
        <v>86</v>
      </c>
      <c r="D10" s="13">
        <v>37.560470199999997</v>
      </c>
      <c r="E10" s="13">
        <v>126.9235247</v>
      </c>
      <c r="F10">
        <v>265.51720999999998</v>
      </c>
      <c r="G10">
        <v>0</v>
      </c>
      <c r="H10">
        <v>50.4482699</v>
      </c>
      <c r="I10">
        <v>45.137925699999997</v>
      </c>
      <c r="J10">
        <v>42.482753599999995</v>
      </c>
      <c r="K10">
        <v>92.931023499999981</v>
      </c>
      <c r="L10">
        <v>34.517237299999998</v>
      </c>
      <c r="M10">
        <v>0</v>
      </c>
      <c r="N10">
        <v>265.51720999999998</v>
      </c>
      <c r="O10">
        <v>188.50572</v>
      </c>
      <c r="P10">
        <v>0</v>
      </c>
      <c r="Q10">
        <v>24.505743599999999</v>
      </c>
      <c r="R10">
        <v>71.632173600000002</v>
      </c>
      <c r="S10">
        <v>37.701143999999999</v>
      </c>
      <c r="T10">
        <v>30.160915200000002</v>
      </c>
      <c r="U10">
        <v>0</v>
      </c>
      <c r="V10">
        <v>24.505743599999999</v>
      </c>
      <c r="W10">
        <v>163.99997640000001</v>
      </c>
      <c r="X10">
        <v>257.47123999999997</v>
      </c>
      <c r="Y10">
        <v>0</v>
      </c>
      <c r="Z10">
        <v>33.471261199999994</v>
      </c>
      <c r="AA10">
        <v>33.471261199999994</v>
      </c>
      <c r="AB10">
        <v>36.045973599999996</v>
      </c>
      <c r="AC10">
        <v>43.770110799999998</v>
      </c>
      <c r="AD10">
        <v>87.540221599999995</v>
      </c>
      <c r="AE10">
        <v>23.172411599999997</v>
      </c>
      <c r="AF10">
        <v>234.29882839999999</v>
      </c>
      <c r="AG10">
        <v>267.81606999999997</v>
      </c>
      <c r="AH10">
        <v>0</v>
      </c>
      <c r="AI10">
        <v>48.206892599999989</v>
      </c>
      <c r="AJ10">
        <v>48.206892599999989</v>
      </c>
      <c r="AK10">
        <v>66.954017499999992</v>
      </c>
      <c r="AL10">
        <v>83.022981699999988</v>
      </c>
      <c r="AM10">
        <v>0</v>
      </c>
      <c r="AN10">
        <v>21.425285599999999</v>
      </c>
      <c r="AO10">
        <v>246.39078439999997</v>
      </c>
      <c r="AP10">
        <v>268.96550000000002</v>
      </c>
      <c r="AQ10">
        <v>0</v>
      </c>
      <c r="AR10">
        <v>53.79310000000001</v>
      </c>
      <c r="AS10">
        <v>53.79310000000001</v>
      </c>
      <c r="AT10">
        <v>43.034480000000002</v>
      </c>
      <c r="AU10">
        <v>88.758615000000006</v>
      </c>
      <c r="AV10">
        <v>29.586205000000003</v>
      </c>
      <c r="AW10">
        <v>0</v>
      </c>
      <c r="AX10">
        <v>268.96550000000002</v>
      </c>
      <c r="AY10">
        <v>270.11491999999998</v>
      </c>
      <c r="AZ10">
        <v>0</v>
      </c>
      <c r="BA10">
        <v>40.517237999999999</v>
      </c>
      <c r="BB10">
        <v>51.321834799999998</v>
      </c>
      <c r="BC10">
        <v>37.816088800000003</v>
      </c>
      <c r="BD10">
        <v>37.816088800000003</v>
      </c>
      <c r="BE10">
        <v>86.43677439999999</v>
      </c>
      <c r="BF10">
        <v>16.206895199999998</v>
      </c>
      <c r="BG10">
        <v>253.90802479999996</v>
      </c>
      <c r="BH10">
        <v>295.40228999999999</v>
      </c>
      <c r="BI10">
        <v>0</v>
      </c>
      <c r="BJ10">
        <v>41.356320600000004</v>
      </c>
      <c r="BK10">
        <v>64.988503800000004</v>
      </c>
      <c r="BL10">
        <v>100.43677860000001</v>
      </c>
      <c r="BM10">
        <v>64.988503800000004</v>
      </c>
      <c r="BN10">
        <v>23.6321832</v>
      </c>
      <c r="BO10">
        <v>0</v>
      </c>
      <c r="BP10">
        <v>295.40228999999999</v>
      </c>
    </row>
    <row r="11" spans="1:68" ht="17.5" thickBot="1" x14ac:dyDescent="0.5">
      <c r="A11" t="s">
        <v>88</v>
      </c>
      <c r="B11" t="s">
        <v>72</v>
      </c>
      <c r="C11" t="s">
        <v>89</v>
      </c>
      <c r="D11" s="13">
        <v>37.552443799999999</v>
      </c>
      <c r="E11" s="13">
        <v>126.9231365</v>
      </c>
      <c r="F11">
        <v>325.22934000000004</v>
      </c>
      <c r="G11">
        <v>0</v>
      </c>
      <c r="H11">
        <v>55.288987800000008</v>
      </c>
      <c r="I11">
        <v>58.541281200000007</v>
      </c>
      <c r="J11">
        <v>84.559628400000008</v>
      </c>
      <c r="K11">
        <v>74.802748200000011</v>
      </c>
      <c r="L11">
        <v>52.036694400000009</v>
      </c>
      <c r="M11">
        <v>0</v>
      </c>
      <c r="N11">
        <v>325.22934000000004</v>
      </c>
      <c r="O11">
        <v>297.24769000000003</v>
      </c>
      <c r="P11">
        <v>0</v>
      </c>
      <c r="Q11">
        <v>65.394491800000011</v>
      </c>
      <c r="R11">
        <v>29.724769000000006</v>
      </c>
      <c r="S11">
        <v>56.477061100000007</v>
      </c>
      <c r="T11">
        <v>101.06421460000001</v>
      </c>
      <c r="U11">
        <v>26.752292100000002</v>
      </c>
      <c r="V11">
        <v>17.834861400000001</v>
      </c>
      <c r="W11">
        <v>279.41282860000001</v>
      </c>
      <c r="X11">
        <v>338.53210000000001</v>
      </c>
      <c r="Y11">
        <v>0</v>
      </c>
      <c r="Z11">
        <v>50.779814999999999</v>
      </c>
      <c r="AA11">
        <v>47.394494000000009</v>
      </c>
      <c r="AB11">
        <v>44.009173000000004</v>
      </c>
      <c r="AC11">
        <v>125.256877</v>
      </c>
      <c r="AD11">
        <v>71.091740999999999</v>
      </c>
      <c r="AE11">
        <v>0</v>
      </c>
      <c r="AF11">
        <v>338.53210000000007</v>
      </c>
      <c r="AG11">
        <v>314.67887999999999</v>
      </c>
      <c r="AH11">
        <v>0</v>
      </c>
      <c r="AI11">
        <v>81.816508799999994</v>
      </c>
      <c r="AJ11">
        <v>56.642198399999998</v>
      </c>
      <c r="AK11">
        <v>56.642198399999998</v>
      </c>
      <c r="AL11">
        <v>66.0825648</v>
      </c>
      <c r="AM11">
        <v>53.495409600000002</v>
      </c>
      <c r="AN11">
        <v>0</v>
      </c>
      <c r="AO11">
        <v>314.67887999999999</v>
      </c>
      <c r="AP11">
        <v>324.77062000000001</v>
      </c>
      <c r="AQ11">
        <v>0</v>
      </c>
      <c r="AR11">
        <v>58.458711600000001</v>
      </c>
      <c r="AS11">
        <v>0</v>
      </c>
      <c r="AT11">
        <v>55.211005400000005</v>
      </c>
      <c r="AU11">
        <v>110.42201080000001</v>
      </c>
      <c r="AV11">
        <v>77.944948800000006</v>
      </c>
      <c r="AW11">
        <v>22.733943400000001</v>
      </c>
      <c r="AX11">
        <v>302.03667660000002</v>
      </c>
      <c r="AY11">
        <v>347.70641000000001</v>
      </c>
      <c r="AZ11">
        <v>0</v>
      </c>
      <c r="BA11">
        <v>62.587153799999996</v>
      </c>
      <c r="BB11">
        <v>27.816512800000002</v>
      </c>
      <c r="BC11">
        <v>62.587153799999996</v>
      </c>
      <c r="BD11">
        <v>104.31192299999999</v>
      </c>
      <c r="BE11">
        <v>69.54128200000001</v>
      </c>
      <c r="BF11">
        <v>20.862384599999999</v>
      </c>
      <c r="BG11">
        <v>326.84402540000002</v>
      </c>
      <c r="BH11">
        <v>320.18346000000003</v>
      </c>
      <c r="BI11">
        <v>0</v>
      </c>
      <c r="BJ11">
        <v>54.431188200000008</v>
      </c>
      <c r="BK11">
        <v>48.027519000000005</v>
      </c>
      <c r="BL11">
        <v>70.440361200000012</v>
      </c>
      <c r="BM11">
        <v>96.05503800000001</v>
      </c>
      <c r="BN11">
        <v>38.422015200000004</v>
      </c>
      <c r="BO11">
        <v>12.807338400000001</v>
      </c>
      <c r="BP11">
        <v>320.18346000000003</v>
      </c>
    </row>
    <row r="12" spans="1:68" ht="17.5" thickBot="1" x14ac:dyDescent="0.5">
      <c r="A12" t="s">
        <v>90</v>
      </c>
      <c r="B12" t="s">
        <v>92</v>
      </c>
      <c r="C12" t="s">
        <v>91</v>
      </c>
      <c r="D12" s="13">
        <v>37.559717300000003</v>
      </c>
      <c r="E12" s="13">
        <v>126.9252536</v>
      </c>
      <c r="F12">
        <v>274.07405999999997</v>
      </c>
      <c r="G12">
        <v>0</v>
      </c>
      <c r="H12">
        <v>54.814811999999996</v>
      </c>
      <c r="I12">
        <v>32.888887199999999</v>
      </c>
      <c r="J12">
        <v>49.333330799999992</v>
      </c>
      <c r="K12">
        <v>106.8888834</v>
      </c>
      <c r="L12">
        <v>30.148146599999997</v>
      </c>
      <c r="M12">
        <v>0</v>
      </c>
      <c r="N12">
        <v>274.07405999999997</v>
      </c>
      <c r="O12">
        <v>196.29629</v>
      </c>
      <c r="P12">
        <v>0</v>
      </c>
      <c r="Q12">
        <v>0</v>
      </c>
      <c r="R12">
        <v>0</v>
      </c>
      <c r="S12">
        <v>0</v>
      </c>
      <c r="T12">
        <v>84.407404700000001</v>
      </c>
      <c r="U12">
        <v>111.88888529999998</v>
      </c>
      <c r="V12">
        <v>0</v>
      </c>
      <c r="W12">
        <v>196.29629</v>
      </c>
      <c r="X12">
        <v>234.81479000000002</v>
      </c>
      <c r="Y12">
        <v>0</v>
      </c>
      <c r="Z12">
        <v>49.311105900000001</v>
      </c>
      <c r="AA12">
        <v>0</v>
      </c>
      <c r="AB12">
        <v>37.570366400000005</v>
      </c>
      <c r="AC12">
        <v>103.3185076</v>
      </c>
      <c r="AD12">
        <v>44.614810100000007</v>
      </c>
      <c r="AE12">
        <v>0</v>
      </c>
      <c r="AF12">
        <v>234.81479000000002</v>
      </c>
      <c r="AG12">
        <v>209.62960999999999</v>
      </c>
      <c r="AH12">
        <v>0</v>
      </c>
      <c r="AI12">
        <v>56.599994699999996</v>
      </c>
      <c r="AJ12">
        <v>0</v>
      </c>
      <c r="AK12">
        <v>0</v>
      </c>
      <c r="AL12">
        <v>75.466659599999986</v>
      </c>
      <c r="AM12">
        <v>58.6962908</v>
      </c>
      <c r="AN12">
        <v>18.866664899999996</v>
      </c>
      <c r="AO12">
        <v>190.76294509999997</v>
      </c>
      <c r="AP12">
        <v>231.11108999999999</v>
      </c>
      <c r="AQ12">
        <v>0</v>
      </c>
      <c r="AR12">
        <v>18.488887200000001</v>
      </c>
      <c r="AS12">
        <v>0</v>
      </c>
      <c r="AT12">
        <v>0</v>
      </c>
      <c r="AU12">
        <v>115.555545</v>
      </c>
      <c r="AV12">
        <v>97.066657799999987</v>
      </c>
      <c r="AW12">
        <v>0</v>
      </c>
      <c r="AX12">
        <v>231.11108999999999</v>
      </c>
      <c r="AY12">
        <v>266.66665</v>
      </c>
      <c r="AZ12">
        <v>0</v>
      </c>
      <c r="BA12">
        <v>29.3333315</v>
      </c>
      <c r="BB12">
        <v>23.9999985</v>
      </c>
      <c r="BC12">
        <v>15.999998999999999</v>
      </c>
      <c r="BD12">
        <v>82.666661500000004</v>
      </c>
      <c r="BE12">
        <v>114.66665949999999</v>
      </c>
      <c r="BF12">
        <v>0</v>
      </c>
      <c r="BG12">
        <v>266.66665</v>
      </c>
      <c r="BH12">
        <v>318.51850999999999</v>
      </c>
      <c r="BI12">
        <v>0</v>
      </c>
      <c r="BJ12">
        <v>54.148146700000005</v>
      </c>
      <c r="BK12">
        <v>31.851851</v>
      </c>
      <c r="BL12">
        <v>63.703702</v>
      </c>
      <c r="BM12">
        <v>121.0370338</v>
      </c>
      <c r="BN12">
        <v>47.777776499999995</v>
      </c>
      <c r="BO12">
        <v>0</v>
      </c>
      <c r="BP12">
        <v>318.51851000000005</v>
      </c>
    </row>
    <row r="13" spans="1:68" ht="17.5" thickBot="1" x14ac:dyDescent="0.5">
      <c r="A13" t="s">
        <v>95</v>
      </c>
      <c r="B13" t="s">
        <v>94</v>
      </c>
      <c r="C13" t="s">
        <v>93</v>
      </c>
      <c r="D13" s="13">
        <v>37.552928399999999</v>
      </c>
      <c r="E13" s="13">
        <v>126.92232490000001</v>
      </c>
      <c r="F13">
        <v>98.809510000000003</v>
      </c>
      <c r="G13">
        <v>0</v>
      </c>
      <c r="H13">
        <v>17.785711800000001</v>
      </c>
      <c r="I13">
        <v>20.749997100000002</v>
      </c>
      <c r="J13">
        <v>27.666662800000005</v>
      </c>
      <c r="K13">
        <v>23.714282399999998</v>
      </c>
      <c r="L13">
        <v>8.8928559000000007</v>
      </c>
      <c r="M13">
        <v>0</v>
      </c>
      <c r="N13">
        <v>98.809510000000017</v>
      </c>
      <c r="O13">
        <v>126.19047</v>
      </c>
      <c r="P13">
        <v>0</v>
      </c>
      <c r="Q13">
        <v>13.880951700000001</v>
      </c>
      <c r="R13">
        <v>21.452379900000004</v>
      </c>
      <c r="S13">
        <v>31.547617500000001</v>
      </c>
      <c r="T13">
        <v>45.428569199999998</v>
      </c>
      <c r="U13">
        <v>13.880951700000001</v>
      </c>
      <c r="V13">
        <v>0</v>
      </c>
      <c r="W13">
        <v>126.19047</v>
      </c>
      <c r="X13">
        <v>113.09522</v>
      </c>
      <c r="Y13">
        <v>0</v>
      </c>
      <c r="Z13">
        <v>13.5714264</v>
      </c>
      <c r="AA13">
        <v>12.440474200000001</v>
      </c>
      <c r="AB13">
        <v>16.964282999999998</v>
      </c>
      <c r="AC13">
        <v>33.928565999999996</v>
      </c>
      <c r="AD13">
        <v>36.190470400000002</v>
      </c>
      <c r="AE13">
        <v>0</v>
      </c>
      <c r="AF13">
        <v>113.09522000000001</v>
      </c>
      <c r="AG13">
        <v>119.0476</v>
      </c>
      <c r="AH13">
        <v>0</v>
      </c>
      <c r="AI13">
        <v>22.619044000000002</v>
      </c>
      <c r="AJ13">
        <v>16.666664000000001</v>
      </c>
      <c r="AK13">
        <v>13.095236</v>
      </c>
      <c r="AL13">
        <v>46.428564000000001</v>
      </c>
      <c r="AM13">
        <v>20.238092000000002</v>
      </c>
      <c r="AN13">
        <v>0</v>
      </c>
      <c r="AO13">
        <v>119.04759999999999</v>
      </c>
      <c r="AP13">
        <v>160.71427</v>
      </c>
      <c r="AQ13">
        <v>0</v>
      </c>
      <c r="AR13">
        <v>33.749996699999997</v>
      </c>
      <c r="AS13">
        <v>28.928568599999998</v>
      </c>
      <c r="AT13">
        <v>22.499997800000003</v>
      </c>
      <c r="AU13">
        <v>43.392852900000001</v>
      </c>
      <c r="AV13">
        <v>32.142854</v>
      </c>
      <c r="AW13">
        <v>0</v>
      </c>
      <c r="AX13">
        <v>160.71427</v>
      </c>
      <c r="AY13">
        <v>177.38094000000001</v>
      </c>
      <c r="AZ13">
        <v>0</v>
      </c>
      <c r="BA13">
        <v>31.928569200000002</v>
      </c>
      <c r="BB13">
        <v>21.285712799999999</v>
      </c>
      <c r="BC13">
        <v>54.988091400000002</v>
      </c>
      <c r="BD13">
        <v>39.023806800000003</v>
      </c>
      <c r="BE13">
        <v>21.285712799999999</v>
      </c>
      <c r="BF13">
        <v>8.8690470000000001</v>
      </c>
      <c r="BG13">
        <v>168.51189299999999</v>
      </c>
      <c r="BH13">
        <v>184.52379999999999</v>
      </c>
      <c r="BI13">
        <v>0</v>
      </c>
      <c r="BJ13">
        <v>38.749997999999998</v>
      </c>
      <c r="BK13">
        <v>27.678569999999997</v>
      </c>
      <c r="BL13">
        <v>27.678569999999997</v>
      </c>
      <c r="BM13">
        <v>60.892854</v>
      </c>
      <c r="BN13">
        <v>20.297618</v>
      </c>
      <c r="BO13">
        <v>9.2261900000000008</v>
      </c>
      <c r="BP13">
        <v>184.52379999999999</v>
      </c>
    </row>
    <row r="14" spans="1:68" ht="17.5" thickBot="1" x14ac:dyDescent="0.5">
      <c r="A14" t="s">
        <v>98</v>
      </c>
      <c r="B14" t="s">
        <v>97</v>
      </c>
      <c r="C14" t="s">
        <v>96</v>
      </c>
      <c r="D14" s="13">
        <v>37.559429399999999</v>
      </c>
      <c r="E14" s="13">
        <v>126.9241146</v>
      </c>
      <c r="F14">
        <v>253.65852000000004</v>
      </c>
      <c r="G14">
        <v>0</v>
      </c>
      <c r="H14">
        <v>30.439022400000002</v>
      </c>
      <c r="I14">
        <v>32.975607600000004</v>
      </c>
      <c r="J14">
        <v>88.780482000000006</v>
      </c>
      <c r="K14">
        <v>68.487800400000012</v>
      </c>
      <c r="L14">
        <v>32.975607600000004</v>
      </c>
      <c r="M14">
        <v>0</v>
      </c>
      <c r="N14">
        <v>253.65852000000001</v>
      </c>
      <c r="O14">
        <v>224.39022999999997</v>
      </c>
      <c r="P14">
        <v>0</v>
      </c>
      <c r="Q14">
        <v>35.902436799999997</v>
      </c>
      <c r="R14">
        <v>20.195120699999997</v>
      </c>
      <c r="S14">
        <v>29.170729899999998</v>
      </c>
      <c r="T14">
        <v>78.536580499999985</v>
      </c>
      <c r="U14">
        <v>33.658534499999995</v>
      </c>
      <c r="V14">
        <v>26.926827599999996</v>
      </c>
      <c r="W14">
        <v>197.46340239999998</v>
      </c>
      <c r="X14">
        <v>253.65852000000001</v>
      </c>
      <c r="Y14">
        <v>0</v>
      </c>
      <c r="Z14">
        <v>0</v>
      </c>
      <c r="AA14">
        <v>40.585363200000003</v>
      </c>
      <c r="AB14">
        <v>50.731704000000008</v>
      </c>
      <c r="AC14">
        <v>96.390237600000006</v>
      </c>
      <c r="AD14">
        <v>65.951215200000007</v>
      </c>
      <c r="AE14">
        <v>0</v>
      </c>
      <c r="AF14">
        <v>253.65852000000004</v>
      </c>
      <c r="AG14">
        <v>206.09754000000001</v>
      </c>
      <c r="AH14">
        <v>0</v>
      </c>
      <c r="AI14">
        <v>22.670729400000003</v>
      </c>
      <c r="AJ14">
        <v>35.036581800000008</v>
      </c>
      <c r="AK14">
        <v>39.158532600000001</v>
      </c>
      <c r="AL14">
        <v>82.439016000000009</v>
      </c>
      <c r="AM14">
        <v>26.792680200000003</v>
      </c>
      <c r="AN14">
        <v>0</v>
      </c>
      <c r="AO14">
        <v>206.09754000000004</v>
      </c>
      <c r="AP14">
        <v>245.12193000000002</v>
      </c>
      <c r="AQ14">
        <v>0</v>
      </c>
      <c r="AR14">
        <v>26.963412300000002</v>
      </c>
      <c r="AS14">
        <v>36.768289500000002</v>
      </c>
      <c r="AT14">
        <v>39.219508800000007</v>
      </c>
      <c r="AU14">
        <v>93.146333400000003</v>
      </c>
      <c r="AV14">
        <v>49.024386000000007</v>
      </c>
      <c r="AW14">
        <v>0</v>
      </c>
      <c r="AX14">
        <v>245.12193000000002</v>
      </c>
      <c r="AY14">
        <v>308.53656999999998</v>
      </c>
      <c r="AZ14">
        <v>0</v>
      </c>
      <c r="BA14">
        <v>37.024388399999999</v>
      </c>
      <c r="BB14">
        <v>0</v>
      </c>
      <c r="BC14">
        <v>40.109754099999996</v>
      </c>
      <c r="BD14">
        <v>64.792679699999994</v>
      </c>
      <c r="BE14">
        <v>117.2438966</v>
      </c>
      <c r="BF14">
        <v>49.365851200000002</v>
      </c>
      <c r="BG14">
        <v>259.17071880000003</v>
      </c>
      <c r="BH14">
        <v>276.82925</v>
      </c>
      <c r="BI14">
        <v>0</v>
      </c>
      <c r="BJ14">
        <v>27.682925000000001</v>
      </c>
      <c r="BK14">
        <v>22.146340000000002</v>
      </c>
      <c r="BL14">
        <v>44.292680000000004</v>
      </c>
      <c r="BM14">
        <v>91.35365250000001</v>
      </c>
      <c r="BN14">
        <v>71.975605000000002</v>
      </c>
      <c r="BO14">
        <v>19.378047500000001</v>
      </c>
      <c r="BP14">
        <v>276.82925</v>
      </c>
    </row>
    <row r="15" spans="1:68" ht="17.5" thickBot="1" x14ac:dyDescent="0.5">
      <c r="A15" t="s">
        <v>99</v>
      </c>
      <c r="B15" t="s">
        <v>101</v>
      </c>
      <c r="C15" t="s">
        <v>100</v>
      </c>
      <c r="D15" s="13">
        <v>37.550835200000002</v>
      </c>
      <c r="E15" s="13">
        <v>126.9234064</v>
      </c>
      <c r="F15">
        <v>286.55460000000005</v>
      </c>
      <c r="G15">
        <v>0</v>
      </c>
      <c r="H15">
        <v>54.445374000000008</v>
      </c>
      <c r="I15">
        <v>106.02520200000002</v>
      </c>
      <c r="J15">
        <v>40.117644000000013</v>
      </c>
      <c r="K15">
        <v>54.445374000000008</v>
      </c>
      <c r="L15">
        <v>31.521006000000007</v>
      </c>
      <c r="M15">
        <v>0</v>
      </c>
      <c r="N15">
        <v>286.55460000000005</v>
      </c>
      <c r="O15">
        <v>157.14284000000004</v>
      </c>
      <c r="P15">
        <v>0</v>
      </c>
      <c r="Q15">
        <v>29.857139600000007</v>
      </c>
      <c r="R15">
        <v>58.142850800000012</v>
      </c>
      <c r="S15">
        <v>21.999997600000007</v>
      </c>
      <c r="T15">
        <v>29.857139600000007</v>
      </c>
      <c r="U15">
        <v>17.285712400000005</v>
      </c>
      <c r="V15">
        <v>0</v>
      </c>
      <c r="W15">
        <v>157.14284000000004</v>
      </c>
      <c r="X15">
        <v>213.44537</v>
      </c>
      <c r="Y15">
        <v>0</v>
      </c>
      <c r="Z15">
        <v>85.37814800000001</v>
      </c>
      <c r="AA15">
        <v>42.689074000000005</v>
      </c>
      <c r="AB15">
        <v>46.957981400000001</v>
      </c>
      <c r="AC15">
        <v>38.420166599999995</v>
      </c>
      <c r="AD15">
        <v>0</v>
      </c>
      <c r="AE15">
        <v>0</v>
      </c>
      <c r="AF15">
        <v>213.44537</v>
      </c>
      <c r="AG15">
        <v>207.14283999999998</v>
      </c>
      <c r="AH15">
        <v>0</v>
      </c>
      <c r="AI15">
        <v>57.999995200000001</v>
      </c>
      <c r="AJ15">
        <v>57.999995200000001</v>
      </c>
      <c r="AK15">
        <v>49.714281599999993</v>
      </c>
      <c r="AL15">
        <v>41.428567999999999</v>
      </c>
      <c r="AM15">
        <v>0</v>
      </c>
      <c r="AN15">
        <v>0</v>
      </c>
      <c r="AO15">
        <v>207.14283999999998</v>
      </c>
      <c r="AP15">
        <v>220.16804999999999</v>
      </c>
      <c r="AQ15">
        <v>0</v>
      </c>
      <c r="AR15">
        <v>79.260497999999998</v>
      </c>
      <c r="AS15">
        <v>37.428568500000004</v>
      </c>
      <c r="AT15">
        <v>28.6218465</v>
      </c>
      <c r="AU15">
        <v>46.235290499999998</v>
      </c>
      <c r="AV15">
        <v>28.6218465</v>
      </c>
      <c r="AW15">
        <v>0</v>
      </c>
      <c r="AX15">
        <v>220.16804999999999</v>
      </c>
      <c r="AY15">
        <v>184.45376999999999</v>
      </c>
      <c r="AZ15">
        <v>0</v>
      </c>
      <c r="BA15">
        <v>64.558819499999998</v>
      </c>
      <c r="BB15">
        <v>14.7563016</v>
      </c>
      <c r="BC15">
        <v>33.201678599999994</v>
      </c>
      <c r="BD15">
        <v>46.113442499999998</v>
      </c>
      <c r="BE15">
        <v>25.823527800000001</v>
      </c>
      <c r="BF15">
        <v>0</v>
      </c>
      <c r="BG15">
        <v>184.45376999999999</v>
      </c>
      <c r="BH15">
        <v>243.27728999999999</v>
      </c>
      <c r="BI15">
        <v>0</v>
      </c>
      <c r="BJ15">
        <v>53.521003799999995</v>
      </c>
      <c r="BK15">
        <v>85.147051499999989</v>
      </c>
      <c r="BL15">
        <v>7.2983186999999994</v>
      </c>
      <c r="BM15">
        <v>63.252095400000002</v>
      </c>
      <c r="BN15">
        <v>34.058820600000004</v>
      </c>
      <c r="BO15">
        <v>0</v>
      </c>
      <c r="BP15">
        <v>243.27728999999999</v>
      </c>
    </row>
    <row r="16" spans="1:68" ht="17.5" thickBot="1" x14ac:dyDescent="0.5">
      <c r="A16" t="s">
        <v>102</v>
      </c>
      <c r="B16" t="s">
        <v>104</v>
      </c>
      <c r="C16" t="s">
        <v>103</v>
      </c>
      <c r="D16" s="13">
        <v>37.551681899999998</v>
      </c>
      <c r="E16" s="13">
        <v>126.9208105</v>
      </c>
      <c r="F16">
        <v>152.94116000000002</v>
      </c>
      <c r="G16">
        <v>0</v>
      </c>
      <c r="H16">
        <v>0</v>
      </c>
      <c r="I16">
        <v>27.529408800000002</v>
      </c>
      <c r="J16">
        <v>30.588232000000005</v>
      </c>
      <c r="K16">
        <v>53.529406000000009</v>
      </c>
      <c r="L16">
        <v>25.999997200000006</v>
      </c>
      <c r="M16">
        <v>15.294116000000002</v>
      </c>
      <c r="N16">
        <v>137.64704400000002</v>
      </c>
      <c r="O16">
        <v>168.62743</v>
      </c>
      <c r="P16">
        <v>0</v>
      </c>
      <c r="Q16">
        <v>0</v>
      </c>
      <c r="R16">
        <v>26.9803888</v>
      </c>
      <c r="S16">
        <v>32.039211700000003</v>
      </c>
      <c r="T16">
        <v>59.019600499999996</v>
      </c>
      <c r="U16">
        <v>26.9803888</v>
      </c>
      <c r="V16">
        <v>23.607840200000002</v>
      </c>
      <c r="W16">
        <v>145.01958980000001</v>
      </c>
      <c r="X16">
        <v>235.29410000000001</v>
      </c>
      <c r="Y16">
        <v>0</v>
      </c>
      <c r="Z16">
        <v>0</v>
      </c>
      <c r="AA16">
        <v>28.235292000000001</v>
      </c>
      <c r="AB16">
        <v>39.999997000000008</v>
      </c>
      <c r="AC16">
        <v>89.411758000000006</v>
      </c>
      <c r="AD16">
        <v>51.764702000000007</v>
      </c>
      <c r="AE16">
        <v>25.882351000000003</v>
      </c>
      <c r="AF16">
        <v>209.41174900000001</v>
      </c>
      <c r="AG16">
        <v>196.07841000000002</v>
      </c>
      <c r="AH16">
        <v>0</v>
      </c>
      <c r="AI16">
        <v>0</v>
      </c>
      <c r="AJ16">
        <v>0</v>
      </c>
      <c r="AK16">
        <v>49.019602500000005</v>
      </c>
      <c r="AL16">
        <v>74.509795800000006</v>
      </c>
      <c r="AM16">
        <v>41.176466100000006</v>
      </c>
      <c r="AN16">
        <v>31.372545600000002</v>
      </c>
      <c r="AO16">
        <v>164.70586440000002</v>
      </c>
      <c r="AP16">
        <v>170.58821</v>
      </c>
      <c r="AQ16">
        <v>0</v>
      </c>
      <c r="AR16">
        <v>0</v>
      </c>
      <c r="AS16">
        <v>28.999995700000003</v>
      </c>
      <c r="AT16">
        <v>34.117642000000004</v>
      </c>
      <c r="AU16">
        <v>51.176462999999998</v>
      </c>
      <c r="AV16">
        <v>32.4117599</v>
      </c>
      <c r="AW16">
        <v>23.882349400000003</v>
      </c>
      <c r="AX16">
        <v>146.70586059999999</v>
      </c>
      <c r="AY16">
        <v>203.92155</v>
      </c>
      <c r="AZ16">
        <v>0</v>
      </c>
      <c r="BA16">
        <v>0</v>
      </c>
      <c r="BB16">
        <v>30.588232499999997</v>
      </c>
      <c r="BC16">
        <v>30.588232499999997</v>
      </c>
      <c r="BD16">
        <v>71.372542499999994</v>
      </c>
      <c r="BE16">
        <v>50.980387499999999</v>
      </c>
      <c r="BF16">
        <v>20.392155000000002</v>
      </c>
      <c r="BG16">
        <v>183.52939499999999</v>
      </c>
      <c r="BH16">
        <v>203.92156</v>
      </c>
      <c r="BI16">
        <v>0</v>
      </c>
      <c r="BJ16">
        <v>0</v>
      </c>
      <c r="BK16">
        <v>30.588234</v>
      </c>
      <c r="BL16">
        <v>42.823527599999998</v>
      </c>
      <c r="BM16">
        <v>59.137252399999994</v>
      </c>
      <c r="BN16">
        <v>44.862743199999997</v>
      </c>
      <c r="BO16">
        <v>26.509802799999999</v>
      </c>
      <c r="BP16">
        <v>203.92156</v>
      </c>
    </row>
    <row r="17" spans="1:68" ht="17.5" thickBot="1" x14ac:dyDescent="0.5">
      <c r="A17" t="s">
        <v>105</v>
      </c>
      <c r="B17" t="s">
        <v>6</v>
      </c>
      <c r="C17" t="s">
        <v>106</v>
      </c>
      <c r="D17" s="13">
        <v>37.551691400000003</v>
      </c>
      <c r="E17" s="13">
        <v>126.92095519999999</v>
      </c>
      <c r="F17">
        <v>276.76346000000001</v>
      </c>
      <c r="G17">
        <v>0</v>
      </c>
      <c r="H17">
        <v>58.120326599999999</v>
      </c>
      <c r="I17">
        <v>58.120326599999999</v>
      </c>
      <c r="J17">
        <v>41.514519</v>
      </c>
      <c r="K17">
        <v>91.33194180000001</v>
      </c>
      <c r="L17">
        <v>27.676346000000002</v>
      </c>
      <c r="M17">
        <v>0</v>
      </c>
      <c r="N17">
        <v>276.76346000000001</v>
      </c>
      <c r="O17">
        <v>270.12446</v>
      </c>
      <c r="P17">
        <v>0</v>
      </c>
      <c r="Q17">
        <v>48.622402799999996</v>
      </c>
      <c r="R17">
        <v>64.829870400000004</v>
      </c>
      <c r="S17">
        <v>24.311201399999998</v>
      </c>
      <c r="T17">
        <v>78.336093399999996</v>
      </c>
      <c r="U17">
        <v>48.622402799999996</v>
      </c>
      <c r="V17">
        <v>5.4024891999999998</v>
      </c>
      <c r="W17">
        <v>264.72197079999995</v>
      </c>
      <c r="X17">
        <v>296.68047999999999</v>
      </c>
      <c r="Y17">
        <v>0</v>
      </c>
      <c r="Z17">
        <v>65.269705599999995</v>
      </c>
      <c r="AA17">
        <v>53.402486399999994</v>
      </c>
      <c r="AB17">
        <v>38.568462400000001</v>
      </c>
      <c r="AC17">
        <v>83.0705344</v>
      </c>
      <c r="AD17">
        <v>56.369291199999999</v>
      </c>
      <c r="AE17">
        <v>0</v>
      </c>
      <c r="AF17">
        <v>296.68047999999999</v>
      </c>
      <c r="AG17">
        <v>284.64729</v>
      </c>
      <c r="AH17">
        <v>0</v>
      </c>
      <c r="AI17">
        <v>62.622403800000001</v>
      </c>
      <c r="AJ17">
        <v>51.2365122</v>
      </c>
      <c r="AK17">
        <v>37.004147700000004</v>
      </c>
      <c r="AL17">
        <v>79.701241200000013</v>
      </c>
      <c r="AM17">
        <v>54.082985100000002</v>
      </c>
      <c r="AN17">
        <v>0</v>
      </c>
      <c r="AO17">
        <v>284.64729</v>
      </c>
      <c r="AP17">
        <v>297.92529999999999</v>
      </c>
      <c r="AQ17">
        <v>0</v>
      </c>
      <c r="AR17">
        <v>59.585059999999999</v>
      </c>
      <c r="AS17">
        <v>77.460577999999998</v>
      </c>
      <c r="AT17">
        <v>59.585059999999999</v>
      </c>
      <c r="AU17">
        <v>59.585059999999999</v>
      </c>
      <c r="AV17">
        <v>41.709542000000006</v>
      </c>
      <c r="AW17">
        <v>0</v>
      </c>
      <c r="AX17">
        <v>297.92529999999999</v>
      </c>
      <c r="AY17">
        <v>289.21159</v>
      </c>
      <c r="AZ17">
        <v>0</v>
      </c>
      <c r="BA17">
        <v>63.626549799999999</v>
      </c>
      <c r="BB17">
        <v>0</v>
      </c>
      <c r="BC17">
        <v>66.5186657</v>
      </c>
      <c r="BD17">
        <v>86.763476999999995</v>
      </c>
      <c r="BE17">
        <v>52.058086199999998</v>
      </c>
      <c r="BF17">
        <v>20.244811300000002</v>
      </c>
      <c r="BG17">
        <v>268.96677870000002</v>
      </c>
      <c r="BH17">
        <v>282.98752999999999</v>
      </c>
      <c r="BI17">
        <v>0</v>
      </c>
      <c r="BJ17">
        <v>39.618254200000003</v>
      </c>
      <c r="BK17">
        <v>62.257256599999998</v>
      </c>
      <c r="BL17">
        <v>56.597506000000003</v>
      </c>
      <c r="BM17">
        <v>67.9170072</v>
      </c>
      <c r="BN17">
        <v>56.597506000000003</v>
      </c>
      <c r="BO17">
        <v>0</v>
      </c>
      <c r="BP17">
        <v>282.98752999999999</v>
      </c>
    </row>
    <row r="18" spans="1:68" ht="17.5" thickBot="1" x14ac:dyDescent="0.5">
      <c r="A18" s="2" t="s">
        <v>107</v>
      </c>
      <c r="B18" s="3" t="s">
        <v>6</v>
      </c>
      <c r="C18" s="3" t="s">
        <v>108</v>
      </c>
      <c r="D18" s="13">
        <v>37.560928400000002</v>
      </c>
      <c r="E18" s="13">
        <v>126.9252623</v>
      </c>
      <c r="F18" s="3">
        <v>233.88427000000001</v>
      </c>
      <c r="G18">
        <v>0</v>
      </c>
      <c r="H18">
        <v>25.727269700000001</v>
      </c>
      <c r="I18">
        <v>58.471067500000004</v>
      </c>
      <c r="J18">
        <v>60.809910200000004</v>
      </c>
      <c r="K18">
        <v>77.181809100000009</v>
      </c>
      <c r="L18">
        <v>11.694213500000002</v>
      </c>
      <c r="M18">
        <v>0</v>
      </c>
      <c r="N18">
        <v>233.88427000000001</v>
      </c>
      <c r="O18">
        <v>196.6942</v>
      </c>
      <c r="P18">
        <v>0</v>
      </c>
      <c r="Q18">
        <v>27.537188</v>
      </c>
      <c r="R18">
        <v>35.404955999999999</v>
      </c>
      <c r="S18">
        <v>80.644621999999998</v>
      </c>
      <c r="T18">
        <v>53.107434000000005</v>
      </c>
      <c r="U18">
        <v>0</v>
      </c>
      <c r="V18">
        <v>0</v>
      </c>
      <c r="W18">
        <v>196.69420000000002</v>
      </c>
      <c r="X18">
        <v>209.91734</v>
      </c>
      <c r="Y18">
        <v>0</v>
      </c>
      <c r="Z18">
        <v>0</v>
      </c>
      <c r="AA18">
        <v>0</v>
      </c>
      <c r="AB18">
        <v>0</v>
      </c>
      <c r="AC18">
        <v>209.91734</v>
      </c>
      <c r="AD18">
        <v>0</v>
      </c>
      <c r="AE18">
        <v>0</v>
      </c>
      <c r="AF18">
        <v>209.91734</v>
      </c>
      <c r="AG18">
        <v>247.93386999999998</v>
      </c>
      <c r="AH18">
        <v>0</v>
      </c>
      <c r="AI18">
        <v>61.983467499999996</v>
      </c>
      <c r="AJ18">
        <v>24.793386999999999</v>
      </c>
      <c r="AK18">
        <v>81.8181771</v>
      </c>
      <c r="AL18">
        <v>64.462806200000003</v>
      </c>
      <c r="AM18">
        <v>14.876032199999999</v>
      </c>
      <c r="AN18">
        <v>0</v>
      </c>
      <c r="AO18">
        <v>247.93387000000001</v>
      </c>
      <c r="AP18">
        <v>198.34709000000001</v>
      </c>
      <c r="AQ18">
        <v>0</v>
      </c>
      <c r="AR18">
        <v>35.7024762</v>
      </c>
      <c r="AS18">
        <v>39.669418000000007</v>
      </c>
      <c r="AT18">
        <v>59.504126999999997</v>
      </c>
      <c r="AU18">
        <v>63.471068800000005</v>
      </c>
      <c r="AV18">
        <v>0</v>
      </c>
      <c r="AW18">
        <v>0</v>
      </c>
      <c r="AX18">
        <v>198.34709000000004</v>
      </c>
      <c r="AY18">
        <v>276.03303</v>
      </c>
      <c r="AZ18">
        <v>0</v>
      </c>
      <c r="BA18">
        <v>57.9669363</v>
      </c>
      <c r="BB18">
        <v>27.603303</v>
      </c>
      <c r="BC18">
        <v>44.165284800000002</v>
      </c>
      <c r="BD18">
        <v>55.206606000000001</v>
      </c>
      <c r="BE18">
        <v>91.090899899999997</v>
      </c>
      <c r="BF18">
        <v>0</v>
      </c>
      <c r="BG18">
        <v>276.03303</v>
      </c>
      <c r="BH18">
        <v>266.11568999999997</v>
      </c>
      <c r="BI18">
        <v>0</v>
      </c>
      <c r="BJ18">
        <v>37.256196600000003</v>
      </c>
      <c r="BK18">
        <v>71.851236299999997</v>
      </c>
      <c r="BL18">
        <v>50.561981099999997</v>
      </c>
      <c r="BM18">
        <v>87.818177699999993</v>
      </c>
      <c r="BN18">
        <v>18.628098300000001</v>
      </c>
      <c r="BO18">
        <v>0</v>
      </c>
      <c r="BP18">
        <v>266.11568999999997</v>
      </c>
    </row>
    <row r="19" spans="1:68" ht="17.5" thickBot="1" x14ac:dyDescent="0.5">
      <c r="A19" t="s">
        <v>111</v>
      </c>
      <c r="B19" t="s">
        <v>109</v>
      </c>
      <c r="C19" t="s">
        <v>110</v>
      </c>
      <c r="D19" s="13">
        <v>37.5546352</v>
      </c>
      <c r="E19" s="13">
        <v>126.92383839999999</v>
      </c>
      <c r="F19">
        <v>308.62066999999996</v>
      </c>
      <c r="G19">
        <v>0</v>
      </c>
      <c r="H19">
        <v>86.413787599999992</v>
      </c>
      <c r="I19">
        <v>92.586200999999988</v>
      </c>
      <c r="J19">
        <v>74.068960799999985</v>
      </c>
      <c r="K19">
        <v>55.551720599999989</v>
      </c>
      <c r="L19">
        <v>0</v>
      </c>
      <c r="M19">
        <v>0</v>
      </c>
      <c r="N19">
        <v>308.62066999999996</v>
      </c>
      <c r="O19">
        <v>193.10343</v>
      </c>
      <c r="P19">
        <v>0</v>
      </c>
      <c r="Q19">
        <v>54.068960400000009</v>
      </c>
      <c r="R19">
        <v>57.931028999999995</v>
      </c>
      <c r="S19">
        <v>46.3448232</v>
      </c>
      <c r="T19">
        <v>34.758617399999999</v>
      </c>
      <c r="U19">
        <v>0</v>
      </c>
      <c r="V19">
        <v>0</v>
      </c>
      <c r="W19">
        <v>193.10343</v>
      </c>
      <c r="X19">
        <v>287.93101999999999</v>
      </c>
      <c r="Y19">
        <v>0</v>
      </c>
      <c r="Z19">
        <v>92.137926399999998</v>
      </c>
      <c r="AA19">
        <v>31.6724122</v>
      </c>
      <c r="AB19">
        <v>54.706893799999996</v>
      </c>
      <c r="AC19">
        <v>80.620685600000002</v>
      </c>
      <c r="AD19">
        <v>28.793102000000001</v>
      </c>
      <c r="AE19">
        <v>0</v>
      </c>
      <c r="AF19">
        <v>287.93101999999999</v>
      </c>
      <c r="AG19">
        <v>306.89654000000002</v>
      </c>
      <c r="AH19">
        <v>0</v>
      </c>
      <c r="AI19">
        <v>95.137927400000009</v>
      </c>
      <c r="AJ19">
        <v>88.999996600000003</v>
      </c>
      <c r="AK19">
        <v>0</v>
      </c>
      <c r="AL19">
        <v>122.75861600000002</v>
      </c>
      <c r="AM19">
        <v>0</v>
      </c>
      <c r="AN19">
        <v>0</v>
      </c>
      <c r="AO19">
        <v>306.89654000000002</v>
      </c>
      <c r="AP19">
        <v>286.20688000000001</v>
      </c>
      <c r="AQ19">
        <v>0</v>
      </c>
      <c r="AR19">
        <v>85.862064000000004</v>
      </c>
      <c r="AS19">
        <v>82.999995200000001</v>
      </c>
      <c r="AT19">
        <v>0</v>
      </c>
      <c r="AU19">
        <v>117.34482079999999</v>
      </c>
      <c r="AV19">
        <v>0</v>
      </c>
      <c r="AW19">
        <v>0</v>
      </c>
      <c r="AX19">
        <v>286.20688000000001</v>
      </c>
      <c r="AY19">
        <v>277.58618999999999</v>
      </c>
      <c r="AZ19">
        <v>0</v>
      </c>
      <c r="BA19">
        <v>108.2586141</v>
      </c>
      <c r="BB19">
        <v>38.862066599999999</v>
      </c>
      <c r="BC19">
        <v>63.844823699999999</v>
      </c>
      <c r="BD19">
        <v>30.534480899999998</v>
      </c>
      <c r="BE19">
        <v>36.086204699999996</v>
      </c>
      <c r="BF19">
        <v>0</v>
      </c>
      <c r="BG19">
        <v>277.58618999999999</v>
      </c>
      <c r="BH19">
        <v>343.10344000000003</v>
      </c>
      <c r="BI19">
        <v>0</v>
      </c>
      <c r="BJ19">
        <v>106.3620664</v>
      </c>
      <c r="BK19">
        <v>85.775860000000009</v>
      </c>
      <c r="BL19">
        <v>30.879309600000003</v>
      </c>
      <c r="BM19">
        <v>120.08620400000001</v>
      </c>
      <c r="BN19">
        <v>0</v>
      </c>
      <c r="BO19">
        <v>0</v>
      </c>
      <c r="BP19">
        <v>343.10344000000003</v>
      </c>
    </row>
    <row r="20" spans="1:68" ht="17.5" thickBot="1" x14ac:dyDescent="0.5">
      <c r="A20" t="s">
        <v>112</v>
      </c>
      <c r="B20" t="s">
        <v>113</v>
      </c>
      <c r="C20" t="s">
        <v>114</v>
      </c>
      <c r="D20" s="13">
        <v>37.555611800000001</v>
      </c>
      <c r="E20" s="13">
        <v>126.92362060000001</v>
      </c>
      <c r="F20">
        <v>90.839669999999998</v>
      </c>
      <c r="G20">
        <v>0</v>
      </c>
      <c r="H20">
        <v>0</v>
      </c>
      <c r="I20">
        <v>17.259537299999998</v>
      </c>
      <c r="J20">
        <v>14.534347199999999</v>
      </c>
      <c r="K20">
        <v>29.977091099999999</v>
      </c>
      <c r="L20">
        <v>22.7099175</v>
      </c>
      <c r="M20">
        <v>6.3587769000000005</v>
      </c>
      <c r="N20">
        <v>84.480893100000003</v>
      </c>
      <c r="O20">
        <v>122.90074</v>
      </c>
      <c r="P20">
        <v>0</v>
      </c>
      <c r="Q20">
        <v>0</v>
      </c>
      <c r="R20">
        <v>0</v>
      </c>
      <c r="S20">
        <v>51.618310799999996</v>
      </c>
      <c r="T20">
        <v>24.580148000000001</v>
      </c>
      <c r="U20">
        <v>25.809155399999998</v>
      </c>
      <c r="V20">
        <v>20.8931258</v>
      </c>
      <c r="W20">
        <v>102.00761419999999</v>
      </c>
      <c r="X20">
        <v>95.419820000000001</v>
      </c>
      <c r="Y20">
        <v>0</v>
      </c>
      <c r="Z20">
        <v>0</v>
      </c>
      <c r="AA20">
        <v>0</v>
      </c>
      <c r="AB20">
        <v>23.854955</v>
      </c>
      <c r="AC20">
        <v>43.893117200000006</v>
      </c>
      <c r="AD20">
        <v>27.671747799999999</v>
      </c>
      <c r="AE20">
        <v>0</v>
      </c>
      <c r="AF20">
        <v>95.419820000000016</v>
      </c>
      <c r="AG20">
        <v>129.00761</v>
      </c>
      <c r="AH20">
        <v>0</v>
      </c>
      <c r="AI20">
        <v>0</v>
      </c>
      <c r="AJ20">
        <v>0</v>
      </c>
      <c r="AK20">
        <v>29.671750300000003</v>
      </c>
      <c r="AL20">
        <v>47.732815699999996</v>
      </c>
      <c r="AM20">
        <v>51.603044000000004</v>
      </c>
      <c r="AN20">
        <v>0</v>
      </c>
      <c r="AO20">
        <v>129.00761</v>
      </c>
      <c r="AP20">
        <v>122.13739000000001</v>
      </c>
      <c r="AQ20">
        <v>0</v>
      </c>
      <c r="AR20">
        <v>0</v>
      </c>
      <c r="AS20">
        <v>0</v>
      </c>
      <c r="AT20">
        <v>20.763356300000002</v>
      </c>
      <c r="AU20">
        <v>40.305338700000007</v>
      </c>
      <c r="AV20">
        <v>47.633582100000005</v>
      </c>
      <c r="AW20">
        <v>13.435112900000002</v>
      </c>
      <c r="AX20">
        <v>108.7022771</v>
      </c>
      <c r="AY20">
        <v>179.38928999999999</v>
      </c>
      <c r="AZ20">
        <v>0</v>
      </c>
      <c r="BA20">
        <v>0</v>
      </c>
      <c r="BB20">
        <v>21.526714799999997</v>
      </c>
      <c r="BC20">
        <v>34.0839651</v>
      </c>
      <c r="BD20">
        <v>44.847322499999997</v>
      </c>
      <c r="BE20">
        <v>44.847322499999997</v>
      </c>
      <c r="BF20">
        <v>34.0839651</v>
      </c>
      <c r="BG20">
        <v>145.30532489999999</v>
      </c>
      <c r="BH20">
        <v>163.35876999999999</v>
      </c>
      <c r="BI20">
        <v>0</v>
      </c>
      <c r="BJ20">
        <v>0</v>
      </c>
      <c r="BK20">
        <v>19.603052399999999</v>
      </c>
      <c r="BL20">
        <v>45.740455600000004</v>
      </c>
      <c r="BM20">
        <v>55.541981800000002</v>
      </c>
      <c r="BN20">
        <v>27.770990900000001</v>
      </c>
      <c r="BO20">
        <v>14.702289299999999</v>
      </c>
      <c r="BP20">
        <v>163.35876999999999</v>
      </c>
    </row>
    <row r="21" spans="1:68" ht="17.5" thickBot="1" x14ac:dyDescent="0.5">
      <c r="A21" t="s">
        <v>116</v>
      </c>
      <c r="B21" t="s">
        <v>97</v>
      </c>
      <c r="C21" t="s">
        <v>115</v>
      </c>
      <c r="D21" s="13">
        <v>37.559527899999999</v>
      </c>
      <c r="E21" s="13">
        <v>126.9242445</v>
      </c>
      <c r="F21">
        <v>266.88740000000001</v>
      </c>
      <c r="G21">
        <v>0</v>
      </c>
      <c r="H21">
        <v>64.052976000000001</v>
      </c>
      <c r="I21">
        <v>34.695362000000003</v>
      </c>
      <c r="J21">
        <v>69.390724000000006</v>
      </c>
      <c r="K21">
        <v>74.728472000000011</v>
      </c>
      <c r="L21">
        <v>21.350992000000002</v>
      </c>
      <c r="M21">
        <v>2.6688740000000002</v>
      </c>
      <c r="N21">
        <v>264.21852600000005</v>
      </c>
      <c r="O21">
        <v>269.53641000000005</v>
      </c>
      <c r="P21">
        <v>0</v>
      </c>
      <c r="Q21">
        <v>53.907282000000009</v>
      </c>
      <c r="R21">
        <v>29.649005100000004</v>
      </c>
      <c r="S21">
        <v>16.172184600000001</v>
      </c>
      <c r="T21">
        <v>70.079466600000018</v>
      </c>
      <c r="U21">
        <v>83.55628710000002</v>
      </c>
      <c r="V21">
        <v>16.172184600000001</v>
      </c>
      <c r="W21">
        <v>253.36422540000007</v>
      </c>
      <c r="X21">
        <v>288.07945000000001</v>
      </c>
      <c r="Y21">
        <v>0</v>
      </c>
      <c r="Z21">
        <v>66.258273500000001</v>
      </c>
      <c r="AA21">
        <v>20.165561500000003</v>
      </c>
      <c r="AB21">
        <v>28.807945000000004</v>
      </c>
      <c r="AC21">
        <v>80.66224600000001</v>
      </c>
      <c r="AD21">
        <v>80.66224600000001</v>
      </c>
      <c r="AE21">
        <v>11.523178</v>
      </c>
      <c r="AF21">
        <v>276.55627200000004</v>
      </c>
      <c r="AG21">
        <v>318.54302999999999</v>
      </c>
      <c r="AH21">
        <v>0</v>
      </c>
      <c r="AI21">
        <v>70.079466600000003</v>
      </c>
      <c r="AJ21">
        <v>35.039733300000002</v>
      </c>
      <c r="AK21">
        <v>31.854303000000002</v>
      </c>
      <c r="AL21">
        <v>101.93376960000001</v>
      </c>
      <c r="AM21">
        <v>66.894036299999996</v>
      </c>
      <c r="AN21">
        <v>12.741721200000001</v>
      </c>
      <c r="AO21">
        <v>305.80130880000002</v>
      </c>
      <c r="AP21">
        <v>282.11917999999997</v>
      </c>
      <c r="AQ21">
        <v>0</v>
      </c>
      <c r="AR21">
        <v>64.887411399999991</v>
      </c>
      <c r="AS21">
        <v>0</v>
      </c>
      <c r="AT21">
        <v>56.423835999999994</v>
      </c>
      <c r="AU21">
        <v>78.993370400000003</v>
      </c>
      <c r="AV21">
        <v>59.245027799999988</v>
      </c>
      <c r="AW21">
        <v>22.569534399999998</v>
      </c>
      <c r="AX21">
        <v>259.54964559999996</v>
      </c>
      <c r="AY21">
        <v>267.54965000000004</v>
      </c>
      <c r="AZ21">
        <v>0</v>
      </c>
      <c r="BA21">
        <v>42.807944000000006</v>
      </c>
      <c r="BB21">
        <v>24.079468500000004</v>
      </c>
      <c r="BC21">
        <v>34.781454500000009</v>
      </c>
      <c r="BD21">
        <v>90.966881000000015</v>
      </c>
      <c r="BE21">
        <v>50.83443350000001</v>
      </c>
      <c r="BF21">
        <v>24.079468500000004</v>
      </c>
      <c r="BG21">
        <v>243.47018150000005</v>
      </c>
      <c r="BH21">
        <v>276.82116999999994</v>
      </c>
      <c r="BI21">
        <v>0</v>
      </c>
      <c r="BJ21">
        <v>38.754963799999992</v>
      </c>
      <c r="BK21">
        <v>44.291387199999988</v>
      </c>
      <c r="BL21">
        <v>47.05959889999999</v>
      </c>
      <c r="BM21">
        <v>96.887409499999976</v>
      </c>
      <c r="BN21">
        <v>41.523175499999986</v>
      </c>
      <c r="BO21">
        <v>8.3046350999999987</v>
      </c>
      <c r="BP21">
        <v>276.82116999999994</v>
      </c>
    </row>
    <row r="22" spans="1:68" ht="17.5" thickBot="1" x14ac:dyDescent="0.5">
      <c r="A22" t="s">
        <v>119</v>
      </c>
      <c r="B22" t="s">
        <v>118</v>
      </c>
      <c r="C22" t="s">
        <v>117</v>
      </c>
      <c r="D22" s="13">
        <v>37.553648199999998</v>
      </c>
      <c r="E22" s="13">
        <v>126.9214283</v>
      </c>
      <c r="F22">
        <v>354.40954999999997</v>
      </c>
      <c r="G22">
        <v>0</v>
      </c>
      <c r="H22">
        <v>56.705527999999994</v>
      </c>
      <c r="I22">
        <v>14.176381999999998</v>
      </c>
      <c r="J22">
        <v>102.77876949999998</v>
      </c>
      <c r="K22">
        <v>85.058291999999994</v>
      </c>
      <c r="L22">
        <v>67.337814499999993</v>
      </c>
      <c r="M22">
        <v>28.352763999999997</v>
      </c>
      <c r="N22">
        <v>326.05678599999993</v>
      </c>
      <c r="O22">
        <v>292.07771000000002</v>
      </c>
      <c r="P22">
        <v>0</v>
      </c>
      <c r="Q22">
        <v>58.415542000000009</v>
      </c>
      <c r="R22">
        <v>14.603885500000002</v>
      </c>
      <c r="S22">
        <v>43.811656500000005</v>
      </c>
      <c r="T22">
        <v>55.494764900000007</v>
      </c>
      <c r="U22">
        <v>102.2271985</v>
      </c>
      <c r="V22">
        <v>17.524662599999999</v>
      </c>
      <c r="W22">
        <v>274.55304740000003</v>
      </c>
      <c r="X22">
        <v>294.61882000000003</v>
      </c>
      <c r="Y22">
        <v>0</v>
      </c>
      <c r="Z22">
        <v>88.385646000000008</v>
      </c>
      <c r="AA22">
        <v>0</v>
      </c>
      <c r="AB22">
        <v>0</v>
      </c>
      <c r="AC22">
        <v>147.30941000000001</v>
      </c>
      <c r="AD22">
        <v>58.923764000000006</v>
      </c>
      <c r="AE22">
        <v>0</v>
      </c>
      <c r="AF22">
        <v>294.61882000000003</v>
      </c>
      <c r="AG22">
        <v>298.95364000000001</v>
      </c>
      <c r="AH22">
        <v>0</v>
      </c>
      <c r="AI22">
        <v>110.6128468</v>
      </c>
      <c r="AJ22">
        <v>38.863973200000004</v>
      </c>
      <c r="AK22">
        <v>80.717482800000013</v>
      </c>
      <c r="AL22">
        <v>0</v>
      </c>
      <c r="AM22">
        <v>68.759337200000004</v>
      </c>
      <c r="AN22">
        <v>0</v>
      </c>
      <c r="AO22">
        <v>298.95364000000001</v>
      </c>
      <c r="AP22">
        <v>301.7937</v>
      </c>
      <c r="AQ22">
        <v>0</v>
      </c>
      <c r="AR22">
        <v>111.663669</v>
      </c>
      <c r="AS22">
        <v>0</v>
      </c>
      <c r="AT22">
        <v>81.484299000000007</v>
      </c>
      <c r="AU22">
        <v>60.358740000000004</v>
      </c>
      <c r="AV22">
        <v>48.286991999999998</v>
      </c>
      <c r="AW22">
        <v>0</v>
      </c>
      <c r="AX22">
        <v>301.7937</v>
      </c>
      <c r="AY22">
        <v>289.08816999999999</v>
      </c>
      <c r="AZ22">
        <v>0</v>
      </c>
      <c r="BA22">
        <v>57.817633999999998</v>
      </c>
      <c r="BB22">
        <v>28.908816999999999</v>
      </c>
      <c r="BC22">
        <v>26.017935299999998</v>
      </c>
      <c r="BD22">
        <v>89.617332699999992</v>
      </c>
      <c r="BE22">
        <v>86.726450999999997</v>
      </c>
      <c r="BF22">
        <v>0</v>
      </c>
      <c r="BG22">
        <v>289.08816999999999</v>
      </c>
      <c r="BH22">
        <v>350.82211000000001</v>
      </c>
      <c r="BI22">
        <v>0</v>
      </c>
      <c r="BJ22">
        <v>105.246633</v>
      </c>
      <c r="BK22">
        <v>98.230190800000017</v>
      </c>
      <c r="BL22">
        <v>35.082211000000001</v>
      </c>
      <c r="BM22">
        <v>105.246633</v>
      </c>
      <c r="BN22">
        <v>0</v>
      </c>
      <c r="BO22">
        <v>7.0164422000000002</v>
      </c>
      <c r="BP22">
        <v>350.82211000000007</v>
      </c>
    </row>
    <row r="23" spans="1:68" ht="17.5" thickBot="1" x14ac:dyDescent="0.5">
      <c r="A23" t="s">
        <v>120</v>
      </c>
      <c r="B23" t="s">
        <v>122</v>
      </c>
      <c r="C23" t="s">
        <v>121</v>
      </c>
      <c r="D23" s="13">
        <v>37.555148799999998</v>
      </c>
      <c r="E23" s="13">
        <v>126.92690709999999</v>
      </c>
      <c r="F23">
        <v>278.28052000000002</v>
      </c>
      <c r="G23">
        <v>0</v>
      </c>
      <c r="H23">
        <v>72.352935200000005</v>
      </c>
      <c r="I23">
        <v>38.959272800000008</v>
      </c>
      <c r="J23">
        <v>41.742077999999999</v>
      </c>
      <c r="K23">
        <v>97.398182000000006</v>
      </c>
      <c r="L23">
        <v>27.828052000000003</v>
      </c>
      <c r="M23">
        <v>0</v>
      </c>
      <c r="N23">
        <v>278.28052000000002</v>
      </c>
      <c r="O23">
        <v>181.44794999999999</v>
      </c>
      <c r="P23">
        <v>0</v>
      </c>
      <c r="Q23">
        <v>41.733028500000003</v>
      </c>
      <c r="R23">
        <v>23.588233500000001</v>
      </c>
      <c r="S23">
        <v>32.660630999999995</v>
      </c>
      <c r="T23">
        <v>68.950220999999999</v>
      </c>
      <c r="U23">
        <v>14.515836</v>
      </c>
      <c r="V23">
        <v>0</v>
      </c>
      <c r="W23">
        <v>181.44795000000002</v>
      </c>
      <c r="X23">
        <v>227.60178999999997</v>
      </c>
      <c r="Y23">
        <v>0</v>
      </c>
      <c r="Z23">
        <v>50.072393799999993</v>
      </c>
      <c r="AA23">
        <v>72.832572799999994</v>
      </c>
      <c r="AB23">
        <v>34.140268499999991</v>
      </c>
      <c r="AC23">
        <v>36.416286399999997</v>
      </c>
      <c r="AD23">
        <v>34.140268499999991</v>
      </c>
      <c r="AE23">
        <v>0</v>
      </c>
      <c r="AF23">
        <v>227.60178999999997</v>
      </c>
      <c r="AG23">
        <v>248.41627</v>
      </c>
      <c r="AH23">
        <v>0</v>
      </c>
      <c r="AI23">
        <v>89.429857200000001</v>
      </c>
      <c r="AJ23">
        <v>42.230765900000002</v>
      </c>
      <c r="AK23">
        <v>47.199091299999999</v>
      </c>
      <c r="AL23">
        <v>69.55655560000001</v>
      </c>
      <c r="AM23">
        <v>0</v>
      </c>
      <c r="AN23">
        <v>0</v>
      </c>
      <c r="AO23">
        <v>248.41627</v>
      </c>
      <c r="AP23">
        <v>234.38911999999999</v>
      </c>
      <c r="AQ23">
        <v>0</v>
      </c>
      <c r="AR23">
        <v>70.316735999999992</v>
      </c>
      <c r="AS23">
        <v>53.909497600000002</v>
      </c>
      <c r="AT23">
        <v>37.502259199999997</v>
      </c>
      <c r="AU23">
        <v>72.660627199999993</v>
      </c>
      <c r="AV23">
        <v>0</v>
      </c>
      <c r="AW23">
        <v>0</v>
      </c>
      <c r="AX23">
        <v>234.38911999999999</v>
      </c>
      <c r="AY23">
        <v>202.71491</v>
      </c>
      <c r="AZ23">
        <v>0</v>
      </c>
      <c r="BA23">
        <v>42.570131099999998</v>
      </c>
      <c r="BB23">
        <v>26.352938300000002</v>
      </c>
      <c r="BC23">
        <v>40.542982000000002</v>
      </c>
      <c r="BD23">
        <v>62.841622100000002</v>
      </c>
      <c r="BE23">
        <v>30.4072365</v>
      </c>
      <c r="BF23">
        <v>0</v>
      </c>
      <c r="BG23">
        <v>202.71491</v>
      </c>
      <c r="BH23">
        <v>294.11763000000002</v>
      </c>
      <c r="BI23">
        <v>0</v>
      </c>
      <c r="BJ23">
        <v>73.529407500000005</v>
      </c>
      <c r="BK23">
        <v>47.058820800000007</v>
      </c>
      <c r="BL23">
        <v>85.294112699999999</v>
      </c>
      <c r="BM23">
        <v>58.823526000000008</v>
      </c>
      <c r="BN23">
        <v>26.470586700000002</v>
      </c>
      <c r="BO23">
        <v>2.9411763000000004</v>
      </c>
      <c r="BP23">
        <v>294.11763000000002</v>
      </c>
    </row>
    <row r="24" spans="1:68" ht="17.5" thickBot="1" x14ac:dyDescent="0.5">
      <c r="A24" t="s">
        <v>123</v>
      </c>
      <c r="B24" t="s">
        <v>72</v>
      </c>
      <c r="C24" t="s">
        <v>124</v>
      </c>
      <c r="D24" s="13">
        <v>37.555146999999998</v>
      </c>
      <c r="E24" s="13">
        <v>126.9257211</v>
      </c>
      <c r="F24">
        <v>234.06591999999998</v>
      </c>
      <c r="G24">
        <v>0</v>
      </c>
      <c r="H24">
        <v>25.747251199999997</v>
      </c>
      <c r="I24">
        <v>49.15384319999999</v>
      </c>
      <c r="J24">
        <v>51.494502399999995</v>
      </c>
      <c r="K24">
        <v>81.923071999999991</v>
      </c>
      <c r="L24">
        <v>25.747251199999997</v>
      </c>
      <c r="M24">
        <v>0</v>
      </c>
      <c r="N24">
        <v>234.06591999999998</v>
      </c>
      <c r="O24">
        <v>168.13184999999999</v>
      </c>
      <c r="P24">
        <v>0</v>
      </c>
      <c r="Q24">
        <v>43.714281</v>
      </c>
      <c r="R24">
        <v>31.945051499999998</v>
      </c>
      <c r="S24">
        <v>36.989006999999994</v>
      </c>
      <c r="T24">
        <v>55.483510500000001</v>
      </c>
      <c r="U24">
        <v>0</v>
      </c>
      <c r="V24">
        <v>0</v>
      </c>
      <c r="W24">
        <v>168.13184999999999</v>
      </c>
      <c r="X24">
        <v>145.05492000000001</v>
      </c>
      <c r="Y24">
        <v>0</v>
      </c>
      <c r="Z24">
        <v>30.461533200000002</v>
      </c>
      <c r="AA24">
        <v>43.516476000000004</v>
      </c>
      <c r="AB24">
        <v>15.956041200000001</v>
      </c>
      <c r="AC24">
        <v>55.120869600000006</v>
      </c>
      <c r="AD24">
        <v>0</v>
      </c>
      <c r="AE24">
        <v>0</v>
      </c>
      <c r="AF24">
        <v>145.05492000000001</v>
      </c>
      <c r="AG24">
        <v>156.04393999999999</v>
      </c>
      <c r="AH24">
        <v>17.164833399999999</v>
      </c>
      <c r="AI24">
        <v>14.043954599999999</v>
      </c>
      <c r="AJ24">
        <v>26.527469800000002</v>
      </c>
      <c r="AK24">
        <v>46.813181999999998</v>
      </c>
      <c r="AL24">
        <v>51.494500199999997</v>
      </c>
      <c r="AM24">
        <v>0</v>
      </c>
      <c r="AN24">
        <v>0</v>
      </c>
      <c r="AO24">
        <v>156.04393999999999</v>
      </c>
      <c r="AP24">
        <v>176.92305999999999</v>
      </c>
      <c r="AQ24">
        <v>0</v>
      </c>
      <c r="AR24">
        <v>54.846148599999999</v>
      </c>
      <c r="AS24">
        <v>44.230764999999998</v>
      </c>
      <c r="AT24">
        <v>0</v>
      </c>
      <c r="AU24">
        <v>45.999995599999998</v>
      </c>
      <c r="AV24">
        <v>31.846150799999997</v>
      </c>
      <c r="AW24">
        <v>0</v>
      </c>
      <c r="AX24">
        <v>176.92305999999999</v>
      </c>
      <c r="AY24">
        <v>229.6703</v>
      </c>
      <c r="AZ24">
        <v>0</v>
      </c>
      <c r="BA24">
        <v>45.934060000000002</v>
      </c>
      <c r="BB24">
        <v>29.857139</v>
      </c>
      <c r="BC24">
        <v>45.934060000000002</v>
      </c>
      <c r="BD24">
        <v>64.307684000000009</v>
      </c>
      <c r="BE24">
        <v>43.637357000000002</v>
      </c>
      <c r="BF24">
        <v>0</v>
      </c>
      <c r="BG24">
        <v>229.67030000000003</v>
      </c>
      <c r="BH24">
        <v>282.41757000000001</v>
      </c>
      <c r="BI24">
        <v>0</v>
      </c>
      <c r="BJ24">
        <v>45.186811200000001</v>
      </c>
      <c r="BK24">
        <v>93.197798100000014</v>
      </c>
      <c r="BL24">
        <v>59.307689699999997</v>
      </c>
      <c r="BM24">
        <v>62.131865400000002</v>
      </c>
      <c r="BN24">
        <v>22.593405600000001</v>
      </c>
      <c r="BO24">
        <v>0</v>
      </c>
      <c r="BP24">
        <v>282.41757000000001</v>
      </c>
    </row>
    <row r="25" spans="1:68" ht="17.5" thickBot="1" x14ac:dyDescent="0.5">
      <c r="A25" t="s">
        <v>125</v>
      </c>
      <c r="B25" t="s">
        <v>69</v>
      </c>
      <c r="C25" t="s">
        <v>126</v>
      </c>
      <c r="D25" s="13">
        <v>37.554298199999998</v>
      </c>
      <c r="E25" s="13">
        <v>126.9209742</v>
      </c>
      <c r="F25">
        <v>180.43476999999999</v>
      </c>
      <c r="G25">
        <v>0</v>
      </c>
      <c r="H25">
        <v>19.8478247</v>
      </c>
      <c r="I25">
        <v>25.2608678</v>
      </c>
      <c r="J25">
        <v>43.304344799999996</v>
      </c>
      <c r="K25">
        <v>64.956517199999993</v>
      </c>
      <c r="L25">
        <v>27.065215499999997</v>
      </c>
      <c r="M25">
        <v>0</v>
      </c>
      <c r="N25">
        <v>180.43476999999999</v>
      </c>
      <c r="O25">
        <v>230.43476000000001</v>
      </c>
      <c r="P25">
        <v>0</v>
      </c>
      <c r="Q25">
        <v>43.782604400000004</v>
      </c>
      <c r="R25">
        <v>34.565213999999997</v>
      </c>
      <c r="S25">
        <v>20.739128400000002</v>
      </c>
      <c r="T25">
        <v>82.956513600000008</v>
      </c>
      <c r="U25">
        <v>48.391299600000004</v>
      </c>
      <c r="V25">
        <v>0</v>
      </c>
      <c r="W25">
        <v>230.43476000000001</v>
      </c>
      <c r="X25">
        <v>221.73910999999998</v>
      </c>
      <c r="Y25">
        <v>0</v>
      </c>
      <c r="Z25">
        <v>37.6956487</v>
      </c>
      <c r="AA25">
        <v>33.260866499999999</v>
      </c>
      <c r="AB25">
        <v>31.043475400000002</v>
      </c>
      <c r="AC25">
        <v>79.826079599999986</v>
      </c>
      <c r="AD25">
        <v>39.913039799999993</v>
      </c>
      <c r="AE25">
        <v>0</v>
      </c>
      <c r="AF25">
        <v>221.73910999999998</v>
      </c>
      <c r="AG25">
        <v>269.5652</v>
      </c>
      <c r="AH25">
        <v>0</v>
      </c>
      <c r="AI25">
        <v>10.782608</v>
      </c>
      <c r="AJ25">
        <v>40.434779999999996</v>
      </c>
      <c r="AK25">
        <v>48.521735999999997</v>
      </c>
      <c r="AL25">
        <v>107.82608</v>
      </c>
      <c r="AM25">
        <v>61.999996000000003</v>
      </c>
      <c r="AN25">
        <v>0</v>
      </c>
      <c r="AO25">
        <v>269.5652</v>
      </c>
      <c r="AP25">
        <v>252.17389</v>
      </c>
      <c r="AQ25">
        <v>0</v>
      </c>
      <c r="AR25">
        <v>50.434778000000001</v>
      </c>
      <c r="AS25">
        <v>17.6521723</v>
      </c>
      <c r="AT25">
        <v>25.217389000000001</v>
      </c>
      <c r="AU25">
        <v>88.26086149999999</v>
      </c>
      <c r="AV25">
        <v>50.434778000000001</v>
      </c>
      <c r="AW25">
        <v>20.173911199999999</v>
      </c>
      <c r="AX25">
        <v>231.99997879999998</v>
      </c>
      <c r="AY25">
        <v>266.30432999999999</v>
      </c>
      <c r="AZ25">
        <v>0</v>
      </c>
      <c r="BA25">
        <v>26.630433</v>
      </c>
      <c r="BB25">
        <v>50.597822700000002</v>
      </c>
      <c r="BC25">
        <v>31.956519599999996</v>
      </c>
      <c r="BD25">
        <v>82.554342300000002</v>
      </c>
      <c r="BE25">
        <v>42.6086928</v>
      </c>
      <c r="BF25">
        <v>31.956519599999996</v>
      </c>
      <c r="BG25">
        <v>234.34781039999999</v>
      </c>
      <c r="BH25">
        <v>263.04347000000001</v>
      </c>
      <c r="BI25">
        <v>0</v>
      </c>
      <c r="BJ25">
        <v>39.456520500000003</v>
      </c>
      <c r="BK25">
        <v>21.043477600000003</v>
      </c>
      <c r="BL25">
        <v>55.239128700000002</v>
      </c>
      <c r="BM25">
        <v>92.065214499999996</v>
      </c>
      <c r="BN25">
        <v>55.239128700000002</v>
      </c>
      <c r="BO25">
        <v>0</v>
      </c>
      <c r="BP25">
        <v>263.04347000000001</v>
      </c>
    </row>
    <row r="26" spans="1:68" ht="17.5" thickBot="1" x14ac:dyDescent="0.5">
      <c r="A26" t="s">
        <v>127</v>
      </c>
      <c r="B26" t="s">
        <v>129</v>
      </c>
      <c r="C26" t="s">
        <v>128</v>
      </c>
      <c r="D26" s="13">
        <v>37.561018199999999</v>
      </c>
      <c r="E26" s="13">
        <v>126.9245343</v>
      </c>
      <c r="F26">
        <v>255.40539999999999</v>
      </c>
      <c r="G26">
        <v>0</v>
      </c>
      <c r="H26">
        <v>0</v>
      </c>
      <c r="I26">
        <v>58.743242000000002</v>
      </c>
      <c r="J26">
        <v>102.16216</v>
      </c>
      <c r="K26">
        <v>63.851349999999996</v>
      </c>
      <c r="L26">
        <v>30.648647999999998</v>
      </c>
      <c r="M26">
        <v>0</v>
      </c>
      <c r="N26">
        <v>255.40540000000001</v>
      </c>
      <c r="O26">
        <v>220.27025</v>
      </c>
      <c r="P26">
        <v>0</v>
      </c>
      <c r="Q26">
        <v>0</v>
      </c>
      <c r="R26">
        <v>0</v>
      </c>
      <c r="S26">
        <v>0</v>
      </c>
      <c r="T26">
        <v>105.72972</v>
      </c>
      <c r="U26">
        <v>66.081074999999998</v>
      </c>
      <c r="V26">
        <v>48.459454999999998</v>
      </c>
      <c r="W26">
        <v>171.81079499999998</v>
      </c>
      <c r="X26">
        <v>287.83781999999997</v>
      </c>
      <c r="Y26">
        <v>0</v>
      </c>
      <c r="Z26">
        <v>0</v>
      </c>
      <c r="AA26">
        <v>54.689185799999997</v>
      </c>
      <c r="AB26">
        <v>51.81080759999999</v>
      </c>
      <c r="AC26">
        <v>143.91890999999998</v>
      </c>
      <c r="AD26">
        <v>0</v>
      </c>
      <c r="AE26">
        <v>37.418916599999996</v>
      </c>
      <c r="AF26">
        <v>250.41890339999998</v>
      </c>
      <c r="AG26">
        <v>281.08105</v>
      </c>
      <c r="AH26">
        <v>0</v>
      </c>
      <c r="AI26">
        <v>0</v>
      </c>
      <c r="AJ26">
        <v>30.918915500000001</v>
      </c>
      <c r="AK26">
        <v>61.837831000000001</v>
      </c>
      <c r="AL26">
        <v>106.810799</v>
      </c>
      <c r="AM26">
        <v>81.513504499999996</v>
      </c>
      <c r="AN26">
        <v>0</v>
      </c>
      <c r="AO26">
        <v>281.08105</v>
      </c>
      <c r="AP26">
        <v>259.45943</v>
      </c>
      <c r="AQ26">
        <v>0</v>
      </c>
      <c r="AR26">
        <v>0</v>
      </c>
      <c r="AS26">
        <v>0</v>
      </c>
      <c r="AT26">
        <v>36.324320200000003</v>
      </c>
      <c r="AU26">
        <v>70.054046100000008</v>
      </c>
      <c r="AV26">
        <v>75.243234699999988</v>
      </c>
      <c r="AW26">
        <v>77.837828999999999</v>
      </c>
      <c r="AX26">
        <v>181.621601</v>
      </c>
      <c r="AY26">
        <v>299.99997999999999</v>
      </c>
      <c r="AZ26">
        <v>0</v>
      </c>
      <c r="BA26">
        <v>0</v>
      </c>
      <c r="BB26">
        <v>59.999996000000003</v>
      </c>
      <c r="BC26">
        <v>0</v>
      </c>
      <c r="BD26">
        <v>122.99999179999999</v>
      </c>
      <c r="BE26">
        <v>77.999994799999996</v>
      </c>
      <c r="BF26">
        <v>38.999997399999998</v>
      </c>
      <c r="BG26">
        <v>260.99998259999995</v>
      </c>
      <c r="BH26">
        <v>321.6216</v>
      </c>
      <c r="BI26">
        <v>0</v>
      </c>
      <c r="BJ26">
        <v>0</v>
      </c>
      <c r="BK26">
        <v>73.972968000000009</v>
      </c>
      <c r="BL26">
        <v>102.91891200000001</v>
      </c>
      <c r="BM26">
        <v>73.972968000000009</v>
      </c>
      <c r="BN26">
        <v>70.756752000000006</v>
      </c>
      <c r="BO26">
        <v>0</v>
      </c>
      <c r="BP26">
        <v>321.62160000000006</v>
      </c>
    </row>
    <row r="27" spans="1:68" ht="17.5" thickBot="1" x14ac:dyDescent="0.5">
      <c r="A27" t="s">
        <v>130</v>
      </c>
      <c r="B27" t="s">
        <v>131</v>
      </c>
      <c r="C27" t="s">
        <v>132</v>
      </c>
      <c r="D27" s="13">
        <v>37.560886600000003</v>
      </c>
      <c r="E27" s="13">
        <v>126.92453399999999</v>
      </c>
      <c r="F27">
        <v>176.71231</v>
      </c>
      <c r="G27">
        <v>0</v>
      </c>
      <c r="H27">
        <v>0</v>
      </c>
      <c r="I27">
        <v>0</v>
      </c>
      <c r="J27">
        <v>0</v>
      </c>
      <c r="K27">
        <v>51.246569899999997</v>
      </c>
      <c r="L27">
        <v>68.917800900000003</v>
      </c>
      <c r="M27">
        <v>56.547939200000002</v>
      </c>
      <c r="N27">
        <v>120.1643708</v>
      </c>
      <c r="O27">
        <v>134.24655999999999</v>
      </c>
      <c r="P27">
        <v>0</v>
      </c>
      <c r="Q27">
        <v>0</v>
      </c>
      <c r="R27">
        <v>0</v>
      </c>
      <c r="S27">
        <v>0</v>
      </c>
      <c r="T27">
        <v>56.383555199999996</v>
      </c>
      <c r="U27">
        <v>45.643830399999999</v>
      </c>
      <c r="V27">
        <v>32.219174399999993</v>
      </c>
      <c r="W27">
        <v>102.0273856</v>
      </c>
      <c r="X27">
        <v>219.17806000000002</v>
      </c>
      <c r="Y27">
        <v>0</v>
      </c>
      <c r="Z27">
        <v>0</v>
      </c>
      <c r="AA27">
        <v>0</v>
      </c>
      <c r="AB27">
        <v>0</v>
      </c>
      <c r="AC27">
        <v>65.753417999999996</v>
      </c>
      <c r="AD27">
        <v>98.630127000000016</v>
      </c>
      <c r="AE27">
        <v>54.794515000000004</v>
      </c>
      <c r="AF27">
        <v>164.38354500000003</v>
      </c>
      <c r="AG27">
        <v>221.91779</v>
      </c>
      <c r="AH27">
        <v>0</v>
      </c>
      <c r="AI27">
        <v>0</v>
      </c>
      <c r="AJ27">
        <v>0</v>
      </c>
      <c r="AK27">
        <v>0</v>
      </c>
      <c r="AL27">
        <v>102.08218340000001</v>
      </c>
      <c r="AM27">
        <v>79.890404399999994</v>
      </c>
      <c r="AN27">
        <v>39.945202199999997</v>
      </c>
      <c r="AO27">
        <v>181.97258779999999</v>
      </c>
      <c r="AP27">
        <v>161.64382000000001</v>
      </c>
      <c r="AQ27">
        <v>0</v>
      </c>
      <c r="AR27">
        <v>0</v>
      </c>
      <c r="AS27">
        <v>0</v>
      </c>
      <c r="AT27">
        <v>0</v>
      </c>
      <c r="AU27">
        <v>54.958898800000007</v>
      </c>
      <c r="AV27">
        <v>56.575336999999998</v>
      </c>
      <c r="AW27">
        <v>50.1095842</v>
      </c>
      <c r="AX27">
        <v>111.5342358</v>
      </c>
      <c r="AY27">
        <v>257.53422999999998</v>
      </c>
      <c r="AZ27">
        <v>0</v>
      </c>
      <c r="BA27">
        <v>0</v>
      </c>
      <c r="BB27">
        <v>0</v>
      </c>
      <c r="BC27">
        <v>0</v>
      </c>
      <c r="BD27">
        <v>56.657530599999994</v>
      </c>
      <c r="BE27">
        <v>162.24656489999998</v>
      </c>
      <c r="BF27">
        <v>38.630134499999997</v>
      </c>
      <c r="BG27">
        <v>218.90409549999998</v>
      </c>
      <c r="BH27">
        <v>276.71231</v>
      </c>
      <c r="BI27">
        <v>0</v>
      </c>
      <c r="BJ27">
        <v>0</v>
      </c>
      <c r="BK27">
        <v>0</v>
      </c>
      <c r="BL27">
        <v>0</v>
      </c>
      <c r="BM27">
        <v>166.02738600000001</v>
      </c>
      <c r="BN27">
        <v>71.945200600000007</v>
      </c>
      <c r="BO27">
        <v>38.739723400000003</v>
      </c>
      <c r="BP27">
        <v>276.71231</v>
      </c>
    </row>
    <row r="28" spans="1:68" ht="17.5" thickBot="1" x14ac:dyDescent="0.5">
      <c r="A28" t="s">
        <v>133</v>
      </c>
      <c r="B28" t="s">
        <v>134</v>
      </c>
      <c r="C28" t="s">
        <v>135</v>
      </c>
      <c r="D28" s="13">
        <v>37.559448500000002</v>
      </c>
      <c r="E28" s="13">
        <v>126.9239276</v>
      </c>
      <c r="F28" s="12">
        <f>F27</f>
        <v>176.71231</v>
      </c>
      <c r="G28" s="12">
        <f>PRODUCT(F27,G27/100)</f>
        <v>0</v>
      </c>
      <c r="H28" s="12">
        <f>PRODUCT(F27,H27/100)</f>
        <v>0</v>
      </c>
      <c r="I28" s="12">
        <f>PRODUCT(F27,I27/100)</f>
        <v>0</v>
      </c>
      <c r="J28" s="12">
        <f>PRODUCT(F27,J27/100)</f>
        <v>0</v>
      </c>
      <c r="K28" s="12">
        <f>PRODUCT(F27,K27/100)</f>
        <v>90.558997466054677</v>
      </c>
      <c r="L28" s="12">
        <f>PRODUCT(F27,L27/100)</f>
        <v>121.78623797159079</v>
      </c>
      <c r="M28" s="12">
        <f>PRODUCT(F27,M27/100)</f>
        <v>99.927169617715521</v>
      </c>
      <c r="N28" s="12">
        <f>SUM(G28:L28)</f>
        <v>212.34523543764547</v>
      </c>
      <c r="O28" s="12">
        <f>O27</f>
        <v>134.24655999999999</v>
      </c>
      <c r="P28" s="12">
        <f>PRODUCT(O27,P27/100)</f>
        <v>0</v>
      </c>
      <c r="Q28" s="12">
        <f>PRODUCT(O27,Q27/100)</f>
        <v>0</v>
      </c>
      <c r="R28" s="12">
        <f>PRODUCT(O27,R27/100)</f>
        <v>0</v>
      </c>
      <c r="S28" s="12">
        <f>PRODUCT(O27,S27/100)</f>
        <v>0</v>
      </c>
      <c r="T28" s="12">
        <f>PRODUCT(O27,T27/100)</f>
        <v>75.692983261701116</v>
      </c>
      <c r="U28" s="12">
        <f>PRODUCT(O27,U27/100)</f>
        <v>61.275272164234231</v>
      </c>
      <c r="V28" s="12">
        <f>PRODUCT(O27,V27/100)</f>
        <v>43.253133292400626</v>
      </c>
      <c r="W28" s="12">
        <f>SUM(P28:U28)</f>
        <v>136.96825542593535</v>
      </c>
      <c r="X28" s="12">
        <f>X27</f>
        <v>219.17806000000002</v>
      </c>
      <c r="Y28" s="12">
        <f>PRODUCT(X27,Y27/100)</f>
        <v>0</v>
      </c>
      <c r="Z28" s="12">
        <f>PRODUCT(X27,Z27/100)</f>
        <v>0</v>
      </c>
      <c r="AA28" s="12">
        <f>PRODUCT(X27,AA27/100)</f>
        <v>0</v>
      </c>
      <c r="AB28" s="12">
        <f>PRODUCT(X27,AB27/100)</f>
        <v>0</v>
      </c>
      <c r="AC28" s="12">
        <f>PRODUCT(X27,AC27/100)</f>
        <v>144.11706595609081</v>
      </c>
      <c r="AD28" s="12">
        <f>PRODUCT(X27,AD27/100)</f>
        <v>216.17559893413625</v>
      </c>
      <c r="AE28" s="12">
        <f>PRODUCT(X27,AE27/100)</f>
        <v>120.09755496340901</v>
      </c>
      <c r="AF28" s="12">
        <f>SUM(Y28:AD28)</f>
        <v>360.29266489022706</v>
      </c>
      <c r="AG28" s="12">
        <f>AG27</f>
        <v>221.91779</v>
      </c>
      <c r="AH28" s="12">
        <f>PRODUCT(AG27,AH27/100)</f>
        <v>0</v>
      </c>
      <c r="AI28" s="12">
        <f>PRODUCT(AG27,AI27/100)</f>
        <v>0</v>
      </c>
      <c r="AJ28" s="12">
        <f>PRODUCT(AG27,AJ27/100)</f>
        <v>0</v>
      </c>
      <c r="AK28" s="12">
        <f>PRODUCT(AG27,AK27/100)</f>
        <v>0</v>
      </c>
      <c r="AL28" s="12">
        <f>PRODUCT(AG27,AL27/100)</f>
        <v>226.5385253850269</v>
      </c>
      <c r="AM28" s="12">
        <f>PRODUCT(AG27,AM27/100)</f>
        <v>177.29101986654274</v>
      </c>
      <c r="AN28" s="12">
        <f>PRODUCT(AG27,AN27/100)</f>
        <v>88.64550993327137</v>
      </c>
      <c r="AO28" s="12">
        <f>SUM(AH28:AM28)</f>
        <v>403.82954525156964</v>
      </c>
      <c r="AP28" s="12">
        <f>AP27</f>
        <v>161.64382000000001</v>
      </c>
      <c r="AQ28" s="12">
        <f>PRODUCT(AP27,AQ27/100)</f>
        <v>0</v>
      </c>
      <c r="AR28" s="12">
        <f>PRODUCT(AP27,AR27/100)</f>
        <v>0</v>
      </c>
      <c r="AS28" s="12">
        <f>PRODUCT(AP27,AS27/100)</f>
        <v>0</v>
      </c>
      <c r="AT28" s="12">
        <f>PRODUCT(AP27,AT27/100)</f>
        <v>0</v>
      </c>
      <c r="AU28" s="12">
        <f>PRODUCT(AP27,AU27/100)</f>
        <v>88.837663450254183</v>
      </c>
      <c r="AV28" s="12">
        <f>PRODUCT(AP27,AV27/100)</f>
        <v>91.450535904673387</v>
      </c>
      <c r="AW28" s="12">
        <f>PRODUCT(AP27,AW27/100)</f>
        <v>80.999046086996444</v>
      </c>
      <c r="AX28" s="12">
        <f>SUM(AQ28:AV28)</f>
        <v>180.28819935492757</v>
      </c>
      <c r="AY28" s="12">
        <f>AY27</f>
        <v>257.53422999999998</v>
      </c>
      <c r="AZ28" s="12">
        <f>PRODUCT(AY27,AZ27/100)</f>
        <v>0</v>
      </c>
      <c r="BA28" s="12">
        <f>PRODUCT(AY27,BA27/100)</f>
        <v>0</v>
      </c>
      <c r="BB28" s="12">
        <f>PRODUCT(AY27,BB27/100)</f>
        <v>0</v>
      </c>
      <c r="BC28" s="12">
        <f>PRODUCT(AY27,BC27/100)</f>
        <v>0</v>
      </c>
      <c r="BD28" s="12">
        <f>PRODUCT(AY27,BD27/100)</f>
        <v>145.91253516772434</v>
      </c>
      <c r="BE28" s="12">
        <f>PRODUCT(AY27,BE27/100)</f>
        <v>417.8404416166652</v>
      </c>
      <c r="BF28" s="12">
        <f>PRODUCT(AY27,BF27/100)</f>
        <v>99.48581943253933</v>
      </c>
      <c r="BG28" s="12">
        <f>SUM(AZ28:BE28)</f>
        <v>563.7529767843896</v>
      </c>
      <c r="BH28" s="12">
        <f>BH27</f>
        <v>276.71231</v>
      </c>
      <c r="BI28" s="12">
        <f>PRODUCT(BH27,BI27/100)</f>
        <v>0</v>
      </c>
      <c r="BJ28" s="12">
        <f>PRODUCT(BH27,BJ27/100)</f>
        <v>0</v>
      </c>
      <c r="BK28" s="12">
        <f>PRODUCT(BH27,BK27/100)</f>
        <v>0</v>
      </c>
      <c r="BL28" s="12">
        <f>PRODUCT(BH27,BL27/100)</f>
        <v>0</v>
      </c>
      <c r="BM28" s="12">
        <f>PRODUCT(BH27,BM27/100)</f>
        <v>459.4182150332166</v>
      </c>
      <c r="BN28" s="12">
        <f>PRODUCT(BH27,BN27/100)</f>
        <v>199.08122651439388</v>
      </c>
      <c r="BO28" s="12">
        <f>PRODUCT(BH27,BO27/100)</f>
        <v>107.19758350775055</v>
      </c>
      <c r="BP28" s="12">
        <f>SUM(BI28:BO28)</f>
        <v>765.697025055361</v>
      </c>
    </row>
    <row r="29" spans="1:68" ht="17.5" thickBot="1" x14ac:dyDescent="0.5">
      <c r="A29" t="s">
        <v>136</v>
      </c>
      <c r="B29" t="s">
        <v>137</v>
      </c>
      <c r="C29" t="s">
        <v>138</v>
      </c>
      <c r="D29" s="13">
        <v>37.551755100000001</v>
      </c>
      <c r="E29" s="13">
        <v>126.922017</v>
      </c>
      <c r="F29">
        <v>173.58489</v>
      </c>
      <c r="G29">
        <v>0</v>
      </c>
      <c r="H29">
        <v>39.924524699999999</v>
      </c>
      <c r="I29">
        <v>19.094337899999999</v>
      </c>
      <c r="J29">
        <v>52.075466999999996</v>
      </c>
      <c r="K29">
        <v>20.8301868</v>
      </c>
      <c r="L29">
        <v>34.716978000000005</v>
      </c>
      <c r="M29">
        <v>6.9433956000000006</v>
      </c>
      <c r="N29">
        <v>166.6414944</v>
      </c>
      <c r="O29">
        <v>149.05658</v>
      </c>
      <c r="P29">
        <v>0</v>
      </c>
      <c r="Q29">
        <v>0</v>
      </c>
      <c r="R29">
        <v>31.301881799999997</v>
      </c>
      <c r="S29">
        <v>26.830184399999997</v>
      </c>
      <c r="T29">
        <v>67.075461000000004</v>
      </c>
      <c r="U29">
        <v>23.849052799999999</v>
      </c>
      <c r="V29">
        <v>0</v>
      </c>
      <c r="W29">
        <v>149.05658</v>
      </c>
      <c r="X29">
        <v>237.73583000000002</v>
      </c>
      <c r="Y29">
        <v>0</v>
      </c>
      <c r="Z29">
        <v>30.905657900000005</v>
      </c>
      <c r="AA29">
        <v>35.660374500000003</v>
      </c>
      <c r="AB29">
        <v>54.679240900000011</v>
      </c>
      <c r="AC29">
        <v>26.150941300000003</v>
      </c>
      <c r="AD29">
        <v>90.339615400000014</v>
      </c>
      <c r="AE29">
        <v>0</v>
      </c>
      <c r="AF29">
        <v>237.73583000000005</v>
      </c>
      <c r="AG29">
        <v>173.58488999999997</v>
      </c>
      <c r="AH29">
        <v>0</v>
      </c>
      <c r="AI29">
        <v>22.566035699999997</v>
      </c>
      <c r="AJ29">
        <v>20.830186799999996</v>
      </c>
      <c r="AK29">
        <v>52.075466999999989</v>
      </c>
      <c r="AL29">
        <v>38.188675799999992</v>
      </c>
      <c r="AM29">
        <v>26.037733499999995</v>
      </c>
      <c r="AN29">
        <v>13.886791199999998</v>
      </c>
      <c r="AO29">
        <v>159.69809879999997</v>
      </c>
      <c r="AP29">
        <v>192.45281</v>
      </c>
      <c r="AQ29">
        <v>0</v>
      </c>
      <c r="AR29">
        <v>15.396224800000001</v>
      </c>
      <c r="AS29">
        <v>32.716977700000001</v>
      </c>
      <c r="AT29">
        <v>53.886786800000003</v>
      </c>
      <c r="AU29">
        <v>65.433955400000002</v>
      </c>
      <c r="AV29">
        <v>17.320752899999999</v>
      </c>
      <c r="AW29">
        <v>7.6981124000000003</v>
      </c>
      <c r="AX29">
        <v>184.75469760000001</v>
      </c>
      <c r="AY29">
        <v>283.01884999999999</v>
      </c>
      <c r="AZ29">
        <v>0</v>
      </c>
      <c r="BA29">
        <v>0</v>
      </c>
      <c r="BB29">
        <v>50.943392999999993</v>
      </c>
      <c r="BC29">
        <v>28.301884999999999</v>
      </c>
      <c r="BD29">
        <v>48.113204500000002</v>
      </c>
      <c r="BE29">
        <v>28.301884999999999</v>
      </c>
      <c r="BF29">
        <v>127.35848249999999</v>
      </c>
      <c r="BG29">
        <v>155.66036749999998</v>
      </c>
      <c r="BH29">
        <v>299.99997999999999</v>
      </c>
      <c r="BI29">
        <v>0</v>
      </c>
      <c r="BJ29">
        <v>0</v>
      </c>
      <c r="BK29">
        <v>53.999996399999993</v>
      </c>
      <c r="BL29">
        <v>50.999996600000003</v>
      </c>
      <c r="BM29">
        <v>104.99999299999999</v>
      </c>
      <c r="BN29">
        <v>65.999995600000005</v>
      </c>
      <c r="BO29">
        <v>23.999998399999999</v>
      </c>
      <c r="BP29">
        <v>299.99997999999994</v>
      </c>
    </row>
    <row r="30" spans="1:68" ht="17.5" thickBot="1" x14ac:dyDescent="0.5">
      <c r="A30" t="s">
        <v>139</v>
      </c>
      <c r="B30" t="s">
        <v>140</v>
      </c>
      <c r="C30" t="s">
        <v>141</v>
      </c>
      <c r="D30" s="13">
        <v>37.5521891</v>
      </c>
      <c r="E30" s="13">
        <v>126.92118910000001</v>
      </c>
      <c r="F30">
        <v>125.21737</v>
      </c>
      <c r="G30">
        <v>0</v>
      </c>
      <c r="H30">
        <v>0</v>
      </c>
      <c r="I30">
        <v>25.043474000000003</v>
      </c>
      <c r="J30">
        <v>45.078253199999999</v>
      </c>
      <c r="K30">
        <v>41.321732100000006</v>
      </c>
      <c r="L30">
        <v>13.7739107</v>
      </c>
      <c r="M30">
        <v>0</v>
      </c>
      <c r="N30">
        <v>125.21737000000002</v>
      </c>
      <c r="O30">
        <v>117.39129</v>
      </c>
      <c r="P30">
        <v>0</v>
      </c>
      <c r="Q30">
        <v>21.130432199999998</v>
      </c>
      <c r="R30">
        <v>15.2608677</v>
      </c>
      <c r="S30">
        <v>38.739125700000002</v>
      </c>
      <c r="T30">
        <v>28.173909599999998</v>
      </c>
      <c r="U30">
        <v>14.086954799999999</v>
      </c>
      <c r="V30">
        <v>0</v>
      </c>
      <c r="W30">
        <v>117.39129</v>
      </c>
      <c r="X30">
        <v>120.43476000000001</v>
      </c>
      <c r="Y30">
        <v>0</v>
      </c>
      <c r="Z30">
        <v>9.6347808000000015</v>
      </c>
      <c r="AA30">
        <v>21.6782568</v>
      </c>
      <c r="AB30">
        <v>22.882604400000002</v>
      </c>
      <c r="AC30">
        <v>48.173904000000007</v>
      </c>
      <c r="AD30">
        <v>18.065214000000001</v>
      </c>
      <c r="AE30">
        <v>0</v>
      </c>
      <c r="AF30">
        <v>120.43476000000001</v>
      </c>
      <c r="AG30">
        <v>126.52171999999999</v>
      </c>
      <c r="AH30">
        <v>0</v>
      </c>
      <c r="AI30">
        <v>27.834778399999998</v>
      </c>
      <c r="AJ30">
        <v>10.121737599999999</v>
      </c>
      <c r="AK30">
        <v>31.630429999999997</v>
      </c>
      <c r="AL30">
        <v>50.608688000000001</v>
      </c>
      <c r="AM30">
        <v>6.3260860000000001</v>
      </c>
      <c r="AN30">
        <v>0</v>
      </c>
      <c r="AO30">
        <v>126.52171999999999</v>
      </c>
      <c r="AP30">
        <v>197.82608000000002</v>
      </c>
      <c r="AQ30">
        <v>0</v>
      </c>
      <c r="AR30">
        <v>23.739129600000002</v>
      </c>
      <c r="AS30">
        <v>27.695651200000004</v>
      </c>
      <c r="AT30">
        <v>33.630433600000003</v>
      </c>
      <c r="AU30">
        <v>69.239128000000008</v>
      </c>
      <c r="AV30">
        <v>43.521737600000002</v>
      </c>
      <c r="AW30">
        <v>0</v>
      </c>
      <c r="AX30">
        <v>197.82607999999999</v>
      </c>
      <c r="AY30">
        <v>178.69562999999999</v>
      </c>
      <c r="AZ30">
        <v>0</v>
      </c>
      <c r="BA30">
        <v>19.656519299999999</v>
      </c>
      <c r="BB30">
        <v>41.099994899999999</v>
      </c>
      <c r="BC30">
        <v>32.165213399999999</v>
      </c>
      <c r="BD30">
        <v>53.608688999999998</v>
      </c>
      <c r="BE30">
        <v>32.165213399999999</v>
      </c>
      <c r="BF30">
        <v>0</v>
      </c>
      <c r="BG30">
        <v>178.69562999999999</v>
      </c>
      <c r="BH30">
        <v>170.86954</v>
      </c>
      <c r="BI30">
        <v>0</v>
      </c>
      <c r="BJ30">
        <v>25.630430999999998</v>
      </c>
      <c r="BK30">
        <v>29.047821800000001</v>
      </c>
      <c r="BL30">
        <v>49.5521666</v>
      </c>
      <c r="BM30">
        <v>46.1347758</v>
      </c>
      <c r="BN30">
        <v>20.504344799999998</v>
      </c>
      <c r="BO30">
        <v>0</v>
      </c>
      <c r="BP30">
        <v>170.86953999999997</v>
      </c>
    </row>
    <row r="31" spans="1:68" ht="17.5" thickBot="1" x14ac:dyDescent="0.5">
      <c r="A31" t="s">
        <v>142</v>
      </c>
      <c r="B31" t="s">
        <v>144</v>
      </c>
      <c r="C31" t="s">
        <v>143</v>
      </c>
      <c r="D31" s="13">
        <v>37.560824500000003</v>
      </c>
      <c r="E31" s="13">
        <v>126.9255332</v>
      </c>
      <c r="F31">
        <v>243.24323000000001</v>
      </c>
      <c r="G31">
        <v>0</v>
      </c>
      <c r="H31">
        <v>0</v>
      </c>
      <c r="I31">
        <v>0</v>
      </c>
      <c r="J31">
        <v>51.081078300000001</v>
      </c>
      <c r="K31">
        <v>77.83783360000001</v>
      </c>
      <c r="L31">
        <v>65.675672100000014</v>
      </c>
      <c r="M31">
        <v>48.648646000000006</v>
      </c>
      <c r="N31">
        <v>194.59458400000003</v>
      </c>
      <c r="O31">
        <v>246.6216</v>
      </c>
      <c r="P31">
        <v>0</v>
      </c>
      <c r="Q31">
        <v>0</v>
      </c>
      <c r="R31">
        <v>0</v>
      </c>
      <c r="S31">
        <v>51.790535999999996</v>
      </c>
      <c r="T31">
        <v>78.918912000000006</v>
      </c>
      <c r="U31">
        <v>66.587832000000006</v>
      </c>
      <c r="V31">
        <v>49.32432</v>
      </c>
      <c r="W31">
        <v>197.29728</v>
      </c>
      <c r="X31">
        <v>279.05403999999999</v>
      </c>
      <c r="Y31">
        <v>0</v>
      </c>
      <c r="Z31">
        <v>0</v>
      </c>
      <c r="AA31">
        <v>0</v>
      </c>
      <c r="AB31">
        <v>58.601348399999992</v>
      </c>
      <c r="AC31">
        <v>89.297292799999994</v>
      </c>
      <c r="AD31">
        <v>75.344590800000006</v>
      </c>
      <c r="AE31">
        <v>55.810808000000002</v>
      </c>
      <c r="AF31">
        <v>223.24323199999998</v>
      </c>
      <c r="AG31">
        <v>289.86484999999999</v>
      </c>
      <c r="AH31">
        <v>0</v>
      </c>
      <c r="AI31">
        <v>0</v>
      </c>
      <c r="AJ31">
        <v>0</v>
      </c>
      <c r="AK31">
        <v>60.871618499999997</v>
      </c>
      <c r="AL31">
        <v>92.756751999999992</v>
      </c>
      <c r="AM31">
        <v>78.263509499999998</v>
      </c>
      <c r="AN31">
        <v>57.972970000000004</v>
      </c>
      <c r="AO31">
        <v>231.89187999999999</v>
      </c>
      <c r="AP31">
        <v>264.18916999999999</v>
      </c>
      <c r="AQ31">
        <v>0</v>
      </c>
      <c r="AR31">
        <v>0</v>
      </c>
      <c r="AS31">
        <v>0</v>
      </c>
      <c r="AT31">
        <v>55.479725699999996</v>
      </c>
      <c r="AU31">
        <v>84.540534399999999</v>
      </c>
      <c r="AV31">
        <v>71.331075900000002</v>
      </c>
      <c r="AW31">
        <v>52.837834000000001</v>
      </c>
      <c r="AX31">
        <v>211.351336</v>
      </c>
      <c r="AY31">
        <v>348.64863000000003</v>
      </c>
      <c r="AZ31">
        <v>0</v>
      </c>
      <c r="BA31">
        <v>0</v>
      </c>
      <c r="BB31">
        <v>0</v>
      </c>
      <c r="BC31">
        <v>73.216212300000009</v>
      </c>
      <c r="BD31">
        <v>111.5675616</v>
      </c>
      <c r="BE31">
        <v>94.135130100000012</v>
      </c>
      <c r="BF31">
        <v>69.729726000000014</v>
      </c>
      <c r="BG31">
        <v>278.91890400000005</v>
      </c>
      <c r="BH31">
        <v>370.94593999999995</v>
      </c>
      <c r="BI31">
        <v>0</v>
      </c>
      <c r="BJ31">
        <v>0</v>
      </c>
      <c r="BK31">
        <v>0</v>
      </c>
      <c r="BL31">
        <v>77.898647399999987</v>
      </c>
      <c r="BM31">
        <v>118.70270079999999</v>
      </c>
      <c r="BN31">
        <v>100.15540379999999</v>
      </c>
      <c r="BO31">
        <v>74.189187999999987</v>
      </c>
      <c r="BP31">
        <v>370.94593999999995</v>
      </c>
    </row>
    <row r="32" spans="1:68" x14ac:dyDescent="0.45">
      <c r="AO32">
        <f t="shared" si="4"/>
        <v>0</v>
      </c>
      <c r="AX32">
        <f t="shared" si="0"/>
        <v>0</v>
      </c>
    </row>
    <row r="33" spans="41:41" x14ac:dyDescent="0.45">
      <c r="AO33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2018-10-09T12:50:43Z</dcterms:modified>
</cp:coreProperties>
</file>