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ОИТ лабы\"/>
    </mc:Choice>
  </mc:AlternateContent>
  <bookViews>
    <workbookView xWindow="0" yWindow="0" windowWidth="26083" windowHeight="10243" activeTab="2"/>
  </bookViews>
  <sheets>
    <sheet name="Лист1" sheetId="1" r:id="rId1"/>
    <sheet name="Лист2" sheetId="4" r:id="rId2"/>
    <sheet name="Лист3" sheetId="5" r:id="rId3"/>
    <sheet name="Лист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6" l="1"/>
  <c r="B4" i="6"/>
  <c r="B3" i="6"/>
  <c r="K9" i="1" l="1"/>
  <c r="E4" i="5" l="1"/>
  <c r="E5" i="5"/>
  <c r="G5" i="5" s="1"/>
  <c r="E6" i="5"/>
  <c r="E7" i="5"/>
  <c r="E8" i="5"/>
  <c r="E3" i="5"/>
  <c r="G3" i="5" s="1"/>
  <c r="E4" i="4"/>
  <c r="F4" i="4" s="1"/>
  <c r="H4" i="4" s="1"/>
  <c r="E5" i="4"/>
  <c r="G5" i="4" s="1"/>
  <c r="E6" i="4"/>
  <c r="E7" i="4"/>
  <c r="H7" i="4" s="1"/>
  <c r="E8" i="4"/>
  <c r="E3" i="4"/>
  <c r="G8" i="5"/>
  <c r="F8" i="5"/>
  <c r="H8" i="5" s="1"/>
  <c r="G7" i="5"/>
  <c r="F7" i="5"/>
  <c r="G6" i="5"/>
  <c r="F6" i="5"/>
  <c r="H6" i="5" s="1"/>
  <c r="G4" i="5"/>
  <c r="F4" i="5"/>
  <c r="H4" i="5" s="1"/>
  <c r="G8" i="4"/>
  <c r="F8" i="4"/>
  <c r="H8" i="4" s="1"/>
  <c r="G7" i="4"/>
  <c r="F7" i="4"/>
  <c r="G6" i="4"/>
  <c r="F6" i="4"/>
  <c r="H6" i="4" s="1"/>
  <c r="G4" i="4"/>
  <c r="H7" i="5" l="1"/>
  <c r="G10" i="5"/>
  <c r="F5" i="5"/>
  <c r="E9" i="5"/>
  <c r="G9" i="5"/>
  <c r="E10" i="5"/>
  <c r="F3" i="5"/>
  <c r="H3" i="5" s="1"/>
  <c r="F5" i="4"/>
  <c r="H5" i="4" s="1"/>
  <c r="I7" i="5"/>
  <c r="J7" i="5" s="1"/>
  <c r="I6" i="5"/>
  <c r="J6" i="5" s="1"/>
  <c r="I4" i="5"/>
  <c r="J4" i="5" s="1"/>
  <c r="I8" i="5"/>
  <c r="J8" i="5" s="1"/>
  <c r="H5" i="5"/>
  <c r="I6" i="4"/>
  <c r="J6" i="4" s="1"/>
  <c r="I4" i="4"/>
  <c r="J4" i="4" s="1"/>
  <c r="J7" i="4"/>
  <c r="I8" i="4"/>
  <c r="J8" i="4" s="1"/>
  <c r="I7" i="4"/>
  <c r="E10" i="1"/>
  <c r="E9" i="1"/>
  <c r="G4" i="1"/>
  <c r="G5" i="1"/>
  <c r="G6" i="1"/>
  <c r="G7" i="1"/>
  <c r="G8" i="1"/>
  <c r="G3" i="1"/>
  <c r="F4" i="1"/>
  <c r="F5" i="1"/>
  <c r="F6" i="1"/>
  <c r="F7" i="1"/>
  <c r="F8" i="1"/>
  <c r="F3" i="1"/>
  <c r="F10" i="5" l="1"/>
  <c r="F9" i="5"/>
  <c r="I3" i="5"/>
  <c r="H10" i="5"/>
  <c r="H9" i="5"/>
  <c r="I5" i="5"/>
  <c r="J5" i="5" s="1"/>
  <c r="I5" i="4"/>
  <c r="J5" i="4" s="1"/>
  <c r="G10" i="1"/>
  <c r="H3" i="1"/>
  <c r="H8" i="1"/>
  <c r="I8" i="1" s="1"/>
  <c r="J8" i="1" s="1"/>
  <c r="H7" i="1"/>
  <c r="I7" i="1" s="1"/>
  <c r="H5" i="1"/>
  <c r="I5" i="1" s="1"/>
  <c r="J5" i="1" s="1"/>
  <c r="H6" i="1"/>
  <c r="H4" i="1"/>
  <c r="I4" i="1" s="1"/>
  <c r="J4" i="1" s="1"/>
  <c r="I6" i="1"/>
  <c r="J6" i="1" s="1"/>
  <c r="F10" i="1"/>
  <c r="F9" i="1"/>
  <c r="G9" i="1"/>
  <c r="I9" i="5" l="1"/>
  <c r="I10" i="5"/>
  <c r="J3" i="5"/>
  <c r="J7" i="1"/>
  <c r="H10" i="1"/>
  <c r="H9" i="1"/>
  <c r="I3" i="1"/>
  <c r="I10" i="1" s="1"/>
  <c r="J9" i="5" l="1"/>
  <c r="J3" i="1"/>
  <c r="I9" i="1"/>
  <c r="K8" i="5" l="1"/>
  <c r="K4" i="5"/>
  <c r="K6" i="5"/>
  <c r="K7" i="5"/>
  <c r="K5" i="5"/>
  <c r="K3" i="5"/>
  <c r="J9" i="1"/>
  <c r="K4" i="1" l="1"/>
  <c r="K6" i="1"/>
  <c r="K8" i="1"/>
  <c r="K5" i="1"/>
  <c r="K7" i="1"/>
  <c r="K3" i="1"/>
  <c r="F10" i="4"/>
  <c r="F9" i="4"/>
  <c r="E9" i="4"/>
  <c r="E10" i="4"/>
  <c r="F3" i="4"/>
  <c r="H3" i="4" s="1"/>
  <c r="G3" i="4"/>
  <c r="G9" i="4" s="1"/>
  <c r="J3" i="4" l="1"/>
  <c r="H10" i="4"/>
  <c r="H9" i="4"/>
  <c r="I3" i="4"/>
  <c r="G10" i="4"/>
  <c r="J9" i="4" l="1"/>
  <c r="K3" i="4"/>
  <c r="I10" i="4"/>
  <c r="I9" i="4"/>
  <c r="K4" i="4" l="1"/>
  <c r="K7" i="4"/>
  <c r="K8" i="4"/>
  <c r="K5" i="4"/>
  <c r="K6" i="4"/>
</calcChain>
</file>

<file path=xl/sharedStrings.xml><?xml version="1.0" encoding="utf-8"?>
<sst xmlns="http://schemas.openxmlformats.org/spreadsheetml/2006/main" count="84" uniqueCount="34">
  <si>
    <t>Номер</t>
  </si>
  <si>
    <t>Фамилия</t>
  </si>
  <si>
    <t>Должность</t>
  </si>
  <si>
    <t>Стаж</t>
  </si>
  <si>
    <t>Оклад</t>
  </si>
  <si>
    <t>Премия</t>
  </si>
  <si>
    <t>Надбавка за стаж</t>
  </si>
  <si>
    <t>Итого</t>
  </si>
  <si>
    <t>Налоги</t>
  </si>
  <si>
    <t>Получить</t>
  </si>
  <si>
    <t>Доля</t>
  </si>
  <si>
    <t>Сумма</t>
  </si>
  <si>
    <t>Среднее</t>
  </si>
  <si>
    <t>Смирнов</t>
  </si>
  <si>
    <t>Николаев</t>
  </si>
  <si>
    <t>Иванов</t>
  </si>
  <si>
    <t>Дмитриев</t>
  </si>
  <si>
    <t>Николаева</t>
  </si>
  <si>
    <t>Жуховцов</t>
  </si>
  <si>
    <t>Зарплата работников за январь</t>
  </si>
  <si>
    <t>Зарплата работников за февраль</t>
  </si>
  <si>
    <t>Зарплата работников за март</t>
  </si>
  <si>
    <t>Месяц</t>
  </si>
  <si>
    <t>Всего получить</t>
  </si>
  <si>
    <t>январь</t>
  </si>
  <si>
    <t>февраль</t>
  </si>
  <si>
    <t>март</t>
  </si>
  <si>
    <t>Зарплата директора</t>
  </si>
  <si>
    <t>слесарь</t>
  </si>
  <si>
    <t>электрик</t>
  </si>
  <si>
    <t>плавильщик</t>
  </si>
  <si>
    <t>секретарь</t>
  </si>
  <si>
    <t>бригадир</t>
  </si>
  <si>
    <t>директор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</si>
</sst>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"Получить"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Лист1!$B$3:$B$8</c:f>
              <c:strCache>
                <c:ptCount val="6"/>
                <c:pt idx="0">
                  <c:v>Смирнов</c:v>
                </c:pt>
                <c:pt idx="1">
                  <c:v>Николаев</c:v>
                </c:pt>
                <c:pt idx="2">
                  <c:v>Иванов</c:v>
                </c:pt>
                <c:pt idx="3">
                  <c:v>Дмитриев</c:v>
                </c:pt>
                <c:pt idx="4">
                  <c:v>Николаева</c:v>
                </c:pt>
                <c:pt idx="5">
                  <c:v>Жуховцов</c:v>
                </c:pt>
              </c:strCache>
            </c:strRef>
          </c:cat>
          <c:val>
            <c:numRef>
              <c:f>Лист1!$J$3:$J$8</c:f>
              <c:numCache>
                <c:formatCode>0.00</c:formatCode>
                <c:ptCount val="6"/>
                <c:pt idx="0">
                  <c:v>1066.24</c:v>
                </c:pt>
                <c:pt idx="1">
                  <c:v>505.2</c:v>
                </c:pt>
                <c:pt idx="2">
                  <c:v>1022.72</c:v>
                </c:pt>
                <c:pt idx="3">
                  <c:v>415.2</c:v>
                </c:pt>
                <c:pt idx="4">
                  <c:v>277.2</c:v>
                </c:pt>
                <c:pt idx="5">
                  <c:v>1082.56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B-4B32-8940-1EB68F648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3494680"/>
        <c:axId val="463492384"/>
        <c:axId val="372629888"/>
      </c:bar3DChart>
      <c:catAx>
        <c:axId val="46349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492384"/>
        <c:crosses val="autoZero"/>
        <c:auto val="1"/>
        <c:lblAlgn val="ctr"/>
        <c:lblOffset val="100"/>
        <c:noMultiLvlLbl val="0"/>
      </c:catAx>
      <c:valAx>
        <c:axId val="46349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494680"/>
        <c:crosses val="autoZero"/>
        <c:crossBetween val="between"/>
      </c:valAx>
      <c:serAx>
        <c:axId val="372629888"/>
        <c:scaling>
          <c:orientation val="minMax"/>
        </c:scaling>
        <c:delete val="1"/>
        <c:axPos val="b"/>
        <c:majorTickMark val="none"/>
        <c:minorTickMark val="none"/>
        <c:tickLblPos val="nextTo"/>
        <c:crossAx val="463492384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Зарплата директора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Лист4!$A$3:$A$5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Лист4!$B$3:$B$5</c:f>
              <c:numCache>
                <c:formatCode>0.00</c:formatCode>
                <c:ptCount val="3"/>
                <c:pt idx="0">
                  <c:v>1082.56</c:v>
                </c:pt>
                <c:pt idx="1">
                  <c:v>1190.816</c:v>
                </c:pt>
                <c:pt idx="2">
                  <c:v>1250.3568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1-4305-B3D7-C15B09CC7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870856"/>
        <c:axId val="460871184"/>
      </c:lineChart>
      <c:catAx>
        <c:axId val="4608708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871184"/>
        <c:crosses val="autoZero"/>
        <c:auto val="1"/>
        <c:lblAlgn val="ctr"/>
        <c:lblOffset val="100"/>
        <c:noMultiLvlLbl val="0"/>
      </c:catAx>
      <c:valAx>
        <c:axId val="4608711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870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69011</xdr:colOff>
      <xdr:row>11</xdr:row>
      <xdr:rowOff>17252</xdr:rowOff>
    </xdr:from>
    <xdr:to>
      <xdr:col>6</xdr:col>
      <xdr:colOff>500332</xdr:colOff>
      <xdr:row>26</xdr:row>
      <xdr:rowOff>43131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198407</xdr:colOff>
      <xdr:row>8</xdr:row>
      <xdr:rowOff>17252</xdr:rowOff>
    </xdr:from>
    <xdr:to>
      <xdr:col>6</xdr:col>
      <xdr:colOff>336430</xdr:colOff>
      <xdr:row>23</xdr:row>
      <xdr:rowOff>43131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8" sqref="C8"/>
    </sheetView>
  </sheetViews>
  <sheetFormatPr defaultRowHeight="14.3" x14ac:dyDescent="0.25"/>
  <cols>
    <col min="1" max="11" width="11.25" customWidth="1"/>
  </cols>
  <sheetData>
    <row r="1" spans="1:11" ht="19.7" x14ac:dyDescent="0.35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8.5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1:11" x14ac:dyDescent="0.25">
      <c r="A3" s="1">
        <v>1</v>
      </c>
      <c r="B3" s="1" t="s">
        <v>13</v>
      </c>
      <c r="C3" s="1" t="s">
        <v>28</v>
      </c>
      <c r="D3" s="1">
        <v>25</v>
      </c>
      <c r="E3" s="9">
        <v>784</v>
      </c>
      <c r="F3" s="9">
        <f>0.5*E3</f>
        <v>392</v>
      </c>
      <c r="G3" s="9">
        <f>IF(D3&gt;10,0.2*E3,0)</f>
        <v>156.80000000000001</v>
      </c>
      <c r="H3" s="9">
        <f>E3+F3+G3</f>
        <v>1332.8</v>
      </c>
      <c r="I3" s="9">
        <f>0.2*H3</f>
        <v>266.56</v>
      </c>
      <c r="J3" s="9">
        <f>H3-I3</f>
        <v>1066.24</v>
      </c>
      <c r="K3" s="9">
        <f>J3/$J$9</f>
        <v>0.24403998974621899</v>
      </c>
    </row>
    <row r="4" spans="1:11" x14ac:dyDescent="0.25">
      <c r="A4" s="1">
        <v>2</v>
      </c>
      <c r="B4" s="1" t="s">
        <v>14</v>
      </c>
      <c r="C4" s="1" t="s">
        <v>29</v>
      </c>
      <c r="D4" s="1">
        <v>9</v>
      </c>
      <c r="E4" s="9">
        <v>421</v>
      </c>
      <c r="F4" s="9">
        <f t="shared" ref="F4:F8" si="0">0.5*E4</f>
        <v>210.5</v>
      </c>
      <c r="G4" s="9">
        <f t="shared" ref="G4:G8" si="1">IF(D4&gt;10,0.2*E4,0)</f>
        <v>0</v>
      </c>
      <c r="H4" s="9">
        <f t="shared" ref="H4:H8" si="2">E4+F4+G4</f>
        <v>631.5</v>
      </c>
      <c r="I4" s="9">
        <f t="shared" ref="I4:I8" si="3">0.2*H4</f>
        <v>126.30000000000001</v>
      </c>
      <c r="J4" s="9">
        <f t="shared" ref="J4:J8" si="4">H4-I4</f>
        <v>505.2</v>
      </c>
      <c r="K4" s="9">
        <f t="shared" ref="K4:K8" si="5">J4/$J$9</f>
        <v>0.11562969202036111</v>
      </c>
    </row>
    <row r="5" spans="1:11" x14ac:dyDescent="0.25">
      <c r="A5" s="1">
        <v>3</v>
      </c>
      <c r="B5" s="1" t="s">
        <v>15</v>
      </c>
      <c r="C5" s="1" t="s">
        <v>30</v>
      </c>
      <c r="D5" s="1">
        <v>24</v>
      </c>
      <c r="E5" s="9">
        <v>752</v>
      </c>
      <c r="F5" s="9">
        <f t="shared" si="0"/>
        <v>376</v>
      </c>
      <c r="G5" s="9">
        <f t="shared" si="1"/>
        <v>150.4</v>
      </c>
      <c r="H5" s="9">
        <f t="shared" si="2"/>
        <v>1278.4000000000001</v>
      </c>
      <c r="I5" s="9">
        <f t="shared" si="3"/>
        <v>255.68000000000004</v>
      </c>
      <c r="J5" s="9">
        <f t="shared" si="4"/>
        <v>1022.72</v>
      </c>
      <c r="K5" s="9">
        <f t="shared" si="5"/>
        <v>0.23407917383821003</v>
      </c>
    </row>
    <row r="6" spans="1:11" x14ac:dyDescent="0.25">
      <c r="A6" s="1">
        <v>4</v>
      </c>
      <c r="B6" s="1" t="s">
        <v>16</v>
      </c>
      <c r="C6" s="1" t="s">
        <v>31</v>
      </c>
      <c r="D6" s="1">
        <v>8</v>
      </c>
      <c r="E6" s="9">
        <v>346</v>
      </c>
      <c r="F6" s="9">
        <f t="shared" si="0"/>
        <v>173</v>
      </c>
      <c r="G6" s="9">
        <f t="shared" si="1"/>
        <v>0</v>
      </c>
      <c r="H6" s="9">
        <f t="shared" si="2"/>
        <v>519</v>
      </c>
      <c r="I6" s="9">
        <f t="shared" si="3"/>
        <v>103.80000000000001</v>
      </c>
      <c r="J6" s="9">
        <f t="shared" si="4"/>
        <v>415.2</v>
      </c>
      <c r="K6" s="9">
        <f t="shared" si="5"/>
        <v>9.5030578240011737E-2</v>
      </c>
    </row>
    <row r="7" spans="1:11" x14ac:dyDescent="0.25">
      <c r="A7" s="1">
        <v>5</v>
      </c>
      <c r="B7" s="1" t="s">
        <v>17</v>
      </c>
      <c r="C7" s="1" t="s">
        <v>32</v>
      </c>
      <c r="D7" s="1">
        <v>5</v>
      </c>
      <c r="E7" s="9">
        <v>231</v>
      </c>
      <c r="F7" s="9">
        <f t="shared" si="0"/>
        <v>115.5</v>
      </c>
      <c r="G7" s="9">
        <f t="shared" si="1"/>
        <v>0</v>
      </c>
      <c r="H7" s="9">
        <f t="shared" si="2"/>
        <v>346.5</v>
      </c>
      <c r="I7" s="9">
        <f t="shared" si="3"/>
        <v>69.3</v>
      </c>
      <c r="J7" s="9">
        <f t="shared" si="4"/>
        <v>277.2</v>
      </c>
      <c r="K7" s="9">
        <f t="shared" si="5"/>
        <v>6.3445270443476046E-2</v>
      </c>
    </row>
    <row r="8" spans="1:11" x14ac:dyDescent="0.25">
      <c r="A8" s="1">
        <v>6</v>
      </c>
      <c r="B8" s="1" t="s">
        <v>18</v>
      </c>
      <c r="C8" s="1" t="s">
        <v>33</v>
      </c>
      <c r="D8" s="1">
        <v>26</v>
      </c>
      <c r="E8" s="9">
        <v>796</v>
      </c>
      <c r="F8" s="9">
        <f t="shared" si="0"/>
        <v>398</v>
      </c>
      <c r="G8" s="9">
        <f t="shared" si="1"/>
        <v>159.20000000000002</v>
      </c>
      <c r="H8" s="9">
        <f t="shared" si="2"/>
        <v>1353.2</v>
      </c>
      <c r="I8" s="9">
        <f t="shared" si="3"/>
        <v>270.64000000000004</v>
      </c>
      <c r="J8" s="9">
        <f t="shared" si="4"/>
        <v>1082.56</v>
      </c>
      <c r="K8" s="9">
        <f t="shared" si="5"/>
        <v>0.24777529571172233</v>
      </c>
    </row>
    <row r="9" spans="1:11" x14ac:dyDescent="0.25">
      <c r="A9" s="11" t="s">
        <v>11</v>
      </c>
      <c r="B9" s="11"/>
      <c r="C9" s="11"/>
      <c r="D9" s="11"/>
      <c r="E9" s="9">
        <f>SUM(E3:E8)</f>
        <v>3330</v>
      </c>
      <c r="F9" s="9">
        <f>SUM(F3:F8)</f>
        <v>1665</v>
      </c>
      <c r="G9" s="9">
        <f t="shared" ref="G9:I9" si="6">SUM(G3:G8)</f>
        <v>466.40000000000009</v>
      </c>
      <c r="H9" s="9">
        <f t="shared" si="6"/>
        <v>5461.4</v>
      </c>
      <c r="I9" s="9">
        <f t="shared" si="6"/>
        <v>1092.2800000000002</v>
      </c>
      <c r="J9" s="9">
        <f>SUM(J3:J8)</f>
        <v>4369.119999999999</v>
      </c>
      <c r="K9" s="9">
        <f>SUM(K3:K8)</f>
        <v>1.0000000000000002</v>
      </c>
    </row>
    <row r="10" spans="1:11" x14ac:dyDescent="0.25">
      <c r="A10" s="11" t="s">
        <v>12</v>
      </c>
      <c r="B10" s="11"/>
      <c r="C10" s="11"/>
      <c r="D10" s="11"/>
      <c r="E10" s="9">
        <f>AVERAGE(E3:E8)</f>
        <v>555</v>
      </c>
      <c r="F10" s="9">
        <f t="shared" ref="F10:I10" si="7">AVERAGE(F3:F8)</f>
        <v>277.5</v>
      </c>
      <c r="G10" s="9">
        <f t="shared" si="7"/>
        <v>77.733333333333348</v>
      </c>
      <c r="H10" s="9">
        <f t="shared" si="7"/>
        <v>910.23333333333323</v>
      </c>
      <c r="I10" s="9">
        <f t="shared" si="7"/>
        <v>182.04666666666671</v>
      </c>
      <c r="J10" s="9"/>
      <c r="K10" s="9"/>
    </row>
  </sheetData>
  <mergeCells count="3">
    <mergeCell ref="A9:D9"/>
    <mergeCell ref="A10:D10"/>
    <mergeCell ref="A1:K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9" sqref="A9:D9"/>
    </sheetView>
  </sheetViews>
  <sheetFormatPr defaultRowHeight="14.3" x14ac:dyDescent="0.25"/>
  <cols>
    <col min="1" max="11" width="11.5" customWidth="1"/>
  </cols>
  <sheetData>
    <row r="1" spans="1:11" ht="19.7" x14ac:dyDescent="0.35">
      <c r="A1" s="12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8.5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1:11" x14ac:dyDescent="0.25">
      <c r="A3" s="1">
        <v>1</v>
      </c>
      <c r="B3" s="1" t="s">
        <v>13</v>
      </c>
      <c r="C3" s="1" t="s">
        <v>28</v>
      </c>
      <c r="D3" s="1">
        <v>25</v>
      </c>
      <c r="E3" s="9">
        <f>Лист1!E3*1.1</f>
        <v>862.40000000000009</v>
      </c>
      <c r="F3" s="9">
        <f>0.5*E3</f>
        <v>431.20000000000005</v>
      </c>
      <c r="G3" s="9">
        <f>IF(D3&gt;10,0.2*E3,0)</f>
        <v>172.48000000000002</v>
      </c>
      <c r="H3" s="9">
        <f>E3+F3+G3</f>
        <v>1466.0800000000002</v>
      </c>
      <c r="I3" s="9">
        <f>0.2*H3</f>
        <v>293.21600000000007</v>
      </c>
      <c r="J3" s="9">
        <f>H3-I3</f>
        <v>1172.864</v>
      </c>
      <c r="K3" s="9">
        <f>J3/$J$9</f>
        <v>0.2440399897462189</v>
      </c>
    </row>
    <row r="4" spans="1:11" x14ac:dyDescent="0.25">
      <c r="A4" s="1">
        <v>2</v>
      </c>
      <c r="B4" s="1" t="s">
        <v>14</v>
      </c>
      <c r="C4" s="1" t="s">
        <v>29</v>
      </c>
      <c r="D4" s="1">
        <v>9</v>
      </c>
      <c r="E4" s="9">
        <f>Лист1!E4*1.1</f>
        <v>463.1</v>
      </c>
      <c r="F4" s="9">
        <f t="shared" ref="F4:F8" si="0">0.5*E4</f>
        <v>231.55</v>
      </c>
      <c r="G4" s="9">
        <f t="shared" ref="G4:G8" si="1">IF(D4&gt;10,0.2*E4,0)</f>
        <v>0</v>
      </c>
      <c r="H4" s="9">
        <f t="shared" ref="H4:H8" si="2">E4+F4+G4</f>
        <v>694.65000000000009</v>
      </c>
      <c r="I4" s="9">
        <f t="shared" ref="I4:I8" si="3">0.2*H4</f>
        <v>138.93000000000004</v>
      </c>
      <c r="J4" s="9">
        <f t="shared" ref="J4:J8" si="4">H4-I4</f>
        <v>555.72</v>
      </c>
      <c r="K4" s="9">
        <f t="shared" ref="K4:K8" si="5">J4/$J$9</f>
        <v>0.11562969202036108</v>
      </c>
    </row>
    <row r="5" spans="1:11" x14ac:dyDescent="0.25">
      <c r="A5" s="1">
        <v>3</v>
      </c>
      <c r="B5" s="1" t="s">
        <v>15</v>
      </c>
      <c r="C5" s="1" t="s">
        <v>30</v>
      </c>
      <c r="D5" s="1">
        <v>24</v>
      </c>
      <c r="E5" s="9">
        <f>Лист1!E5*1.1</f>
        <v>827.2</v>
      </c>
      <c r="F5" s="9">
        <f t="shared" si="0"/>
        <v>413.6</v>
      </c>
      <c r="G5" s="9">
        <f t="shared" si="1"/>
        <v>165.44000000000003</v>
      </c>
      <c r="H5" s="9">
        <f t="shared" si="2"/>
        <v>1406.2400000000002</v>
      </c>
      <c r="I5" s="9">
        <f t="shared" si="3"/>
        <v>281.24800000000005</v>
      </c>
      <c r="J5" s="9">
        <f t="shared" si="4"/>
        <v>1124.9920000000002</v>
      </c>
      <c r="K5" s="9">
        <f t="shared" si="5"/>
        <v>0.23407917383821</v>
      </c>
    </row>
    <row r="6" spans="1:11" x14ac:dyDescent="0.25">
      <c r="A6" s="1">
        <v>4</v>
      </c>
      <c r="B6" s="1" t="s">
        <v>16</v>
      </c>
      <c r="C6" s="1" t="s">
        <v>31</v>
      </c>
      <c r="D6" s="1">
        <v>8</v>
      </c>
      <c r="E6" s="9">
        <f>Лист1!E6*1.1</f>
        <v>380.6</v>
      </c>
      <c r="F6" s="9">
        <f t="shared" si="0"/>
        <v>190.3</v>
      </c>
      <c r="G6" s="9">
        <f t="shared" si="1"/>
        <v>0</v>
      </c>
      <c r="H6" s="9">
        <f t="shared" si="2"/>
        <v>570.90000000000009</v>
      </c>
      <c r="I6" s="9">
        <f t="shared" si="3"/>
        <v>114.18000000000002</v>
      </c>
      <c r="J6" s="9">
        <f t="shared" si="4"/>
        <v>456.72000000000008</v>
      </c>
      <c r="K6" s="9">
        <f t="shared" si="5"/>
        <v>9.5030578240011737E-2</v>
      </c>
    </row>
    <row r="7" spans="1:11" x14ac:dyDescent="0.25">
      <c r="A7" s="1">
        <v>5</v>
      </c>
      <c r="B7" s="1" t="s">
        <v>17</v>
      </c>
      <c r="C7" s="1" t="s">
        <v>32</v>
      </c>
      <c r="D7" s="1">
        <v>5</v>
      </c>
      <c r="E7" s="9">
        <f>Лист1!E7*1.1</f>
        <v>254.10000000000002</v>
      </c>
      <c r="F7" s="9">
        <f t="shared" si="0"/>
        <v>127.05000000000001</v>
      </c>
      <c r="G7" s="9">
        <f t="shared" si="1"/>
        <v>0</v>
      </c>
      <c r="H7" s="9">
        <f t="shared" si="2"/>
        <v>381.15000000000003</v>
      </c>
      <c r="I7" s="9">
        <f t="shared" si="3"/>
        <v>76.23</v>
      </c>
      <c r="J7" s="9">
        <f t="shared" si="4"/>
        <v>304.92</v>
      </c>
      <c r="K7" s="9">
        <f t="shared" si="5"/>
        <v>6.3445270443476032E-2</v>
      </c>
    </row>
    <row r="8" spans="1:11" x14ac:dyDescent="0.25">
      <c r="A8" s="1">
        <v>6</v>
      </c>
      <c r="B8" s="1" t="s">
        <v>18</v>
      </c>
      <c r="C8" s="1" t="s">
        <v>33</v>
      </c>
      <c r="D8" s="1">
        <v>26</v>
      </c>
      <c r="E8" s="9">
        <f>Лист1!E8*1.1</f>
        <v>875.6</v>
      </c>
      <c r="F8" s="9">
        <f t="shared" si="0"/>
        <v>437.8</v>
      </c>
      <c r="G8" s="9">
        <f t="shared" si="1"/>
        <v>175.12</v>
      </c>
      <c r="H8" s="9">
        <f t="shared" si="2"/>
        <v>1488.52</v>
      </c>
      <c r="I8" s="9">
        <f t="shared" si="3"/>
        <v>297.70400000000001</v>
      </c>
      <c r="J8" s="9">
        <f t="shared" si="4"/>
        <v>1190.816</v>
      </c>
      <c r="K8" s="9">
        <f t="shared" si="5"/>
        <v>0.24777529571172227</v>
      </c>
    </row>
    <row r="9" spans="1:11" x14ac:dyDescent="0.25">
      <c r="A9" s="11" t="s">
        <v>11</v>
      </c>
      <c r="B9" s="11"/>
      <c r="C9" s="11"/>
      <c r="D9" s="11"/>
      <c r="E9" s="9">
        <f>SUM(E3:E8)</f>
        <v>3662.9999999999995</v>
      </c>
      <c r="F9" s="9">
        <f>SUM(F3:F8)</f>
        <v>1831.4999999999998</v>
      </c>
      <c r="G9" s="9">
        <f t="shared" ref="G9:I9" si="6">SUM(G3:G8)</f>
        <v>513.04000000000008</v>
      </c>
      <c r="H9" s="9">
        <f t="shared" si="6"/>
        <v>6007.5400000000009</v>
      </c>
      <c r="I9" s="9">
        <f t="shared" si="6"/>
        <v>1201.5080000000003</v>
      </c>
      <c r="J9" s="9">
        <f>SUM(J3:J8)</f>
        <v>4806.0320000000002</v>
      </c>
      <c r="K9" s="9"/>
    </row>
    <row r="10" spans="1:11" x14ac:dyDescent="0.25">
      <c r="A10" s="11" t="s">
        <v>12</v>
      </c>
      <c r="B10" s="11"/>
      <c r="C10" s="11"/>
      <c r="D10" s="11"/>
      <c r="E10" s="9">
        <f>AVERAGE(E3:E8)</f>
        <v>610.49999999999989</v>
      </c>
      <c r="F10" s="9">
        <f t="shared" ref="F10:I10" si="7">AVERAGE(F3:F8)</f>
        <v>305.24999999999994</v>
      </c>
      <c r="G10" s="9">
        <f t="shared" si="7"/>
        <v>85.506666666666675</v>
      </c>
      <c r="H10" s="9">
        <f t="shared" si="7"/>
        <v>1001.2566666666668</v>
      </c>
      <c r="I10" s="9">
        <f t="shared" si="7"/>
        <v>200.25133333333338</v>
      </c>
      <c r="J10" s="9"/>
      <c r="K10" s="9"/>
    </row>
  </sheetData>
  <mergeCells count="3">
    <mergeCell ref="A1:K1"/>
    <mergeCell ref="A9:D9"/>
    <mergeCell ref="A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15" sqref="E15"/>
    </sheetView>
  </sheetViews>
  <sheetFormatPr defaultRowHeight="14.3" x14ac:dyDescent="0.25"/>
  <cols>
    <col min="1" max="11" width="11.625" customWidth="1"/>
  </cols>
  <sheetData>
    <row r="1" spans="1:11" ht="19.7" x14ac:dyDescent="0.35">
      <c r="A1" s="12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8.5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1:11" x14ac:dyDescent="0.25">
      <c r="A3" s="1">
        <v>1</v>
      </c>
      <c r="B3" s="1" t="s">
        <v>13</v>
      </c>
      <c r="C3" s="1" t="s">
        <v>28</v>
      </c>
      <c r="D3" s="1">
        <v>25</v>
      </c>
      <c r="E3" s="9">
        <f>Лист2!E3*1.05</f>
        <v>905.5200000000001</v>
      </c>
      <c r="F3" s="9">
        <f>0.5*E3</f>
        <v>452.76000000000005</v>
      </c>
      <c r="G3" s="9">
        <f>IF(D3&gt;10,0.2*E3,0)</f>
        <v>181.10400000000004</v>
      </c>
      <c r="H3" s="9">
        <f>E3+F3+G3</f>
        <v>1539.3840000000002</v>
      </c>
      <c r="I3" s="9">
        <f>0.2*H3</f>
        <v>307.87680000000006</v>
      </c>
      <c r="J3" s="9">
        <f>H3-I3</f>
        <v>1231.5072000000002</v>
      </c>
      <c r="K3" s="9">
        <f>J3/$J$9</f>
        <v>0.24403998974621893</v>
      </c>
    </row>
    <row r="4" spans="1:11" x14ac:dyDescent="0.25">
      <c r="A4" s="1">
        <v>2</v>
      </c>
      <c r="B4" s="1" t="s">
        <v>14</v>
      </c>
      <c r="C4" s="1" t="s">
        <v>29</v>
      </c>
      <c r="D4" s="1">
        <v>9</v>
      </c>
      <c r="E4" s="9">
        <f>Лист2!E4*1.05</f>
        <v>486.25500000000005</v>
      </c>
      <c r="F4" s="9">
        <f t="shared" ref="F4:F8" si="0">0.5*E4</f>
        <v>243.12750000000003</v>
      </c>
      <c r="G4" s="9">
        <f t="shared" ref="G4:G8" si="1">IF(D4&gt;10,0.2*E4,0)</f>
        <v>0</v>
      </c>
      <c r="H4" s="9">
        <f t="shared" ref="H4:H8" si="2">E4+F4+G4</f>
        <v>729.38250000000005</v>
      </c>
      <c r="I4" s="9">
        <f t="shared" ref="I4:I8" si="3">0.2*H4</f>
        <v>145.87650000000002</v>
      </c>
      <c r="J4" s="9">
        <f t="shared" ref="J4:J8" si="4">H4-I4</f>
        <v>583.50600000000009</v>
      </c>
      <c r="K4" s="9">
        <f t="shared" ref="K4:K8" si="5">J4/$J$9</f>
        <v>0.11562969202036108</v>
      </c>
    </row>
    <row r="5" spans="1:11" x14ac:dyDescent="0.25">
      <c r="A5" s="1">
        <v>3</v>
      </c>
      <c r="B5" s="1" t="s">
        <v>15</v>
      </c>
      <c r="C5" s="1" t="s">
        <v>30</v>
      </c>
      <c r="D5" s="1">
        <v>24</v>
      </c>
      <c r="E5" s="9">
        <f>Лист2!E5*1.05</f>
        <v>868.56000000000006</v>
      </c>
      <c r="F5" s="9">
        <f t="shared" si="0"/>
        <v>434.28000000000003</v>
      </c>
      <c r="G5" s="9">
        <f t="shared" si="1"/>
        <v>173.71200000000002</v>
      </c>
      <c r="H5" s="9">
        <f t="shared" si="2"/>
        <v>1476.5520000000001</v>
      </c>
      <c r="I5" s="9">
        <f t="shared" si="3"/>
        <v>295.31040000000002</v>
      </c>
      <c r="J5" s="9">
        <f t="shared" si="4"/>
        <v>1181.2416000000001</v>
      </c>
      <c r="K5" s="9">
        <f t="shared" si="5"/>
        <v>0.23407917383820995</v>
      </c>
    </row>
    <row r="6" spans="1:11" x14ac:dyDescent="0.25">
      <c r="A6" s="1">
        <v>4</v>
      </c>
      <c r="B6" s="1" t="s">
        <v>16</v>
      </c>
      <c r="C6" s="1" t="s">
        <v>31</v>
      </c>
      <c r="D6" s="1">
        <v>8</v>
      </c>
      <c r="E6" s="9">
        <f>Лист2!E6*1.05</f>
        <v>399.63000000000005</v>
      </c>
      <c r="F6" s="9">
        <f t="shared" si="0"/>
        <v>199.81500000000003</v>
      </c>
      <c r="G6" s="9">
        <f t="shared" si="1"/>
        <v>0</v>
      </c>
      <c r="H6" s="9">
        <f t="shared" si="2"/>
        <v>599.44500000000005</v>
      </c>
      <c r="I6" s="9">
        <f t="shared" si="3"/>
        <v>119.88900000000001</v>
      </c>
      <c r="J6" s="9">
        <f t="shared" si="4"/>
        <v>479.55600000000004</v>
      </c>
      <c r="K6" s="9">
        <f t="shared" si="5"/>
        <v>9.5030578240011709E-2</v>
      </c>
    </row>
    <row r="7" spans="1:11" x14ac:dyDescent="0.25">
      <c r="A7" s="1">
        <v>5</v>
      </c>
      <c r="B7" s="1" t="s">
        <v>17</v>
      </c>
      <c r="C7" s="1" t="s">
        <v>32</v>
      </c>
      <c r="D7" s="1">
        <v>5</v>
      </c>
      <c r="E7" s="9">
        <f>Лист2!E7*1.05</f>
        <v>266.80500000000001</v>
      </c>
      <c r="F7" s="9">
        <f t="shared" si="0"/>
        <v>133.4025</v>
      </c>
      <c r="G7" s="9">
        <f t="shared" si="1"/>
        <v>0</v>
      </c>
      <c r="H7" s="9">
        <f t="shared" si="2"/>
        <v>400.20749999999998</v>
      </c>
      <c r="I7" s="9">
        <f t="shared" si="3"/>
        <v>80.041499999999999</v>
      </c>
      <c r="J7" s="9">
        <f t="shared" si="4"/>
        <v>320.166</v>
      </c>
      <c r="K7" s="9">
        <f t="shared" si="5"/>
        <v>6.3445270443476018E-2</v>
      </c>
    </row>
    <row r="8" spans="1:11" x14ac:dyDescent="0.25">
      <c r="A8" s="1">
        <v>6</v>
      </c>
      <c r="B8" s="1" t="s">
        <v>18</v>
      </c>
      <c r="C8" s="1" t="s">
        <v>33</v>
      </c>
      <c r="D8" s="1">
        <v>26</v>
      </c>
      <c r="E8" s="9">
        <f>Лист2!E8*1.05</f>
        <v>919.38000000000011</v>
      </c>
      <c r="F8" s="9">
        <f t="shared" si="0"/>
        <v>459.69000000000005</v>
      </c>
      <c r="G8" s="9">
        <f t="shared" si="1"/>
        <v>183.87600000000003</v>
      </c>
      <c r="H8" s="9">
        <f t="shared" si="2"/>
        <v>1562.9460000000001</v>
      </c>
      <c r="I8" s="9">
        <f t="shared" si="3"/>
        <v>312.58920000000006</v>
      </c>
      <c r="J8" s="9">
        <f t="shared" si="4"/>
        <v>1250.3568</v>
      </c>
      <c r="K8" s="9">
        <f t="shared" si="5"/>
        <v>0.24777529571172224</v>
      </c>
    </row>
    <row r="9" spans="1:11" x14ac:dyDescent="0.25">
      <c r="A9" s="11" t="s">
        <v>11</v>
      </c>
      <c r="B9" s="11"/>
      <c r="C9" s="11"/>
      <c r="D9" s="11"/>
      <c r="E9" s="9">
        <f>SUM(E3:E8)</f>
        <v>3846.15</v>
      </c>
      <c r="F9" s="9">
        <f>SUM(F3:F8)</f>
        <v>1923.075</v>
      </c>
      <c r="G9" s="9">
        <f t="shared" ref="G9:I9" si="6">SUM(G3:G8)</f>
        <v>538.69200000000001</v>
      </c>
      <c r="H9" s="9">
        <f t="shared" si="6"/>
        <v>6307.9169999999995</v>
      </c>
      <c r="I9" s="9">
        <f t="shared" si="6"/>
        <v>1261.5834000000002</v>
      </c>
      <c r="J9" s="9">
        <f>SUM(J3:J8)</f>
        <v>5046.3336000000008</v>
      </c>
      <c r="K9" s="9"/>
    </row>
    <row r="10" spans="1:11" x14ac:dyDescent="0.25">
      <c r="A10" s="11" t="s">
        <v>12</v>
      </c>
      <c r="B10" s="11"/>
      <c r="C10" s="11"/>
      <c r="D10" s="11"/>
      <c r="E10" s="9">
        <f>AVERAGE(E3:E8)</f>
        <v>641.02499999999998</v>
      </c>
      <c r="F10" s="9">
        <f t="shared" ref="F10:I10" si="7">AVERAGE(F3:F8)</f>
        <v>320.51249999999999</v>
      </c>
      <c r="G10" s="9">
        <f t="shared" si="7"/>
        <v>89.781999999999996</v>
      </c>
      <c r="H10" s="9">
        <f t="shared" si="7"/>
        <v>1051.3194999999998</v>
      </c>
      <c r="I10" s="9">
        <f t="shared" si="7"/>
        <v>210.26390000000004</v>
      </c>
      <c r="J10" s="9"/>
      <c r="K10" s="9"/>
    </row>
  </sheetData>
  <mergeCells count="3">
    <mergeCell ref="A1:K1"/>
    <mergeCell ref="A9:D9"/>
    <mergeCell ref="A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3" x14ac:dyDescent="0.25"/>
  <cols>
    <col min="1" max="2" width="14.125" style="2" customWidth="1"/>
  </cols>
  <sheetData>
    <row r="1" spans="1:2" ht="17.7" thickBot="1" x14ac:dyDescent="0.3">
      <c r="A1" s="14" t="s">
        <v>27</v>
      </c>
      <c r="B1" s="15"/>
    </row>
    <row r="2" spans="1:2" ht="14.95" thickBot="1" x14ac:dyDescent="0.3">
      <c r="A2" s="3" t="s">
        <v>22</v>
      </c>
      <c r="B2" s="4" t="s">
        <v>23</v>
      </c>
    </row>
    <row r="3" spans="1:2" x14ac:dyDescent="0.25">
      <c r="A3" s="5" t="s">
        <v>24</v>
      </c>
      <c r="B3" s="7">
        <f>Лист1!J8</f>
        <v>1082.56</v>
      </c>
    </row>
    <row r="4" spans="1:2" x14ac:dyDescent="0.25">
      <c r="A4" s="6" t="s">
        <v>25</v>
      </c>
      <c r="B4" s="8">
        <f>Лист2!J8</f>
        <v>1190.816</v>
      </c>
    </row>
    <row r="5" spans="1:2" x14ac:dyDescent="0.25">
      <c r="A5" s="6" t="s">
        <v>26</v>
      </c>
      <c r="B5" s="8">
        <f>Лист3!J8</f>
        <v>1250.3568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2020-09-06T18:15:05Z</dcterms:created>
  <dcterms:modified xsi:type="dcterms:W3CDTF">2020-09-21T19:59:16Z</dcterms:modified>
</cp:coreProperties>
</file>