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/Desktop/"/>
    </mc:Choice>
  </mc:AlternateContent>
  <xr:revisionPtr revIDLastSave="0" documentId="13_ncr:1_{3E366E0C-A3D5-C54F-B545-77D1DDCEE660}" xr6:coauthVersionLast="45" xr6:coauthVersionMax="45" xr10:uidLastSave="{00000000-0000-0000-0000-000000000000}"/>
  <bookViews>
    <workbookView xWindow="320" yWindow="1600" windowWidth="27840" windowHeight="15820" xr2:uid="{55A6AFCC-56C5-6B47-AE2C-620371870E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9" i="1" l="1"/>
  <c r="F80" i="1"/>
  <c r="F81" i="1"/>
  <c r="F78" i="1"/>
  <c r="E81" i="1"/>
  <c r="E80" i="1"/>
  <c r="E79" i="1"/>
  <c r="E78" i="1"/>
  <c r="D81" i="1"/>
  <c r="D80" i="1"/>
  <c r="D79" i="1"/>
  <c r="D78" i="1"/>
  <c r="B64" i="1" l="1"/>
  <c r="D66" i="1"/>
  <c r="E64" i="1"/>
  <c r="E63" i="1"/>
  <c r="D63" i="1"/>
  <c r="D64" i="1" s="1"/>
  <c r="G66" i="1" l="1"/>
  <c r="G64" i="1"/>
  <c r="G63" i="1"/>
  <c r="D27" i="1"/>
  <c r="D41" i="1"/>
  <c r="D39" i="1"/>
  <c r="B41" i="1"/>
  <c r="B40" i="1"/>
  <c r="G40" i="1" s="1"/>
  <c r="E39" i="1"/>
  <c r="G50" i="1"/>
  <c r="E52" i="1"/>
  <c r="E51" i="1"/>
  <c r="G51" i="1" s="1"/>
  <c r="D53" i="1"/>
  <c r="C53" i="1"/>
  <c r="C52" i="1"/>
  <c r="B53" i="1"/>
  <c r="B52" i="1"/>
  <c r="B51" i="1"/>
  <c r="G41" i="1"/>
  <c r="G38" i="1"/>
  <c r="B39" i="1"/>
  <c r="D29" i="1"/>
  <c r="B29" i="1"/>
  <c r="C29" i="1"/>
  <c r="E27" i="1"/>
  <c r="E28" i="1"/>
  <c r="E16" i="1"/>
  <c r="G26" i="1"/>
  <c r="G28" i="1"/>
  <c r="B28" i="1"/>
  <c r="B27" i="1"/>
  <c r="B16" i="1"/>
  <c r="G16" i="1"/>
  <c r="D17" i="1"/>
  <c r="C17" i="1"/>
  <c r="G17" i="1" s="1"/>
  <c r="B17" i="1"/>
  <c r="C16" i="1"/>
  <c r="E15" i="1"/>
  <c r="D15" i="1"/>
  <c r="B15" i="1"/>
  <c r="G15" i="1" s="1"/>
  <c r="E14" i="1"/>
  <c r="D14" i="1"/>
  <c r="C14" i="1"/>
  <c r="G14" i="1" s="1"/>
  <c r="G18" i="1" l="1"/>
  <c r="H14" i="1" s="1"/>
  <c r="G52" i="1"/>
  <c r="G54" i="1" s="1"/>
  <c r="H50" i="1" s="1"/>
  <c r="G27" i="1"/>
  <c r="G65" i="1"/>
  <c r="G67" i="1" s="1"/>
  <c r="H65" i="1" s="1"/>
  <c r="D77" i="1" s="1"/>
  <c r="G53" i="1"/>
  <c r="G39" i="1"/>
  <c r="G42" i="1" s="1"/>
  <c r="H40" i="1" s="1"/>
  <c r="C80" i="1" s="1"/>
  <c r="G29" i="1"/>
  <c r="G30" i="1"/>
  <c r="H28" i="1" s="1"/>
  <c r="B78" i="1" l="1"/>
  <c r="H15" i="1"/>
  <c r="B79" i="1" s="1"/>
  <c r="H17" i="1"/>
  <c r="B81" i="1" s="1"/>
  <c r="H16" i="1"/>
  <c r="B80" i="1" s="1"/>
  <c r="H66" i="1"/>
  <c r="E77" i="1" s="1"/>
  <c r="H63" i="1"/>
  <c r="B77" i="1" s="1"/>
  <c r="H64" i="1"/>
  <c r="C77" i="1" s="1"/>
  <c r="H52" i="1"/>
  <c r="H51" i="1"/>
  <c r="H54" i="1" s="1"/>
  <c r="H53" i="1"/>
  <c r="B57" i="1"/>
  <c r="C57" i="1" s="1"/>
  <c r="D57" i="1" s="1"/>
  <c r="H41" i="1"/>
  <c r="C81" i="1" s="1"/>
  <c r="H39" i="1"/>
  <c r="C79" i="1" s="1"/>
  <c r="H38" i="1"/>
  <c r="C78" i="1" s="1"/>
  <c r="H27" i="1"/>
  <c r="H26" i="1"/>
  <c r="H29" i="1"/>
  <c r="B21" i="1" l="1"/>
  <c r="C21" i="1" s="1"/>
  <c r="D21" i="1" s="1"/>
  <c r="H18" i="1"/>
  <c r="B70" i="1"/>
  <c r="C70" i="1" s="1"/>
  <c r="H67" i="1"/>
  <c r="B33" i="1"/>
  <c r="C33" i="1" s="1"/>
  <c r="D33" i="1" s="1"/>
  <c r="B45" i="1"/>
  <c r="C45" i="1" s="1"/>
  <c r="D45" i="1" s="1"/>
  <c r="H42" i="1"/>
  <c r="H30" i="1"/>
</calcChain>
</file>

<file path=xl/sharedStrings.xml><?xml version="1.0" encoding="utf-8"?>
<sst xmlns="http://schemas.openxmlformats.org/spreadsheetml/2006/main" count="86" uniqueCount="25">
  <si>
    <t>Внедрение ERP- системы</t>
  </si>
  <si>
    <t xml:space="preserve">Цена </t>
  </si>
  <si>
    <t xml:space="preserve">Стабильность </t>
  </si>
  <si>
    <t>Следование тенденциям рынка</t>
  </si>
  <si>
    <t>SAP</t>
  </si>
  <si>
    <t>1C</t>
  </si>
  <si>
    <t>ORACLE</t>
  </si>
  <si>
    <t>MICROSOFT</t>
  </si>
  <si>
    <t>Оц. Комп. Вектора</t>
  </si>
  <si>
    <t>Норм. Вектор</t>
  </si>
  <si>
    <t>Сумма:</t>
  </si>
  <si>
    <t xml:space="preserve">Согласованность </t>
  </si>
  <si>
    <t xml:space="preserve">Популярность </t>
  </si>
  <si>
    <t>СТАБИЛЬНОСТЬ</t>
  </si>
  <si>
    <t>ПОПУЛЯРНОСТЬ</t>
  </si>
  <si>
    <t>СЛЕДОВАНИЕ ТЕНДЕНЦИЯМ РЫНКА</t>
  </si>
  <si>
    <t>ЦЕНА</t>
  </si>
  <si>
    <t>КРИТЕРИИ</t>
  </si>
  <si>
    <t>Оц.Комп.Вектора</t>
  </si>
  <si>
    <t xml:space="preserve">Сумма: </t>
  </si>
  <si>
    <t>ПОПУЛЯРНОСЬ</t>
  </si>
  <si>
    <t xml:space="preserve">АЛЬТЕРНАТИВЫ </t>
  </si>
  <si>
    <t>Глобальные приоритеты</t>
  </si>
  <si>
    <t>Нормализированный вектор приоритетов критериев</t>
  </si>
  <si>
    <t xml:space="preserve">СТАБИЛЬНОСТЬ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</si>
</sst>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6"/>
      <color theme="1"/>
      <name val="Calibri (Основной текст)"/>
      <charset val="204"/>
    </font>
    <font>
      <b/>
      <sz val="12"/>
      <color theme="1"/>
      <name val="Calibri"/>
      <family val="2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2" fontId="0" fillId="0" borderId="3" xfId="0" applyNumberFormat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3" fontId="0" fillId="0" borderId="8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0" fillId="3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1" fillId="0" borderId="0" xfId="0" applyFont="1" applyFill="1"/>
    <xf numFmtId="0" fontId="1" fillId="0" borderId="0" xfId="0" applyFont="1"/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4" xfId="0" applyBorder="1"/>
    <xf numFmtId="0" fontId="0" fillId="0" borderId="20" xfId="0" applyBorder="1"/>
    <xf numFmtId="0" fontId="4" fillId="0" borderId="9" xfId="0" applyFont="1" applyBorder="1"/>
    <xf numFmtId="0" fontId="0" fillId="0" borderId="21" xfId="0" applyBorder="1"/>
    <xf numFmtId="0" fontId="0" fillId="0" borderId="22" xfId="0" applyBorder="1"/>
    <xf numFmtId="0" fontId="0" fillId="2" borderId="9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1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9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9" xfId="0" applyFont="1" applyBorder="1"/>
    <xf numFmtId="0" fontId="5" fillId="0" borderId="2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47D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FA66-567D-B042-B846-93D418F5AD94}">
  <dimension ref="A1:I81"/>
  <sheetViews>
    <sheetView tabSelected="1" topLeftCell="A65" workbookViewId="0">
      <selection activeCell="H85" sqref="H85"/>
    </sheetView>
  </sheetViews>
  <sheetFormatPr baseColWidth="10" defaultRowHeight="16"/>
  <cols>
    <col min="1" max="1" width="22.33203125" customWidth="1"/>
    <col min="2" max="2" width="19.83203125" customWidth="1"/>
    <col min="3" max="3" width="21" customWidth="1"/>
    <col min="4" max="4" width="17.83203125" customWidth="1"/>
    <col min="5" max="5" width="15.5" customWidth="1"/>
    <col min="6" max="6" width="12" customWidth="1"/>
    <col min="7" max="7" width="13.5" customWidth="1"/>
  </cols>
  <sheetData>
    <row r="1" spans="1:9" ht="21">
      <c r="A1" s="1" t="s">
        <v>0</v>
      </c>
    </row>
    <row r="4" spans="1:9" ht="48" customHeight="1">
      <c r="A4" s="2" t="s">
        <v>1</v>
      </c>
      <c r="B4" s="2" t="s">
        <v>2</v>
      </c>
      <c r="C4" s="2" t="s">
        <v>12</v>
      </c>
      <c r="D4" s="3" t="s">
        <v>3</v>
      </c>
    </row>
    <row r="7" spans="1:9">
      <c r="A7" s="6" t="s">
        <v>4</v>
      </c>
      <c r="B7" s="6" t="s">
        <v>5</v>
      </c>
      <c r="C7" s="6" t="s">
        <v>6</v>
      </c>
      <c r="D7" s="9" t="s">
        <v>7</v>
      </c>
    </row>
    <row r="8" spans="1:9">
      <c r="A8" s="8"/>
      <c r="B8" s="8"/>
      <c r="C8" s="8"/>
      <c r="D8" s="10"/>
    </row>
    <row r="9" spans="1:9">
      <c r="A9" s="7">
        <v>122460000000</v>
      </c>
      <c r="B9" s="7">
        <v>600000000</v>
      </c>
      <c r="C9" s="7">
        <v>170630000000</v>
      </c>
      <c r="D9" s="11">
        <v>102330000000</v>
      </c>
      <c r="F9" s="14"/>
      <c r="G9" s="14"/>
      <c r="H9" s="14"/>
      <c r="I9" s="14"/>
    </row>
    <row r="13" spans="1:9" ht="34">
      <c r="A13" s="13" t="s">
        <v>16</v>
      </c>
      <c r="B13" s="12" t="s">
        <v>4</v>
      </c>
      <c r="C13" s="12" t="s">
        <v>5</v>
      </c>
      <c r="D13" s="12" t="s">
        <v>6</v>
      </c>
      <c r="E13" s="12" t="s">
        <v>7</v>
      </c>
      <c r="G13" s="15" t="s">
        <v>8</v>
      </c>
      <c r="H13" s="16" t="s">
        <v>9</v>
      </c>
    </row>
    <row r="14" spans="1:9">
      <c r="A14" s="12" t="s">
        <v>4</v>
      </c>
      <c r="B14" s="17">
        <v>1</v>
      </c>
      <c r="C14" s="5">
        <f>A9/B9</f>
        <v>204.1</v>
      </c>
      <c r="D14" s="5">
        <f>A9/C9</f>
        <v>0.71769325441012721</v>
      </c>
      <c r="E14" s="5">
        <f>A9/D9</f>
        <v>1.1967165054236295</v>
      </c>
      <c r="G14">
        <f>(B14*C14*D14*E14)^(0.25)</f>
        <v>3.6386751725744935</v>
      </c>
      <c r="H14" s="18">
        <f>G14/$G$18</f>
        <v>0.30922680672693292</v>
      </c>
    </row>
    <row r="15" spans="1:9">
      <c r="A15" s="12" t="s">
        <v>5</v>
      </c>
      <c r="B15" s="5">
        <f>B9/A9</f>
        <v>4.8995590396864281E-3</v>
      </c>
      <c r="C15" s="17">
        <v>1</v>
      </c>
      <c r="D15" s="5">
        <f>B9/C9</f>
        <v>3.5163804723671102E-3</v>
      </c>
      <c r="E15" s="5">
        <f>B9/D9</f>
        <v>5.8633831720902958E-3</v>
      </c>
      <c r="G15">
        <f>(B15*C15*D15*E15)^(0.25)</f>
        <v>1.782790383426994E-2</v>
      </c>
      <c r="H15" s="18">
        <f t="shared" ref="H15:H17" si="0">G15/$G$18</f>
        <v>1.5150749962123129E-3</v>
      </c>
    </row>
    <row r="16" spans="1:9">
      <c r="A16" s="12" t="s">
        <v>6</v>
      </c>
      <c r="B16" s="5">
        <f>C9/A9</f>
        <v>1.3933529315694921</v>
      </c>
      <c r="C16" s="5">
        <f>C9/B9</f>
        <v>284.38333333333333</v>
      </c>
      <c r="D16" s="17">
        <v>1</v>
      </c>
      <c r="E16" s="5">
        <f>C9/D9</f>
        <v>1.6674484510896121</v>
      </c>
      <c r="G16">
        <f>(B16*C16*D16*E16)^(0.25)</f>
        <v>5.0699587187357995</v>
      </c>
      <c r="H16" s="18">
        <f t="shared" si="0"/>
        <v>0.43086207767284485</v>
      </c>
    </row>
    <row r="17" spans="1:8">
      <c r="A17" s="12" t="s">
        <v>7</v>
      </c>
      <c r="B17" s="5">
        <f>D9/A9</f>
        <v>0.83561979421852028</v>
      </c>
      <c r="C17" s="5">
        <f>D9/B9</f>
        <v>170.55</v>
      </c>
      <c r="D17" s="5">
        <f>D9/C9</f>
        <v>0.59971868956221064</v>
      </c>
      <c r="E17" s="17">
        <v>1</v>
      </c>
      <c r="G17">
        <f>(B17*C17*D17*E17)^(0.25)</f>
        <v>3.0405489989347378</v>
      </c>
      <c r="H17" s="18">
        <f t="shared" si="0"/>
        <v>0.25839604060400989</v>
      </c>
    </row>
    <row r="18" spans="1:8">
      <c r="F18" t="s">
        <v>10</v>
      </c>
      <c r="G18" s="19">
        <f>SUM(G14:G17)</f>
        <v>11.767010794079301</v>
      </c>
      <c r="H18" s="20">
        <f>SUM(H14:H17)</f>
        <v>1</v>
      </c>
    </row>
    <row r="21" spans="1:8">
      <c r="A21" t="s">
        <v>11</v>
      </c>
      <c r="B21">
        <f>SUM(B14:B17)*H14+SUM(C14:C17)*H15+SUM(D14:D17)*H16+SUM(E14:E17)*H17</f>
        <v>4</v>
      </c>
      <c r="C21">
        <f>(B21-4)/(4-1)</f>
        <v>0</v>
      </c>
      <c r="D21">
        <f>C21/0.9</f>
        <v>0</v>
      </c>
    </row>
    <row r="25" spans="1:8" ht="34">
      <c r="A25" s="13" t="s">
        <v>13</v>
      </c>
      <c r="B25" s="12" t="s">
        <v>4</v>
      </c>
      <c r="C25" s="12" t="s">
        <v>5</v>
      </c>
      <c r="D25" s="12" t="s">
        <v>6</v>
      </c>
      <c r="E25" s="12" t="s">
        <v>7</v>
      </c>
      <c r="G25" s="15" t="s">
        <v>8</v>
      </c>
      <c r="H25" s="16" t="s">
        <v>9</v>
      </c>
    </row>
    <row r="26" spans="1:8">
      <c r="A26" s="12" t="s">
        <v>4</v>
      </c>
      <c r="B26" s="17">
        <v>1</v>
      </c>
      <c r="C26" s="5">
        <v>4</v>
      </c>
      <c r="D26" s="5">
        <v>2</v>
      </c>
      <c r="E26" s="5">
        <v>6</v>
      </c>
      <c r="G26">
        <f>(B26*C26*D26*E26)^(0.25)</f>
        <v>2.6321480259049852</v>
      </c>
      <c r="H26" s="18">
        <f>G26/$G$30</f>
        <v>0.50722945828805155</v>
      </c>
    </row>
    <row r="27" spans="1:8">
      <c r="A27" s="12" t="s">
        <v>5</v>
      </c>
      <c r="B27" s="5">
        <f>B26/C26</f>
        <v>0.25</v>
      </c>
      <c r="C27" s="17">
        <v>1</v>
      </c>
      <c r="D27" s="5">
        <f>1/C26</f>
        <v>0.25</v>
      </c>
      <c r="E27" s="5">
        <f>E26/C26</f>
        <v>1.5</v>
      </c>
      <c r="G27">
        <f>(B27*C27*D27*E27)^(0.25)</f>
        <v>0.55334095985016074</v>
      </c>
      <c r="H27" s="18">
        <f t="shared" ref="H27:H29" si="1">G27/$G$30</f>
        <v>0.10663185829637649</v>
      </c>
    </row>
    <row r="28" spans="1:8">
      <c r="A28" s="12" t="s">
        <v>6</v>
      </c>
      <c r="B28" s="5">
        <f>B26/D26</f>
        <v>0.5</v>
      </c>
      <c r="C28" s="5">
        <v>4</v>
      </c>
      <c r="D28" s="17">
        <v>1</v>
      </c>
      <c r="E28" s="5">
        <f>E26/D26</f>
        <v>3</v>
      </c>
      <c r="G28">
        <f>(B28*C28*D28*E28)^(0.25)</f>
        <v>1.5650845800732873</v>
      </c>
      <c r="H28" s="18">
        <f t="shared" si="1"/>
        <v>0.30160044036756334</v>
      </c>
    </row>
    <row r="29" spans="1:8">
      <c r="A29" s="12" t="s">
        <v>7</v>
      </c>
      <c r="B29" s="5">
        <f>B26/E26</f>
        <v>0.16666666666666666</v>
      </c>
      <c r="C29" s="5">
        <f>C26/E26</f>
        <v>0.66666666666666663</v>
      </c>
      <c r="D29" s="5">
        <f>D26/E26</f>
        <v>0.33333333333333331</v>
      </c>
      <c r="E29" s="17">
        <v>1</v>
      </c>
      <c r="G29">
        <f>(B29*C29*D29*E29)^(0.25)</f>
        <v>0.43869133765083079</v>
      </c>
      <c r="H29" s="18">
        <f t="shared" si="1"/>
        <v>8.4538243048008568E-2</v>
      </c>
    </row>
    <row r="30" spans="1:8">
      <c r="F30" t="s">
        <v>10</v>
      </c>
      <c r="G30" s="19">
        <f>SUM(G26:G29)</f>
        <v>5.1892649034792644</v>
      </c>
      <c r="H30" s="21">
        <f>SUM(H26:H29)</f>
        <v>1</v>
      </c>
    </row>
    <row r="33" spans="1:8">
      <c r="A33" t="s">
        <v>11</v>
      </c>
      <c r="B33">
        <f>SUM(B26:B29)*H26+SUM(C26:C29)*H27+SUM(D26:D29)*H28+ SUM(E26:E29)*H29</f>
        <v>4.0558891316196064</v>
      </c>
      <c r="C33">
        <f>(B33-4)/(4-1)</f>
        <v>1.86297105398688E-2</v>
      </c>
      <c r="D33">
        <f>C33/0.9</f>
        <v>2.0699678377631998E-2</v>
      </c>
    </row>
    <row r="37" spans="1:8" ht="34">
      <c r="A37" s="13" t="s">
        <v>14</v>
      </c>
      <c r="B37" s="12" t="s">
        <v>4</v>
      </c>
      <c r="C37" s="12" t="s">
        <v>5</v>
      </c>
      <c r="D37" s="12" t="s">
        <v>6</v>
      </c>
      <c r="E37" s="12" t="s">
        <v>7</v>
      </c>
      <c r="G37" s="15" t="s">
        <v>8</v>
      </c>
      <c r="H37" s="16" t="s">
        <v>9</v>
      </c>
    </row>
    <row r="38" spans="1:8">
      <c r="A38" s="12" t="s">
        <v>4</v>
      </c>
      <c r="B38" s="17">
        <v>1</v>
      </c>
      <c r="C38" s="5">
        <v>5</v>
      </c>
      <c r="D38" s="5">
        <v>4</v>
      </c>
      <c r="E38" s="5">
        <v>3</v>
      </c>
      <c r="G38">
        <f>(B38*C38*D38*E38)^(0.25)</f>
        <v>2.7831576837137404</v>
      </c>
      <c r="H38" s="18">
        <f>G38/$G$42</f>
        <v>0.55412980332115092</v>
      </c>
    </row>
    <row r="39" spans="1:8">
      <c r="A39" s="12" t="s">
        <v>5</v>
      </c>
      <c r="B39" s="5">
        <f>B38/C38</f>
        <v>0.2</v>
      </c>
      <c r="C39" s="17">
        <v>1</v>
      </c>
      <c r="D39" s="5">
        <f>1/C40</f>
        <v>0.25</v>
      </c>
      <c r="E39" s="5">
        <f>1/C41</f>
        <v>0.33333333333333331</v>
      </c>
      <c r="G39">
        <f>(B39*C39*D39*E39)^(0.25)</f>
        <v>0.35930411196308426</v>
      </c>
      <c r="H39" s="18">
        <f t="shared" ref="H39:H41" si="2">G39/$G$42</f>
        <v>7.1537849996666972E-2</v>
      </c>
    </row>
    <row r="40" spans="1:8">
      <c r="A40" s="12" t="s">
        <v>6</v>
      </c>
      <c r="B40" s="5">
        <f>1/D38</f>
        <v>0.25</v>
      </c>
      <c r="C40" s="5">
        <v>4</v>
      </c>
      <c r="D40" s="17">
        <v>1</v>
      </c>
      <c r="E40" s="5">
        <v>1</v>
      </c>
      <c r="G40">
        <f>(B40*C40*D40*E40)^(0.25)</f>
        <v>1</v>
      </c>
      <c r="H40" s="18">
        <f t="shared" si="2"/>
        <v>0.19910111689458465</v>
      </c>
    </row>
    <row r="41" spans="1:8">
      <c r="A41" s="12" t="s">
        <v>7</v>
      </c>
      <c r="B41" s="5">
        <f>1/C38</f>
        <v>0.2</v>
      </c>
      <c r="C41" s="5">
        <v>3</v>
      </c>
      <c r="D41" s="5">
        <f>1/E40</f>
        <v>1</v>
      </c>
      <c r="E41" s="17">
        <v>1</v>
      </c>
      <c r="G41">
        <f>(B41*C41*D41*E41)^(0.25)</f>
        <v>0.88011173679339338</v>
      </c>
      <c r="H41" s="18">
        <f t="shared" si="2"/>
        <v>0.17523122978759734</v>
      </c>
    </row>
    <row r="42" spans="1:8">
      <c r="F42" t="s">
        <v>10</v>
      </c>
      <c r="G42" s="19">
        <f>SUM(G38:G41)</f>
        <v>5.0225735324702185</v>
      </c>
      <c r="H42" s="21">
        <f>SUM(H38:H41)</f>
        <v>0.99999999999999989</v>
      </c>
    </row>
    <row r="45" spans="1:8">
      <c r="A45" t="s">
        <v>11</v>
      </c>
      <c r="B45">
        <f>SUM(B38:B41)*H38+SUM(C38:C41)*H39+SUM(D38:D41)*H40+SUM(E38:E41)*H41</f>
        <v>4.0232547648949097</v>
      </c>
      <c r="C45">
        <f>B45-4</f>
        <v>2.3254764894909741E-2</v>
      </c>
      <c r="D45">
        <f>C45/0.9</f>
        <v>2.5838627661010822E-2</v>
      </c>
    </row>
    <row r="49" spans="1:8" ht="34">
      <c r="A49" s="22" t="s">
        <v>15</v>
      </c>
      <c r="B49" s="12" t="s">
        <v>4</v>
      </c>
      <c r="C49" s="12" t="s">
        <v>5</v>
      </c>
      <c r="D49" s="12" t="s">
        <v>6</v>
      </c>
      <c r="E49" s="12" t="s">
        <v>7</v>
      </c>
      <c r="G49" s="15" t="s">
        <v>8</v>
      </c>
      <c r="H49" s="16" t="s">
        <v>9</v>
      </c>
    </row>
    <row r="50" spans="1:8">
      <c r="A50" s="12" t="s">
        <v>4</v>
      </c>
      <c r="B50" s="17">
        <v>1</v>
      </c>
      <c r="C50" s="5">
        <v>3</v>
      </c>
      <c r="D50" s="5">
        <v>5</v>
      </c>
      <c r="E50" s="5">
        <v>3</v>
      </c>
      <c r="G50">
        <f>(B50*C50*D50*E50)^(0.25)</f>
        <v>2.5900200641113513</v>
      </c>
      <c r="H50" s="18">
        <f>G50/$G$54</f>
        <v>0.51328853065600788</v>
      </c>
    </row>
    <row r="51" spans="1:8">
      <c r="A51" s="12" t="s">
        <v>5</v>
      </c>
      <c r="B51" s="5">
        <f>B50/C50</f>
        <v>0.33333333333333331</v>
      </c>
      <c r="C51" s="17">
        <v>1</v>
      </c>
      <c r="D51" s="5">
        <v>4</v>
      </c>
      <c r="E51" s="5">
        <f>E50/C50</f>
        <v>1</v>
      </c>
      <c r="G51">
        <f>(B51*C51*D51*E51)^(0.25)</f>
        <v>1.074569931823542</v>
      </c>
      <c r="H51" s="18">
        <f t="shared" ref="H51:H53" si="3">G51/$G$54</f>
        <v>0.21295758632745454</v>
      </c>
    </row>
    <row r="52" spans="1:8">
      <c r="A52" s="12" t="s">
        <v>6</v>
      </c>
      <c r="B52" s="5">
        <f>B50/D50</f>
        <v>0.2</v>
      </c>
      <c r="C52" s="5">
        <f>C50/D50</f>
        <v>0.6</v>
      </c>
      <c r="D52" s="17">
        <v>1</v>
      </c>
      <c r="E52" s="5">
        <f>E50/D50</f>
        <v>0.6</v>
      </c>
      <c r="G52">
        <f>(B52*C52*D52*E52)^(0.25)</f>
        <v>0.51800401282227027</v>
      </c>
      <c r="H52" s="18">
        <f t="shared" si="3"/>
        <v>0.10265770613120158</v>
      </c>
    </row>
    <row r="53" spans="1:8">
      <c r="A53" s="12" t="s">
        <v>7</v>
      </c>
      <c r="B53" s="5">
        <f>B50/E50</f>
        <v>0.33333333333333331</v>
      </c>
      <c r="C53" s="5">
        <f>C50/E50</f>
        <v>1</v>
      </c>
      <c r="D53" s="5">
        <f>D50/E50</f>
        <v>1.6666666666666667</v>
      </c>
      <c r="E53" s="17">
        <v>1</v>
      </c>
      <c r="G53">
        <f>(B53*C53*D53*E53)^(0.25)</f>
        <v>0.86334002137045052</v>
      </c>
      <c r="H53" s="18">
        <f t="shared" si="3"/>
        <v>0.17109617688533599</v>
      </c>
    </row>
    <row r="54" spans="1:8">
      <c r="F54" t="s">
        <v>10</v>
      </c>
      <c r="G54" s="19">
        <f>SUM(G50:G53)</f>
        <v>5.0459340301276141</v>
      </c>
      <c r="H54" s="21">
        <f>SUM(H50:H53)</f>
        <v>1</v>
      </c>
    </row>
    <row r="57" spans="1:8">
      <c r="A57" t="s">
        <v>11</v>
      </c>
      <c r="B57">
        <f>SUM(B50:B53)*H50+SUM(C50:C53)*H51+SUM(D50:D53)*H52+SUM(E50:E53)*H53</f>
        <v>4.30651290274686</v>
      </c>
      <c r="C57">
        <f>(B57-4)/(4-1)</f>
        <v>0.10217096758228668</v>
      </c>
      <c r="D57">
        <f>C57/0.9</f>
        <v>0.11352329731365186</v>
      </c>
    </row>
    <row r="62" spans="1:8" ht="80" customHeight="1">
      <c r="A62" s="4" t="s">
        <v>17</v>
      </c>
      <c r="B62" s="12" t="s">
        <v>16</v>
      </c>
      <c r="C62" s="12" t="s">
        <v>14</v>
      </c>
      <c r="D62" s="23" t="s">
        <v>15</v>
      </c>
      <c r="E62" s="23" t="s">
        <v>13</v>
      </c>
      <c r="G62" s="24" t="s">
        <v>18</v>
      </c>
      <c r="H62" s="15" t="s">
        <v>9</v>
      </c>
    </row>
    <row r="63" spans="1:8">
      <c r="A63" s="12" t="s">
        <v>16</v>
      </c>
      <c r="B63" s="17">
        <v>1</v>
      </c>
      <c r="C63" s="5">
        <v>3</v>
      </c>
      <c r="D63" s="5">
        <f>1/B65</f>
        <v>0.5</v>
      </c>
      <c r="E63" s="5">
        <f>1/B66</f>
        <v>0.33333333333333331</v>
      </c>
      <c r="G63">
        <f>(B63*C63*D63*E63)^(0.25)</f>
        <v>0.8408964152537145</v>
      </c>
      <c r="H63" s="18">
        <f>G63/$G$67</f>
        <v>0.1906568756104399</v>
      </c>
    </row>
    <row r="64" spans="1:8">
      <c r="A64" s="12" t="s">
        <v>20</v>
      </c>
      <c r="B64" s="5">
        <f>1/C63</f>
        <v>0.33333333333333331</v>
      </c>
      <c r="C64" s="17">
        <v>1</v>
      </c>
      <c r="D64" s="5">
        <f>D63/C63</f>
        <v>0.16666666666666666</v>
      </c>
      <c r="E64" s="5">
        <f>1/C66</f>
        <v>0.5</v>
      </c>
      <c r="G64">
        <f>(B64*C64*D64*E64)^(0.25)</f>
        <v>0.40824829046386302</v>
      </c>
      <c r="H64" s="18">
        <f t="shared" ref="H64:H66" si="4">G64/$G$67</f>
        <v>9.2562344328295243E-2</v>
      </c>
    </row>
    <row r="65" spans="1:8" ht="34">
      <c r="A65" s="23" t="s">
        <v>15</v>
      </c>
      <c r="B65" s="5">
        <v>2</v>
      </c>
      <c r="C65" s="5">
        <v>2</v>
      </c>
      <c r="D65" s="17">
        <v>1</v>
      </c>
      <c r="E65" s="5">
        <v>5</v>
      </c>
      <c r="G65">
        <f>(B65*C65*D65*E65)^(0.25)</f>
        <v>2.1147425268811282</v>
      </c>
      <c r="H65" s="18">
        <f t="shared" si="4"/>
        <v>0.47947665798293648</v>
      </c>
    </row>
    <row r="66" spans="1:8" ht="17">
      <c r="A66" s="23" t="s">
        <v>13</v>
      </c>
      <c r="B66" s="5">
        <v>3</v>
      </c>
      <c r="C66" s="5">
        <v>2</v>
      </c>
      <c r="D66" s="5">
        <f>1/E65</f>
        <v>0.2</v>
      </c>
      <c r="E66" s="17">
        <v>1</v>
      </c>
      <c r="G66">
        <f>(B66*C66*D66*E66)^(0.25)</f>
        <v>1.0466351393921056</v>
      </c>
      <c r="H66" s="18">
        <f t="shared" si="4"/>
        <v>0.23730412207832829</v>
      </c>
    </row>
    <row r="67" spans="1:8">
      <c r="F67" t="s">
        <v>19</v>
      </c>
      <c r="G67" s="19">
        <f>SUM(G63:G66)</f>
        <v>4.4105223719908118</v>
      </c>
      <c r="H67" s="21">
        <f>SUM(H63:H66)</f>
        <v>0.99999999999999989</v>
      </c>
    </row>
    <row r="70" spans="1:8">
      <c r="A70" t="s">
        <v>11</v>
      </c>
      <c r="B70">
        <f>SUM(B63:B66)*H63+SUM(C63:C66)*H64+SUM(D63:D66)*H65+SUM(E63:E66)*H66</f>
        <v>4.4645935625958728</v>
      </c>
      <c r="C70">
        <f>(B70-4)/(4-1)</f>
        <v>0.15486452086529093</v>
      </c>
    </row>
    <row r="73" spans="1:8" ht="17" thickBot="1"/>
    <row r="74" spans="1:8" ht="17" thickBot="1">
      <c r="A74" s="38" t="s">
        <v>21</v>
      </c>
      <c r="B74" s="41" t="s">
        <v>17</v>
      </c>
      <c r="C74" s="42"/>
      <c r="D74" s="42"/>
      <c r="E74" s="43"/>
      <c r="F74" s="44" t="s">
        <v>22</v>
      </c>
    </row>
    <row r="75" spans="1:8" ht="52" thickBot="1">
      <c r="A75" s="39"/>
      <c r="B75" s="37" t="s">
        <v>16</v>
      </c>
      <c r="C75" s="37" t="s">
        <v>14</v>
      </c>
      <c r="D75" s="37" t="s">
        <v>15</v>
      </c>
      <c r="E75" s="37" t="s">
        <v>24</v>
      </c>
      <c r="F75" s="45"/>
    </row>
    <row r="76" spans="1:8" ht="17" thickBot="1">
      <c r="A76" s="39"/>
      <c r="B76" s="47" t="s">
        <v>23</v>
      </c>
      <c r="C76" s="48"/>
      <c r="D76" s="48"/>
      <c r="E76" s="49"/>
      <c r="F76" s="45"/>
    </row>
    <row r="77" spans="1:8" ht="17" thickBot="1">
      <c r="A77" s="40"/>
      <c r="B77" s="25">
        <f>H63</f>
        <v>0.1906568756104399</v>
      </c>
      <c r="C77" s="26">
        <f>H64</f>
        <v>9.2562344328295243E-2</v>
      </c>
      <c r="D77" s="26">
        <f>H65</f>
        <v>0.47947665798293648</v>
      </c>
      <c r="E77" s="27">
        <f>H66</f>
        <v>0.23730412207832829</v>
      </c>
      <c r="F77" s="46"/>
    </row>
    <row r="78" spans="1:8" ht="17" thickBot="1">
      <c r="A78" s="34" t="s">
        <v>4</v>
      </c>
      <c r="B78" s="28">
        <f>H14</f>
        <v>0.30922680672693292</v>
      </c>
      <c r="C78" s="29">
        <f>H38</f>
        <v>0.55412980332115092</v>
      </c>
      <c r="D78" s="29">
        <f>H50</f>
        <v>0.51328853065600788</v>
      </c>
      <c r="E78" s="30">
        <f>H26</f>
        <v>0.50722945828805155</v>
      </c>
      <c r="F78" s="31">
        <f>B78*$B$77+C78*$C$77+D78*$D$77+E78*$E$77</f>
        <v>0.47672528103436013</v>
      </c>
    </row>
    <row r="79" spans="1:8" ht="17" thickBot="1">
      <c r="A79" s="35" t="s">
        <v>5</v>
      </c>
      <c r="B79" s="32">
        <f>H15</f>
        <v>1.5150749962123129E-3</v>
      </c>
      <c r="C79">
        <f>H39</f>
        <v>7.1537849996666972E-2</v>
      </c>
      <c r="D79">
        <f>H51</f>
        <v>0.21295758632745454</v>
      </c>
      <c r="E79" s="33">
        <f>H27</f>
        <v>0.10663185829637649</v>
      </c>
      <c r="F79" s="50">
        <f t="shared" ref="F79:F81" si="5">B79*$B$77+C79*$C$77+D79*$D$77+E79*$E$77</f>
        <v>0.13432294187199367</v>
      </c>
    </row>
    <row r="80" spans="1:8" ht="17" thickBot="1">
      <c r="A80" s="35" t="s">
        <v>6</v>
      </c>
      <c r="B80" s="32">
        <f>H16</f>
        <v>0.43086207767284485</v>
      </c>
      <c r="C80">
        <f>H40</f>
        <v>0.19910111689458465</v>
      </c>
      <c r="D80">
        <f>H52</f>
        <v>0.10265770613120158</v>
      </c>
      <c r="E80" s="33">
        <f>H28</f>
        <v>0.30160044036756334</v>
      </c>
      <c r="F80" s="50">
        <f t="shared" si="5"/>
        <v>0.22136908525811674</v>
      </c>
    </row>
    <row r="81" spans="1:6" ht="17" thickBot="1">
      <c r="A81" s="36" t="s">
        <v>7</v>
      </c>
      <c r="B81" s="25">
        <f>H17</f>
        <v>0.25839604060400989</v>
      </c>
      <c r="C81" s="26">
        <f>H41</f>
        <v>0.17523122978759734</v>
      </c>
      <c r="D81" s="26">
        <f>H53</f>
        <v>0.17109617688533599</v>
      </c>
      <c r="E81" s="27">
        <f>H29</f>
        <v>8.4538243048008568E-2</v>
      </c>
      <c r="F81" s="51">
        <f t="shared" si="5"/>
        <v>0.16758269183552937</v>
      </c>
    </row>
  </sheetData>
  <mergeCells count="4">
    <mergeCell ref="A74:A77"/>
    <mergeCell ref="B74:E74"/>
    <mergeCell ref="F74:F77"/>
    <mergeCell ref="B76:E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cargo1052@yandex.ru</dc:creator>
  <cp:lastModifiedBy>cargo1052@yandex.ru</cp:lastModifiedBy>
  <dcterms:created xsi:type="dcterms:W3CDTF">2020-11-11T11:00:02Z</dcterms:created>
  <dcterms:modified xsi:type="dcterms:W3CDTF">2020-11-11T14:15:23Z</dcterms:modified>
</cp:coreProperties>
</file>