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485"/>
  </bookViews>
  <sheets>
    <sheet name="TRANSFORM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B15" i="1"/>
  <c r="G27" i="1"/>
  <c r="G26" i="1"/>
  <c r="E27" i="1" l="1"/>
  <c r="F22" i="1" l="1"/>
  <c r="B18" i="1"/>
  <c r="B23" i="1"/>
  <c r="B22" i="1"/>
  <c r="B21" i="1"/>
  <c r="B20" i="1"/>
  <c r="E26" i="1"/>
  <c r="B14" i="1"/>
  <c r="F8" i="1"/>
  <c r="B10" i="1"/>
  <c r="F10" i="1" s="1"/>
  <c r="F12" i="1" s="1"/>
  <c r="F19" i="1" s="1"/>
  <c r="B19" i="1" l="1"/>
  <c r="F23" i="1"/>
  <c r="F20" i="1"/>
  <c r="F21" i="1"/>
  <c r="F18" i="1"/>
</calcChain>
</file>

<file path=xl/sharedStrings.xml><?xml version="1.0" encoding="utf-8"?>
<sst xmlns="http://schemas.openxmlformats.org/spreadsheetml/2006/main" count="74" uniqueCount="49">
  <si>
    <t>Ferrite Transformer Turns Calculation</t>
  </si>
  <si>
    <t>Vin =</t>
  </si>
  <si>
    <t>Volt</t>
  </si>
  <si>
    <t>Khz</t>
  </si>
  <si>
    <t xml:space="preserve">F = </t>
  </si>
  <si>
    <t>Bmax =</t>
  </si>
  <si>
    <t>G</t>
  </si>
  <si>
    <t>Cm²</t>
  </si>
  <si>
    <t>Npri =</t>
  </si>
  <si>
    <t>Turn</t>
  </si>
  <si>
    <t>Bmax from 1200 to 2000</t>
  </si>
  <si>
    <t xml:space="preserve">Bmax = </t>
  </si>
  <si>
    <t>Vout =</t>
  </si>
  <si>
    <t>Iout =</t>
  </si>
  <si>
    <t>A</t>
  </si>
  <si>
    <t>mm</t>
  </si>
  <si>
    <t>Sec Wire =</t>
  </si>
  <si>
    <t>Pri Wire =</t>
  </si>
  <si>
    <t>Nsec =</t>
  </si>
  <si>
    <t>W</t>
  </si>
  <si>
    <t>Bmax CHECKING</t>
  </si>
  <si>
    <t xml:space="preserve"> Volt</t>
  </si>
  <si>
    <t>Volt per 1 turn =</t>
  </si>
  <si>
    <t>WIRE</t>
  </si>
  <si>
    <t>P =</t>
  </si>
  <si>
    <t>Iin =</t>
  </si>
  <si>
    <t>Pri</t>
  </si>
  <si>
    <t>Second</t>
  </si>
  <si>
    <t>Lizt wire</t>
  </si>
  <si>
    <t>V in =</t>
  </si>
  <si>
    <t>V out =</t>
  </si>
  <si>
    <t>I out =</t>
  </si>
  <si>
    <t>F =</t>
  </si>
  <si>
    <t>Volt/Turn =</t>
  </si>
  <si>
    <t>V</t>
  </si>
  <si>
    <t>LIZT WIRE FROM WIRE YOU HAVE AT HOME</t>
  </si>
  <si>
    <t>RESULT OF TRANSFORMER WINDING</t>
  </si>
  <si>
    <t>Current density =</t>
  </si>
  <si>
    <t>A/mm²</t>
  </si>
  <si>
    <t>mm     X</t>
  </si>
  <si>
    <t>V/T</t>
  </si>
  <si>
    <t>Diameter Wire Sec =</t>
  </si>
  <si>
    <t>Diameter Wire Pri  =</t>
  </si>
  <si>
    <t>I in =</t>
  </si>
  <si>
    <t>Npri = Vin * 10^8 / ( 4 * F * Bmax * Ae )</t>
  </si>
  <si>
    <t>Bmax = Vin*10^8 / (4 * F * Npri * Ae )</t>
  </si>
  <si>
    <t xml:space="preserve">Ae = </t>
  </si>
  <si>
    <t>Ae= ( D*D*3.14 ) / 4</t>
  </si>
  <si>
    <t>Ae= ( 1*1*3.14)  / 4 = 0.785 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</si>
</sst>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rgb="FF3A3A3A"/>
      <name val="Arial"/>
      <family val="2"/>
    </font>
    <font>
      <sz val="14"/>
      <color theme="1"/>
      <name val="Arial"/>
      <family val="2"/>
    </font>
    <font>
      <b/>
      <sz val="20"/>
      <color theme="1"/>
      <name val="Arial"/>
      <family val="2"/>
    </font>
    <font>
      <sz val="14"/>
      <name val="Arial"/>
      <family val="2"/>
    </font>
    <font>
      <sz val="14"/>
      <color rgb="FFFFFF00"/>
      <name val="Arial"/>
      <family val="2"/>
    </font>
    <font>
      <b/>
      <sz val="14"/>
      <color rgb="FFFFFF0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/>
    <xf numFmtId="2" fontId="2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1" fontId="2" fillId="2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2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vertical="center"/>
    </xf>
    <xf numFmtId="1" fontId="2" fillId="0" borderId="9" xfId="0" applyNumberFormat="1" applyFont="1" applyBorder="1"/>
    <xf numFmtId="0" fontId="2" fillId="0" borderId="11" xfId="0" applyFont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/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14</xdr:row>
      <xdr:rowOff>9525</xdr:rowOff>
    </xdr:from>
    <xdr:to>
      <xdr:col>14</xdr:col>
      <xdr:colOff>28575</xdr:colOff>
      <xdr:row>27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3219450"/>
          <a:ext cx="4676775" cy="2971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3</xdr:row>
      <xdr:rowOff>19050</xdr:rowOff>
    </xdr:from>
    <xdr:to>
      <xdr:col>14</xdr:col>
      <xdr:colOff>76199</xdr:colOff>
      <xdr:row>14</xdr:row>
      <xdr:rowOff>19049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00" b="12917"/>
        <a:stretch/>
      </xdr:blipFill>
      <xdr:spPr>
        <a:xfrm>
          <a:off x="6019799" y="714375"/>
          <a:ext cx="4657725" cy="2514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zoomScaleNormal="100" workbookViewId="0">
      <selection activeCell="X16" sqref="X16"/>
    </sheetView>
  </sheetViews>
  <sheetFormatPr defaultRowHeight="18" x14ac:dyDescent="0.25"/>
  <cols>
    <col min="1" max="1" width="10.42578125" style="10" bestFit="1" customWidth="1"/>
    <col min="2" max="2" width="19.140625" style="27" bestFit="1" customWidth="1"/>
    <col min="3" max="3" width="9.140625" style="2"/>
    <col min="4" max="4" width="14.5703125" style="10" bestFit="1" customWidth="1"/>
    <col min="5" max="5" width="13.140625" style="10" customWidth="1"/>
    <col min="6" max="6" width="13" style="27" customWidth="1"/>
    <col min="7" max="7" width="9.140625" style="18" customWidth="1"/>
    <col min="8" max="10" width="9.140625" style="1"/>
    <col min="11" max="11" width="15.5703125" style="1" bestFit="1" customWidth="1"/>
    <col min="12" max="16384" width="9.140625" style="1"/>
  </cols>
  <sheetData>
    <row r="1" spans="1:14" ht="18.75" thickBot="1" x14ac:dyDescent="0.3"/>
    <row r="2" spans="1:14" ht="18" customHeight="1" x14ac:dyDescent="0.25">
      <c r="A2" s="57" t="s">
        <v>0</v>
      </c>
      <c r="B2" s="58"/>
      <c r="C2" s="58"/>
      <c r="D2" s="58"/>
      <c r="E2" s="58"/>
      <c r="F2" s="58"/>
      <c r="G2" s="59"/>
      <c r="H2" s="52" t="s">
        <v>47</v>
      </c>
      <c r="I2" s="53"/>
      <c r="J2" s="53"/>
      <c r="K2" s="53"/>
      <c r="L2" s="53"/>
      <c r="M2" s="53"/>
      <c r="N2" s="53"/>
    </row>
    <row r="3" spans="1:14" ht="18" customHeight="1" x14ac:dyDescent="0.25">
      <c r="A3" s="60"/>
      <c r="B3" s="61"/>
      <c r="C3" s="61"/>
      <c r="D3" s="61"/>
      <c r="E3" s="61"/>
      <c r="F3" s="61"/>
      <c r="G3" s="62"/>
      <c r="H3" s="52" t="s">
        <v>48</v>
      </c>
      <c r="I3" s="53"/>
      <c r="J3" s="53"/>
      <c r="K3" s="53"/>
      <c r="L3" s="53"/>
      <c r="M3" s="53"/>
      <c r="N3" s="53"/>
    </row>
    <row r="4" spans="1:14" x14ac:dyDescent="0.25">
      <c r="A4" s="54" t="s">
        <v>44</v>
      </c>
      <c r="B4" s="55"/>
      <c r="C4" s="55"/>
      <c r="D4" s="55"/>
      <c r="E4" s="55"/>
      <c r="F4" s="55"/>
      <c r="G4" s="56"/>
    </row>
    <row r="5" spans="1:14" x14ac:dyDescent="0.25">
      <c r="A5" s="47" t="s">
        <v>45</v>
      </c>
      <c r="B5" s="45"/>
      <c r="C5" s="45"/>
      <c r="D5" s="45"/>
      <c r="E5" s="45"/>
      <c r="F5" s="45"/>
      <c r="G5" s="46"/>
    </row>
    <row r="6" spans="1:14" x14ac:dyDescent="0.25">
      <c r="A6" s="13" t="s">
        <v>1</v>
      </c>
      <c r="B6" s="16">
        <v>155</v>
      </c>
      <c r="C6" s="4" t="s">
        <v>2</v>
      </c>
      <c r="D6" s="30" t="s">
        <v>20</v>
      </c>
      <c r="E6" s="30"/>
      <c r="F6" s="30"/>
      <c r="G6" s="31"/>
      <c r="H6" s="7"/>
    </row>
    <row r="7" spans="1:14" x14ac:dyDescent="0.25">
      <c r="A7" s="13" t="s">
        <v>4</v>
      </c>
      <c r="B7" s="16">
        <v>65</v>
      </c>
      <c r="C7" s="4" t="s">
        <v>3</v>
      </c>
      <c r="D7" s="32" t="s">
        <v>8</v>
      </c>
      <c r="E7" s="32"/>
      <c r="F7" s="16">
        <v>40</v>
      </c>
      <c r="G7" s="19" t="s">
        <v>9</v>
      </c>
      <c r="H7" s="3"/>
    </row>
    <row r="8" spans="1:14" x14ac:dyDescent="0.25">
      <c r="A8" s="13" t="s">
        <v>46</v>
      </c>
      <c r="B8" s="16">
        <v>0.78500000000000003</v>
      </c>
      <c r="C8" s="4" t="s">
        <v>7</v>
      </c>
      <c r="D8" s="32" t="s">
        <v>11</v>
      </c>
      <c r="E8" s="32"/>
      <c r="F8" s="8">
        <f>(B6*10^8)/(4*B7*F7*1000*B8)</f>
        <v>1898.5791278784909</v>
      </c>
      <c r="G8" s="19" t="s">
        <v>6</v>
      </c>
      <c r="H8" s="3"/>
    </row>
    <row r="9" spans="1:14" x14ac:dyDescent="0.25">
      <c r="A9" s="13" t="s">
        <v>5</v>
      </c>
      <c r="B9" s="16">
        <v>1898.58</v>
      </c>
      <c r="C9" s="4" t="s">
        <v>6</v>
      </c>
      <c r="D9" s="50" t="s">
        <v>10</v>
      </c>
      <c r="E9" s="50"/>
      <c r="F9" s="50"/>
      <c r="G9" s="51"/>
      <c r="H9" s="5"/>
    </row>
    <row r="10" spans="1:14" x14ac:dyDescent="0.25">
      <c r="A10" s="13" t="s">
        <v>8</v>
      </c>
      <c r="B10" s="8">
        <f>(B6*10^8)/(4*B7*B9*B8*1000)</f>
        <v>39.99998162581489</v>
      </c>
      <c r="C10" s="4" t="s">
        <v>9</v>
      </c>
      <c r="D10" s="48" t="s">
        <v>22</v>
      </c>
      <c r="E10" s="49"/>
      <c r="F10" s="9">
        <f>B6/B10</f>
        <v>3.8750017800000003</v>
      </c>
      <c r="G10" s="20" t="s">
        <v>21</v>
      </c>
      <c r="H10" s="3"/>
    </row>
    <row r="11" spans="1:14" x14ac:dyDescent="0.25">
      <c r="A11" s="39" t="s">
        <v>23</v>
      </c>
      <c r="B11" s="40"/>
      <c r="C11" s="40"/>
      <c r="D11" s="40"/>
      <c r="E11" s="40"/>
      <c r="F11" s="40"/>
      <c r="G11" s="41"/>
    </row>
    <row r="12" spans="1:14" x14ac:dyDescent="0.25">
      <c r="A12" s="13" t="s">
        <v>12</v>
      </c>
      <c r="B12" s="16">
        <v>24</v>
      </c>
      <c r="C12" s="4" t="s">
        <v>2</v>
      </c>
      <c r="D12" s="32" t="s">
        <v>18</v>
      </c>
      <c r="E12" s="32"/>
      <c r="F12" s="8">
        <f>B12/F10</f>
        <v>6.1935455420616599</v>
      </c>
      <c r="G12" s="21" t="s">
        <v>9</v>
      </c>
    </row>
    <row r="13" spans="1:14" x14ac:dyDescent="0.25">
      <c r="A13" s="13" t="s">
        <v>13</v>
      </c>
      <c r="B13" s="16">
        <v>5</v>
      </c>
      <c r="C13" s="4" t="s">
        <v>14</v>
      </c>
      <c r="D13" s="32" t="s">
        <v>16</v>
      </c>
      <c r="E13" s="32"/>
      <c r="F13" s="8">
        <f>SQRT((B13*0.9/(F15+5))/0.9)</f>
        <v>0.70710678118654757</v>
      </c>
      <c r="G13" s="21" t="s">
        <v>15</v>
      </c>
    </row>
    <row r="14" spans="1:14" x14ac:dyDescent="0.25">
      <c r="A14" s="13" t="s">
        <v>24</v>
      </c>
      <c r="B14" s="8">
        <f>B12*B13</f>
        <v>120</v>
      </c>
      <c r="C14" s="4" t="s">
        <v>19</v>
      </c>
      <c r="D14" s="32" t="s">
        <v>17</v>
      </c>
      <c r="E14" s="32"/>
      <c r="F14" s="8">
        <f>SQRT((B15*0.9/(F15+5))/0.9)</f>
        <v>0.27824333745610097</v>
      </c>
      <c r="G14" s="21" t="s">
        <v>15</v>
      </c>
    </row>
    <row r="15" spans="1:14" x14ac:dyDescent="0.25">
      <c r="A15" s="13" t="s">
        <v>25</v>
      </c>
      <c r="B15" s="8">
        <f>B14/B6</f>
        <v>0.77419354838709675</v>
      </c>
      <c r="C15" s="4" t="s">
        <v>14</v>
      </c>
      <c r="D15" s="42" t="s">
        <v>37</v>
      </c>
      <c r="E15" s="43"/>
      <c r="F15" s="16">
        <v>5</v>
      </c>
      <c r="G15" s="21" t="s">
        <v>38</v>
      </c>
    </row>
    <row r="16" spans="1:14" x14ac:dyDescent="0.25">
      <c r="A16" s="44" t="s">
        <v>36</v>
      </c>
      <c r="B16" s="45"/>
      <c r="C16" s="45"/>
      <c r="D16" s="45"/>
      <c r="E16" s="45"/>
      <c r="F16" s="45"/>
      <c r="G16" s="46"/>
    </row>
    <row r="17" spans="1:7" x14ac:dyDescent="0.25">
      <c r="A17" s="47"/>
      <c r="B17" s="45"/>
      <c r="C17" s="45"/>
      <c r="D17" s="45"/>
      <c r="E17" s="45"/>
      <c r="F17" s="45"/>
      <c r="G17" s="46"/>
    </row>
    <row r="18" spans="1:7" x14ac:dyDescent="0.25">
      <c r="A18" s="12" t="s">
        <v>29</v>
      </c>
      <c r="B18" s="8">
        <f>B6</f>
        <v>155</v>
      </c>
      <c r="C18" s="6" t="s">
        <v>34</v>
      </c>
      <c r="D18" s="32" t="s">
        <v>8</v>
      </c>
      <c r="E18" s="32"/>
      <c r="F18" s="8">
        <f>B10</f>
        <v>39.99998162581489</v>
      </c>
      <c r="G18" s="26" t="s">
        <v>9</v>
      </c>
    </row>
    <row r="19" spans="1:7" x14ac:dyDescent="0.25">
      <c r="A19" s="12" t="s">
        <v>43</v>
      </c>
      <c r="B19" s="8">
        <f>B15</f>
        <v>0.77419354838709675</v>
      </c>
      <c r="C19" s="6" t="s">
        <v>14</v>
      </c>
      <c r="D19" s="32" t="s">
        <v>18</v>
      </c>
      <c r="E19" s="32"/>
      <c r="F19" s="8">
        <f>F12</f>
        <v>6.1935455420616599</v>
      </c>
      <c r="G19" s="26" t="s">
        <v>9</v>
      </c>
    </row>
    <row r="20" spans="1:7" x14ac:dyDescent="0.25">
      <c r="A20" s="12" t="s">
        <v>30</v>
      </c>
      <c r="B20" s="8">
        <f>B12</f>
        <v>24</v>
      </c>
      <c r="C20" s="6" t="s">
        <v>34</v>
      </c>
      <c r="D20" s="32" t="s">
        <v>24</v>
      </c>
      <c r="E20" s="32"/>
      <c r="F20" s="8">
        <f>B14</f>
        <v>120</v>
      </c>
      <c r="G20" s="26" t="s">
        <v>19</v>
      </c>
    </row>
    <row r="21" spans="1:7" x14ac:dyDescent="0.25">
      <c r="A21" s="12" t="s">
        <v>31</v>
      </c>
      <c r="B21" s="8">
        <f>B13</f>
        <v>5</v>
      </c>
      <c r="C21" s="6" t="s">
        <v>14</v>
      </c>
      <c r="D21" s="32" t="s">
        <v>33</v>
      </c>
      <c r="E21" s="32"/>
      <c r="F21" s="8">
        <f>F10</f>
        <v>3.8750017800000003</v>
      </c>
      <c r="G21" s="26" t="s">
        <v>40</v>
      </c>
    </row>
    <row r="22" spans="1:7" x14ac:dyDescent="0.25">
      <c r="A22" s="12" t="s">
        <v>32</v>
      </c>
      <c r="B22" s="8">
        <f>B7</f>
        <v>65</v>
      </c>
      <c r="C22" s="2" t="s">
        <v>3</v>
      </c>
      <c r="D22" s="32" t="s">
        <v>41</v>
      </c>
      <c r="E22" s="32"/>
      <c r="F22" s="8">
        <f>F13</f>
        <v>0.70710678118654757</v>
      </c>
      <c r="G22" s="26" t="s">
        <v>15</v>
      </c>
    </row>
    <row r="23" spans="1:7" x14ac:dyDescent="0.25">
      <c r="A23" s="12" t="s">
        <v>46</v>
      </c>
      <c r="B23" s="8">
        <f>B8</f>
        <v>0.78500000000000003</v>
      </c>
      <c r="C23" s="6" t="s">
        <v>7</v>
      </c>
      <c r="D23" s="32" t="s">
        <v>42</v>
      </c>
      <c r="E23" s="32"/>
      <c r="F23" s="8">
        <f>F14</f>
        <v>0.27824333745610097</v>
      </c>
      <c r="G23" s="26" t="s">
        <v>15</v>
      </c>
    </row>
    <row r="24" spans="1:7" x14ac:dyDescent="0.25">
      <c r="A24" s="33" t="s">
        <v>35</v>
      </c>
      <c r="B24" s="34"/>
      <c r="C24" s="34"/>
      <c r="D24" s="34"/>
      <c r="E24" s="34"/>
      <c r="F24" s="34"/>
      <c r="G24" s="35"/>
    </row>
    <row r="25" spans="1:7" x14ac:dyDescent="0.25">
      <c r="A25" s="36"/>
      <c r="B25" s="37"/>
      <c r="C25" s="37"/>
      <c r="D25" s="37"/>
      <c r="E25" s="37"/>
      <c r="F25" s="37"/>
      <c r="G25" s="38"/>
    </row>
    <row r="26" spans="1:7" x14ac:dyDescent="0.25">
      <c r="A26" s="13" t="s">
        <v>27</v>
      </c>
      <c r="B26" s="17">
        <v>0.3</v>
      </c>
      <c r="C26" s="4" t="s">
        <v>15</v>
      </c>
      <c r="D26" s="11" t="s">
        <v>28</v>
      </c>
      <c r="E26" s="11">
        <f>B26</f>
        <v>0.3</v>
      </c>
      <c r="F26" s="28" t="s">
        <v>39</v>
      </c>
      <c r="G26" s="14">
        <f>IF(((B13*0.9/(F15+5)))/(B26*B26*1)&lt;1,1,((B13*0.9/(F15+5))/(B26*B26*1)))</f>
        <v>5</v>
      </c>
    </row>
    <row r="27" spans="1:7" ht="18.75" thickBot="1" x14ac:dyDescent="0.3">
      <c r="A27" s="15" t="s">
        <v>26</v>
      </c>
      <c r="B27" s="23">
        <v>0.5</v>
      </c>
      <c r="C27" s="22" t="s">
        <v>15</v>
      </c>
      <c r="D27" s="24" t="s">
        <v>28</v>
      </c>
      <c r="E27" s="24">
        <f>B27</f>
        <v>0.5</v>
      </c>
      <c r="F27" s="29" t="s">
        <v>39</v>
      </c>
      <c r="G27" s="25">
        <f>IF(((B15*0.9/(F15+5)))/(B27*B27*0.9)&lt;1,1,((B15*0.9/(F15+5))/(B27*B27*0.9)))</f>
        <v>1</v>
      </c>
    </row>
  </sheetData>
  <mergeCells count="23">
    <mergeCell ref="D10:E10"/>
    <mergeCell ref="D9:G9"/>
    <mergeCell ref="H2:N2"/>
    <mergeCell ref="H3:N3"/>
    <mergeCell ref="A5:G5"/>
    <mergeCell ref="A4:G4"/>
    <mergeCell ref="A2:G3"/>
    <mergeCell ref="D6:G6"/>
    <mergeCell ref="D8:E8"/>
    <mergeCell ref="D7:E7"/>
    <mergeCell ref="A24:G25"/>
    <mergeCell ref="A11:G11"/>
    <mergeCell ref="D18:E18"/>
    <mergeCell ref="D19:E19"/>
    <mergeCell ref="D15:E15"/>
    <mergeCell ref="D20:E20"/>
    <mergeCell ref="D21:E21"/>
    <mergeCell ref="D22:E22"/>
    <mergeCell ref="D23:E23"/>
    <mergeCell ref="A16:G17"/>
    <mergeCell ref="D13:E13"/>
    <mergeCell ref="D14:E14"/>
    <mergeCell ref="D12:E12"/>
  </mergeCells>
  <printOptions horizontalCentered="1"/>
  <pageMargins left="0.7" right="0.7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2021-07-05T13:58:50Z</dcterms:modified>
</cp:coreProperties>
</file>