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uary" sheetId="1" state="visible" r:id="rId2"/>
    <sheet name="February" sheetId="2" state="visible" r:id="rId3"/>
    <sheet name="March" sheetId="3" state="visible" r:id="rId4"/>
    <sheet name="April" sheetId="4" state="visible" r:id="rId5"/>
    <sheet name="May" sheetId="5" state="visible" r:id="rId6"/>
    <sheet name="June" sheetId="6" state="visible" r:id="rId7"/>
    <sheet name="July" sheetId="7" state="visible" r:id="rId8"/>
    <sheet name="August" sheetId="8" state="visible" r:id="rId9"/>
    <sheet name="September" sheetId="9" state="visible" r:id="rId10"/>
    <sheet name="October" sheetId="10" state="visible" r:id="rId11"/>
    <sheet name="November" sheetId="11" state="visible" r:id="rId12"/>
    <sheet name="December" sheetId="12" state="visible" r:id="rId13"/>
    <sheet name="Total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<sst xmlns="http://schemas.openxmlformats.org/spreadsheetml/2006/main" count="736" uniqueCount="69">
  <si>
    <t xml:space="preserve">Totals</t>
  </si>
  <si>
    <t xml:space="preserve">Living</t>
  </si>
  <si>
    <t xml:space="preserve">Groceries</t>
  </si>
  <si>
    <t xml:space="preserve">Transportation</t>
  </si>
  <si>
    <t xml:space="preserve">Dining</t>
  </si>
  <si>
    <t xml:space="preserve">Entertainment</t>
  </si>
  <si>
    <t xml:space="preserve">Emergencies</t>
  </si>
  <si>
    <t xml:space="preserve">Health and Fitness</t>
  </si>
  <si>
    <t xml:space="preserve">Flight School</t>
  </si>
  <si>
    <t xml:space="preserve">Apartment</t>
  </si>
  <si>
    <t xml:space="preserve">Walmart</t>
  </si>
  <si>
    <t xml:space="preserve">Shell</t>
  </si>
  <si>
    <t xml:space="preserve">McDonalds</t>
  </si>
  <si>
    <t xml:space="preserve">Brewery</t>
  </si>
  <si>
    <t xml:space="preserve">Beer</t>
  </si>
  <si>
    <t xml:space="preserve">Alcohol</t>
  </si>
  <si>
    <t xml:space="preserve">Michaels</t>
  </si>
  <si>
    <t xml:space="preserve">Frame</t>
  </si>
  <si>
    <t xml:space="preserve">Home Improvement</t>
  </si>
  <si>
    <t xml:space="preserve">Gym</t>
  </si>
  <si>
    <t xml:space="preserve">Flight</t>
  </si>
  <si>
    <t xml:space="preserve">Utilities</t>
  </si>
  <si>
    <t xml:space="preserve">Golf Course</t>
  </si>
  <si>
    <t xml:space="preserve">Golf Round</t>
  </si>
  <si>
    <t xml:space="preserve">Golf</t>
  </si>
  <si>
    <t xml:space="preserve">Great Clipis</t>
  </si>
  <si>
    <t xml:space="preserve">Haircut</t>
  </si>
  <si>
    <t xml:space="preserve">Self Care</t>
  </si>
  <si>
    <t xml:space="preserve">Internet</t>
  </si>
  <si>
    <t xml:space="preserve">Target</t>
  </si>
  <si>
    <t xml:space="preserve">Face and Hair Wash</t>
  </si>
  <si>
    <t xml:space="preserve">Cellular</t>
  </si>
  <si>
    <t xml:space="preserve">Vitamin Shoppe</t>
  </si>
  <si>
    <t xml:space="preserve">Protein Creatine Powder</t>
  </si>
  <si>
    <t xml:space="preserve">Utilities/Internet/Phone</t>
  </si>
  <si>
    <t xml:space="preserve">Insurance (Car+Renters)</t>
  </si>
  <si>
    <t xml:space="preserve">House Stuff</t>
  </si>
  <si>
    <t xml:space="preserve">Expenses</t>
  </si>
  <si>
    <t xml:space="preserve">Specialty Savings</t>
  </si>
  <si>
    <t xml:space="preserve">Salary</t>
  </si>
  <si>
    <t xml:space="preserve">Taxes</t>
  </si>
  <si>
    <t xml:space="preserve">Days in Month</t>
  </si>
  <si>
    <t xml:space="preserve">Monthly Income</t>
  </si>
  <si>
    <t xml:space="preserve">Monthly Taxes</t>
  </si>
  <si>
    <t xml:space="preserve">Take Home</t>
  </si>
  <si>
    <t xml:space="preserve">Budget Plan</t>
  </si>
  <si>
    <t xml:space="preserve">Category</t>
  </si>
  <si>
    <t xml:space="preserve">Percentage</t>
  </si>
  <si>
    <t xml:space="preserve">Expected</t>
  </si>
  <si>
    <t xml:space="preserve">Actual</t>
  </si>
  <si>
    <t xml:space="preserve">Net</t>
  </si>
  <si>
    <t xml:space="preserve">% Expenses</t>
  </si>
  <si>
    <t xml:space="preserve">% Income</t>
  </si>
  <si>
    <t xml:space="preserve">Cash</t>
  </si>
  <si>
    <t xml:space="preserve">%Income</t>
  </si>
  <si>
    <t xml:space="preserve">Housing</t>
  </si>
  <si>
    <t xml:space="preserve">Essentials</t>
  </si>
  <si>
    <t xml:space="preserve">Frivolous</t>
  </si>
  <si>
    <t xml:space="preserve">Savings/Retirement</t>
  </si>
  <si>
    <t xml:space="preserve">Food</t>
  </si>
  <si>
    <t xml:space="preserve">Insurance</t>
  </si>
  <si>
    <t xml:space="preserve">Retirement</t>
  </si>
  <si>
    <t xml:space="preserve">Roth IRA</t>
  </si>
  <si>
    <t xml:space="preserve">Savings</t>
  </si>
  <si>
    <t xml:space="preserve">Leftovers</t>
  </si>
  <si>
    <t xml:space="preserve">401k Retirement</t>
  </si>
  <si>
    <t xml:space="preserve">Months Worked</t>
  </si>
  <si>
    <t xml:space="preserve">Gross Income</t>
  </si>
  <si>
    <t xml:space="preserve">Retirement 401K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</si>
</sst>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mm/dd/yy"/>
    <numFmt numFmtId="167" formatCode="0.00"/>
    <numFmt numFmtId="168" formatCode="General"/>
    <numFmt numFmtId="169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" xfId="20"/>
    <cellStyle name="Heading1" xfId="21"/>
    <cellStyle name="Red" xfId="22"/>
    <cellStyle name="Result2" xfId="23"/>
  </cellStyles>
  <dxfs count="2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48" activeCellId="0" sqref="D48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4.26"/>
    <col collapsed="false" customWidth="true" hidden="false" outlineLevel="0" max="9" min="9" style="0" width="17.4"/>
    <col collapsed="false" customWidth="true" hidden="false" outlineLevel="0" max="27" min="27" style="0" width="19.23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1250</v>
      </c>
      <c r="C2" s="0" t="s">
        <v>9</v>
      </c>
      <c r="D2" s="1" t="n">
        <v>43831</v>
      </c>
      <c r="E2" s="0" t="n">
        <v>1000</v>
      </c>
      <c r="F2" s="0" t="s">
        <v>10</v>
      </c>
      <c r="G2" s="1" t="n">
        <v>43832</v>
      </c>
      <c r="H2" s="0" t="n">
        <v>15</v>
      </c>
      <c r="I2" s="0" t="s">
        <v>11</v>
      </c>
      <c r="J2" s="1" t="n">
        <v>43832</v>
      </c>
      <c r="K2" s="0" t="n">
        <v>25</v>
      </c>
      <c r="L2" s="0" t="s">
        <v>12</v>
      </c>
      <c r="M2" s="1" t="n">
        <v>43831</v>
      </c>
      <c r="N2" s="0" t="n">
        <v>26</v>
      </c>
      <c r="O2" s="0" t="s">
        <v>13</v>
      </c>
      <c r="P2" s="1" t="n">
        <v>43466</v>
      </c>
      <c r="Q2" s="0" t="s">
        <v>14</v>
      </c>
      <c r="R2" s="0" t="n">
        <v>10</v>
      </c>
      <c r="S2" s="0" t="s">
        <v>15</v>
      </c>
      <c r="T2" s="0" t="s">
        <v>16</v>
      </c>
      <c r="U2" s="1" t="n">
        <v>43840</v>
      </c>
      <c r="V2" s="0" t="s">
        <v>17</v>
      </c>
      <c r="W2" s="0" t="n">
        <v>25</v>
      </c>
      <c r="X2" s="0" t="s">
        <v>18</v>
      </c>
      <c r="Y2" s="0" t="n">
        <v>24</v>
      </c>
      <c r="Z2" s="1" t="n">
        <v>43831</v>
      </c>
      <c r="AA2" s="0" t="s">
        <v>19</v>
      </c>
      <c r="AB2" s="0" t="n">
        <v>30</v>
      </c>
      <c r="AC2" s="0" t="s">
        <v>19</v>
      </c>
      <c r="AD2" s="0" t="s">
        <v>20</v>
      </c>
      <c r="AE2" s="1" t="n">
        <v>43836</v>
      </c>
      <c r="AF2" s="0" t="s">
        <v>20</v>
      </c>
      <c r="AG2" s="0" t="n">
        <v>150</v>
      </c>
    </row>
    <row r="3" customFormat="false" ht="12.8" hidden="false" customHeight="false" outlineLevel="0" collapsed="false">
      <c r="A3" s="0" t="s">
        <v>2</v>
      </c>
      <c r="B3" s="0" t="n">
        <f aca="false">SUM(H2:H18)</f>
        <v>15</v>
      </c>
      <c r="C3" s="0" t="s">
        <v>21</v>
      </c>
      <c r="D3" s="1" t="n">
        <v>43831</v>
      </c>
      <c r="E3" s="0" t="n">
        <v>25</v>
      </c>
      <c r="G3" s="1"/>
      <c r="I3" s="1"/>
      <c r="J3" s="1"/>
      <c r="M3" s="1"/>
      <c r="O3" s="0" t="s">
        <v>22</v>
      </c>
      <c r="P3" s="1" t="n">
        <v>43847</v>
      </c>
      <c r="Q3" s="0" t="s">
        <v>23</v>
      </c>
      <c r="R3" s="0" t="n">
        <v>34</v>
      </c>
      <c r="S3" s="0" t="s">
        <v>24</v>
      </c>
      <c r="U3" s="1"/>
      <c r="Y3" s="0" t="s">
        <v>25</v>
      </c>
      <c r="Z3" s="1" t="n">
        <v>43833</v>
      </c>
      <c r="AA3" s="0" t="s">
        <v>26</v>
      </c>
      <c r="AB3" s="0" t="n">
        <v>50</v>
      </c>
      <c r="AC3" s="0" t="s">
        <v>27</v>
      </c>
      <c r="AD3" s="1"/>
    </row>
    <row r="4" customFormat="false" ht="12.8" hidden="false" customHeight="false" outlineLevel="0" collapsed="false">
      <c r="A4" s="0" t="s">
        <v>3</v>
      </c>
      <c r="B4" s="0" t="n">
        <f aca="false">SUM(K2:K10)</f>
        <v>25</v>
      </c>
      <c r="C4" s="0" t="s">
        <v>28</v>
      </c>
      <c r="D4" s="1" t="n">
        <v>43831</v>
      </c>
      <c r="E4" s="0" t="n">
        <v>100</v>
      </c>
      <c r="G4" s="1"/>
      <c r="J4" s="1"/>
      <c r="M4" s="1"/>
      <c r="P4" s="1"/>
      <c r="U4" s="1"/>
      <c r="Y4" s="0" t="s">
        <v>29</v>
      </c>
      <c r="Z4" s="1" t="n">
        <v>43834</v>
      </c>
      <c r="AA4" s="0" t="s">
        <v>30</v>
      </c>
      <c r="AB4" s="0" t="n">
        <v>20</v>
      </c>
      <c r="AC4" s="0" t="s">
        <v>27</v>
      </c>
      <c r="AD4" s="1"/>
    </row>
    <row r="5" customFormat="false" ht="12.8" hidden="false" customHeight="false" outlineLevel="0" collapsed="false">
      <c r="A5" s="0" t="s">
        <v>4</v>
      </c>
      <c r="B5" s="0" t="n">
        <f aca="false">SUM(N2:N11)</f>
        <v>26</v>
      </c>
      <c r="C5" s="0" t="s">
        <v>31</v>
      </c>
      <c r="D5" s="1" t="n">
        <v>43831</v>
      </c>
      <c r="E5" s="0" t="n">
        <v>25</v>
      </c>
      <c r="G5" s="1"/>
      <c r="J5" s="1"/>
      <c r="M5" s="1"/>
      <c r="P5" s="1"/>
      <c r="U5" s="1"/>
      <c r="Y5" s="0" t="s">
        <v>32</v>
      </c>
      <c r="Z5" s="1" t="n">
        <v>43835</v>
      </c>
      <c r="AA5" s="0" t="s">
        <v>33</v>
      </c>
      <c r="AB5" s="0" t="n">
        <v>70</v>
      </c>
      <c r="AC5" s="0" t="s">
        <v>19</v>
      </c>
      <c r="AD5" s="1"/>
    </row>
    <row r="6" customFormat="false" ht="12.8" hidden="false" customHeight="false" outlineLevel="0" collapsed="false">
      <c r="A6" s="0" t="s">
        <v>34</v>
      </c>
      <c r="B6" s="0" t="n">
        <f aca="false">SUM(R2:R11)</f>
        <v>44</v>
      </c>
      <c r="C6" s="0" t="s">
        <v>35</v>
      </c>
      <c r="D6" s="1" t="n">
        <v>43831</v>
      </c>
      <c r="E6" s="0" t="n">
        <v>100</v>
      </c>
      <c r="G6" s="1"/>
      <c r="J6" s="1"/>
      <c r="M6" s="1"/>
      <c r="P6" s="1"/>
      <c r="U6" s="1"/>
      <c r="Z6" s="1"/>
      <c r="AD6" s="1"/>
    </row>
    <row r="7" customFormat="false" ht="12.8" hidden="false" customHeight="false" outlineLevel="0" collapsed="false">
      <c r="A7" s="0" t="s">
        <v>6</v>
      </c>
      <c r="B7" s="0" t="n">
        <f aca="false">SUM(W2:W11)</f>
        <v>25</v>
      </c>
      <c r="C7" s="0" t="s">
        <v>36</v>
      </c>
      <c r="D7" s="1" t="n">
        <v>43831</v>
      </c>
      <c r="G7" s="1"/>
      <c r="J7" s="1"/>
      <c r="M7" s="1"/>
      <c r="P7" s="1"/>
      <c r="U7" s="1"/>
      <c r="Z7" s="1"/>
      <c r="AD7" s="1"/>
    </row>
    <row r="8" customFormat="false" ht="12.8" hidden="false" customHeight="false" outlineLevel="0" collapsed="false">
      <c r="A8" s="0" t="s">
        <v>7</v>
      </c>
      <c r="B8" s="0" t="n">
        <f aca="false">SUM(AB2:AB19)</f>
        <v>170</v>
      </c>
      <c r="G8" s="1"/>
      <c r="J8" s="1"/>
      <c r="M8" s="1"/>
      <c r="P8" s="1"/>
      <c r="U8" s="1"/>
      <c r="Z8" s="1"/>
      <c r="AD8" s="1"/>
    </row>
    <row r="9" customFormat="false" ht="12.8" hidden="false" customHeight="false" outlineLevel="0" collapsed="false">
      <c r="A9" s="0" t="s">
        <v>8</v>
      </c>
      <c r="B9" s="0" t="n">
        <f aca="false">SUM(AG2:AG27)</f>
        <v>150</v>
      </c>
      <c r="G9" s="1"/>
      <c r="J9" s="1"/>
      <c r="P9" s="1"/>
      <c r="U9" s="1"/>
      <c r="Z9" s="1"/>
      <c r="AD9" s="1"/>
    </row>
    <row r="10" customFormat="false" ht="12.8" hidden="false" customHeight="false" outlineLevel="0" collapsed="false">
      <c r="A10" s="0" t="s">
        <v>37</v>
      </c>
      <c r="B10" s="0" t="n">
        <f aca="false">SUM(B2:B8)</f>
        <v>1555</v>
      </c>
      <c r="G10" s="1"/>
      <c r="J10" s="1"/>
      <c r="P10" s="1"/>
      <c r="AD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</row>
    <row r="14" customFormat="false" ht="12.8" hidden="false" customHeight="false" outlineLevel="0" collapsed="false">
      <c r="G14" s="1"/>
    </row>
    <row r="15" customFormat="false" ht="12.8" hidden="false" customHeight="false" outlineLevel="0" collapsed="false">
      <c r="G15" s="1"/>
    </row>
    <row r="16" customFormat="false" ht="12.8" hidden="false" customHeight="false" outlineLevel="0" collapsed="false">
      <c r="G16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31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4246.58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636.99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3609.59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0" t="n">
        <f aca="false">ROUND(B39*B35,2)</f>
        <v>830.21</v>
      </c>
      <c r="D39" s="0" t="n">
        <f aca="false">E2+E7</f>
        <v>1000</v>
      </c>
      <c r="E39" s="5" t="n">
        <f aca="false">C39-D39</f>
        <v>-169.79</v>
      </c>
      <c r="F39" s="6" t="n">
        <f aca="false">D39/D53*100</f>
        <v>38.9717840386382</v>
      </c>
      <c r="G39" s="6" t="n">
        <f aca="false">D39/C53*100</f>
        <v>27.7039237344224</v>
      </c>
      <c r="I39" s="0" t="s">
        <v>56</v>
      </c>
      <c r="J39" s="4" t="n">
        <f aca="false">SUM(D39:D44)</f>
        <v>1460</v>
      </c>
      <c r="K39" s="4" t="n">
        <f aca="false">J39/B35</f>
        <v>0.404478070916642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0" t="n">
        <f aca="false">ROUND(B40*B35,2)</f>
        <v>108.29</v>
      </c>
      <c r="D40" s="0" t="n">
        <f aca="false">E3+E4+E5</f>
        <v>150</v>
      </c>
      <c r="E40" s="5" t="n">
        <f aca="false">C40-D40</f>
        <v>-41.71</v>
      </c>
      <c r="F40" s="6" t="n">
        <f aca="false">D40/D53*100</f>
        <v>5.84576760579573</v>
      </c>
      <c r="G40" s="6" t="n">
        <f aca="false">D40/C53*100</f>
        <v>4.15558856016336</v>
      </c>
      <c r="I40" s="0" t="s">
        <v>57</v>
      </c>
      <c r="J40" s="4" t="n">
        <f aca="false">SUM(D45:D47)</f>
        <v>245</v>
      </c>
      <c r="K40" s="4" t="n">
        <f aca="false">J40/B35</f>
        <v>0.0678747447771076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0" t="n">
        <f aca="false">ROUND(B41*B35,2)</f>
        <v>72.19</v>
      </c>
      <c r="D41" s="0" t="n">
        <f aca="false">B8</f>
        <v>170</v>
      </c>
      <c r="E41" s="5" t="n">
        <f aca="false">C41-D41</f>
        <v>-97.81</v>
      </c>
      <c r="F41" s="6" t="n">
        <f aca="false">D41/D53*100</f>
        <v>6.62520328656849</v>
      </c>
      <c r="G41" s="6" t="n">
        <f aca="false">C41/C53*100</f>
        <v>1.99994625438796</v>
      </c>
      <c r="I41" s="0" t="s">
        <v>58</v>
      </c>
      <c r="J41" s="4" t="n">
        <f aca="false">SUM(D48:D50,E53)</f>
        <v>1904.597</v>
      </c>
      <c r="K41" s="4" t="n">
        <f aca="false">J41/B35</f>
        <v>0.527649123584673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0" t="n">
        <f aca="false">ROUND(B42*B35,2)</f>
        <v>288.77</v>
      </c>
      <c r="D42" s="0" t="n">
        <f aca="false">B3</f>
        <v>15</v>
      </c>
      <c r="E42" s="5" t="n">
        <f aca="false">C42-D42</f>
        <v>273.77</v>
      </c>
      <c r="F42" s="6" t="n">
        <f aca="false">D42/D53*100</f>
        <v>0.584576760579573</v>
      </c>
      <c r="G42" s="6" t="n">
        <f aca="false">D42/C53*100</f>
        <v>0.415558856016336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0" t="n">
        <f aca="false">ROUND(B43*B35,2)</f>
        <v>108.29</v>
      </c>
      <c r="D43" s="0" t="n">
        <f aca="false">B4</f>
        <v>25</v>
      </c>
      <c r="E43" s="5" t="n">
        <f aca="false">C43-D43</f>
        <v>83.29</v>
      </c>
      <c r="F43" s="6" t="n">
        <f aca="false">D43/D53*100</f>
        <v>0.974294600965955</v>
      </c>
      <c r="G43" s="6" t="n">
        <f aca="false">D43/C53*100</f>
        <v>0.692598093360561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0" t="n">
        <f aca="false">ROUND(B44*B35,2)</f>
        <v>54.14</v>
      </c>
      <c r="D44" s="0" t="n">
        <f aca="false">E6</f>
        <v>100</v>
      </c>
      <c r="E44" s="5" t="n">
        <f aca="false">C44-D44</f>
        <v>-45.86</v>
      </c>
      <c r="F44" s="6" t="n">
        <f aca="false">D44/D53*100</f>
        <v>3.89717840386382</v>
      </c>
      <c r="G44" s="6" t="n">
        <f aca="false">D44/C53*100</f>
        <v>2.77039237344224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0" t="n">
        <f aca="false">ROUND(B45*B35,2)</f>
        <v>360.96</v>
      </c>
      <c r="D45" s="0" t="n">
        <f aca="false">B6+B5</f>
        <v>70</v>
      </c>
      <c r="E45" s="5" t="n">
        <f aca="false">C45-D45</f>
        <v>290.96</v>
      </c>
      <c r="F45" s="6" t="n">
        <f aca="false">D45/D53*100</f>
        <v>2.72802488270467</v>
      </c>
      <c r="G45" s="6" t="n">
        <f aca="false">D45/C53*100</f>
        <v>1.93927466140957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0" t="n">
        <f aca="false">B35*B46</f>
        <v>721.918</v>
      </c>
      <c r="D46" s="0" t="n">
        <f aca="false">B9</f>
        <v>150</v>
      </c>
      <c r="E46" s="5" t="n">
        <f aca="false">C46-D46</f>
        <v>571.918</v>
      </c>
      <c r="F46" s="6" t="n">
        <f aca="false">D46/D53*100</f>
        <v>5.84576760579573</v>
      </c>
      <c r="G46" s="6" t="n">
        <f aca="false">D46/C53*100</f>
        <v>4.15558856016336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0" t="n">
        <f aca="false">ROUND(B47*B35,2)</f>
        <v>0</v>
      </c>
      <c r="D47" s="0" t="n">
        <f aca="false">B7</f>
        <v>25</v>
      </c>
      <c r="E47" s="5" t="n">
        <f aca="false">C47-D47</f>
        <v>-25</v>
      </c>
      <c r="F47" s="6" t="n">
        <f aca="false">D47/D53*100</f>
        <v>0.974294600965955</v>
      </c>
      <c r="G47" s="6" t="n">
        <f aca="false">D47/C53*100</f>
        <v>0.692598093360561</v>
      </c>
    </row>
    <row r="48" customFormat="false" ht="12.8" hidden="false" customHeight="false" outlineLevel="0" collapsed="false">
      <c r="A48" s="0" t="s">
        <v>61</v>
      </c>
      <c r="B48" s="4" t="n">
        <v>0.1</v>
      </c>
      <c r="C48" s="0" t="n">
        <f aca="false">B48*B35</f>
        <v>360.959</v>
      </c>
      <c r="D48" s="0" t="n">
        <f aca="false">C48</f>
        <v>360.959</v>
      </c>
      <c r="E48" s="5" t="n">
        <v>0</v>
      </c>
      <c r="F48" s="6" t="n">
        <f aca="false">D48/D53*100</f>
        <v>14.0672161948028</v>
      </c>
      <c r="G48" s="6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0.13851988730022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19.4858920193191</v>
      </c>
      <c r="G49" s="4" t="n">
        <f aca="false">12</f>
        <v>12</v>
      </c>
    </row>
    <row r="50" customFormat="false" ht="12.8" hidden="false" customHeight="false" outlineLevel="0" collapsed="false">
      <c r="A50" s="0" t="s">
        <v>63</v>
      </c>
      <c r="B50" s="4" t="n">
        <f aca="false">B11/B35</f>
        <v>0</v>
      </c>
      <c r="C50" s="0" t="n">
        <f aca="false">ROUND(B50*B35,2)</f>
        <v>0</v>
      </c>
      <c r="D50" s="0" t="n">
        <f aca="false">C50</f>
        <v>0</v>
      </c>
      <c r="E50" s="5" t="n">
        <f aca="false">D50-C50</f>
        <v>0</v>
      </c>
      <c r="F50" s="6" t="n">
        <f aca="false">100-SUM(F39:F48)</f>
        <v>19.4858920193191</v>
      </c>
      <c r="G50" s="6" t="n">
        <f aca="false">100-SUM(G39:G48)</f>
        <v>45.4745308132736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0.0564801126997803</v>
      </c>
      <c r="C51" s="0" t="n">
        <f aca="false">ROUND(B51*B35,2)</f>
        <v>203.87</v>
      </c>
    </row>
    <row r="52" customFormat="false" ht="12.8" hidden="false" customHeight="false" outlineLevel="0" collapsed="false">
      <c r="B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0.94351988730022</v>
      </c>
      <c r="C53" s="0" t="n">
        <f aca="false">SUM(C39:C51)</f>
        <v>3609.597</v>
      </c>
      <c r="D53" s="0" t="n">
        <f aca="false">SUM(D39:D49)</f>
        <v>2565.959</v>
      </c>
      <c r="E53" s="5" t="n">
        <f aca="false">C53-D53</f>
        <v>1043.638</v>
      </c>
      <c r="F53" s="4" t="n">
        <f aca="false">SUM(F39:F49)</f>
        <v>100</v>
      </c>
      <c r="G53" s="4" t="n">
        <f aca="false">SUM(G39:G49)</f>
        <v>66.5254691867264</v>
      </c>
    </row>
  </sheetData>
  <conditionalFormatting sqref="E53 E39:E50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I2" s="1"/>
      <c r="J2" s="1"/>
      <c r="M2" s="1"/>
      <c r="P2" s="1"/>
      <c r="U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P3" s="1"/>
      <c r="U3" s="1"/>
      <c r="Z3" s="1"/>
      <c r="AD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Z4" s="1"/>
      <c r="AD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T5" s="1"/>
      <c r="X5" s="1"/>
      <c r="AB5" s="1"/>
    </row>
    <row r="6" customFormat="false" ht="12.8" hidden="false" customHeight="false" outlineLevel="0" collapsed="false">
      <c r="A6" s="0" t="s">
        <v>5</v>
      </c>
      <c r="B6" s="0" t="n">
        <f aca="false">SUM(R2:R20)</f>
        <v>0</v>
      </c>
      <c r="C6" s="0" t="s">
        <v>35</v>
      </c>
      <c r="D6" s="1"/>
      <c r="G6" s="1"/>
      <c r="I6" s="1"/>
      <c r="J6" s="1"/>
      <c r="M6" s="1"/>
      <c r="P6" s="1"/>
      <c r="T6" s="1"/>
      <c r="X6" s="1"/>
      <c r="AB6" s="1"/>
    </row>
    <row r="7" customFormat="false" ht="12.8" hidden="false" customHeight="false" outlineLevel="0" collapsed="false">
      <c r="A7" s="0" t="s">
        <v>6</v>
      </c>
      <c r="B7" s="0" t="n">
        <f aca="false">SUM(V2:V11)</f>
        <v>0</v>
      </c>
      <c r="C7" s="0" t="s">
        <v>36</v>
      </c>
      <c r="G7" s="1"/>
      <c r="J7" s="1"/>
      <c r="M7" s="1"/>
      <c r="P7" s="1"/>
      <c r="T7" s="1"/>
      <c r="X7" s="1"/>
      <c r="AB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T8" s="1"/>
      <c r="X8" s="1"/>
      <c r="AB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M9" s="1"/>
      <c r="P9" s="1"/>
      <c r="T9" s="1"/>
      <c r="X9" s="1"/>
      <c r="AB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X10" s="1"/>
      <c r="AB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  <c r="X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  <c r="P13" s="1"/>
    </row>
    <row r="14" customFormat="false" ht="12.8" hidden="false" customHeight="false" outlineLevel="0" collapsed="false">
      <c r="G14" s="1"/>
      <c r="P14" s="1"/>
    </row>
    <row r="15" customFormat="false" ht="12.8" hidden="false" customHeight="false" outlineLevel="0" collapsed="false">
      <c r="G15" s="1"/>
      <c r="P15" s="1"/>
    </row>
    <row r="16" customFormat="false" ht="12.8" hidden="false" customHeight="false" outlineLevel="0" collapsed="false">
      <c r="G16" s="1"/>
      <c r="P16" s="1"/>
    </row>
    <row r="17" customFormat="false" ht="12.8" hidden="false" customHeight="false" outlineLevel="0" collapsed="false">
      <c r="P17" s="1"/>
    </row>
    <row r="18" customFormat="false" ht="12.8" hidden="false" customHeight="false" outlineLevel="0" collapsed="false">
      <c r="P18" s="1"/>
    </row>
    <row r="19" customFormat="false" ht="12.8" hidden="false" customHeight="false" outlineLevel="0" collapsed="false">
      <c r="P19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31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4246.58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636.99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3609.59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830.21</v>
      </c>
      <c r="D39" s="4" t="n">
        <f aca="false">E2+E7</f>
        <v>0</v>
      </c>
      <c r="E39" s="4" t="n">
        <f aca="false">C39-D39</f>
        <v>830.21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108.29</v>
      </c>
      <c r="D40" s="4" t="n">
        <f aca="false">E3+E4+E5</f>
        <v>0</v>
      </c>
      <c r="E40" s="4" t="n">
        <f aca="false">C40-D40</f>
        <v>108.29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72.19</v>
      </c>
      <c r="D41" s="4" t="n">
        <f aca="false">B8</f>
        <v>0</v>
      </c>
      <c r="E41" s="4" t="n">
        <f aca="false">C41-D41</f>
        <v>72.19</v>
      </c>
      <c r="F41" s="4" t="n">
        <f aca="false">D41/D53*100</f>
        <v>0</v>
      </c>
      <c r="G41" s="4" t="n">
        <f aca="false">C41/C53*100</f>
        <v>1.99994625438796</v>
      </c>
      <c r="I41" s="0" t="s">
        <v>58</v>
      </c>
      <c r="J41" s="4" t="n">
        <f aca="false">SUM(D48:D50,E53)</f>
        <v>3609.597</v>
      </c>
      <c r="K41" s="4" t="n">
        <f aca="false">J41/B35</f>
        <v>1.00000193927842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288.77</v>
      </c>
      <c r="D42" s="4" t="n">
        <f aca="false">B3</f>
        <v>0</v>
      </c>
      <c r="E42" s="4" t="n">
        <f aca="false">C42-D42</f>
        <v>288.77</v>
      </c>
      <c r="F42" s="4" t="n">
        <f aca="false">D42/D53*100</f>
        <v>0</v>
      </c>
      <c r="G42" s="4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108.29</v>
      </c>
      <c r="D43" s="4" t="n">
        <f aca="false">B4</f>
        <v>0</v>
      </c>
      <c r="E43" s="4" t="n">
        <f aca="false">C43-D43</f>
        <v>108.29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54.14</v>
      </c>
      <c r="D44" s="4" t="n">
        <f aca="false">E6</f>
        <v>0</v>
      </c>
      <c r="E44" s="4" t="n">
        <f aca="false">C44-D44</f>
        <v>54.14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360.96</v>
      </c>
      <c r="D45" s="4" t="n">
        <f aca="false">B6+B5</f>
        <v>0</v>
      </c>
      <c r="E45" s="4" t="n">
        <f aca="false">C45-D45</f>
        <v>360.96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721.918</v>
      </c>
      <c r="D46" s="4" t="n">
        <f aca="false">B9</f>
        <v>0</v>
      </c>
      <c r="E46" s="4" t="n">
        <f aca="false">C46-D46</f>
        <v>721.918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360.959</v>
      </c>
      <c r="D48" s="4" t="n">
        <f aca="false">C48</f>
        <v>360.959</v>
      </c>
      <c r="E48" s="4" t="n">
        <f aca="false">C48-D48</f>
        <v>0</v>
      </c>
      <c r="F48" s="4" t="n">
        <f aca="false">D48/D53*100</f>
        <v>41.9252252430139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0.13851988730022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58.0747747569861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B11/B35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0.0564801126997803</v>
      </c>
      <c r="C51" s="4" t="n">
        <f aca="false">ROUND(B51*B35,2)</f>
        <v>203.87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0.94351988730022</v>
      </c>
      <c r="C53" s="0" t="n">
        <f aca="false">SUM(C39:C51)</f>
        <v>3609.597</v>
      </c>
      <c r="D53" s="0" t="n">
        <f aca="false">SUM(D39:D49)</f>
        <v>860.959</v>
      </c>
      <c r="E53" s="5" t="n">
        <f aca="false">C53-D53</f>
        <v>2748.638</v>
      </c>
      <c r="F53" s="4" t="n">
        <f aca="false">SUM(F39:F49)</f>
        <v>100</v>
      </c>
      <c r="G53" s="4" t="n">
        <f aca="false">SUM(G39:G49)</f>
        <v>23.999946254388</v>
      </c>
    </row>
  </sheetData>
  <conditionalFormatting sqref="E39:E50 E53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70703125" defaultRowHeight="12.8" zeroHeight="false" outlineLevelRow="0" outlineLevelCol="0"/>
  <cols>
    <col collapsed="false" customWidth="true" hidden="false" outlineLevel="0" max="15" min="15" style="0" width="10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I2" s="1"/>
      <c r="J2" s="1"/>
      <c r="M2" s="1"/>
      <c r="P2" s="1"/>
      <c r="U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P3" s="1"/>
      <c r="T3" s="1"/>
      <c r="U3" s="1"/>
      <c r="X3" s="1"/>
      <c r="Z3" s="1"/>
      <c r="AD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Z4" s="1"/>
      <c r="AD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U5" s="1"/>
      <c r="Z5" s="1"/>
      <c r="AD5" s="1"/>
    </row>
    <row r="6" customFormat="false" ht="12.8" hidden="false" customHeight="false" outlineLevel="0" collapsed="false">
      <c r="A6" s="0" t="s">
        <v>5</v>
      </c>
      <c r="B6" s="0" t="n">
        <f aca="false">SUM(R2:R20)</f>
        <v>0</v>
      </c>
      <c r="C6" s="0" t="s">
        <v>35</v>
      </c>
      <c r="D6" s="1"/>
      <c r="G6" s="1"/>
      <c r="J6" s="1"/>
      <c r="M6" s="1"/>
      <c r="P6" s="1"/>
      <c r="U6" s="1"/>
      <c r="Z6" s="1"/>
      <c r="AD6" s="1"/>
    </row>
    <row r="7" customFormat="false" ht="12.8" hidden="false" customHeight="false" outlineLevel="0" collapsed="false">
      <c r="A7" s="0" t="s">
        <v>6</v>
      </c>
      <c r="B7" s="0" t="n">
        <f aca="false">SUM(V2:V11)</f>
        <v>0</v>
      </c>
      <c r="C7" s="0" t="s">
        <v>36</v>
      </c>
      <c r="D7" s="1"/>
      <c r="G7" s="1"/>
      <c r="J7" s="1"/>
      <c r="M7" s="1"/>
      <c r="P7" s="1"/>
      <c r="U7" s="1"/>
      <c r="Z7" s="1"/>
      <c r="AD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U8" s="1"/>
      <c r="Z8" s="1"/>
      <c r="AD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M9" s="1"/>
      <c r="P9" s="1"/>
      <c r="U9" s="1"/>
      <c r="Z9" s="1"/>
      <c r="AD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M10" s="1"/>
      <c r="P10" s="1"/>
      <c r="Z10" s="1"/>
      <c r="AD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M11" s="1"/>
      <c r="P11" s="1"/>
      <c r="Y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  <c r="P13" s="1"/>
    </row>
    <row r="14" customFormat="false" ht="12.8" hidden="false" customHeight="false" outlineLevel="0" collapsed="false">
      <c r="G14" s="1"/>
      <c r="P14" s="1"/>
    </row>
    <row r="15" customFormat="false" ht="12.8" hidden="false" customHeight="false" outlineLevel="0" collapsed="false">
      <c r="G15" s="1"/>
      <c r="P15" s="1"/>
    </row>
    <row r="16" customFormat="false" ht="12.8" hidden="false" customHeight="false" outlineLevel="0" collapsed="false">
      <c r="G16" s="1"/>
      <c r="P16" s="1"/>
    </row>
    <row r="17" customFormat="false" ht="12.8" hidden="false" customHeight="false" outlineLevel="0" collapsed="false">
      <c r="P17" s="1"/>
    </row>
    <row r="18" customFormat="false" ht="12.8" hidden="false" customHeight="false" outlineLevel="0" collapsed="false">
      <c r="P18" s="1"/>
    </row>
    <row r="19" customFormat="false" ht="12.8" hidden="false" customHeight="false" outlineLevel="0" collapsed="false">
      <c r="P19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30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4109.59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616.44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3493.15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803.42</v>
      </c>
      <c r="D39" s="4" t="n">
        <f aca="false">E2+E7</f>
        <v>0</v>
      </c>
      <c r="E39" s="4" t="n">
        <f aca="false">C39-D39</f>
        <v>803.42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104.79</v>
      </c>
      <c r="D40" s="4" t="n">
        <f aca="false">E3+E4+E5</f>
        <v>0</v>
      </c>
      <c r="E40" s="4" t="n">
        <f aca="false">C40-D40</f>
        <v>104.79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69.86</v>
      </c>
      <c r="D41" s="4" t="n">
        <f aca="false">B8</f>
        <v>0</v>
      </c>
      <c r="E41" s="4" t="n">
        <f aca="false">C41-D41</f>
        <v>69.86</v>
      </c>
      <c r="F41" s="4" t="n">
        <f aca="false">D41/D53*100</f>
        <v>0</v>
      </c>
      <c r="G41" s="4" t="n">
        <f aca="false">C41/C53*100</f>
        <v>1.99992270553529</v>
      </c>
      <c r="I41" s="0" t="s">
        <v>58</v>
      </c>
      <c r="J41" s="4" t="n">
        <f aca="false">SUM(D48:D50,E53)</f>
        <v>3493.135</v>
      </c>
      <c r="K41" s="4" t="n">
        <f aca="false">J41/B35</f>
        <v>0.999995705881511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279.45</v>
      </c>
      <c r="D42" s="4" t="n">
        <f aca="false">B3</f>
        <v>0</v>
      </c>
      <c r="E42" s="4" t="n">
        <f aca="false">C42-D42</f>
        <v>279.45</v>
      </c>
      <c r="F42" s="4" t="n">
        <f aca="false">D42/D53*100</f>
        <v>0</v>
      </c>
      <c r="G42" s="4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104.79</v>
      </c>
      <c r="D43" s="4" t="n">
        <f aca="false">B4</f>
        <v>0</v>
      </c>
      <c r="E43" s="4" t="n">
        <f aca="false">C43-D43</f>
        <v>104.79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52.4</v>
      </c>
      <c r="D44" s="4" t="n">
        <f aca="false">E6</f>
        <v>0</v>
      </c>
      <c r="E44" s="4" t="n">
        <f aca="false">C44-D44</f>
        <v>52.4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349.32</v>
      </c>
      <c r="D45" s="4" t="n">
        <f aca="false">B6+B5</f>
        <v>0</v>
      </c>
      <c r="E45" s="4" t="n">
        <f aca="false">C45-D45</f>
        <v>349.32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698.63</v>
      </c>
      <c r="D46" s="4" t="n">
        <f aca="false">B9</f>
        <v>0</v>
      </c>
      <c r="E46" s="4" t="n">
        <f aca="false">C46-D46</f>
        <v>698.63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349.315</v>
      </c>
      <c r="D48" s="4" t="n">
        <f aca="false">C48</f>
        <v>349.315</v>
      </c>
      <c r="E48" s="4" t="n">
        <f aca="false">C48-D48</f>
        <v>0</v>
      </c>
      <c r="F48" s="4" t="n">
        <f aca="false">D48/D53*100</f>
        <v>41.1290275104055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IF(B35=0,0,6000/12/B35)</f>
        <v>0.143137282968095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58.8709724895945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IF(B35=0,0,B11/B35)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0.0518627170319053</v>
      </c>
      <c r="C51" s="4" t="n">
        <f aca="false">ROUND(B51*B35,2)</f>
        <v>181.16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0.948137282968095</v>
      </c>
      <c r="C53" s="0" t="n">
        <f aca="false">SUM(C39:C51)</f>
        <v>3493.135</v>
      </c>
      <c r="D53" s="0" t="n">
        <f aca="false">SUM(D39:D49)</f>
        <v>849.315</v>
      </c>
      <c r="E53" s="5" t="n">
        <f aca="false">C53-D53</f>
        <v>2643.82</v>
      </c>
      <c r="F53" s="4" t="n">
        <f aca="false">SUM(F39:F49)</f>
        <v>100</v>
      </c>
      <c r="G53" s="4" t="n">
        <f aca="false">SUM(G39:G49)</f>
        <v>23.9999227055353</v>
      </c>
    </row>
  </sheetData>
  <conditionalFormatting sqref="E39:E50 E53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G2" activeCellId="0" sqref="AG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G2" s="1"/>
      <c r="I2" s="1"/>
      <c r="J2" s="1"/>
      <c r="M2" s="1"/>
      <c r="P2" s="1"/>
      <c r="U2" s="1"/>
      <c r="AB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G3" s="1"/>
      <c r="J3" s="1"/>
      <c r="M3" s="1"/>
      <c r="P3" s="1"/>
      <c r="T3" s="1"/>
      <c r="U3" s="1"/>
      <c r="X3" s="1"/>
      <c r="AB3" s="1"/>
      <c r="AE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G4" s="1"/>
      <c r="J4" s="1"/>
      <c r="M4" s="1"/>
      <c r="P4" s="1"/>
      <c r="T4" s="1"/>
      <c r="X4" s="1"/>
      <c r="AB4" s="1"/>
      <c r="AE4" s="6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G5" s="1"/>
      <c r="J5" s="1"/>
      <c r="M5" s="1"/>
      <c r="P5" s="1"/>
      <c r="T5" s="1"/>
      <c r="X5" s="1"/>
      <c r="AB5" s="1"/>
    </row>
    <row r="6" customFormat="false" ht="12.8" hidden="false" customHeight="false" outlineLevel="0" collapsed="false">
      <c r="A6" s="0" t="s">
        <v>5</v>
      </c>
      <c r="B6" s="0" t="n">
        <f aca="false">SUM(R2:R20)</f>
        <v>0</v>
      </c>
      <c r="C6" s="0" t="s">
        <v>35</v>
      </c>
      <c r="G6" s="1"/>
      <c r="J6" s="1"/>
      <c r="M6" s="1"/>
      <c r="P6" s="1"/>
      <c r="T6" s="1"/>
      <c r="X6" s="1"/>
      <c r="AB6" s="1"/>
    </row>
    <row r="7" customFormat="false" ht="12.8" hidden="false" customHeight="false" outlineLevel="0" collapsed="false">
      <c r="A7" s="0" t="s">
        <v>6</v>
      </c>
      <c r="B7" s="0" t="n">
        <f aca="false">SUM(V2:V11)</f>
        <v>0</v>
      </c>
      <c r="C7" s="0" t="s">
        <v>36</v>
      </c>
      <c r="G7" s="1"/>
      <c r="J7" s="1"/>
      <c r="M7" s="1"/>
      <c r="P7" s="1"/>
      <c r="T7" s="1"/>
      <c r="X7" s="1"/>
      <c r="AB7" s="1"/>
    </row>
    <row r="8" customFormat="false" ht="12.8" hidden="false" customHeight="false" outlineLevel="0" collapsed="false">
      <c r="A8" s="0" t="s">
        <v>7</v>
      </c>
      <c r="B8" s="0" t="n">
        <f aca="false">SUM(Z2:Z19)</f>
        <v>0</v>
      </c>
      <c r="G8" s="1"/>
      <c r="J8" s="1"/>
      <c r="M8" s="1"/>
      <c r="P8" s="1"/>
      <c r="T8" s="1"/>
      <c r="X8" s="1"/>
      <c r="AB8" s="1"/>
    </row>
    <row r="9" customFormat="false" ht="12.8" hidden="false" customHeight="false" outlineLevel="0" collapsed="false">
      <c r="A9" s="0" t="s">
        <v>8</v>
      </c>
      <c r="B9" s="0" t="n">
        <f aca="false">SUM(AD2:AD27)</f>
        <v>0</v>
      </c>
      <c r="G9" s="1"/>
      <c r="J9" s="1"/>
      <c r="M9" s="1"/>
      <c r="P9" s="1"/>
      <c r="T9" s="1"/>
      <c r="X9" s="1"/>
      <c r="AB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X10" s="1"/>
      <c r="AB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  <c r="X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  <c r="P13" s="1"/>
    </row>
    <row r="14" customFormat="false" ht="12.8" hidden="false" customHeight="false" outlineLevel="0" collapsed="false">
      <c r="G14" s="1"/>
      <c r="P14" s="1"/>
    </row>
    <row r="15" customFormat="false" ht="12.8" hidden="false" customHeight="false" outlineLevel="0" collapsed="false">
      <c r="G15" s="1"/>
      <c r="P15" s="1"/>
    </row>
    <row r="16" customFormat="false" ht="12.8" hidden="false" customHeight="false" outlineLevel="0" collapsed="false">
      <c r="G16" s="1"/>
      <c r="P16" s="1"/>
    </row>
    <row r="17" customFormat="false" ht="12.8" hidden="false" customHeight="false" outlineLevel="0" collapsed="false">
      <c r="P17" s="1"/>
    </row>
    <row r="18" customFormat="false" ht="12.8" hidden="false" customHeight="false" outlineLevel="0" collapsed="false">
      <c r="P18" s="1"/>
    </row>
    <row r="19" customFormat="false" ht="12.8" hidden="false" customHeight="false" outlineLevel="0" collapsed="false">
      <c r="P19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31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4246.58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636.99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3609.59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830.21</v>
      </c>
      <c r="D39" s="4" t="n">
        <f aca="false">E2+E7</f>
        <v>0</v>
      </c>
      <c r="E39" s="4" t="n">
        <f aca="false">C39-D39</f>
        <v>830.21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108.29</v>
      </c>
      <c r="D40" s="4" t="n">
        <f aca="false">E3+E4+E5</f>
        <v>0</v>
      </c>
      <c r="E40" s="4" t="n">
        <f aca="false">C40-D40</f>
        <v>108.29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72.19</v>
      </c>
      <c r="D41" s="4" t="n">
        <f aca="false">B8</f>
        <v>0</v>
      </c>
      <c r="E41" s="4" t="n">
        <f aca="false">C41-D41</f>
        <v>72.19</v>
      </c>
      <c r="F41" s="4" t="n">
        <f aca="false">D41/D53*100</f>
        <v>0</v>
      </c>
      <c r="G41" s="4" t="n">
        <f aca="false">C41/C53*100</f>
        <v>1.99994625438796</v>
      </c>
      <c r="I41" s="0" t="s">
        <v>58</v>
      </c>
      <c r="J41" s="4" t="n">
        <f aca="false">SUM(D48:D50,E53)</f>
        <v>3609.597</v>
      </c>
      <c r="K41" s="4" t="n">
        <f aca="false">J41/B35</f>
        <v>1.00000193927842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288.77</v>
      </c>
      <c r="D42" s="4" t="n">
        <f aca="false">B3</f>
        <v>0</v>
      </c>
      <c r="E42" s="4" t="n">
        <f aca="false">C42-D42</f>
        <v>288.77</v>
      </c>
      <c r="F42" s="4" t="n">
        <f aca="false">D42/D53*100</f>
        <v>0</v>
      </c>
      <c r="G42" s="4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108.29</v>
      </c>
      <c r="D43" s="4" t="n">
        <f aca="false">B4</f>
        <v>0</v>
      </c>
      <c r="E43" s="4" t="n">
        <f aca="false">C43-D43</f>
        <v>108.29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54.14</v>
      </c>
      <c r="D44" s="4" t="n">
        <f aca="false">E6</f>
        <v>0</v>
      </c>
      <c r="E44" s="4" t="n">
        <f aca="false">C44-D44</f>
        <v>54.14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360.96</v>
      </c>
      <c r="D45" s="4" t="n">
        <f aca="false">B6+B5</f>
        <v>0</v>
      </c>
      <c r="E45" s="4" t="n">
        <f aca="false">C45-D45</f>
        <v>360.96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721.918</v>
      </c>
      <c r="D46" s="4" t="n">
        <f aca="false">B9</f>
        <v>0</v>
      </c>
      <c r="E46" s="4" t="n">
        <f aca="false">C46-D46</f>
        <v>721.918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360.959</v>
      </c>
      <c r="D48" s="4" t="n">
        <f aca="false">C48</f>
        <v>360.959</v>
      </c>
      <c r="E48" s="4" t="n">
        <f aca="false">C48-D48</f>
        <v>0</v>
      </c>
      <c r="F48" s="4" t="n">
        <f aca="false">D48/D53*100</f>
        <v>41.9252252430139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IF(B35=0,0,6000/12/B35)</f>
        <v>0.13851988730022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58.0747747569861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IF(B35=0,0,B11/B35)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0.0564801126997803</v>
      </c>
      <c r="C51" s="4" t="n">
        <f aca="false">ROUND(B51*B35,2)</f>
        <v>203.87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0.94351988730022</v>
      </c>
      <c r="C53" s="0" t="n">
        <f aca="false">SUM(C39:C51)</f>
        <v>3609.597</v>
      </c>
      <c r="D53" s="0" t="n">
        <f aca="false">SUM(D39:D49)</f>
        <v>860.959</v>
      </c>
      <c r="E53" s="5" t="n">
        <f aca="false">C53-D53</f>
        <v>2748.638</v>
      </c>
      <c r="F53" s="4" t="n">
        <f aca="false">SUM(F39:F49)</f>
        <v>100</v>
      </c>
      <c r="G53" s="4" t="n">
        <f aca="false">SUM(G39:G49)</f>
        <v>23.999946254388</v>
      </c>
    </row>
  </sheetData>
  <conditionalFormatting sqref="E39:E50 E53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7" activeCellId="0" sqref="J1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13.43"/>
    <col collapsed="false" customWidth="true" hidden="false" outlineLevel="0" max="9" min="9" style="0" width="17.78"/>
  </cols>
  <sheetData>
    <row r="1" customFormat="false" ht="12.8" hidden="false" customHeight="false" outlineLevel="0" collapsed="false">
      <c r="A1" s="0" t="s">
        <v>39</v>
      </c>
      <c r="B1" s="0" t="n">
        <v>50000</v>
      </c>
    </row>
    <row r="2" customFormat="false" ht="12.8" hidden="false" customHeight="false" outlineLevel="0" collapsed="false">
      <c r="A2" s="0" t="s">
        <v>66</v>
      </c>
      <c r="B2" s="0" t="n">
        <v>12</v>
      </c>
    </row>
    <row r="3" customFormat="false" ht="12.8" hidden="false" customHeight="false" outlineLevel="0" collapsed="false">
      <c r="A3" s="0" t="s">
        <v>67</v>
      </c>
      <c r="B3" s="0" t="n">
        <f aca="false">SUM(January:December!B33:B33)</f>
        <v>52114.83</v>
      </c>
      <c r="C3" s="7"/>
      <c r="G3" s="4"/>
    </row>
    <row r="4" customFormat="false" ht="12.8" hidden="false" customHeight="false" outlineLevel="0" collapsed="false">
      <c r="A4" s="0" t="s">
        <v>40</v>
      </c>
      <c r="B4" s="0" t="n">
        <f aca="false">SUM(January:December!B34:B34)</f>
        <v>7817.25</v>
      </c>
    </row>
    <row r="5" customFormat="false" ht="12.8" hidden="false" customHeight="false" outlineLevel="0" collapsed="false">
      <c r="A5" s="0" t="s">
        <v>44</v>
      </c>
      <c r="B5" s="0" t="n">
        <f aca="false">SUM(January:December!B35:B35)</f>
        <v>44297.58</v>
      </c>
    </row>
    <row r="7" customFormat="false" ht="12.8" hidden="false" customHeight="false" outlineLevel="0" collapsed="false">
      <c r="E7" s="2"/>
    </row>
    <row r="8" customFormat="false" ht="12.8" hidden="false" customHeight="false" outlineLevel="0" collapsed="false">
      <c r="A8" s="0" t="s">
        <v>45</v>
      </c>
      <c r="E8" s="3"/>
    </row>
    <row r="9" customFormat="false" ht="12.8" hidden="false" customHeight="false" outlineLevel="0" collapsed="false">
      <c r="A9" s="0" t="s">
        <v>46</v>
      </c>
      <c r="B9" s="0" t="s">
        <v>47</v>
      </c>
      <c r="C9" s="0" t="s">
        <v>48</v>
      </c>
      <c r="D9" s="0" t="s">
        <v>49</v>
      </c>
      <c r="E9" s="0" t="s">
        <v>50</v>
      </c>
      <c r="F9" s="0" t="s">
        <v>51</v>
      </c>
      <c r="G9" s="0" t="s">
        <v>52</v>
      </c>
      <c r="J9" s="0" t="s">
        <v>53</v>
      </c>
      <c r="K9" s="0" t="s">
        <v>54</v>
      </c>
    </row>
    <row r="10" customFormat="false" ht="12.8" hidden="false" customHeight="false" outlineLevel="0" collapsed="false">
      <c r="A10" s="0" t="s">
        <v>55</v>
      </c>
      <c r="B10" s="4" t="n">
        <v>0.23</v>
      </c>
      <c r="C10" s="4" t="n">
        <f aca="false">SUM(January:December!C39:C39)</f>
        <v>10188.45</v>
      </c>
      <c r="D10" s="4" t="n">
        <f aca="false">SUM(January:December!D39:D39)</f>
        <v>1000</v>
      </c>
      <c r="E10" s="4" t="n">
        <f aca="false">C10-D10</f>
        <v>9188.45</v>
      </c>
      <c r="F10" s="4" t="n">
        <f aca="false">D10/D24*100</f>
        <v>8.24079062804549</v>
      </c>
      <c r="G10" s="4" t="n">
        <f aca="false">D10/C24*100</f>
        <v>2.25746098757507</v>
      </c>
      <c r="I10" s="0" t="s">
        <v>56</v>
      </c>
      <c r="J10" s="4" t="n">
        <f aca="false">SUM(D10:D15)</f>
        <v>1460</v>
      </c>
      <c r="K10" s="4" t="n">
        <f aca="false">SUM(D10:D15)/B5*100</f>
        <v>3.29589110736975</v>
      </c>
    </row>
    <row r="11" customFormat="false" ht="12.8" hidden="false" customHeight="false" outlineLevel="0" collapsed="false">
      <c r="A11" s="0" t="s">
        <v>34</v>
      </c>
      <c r="B11" s="4" t="n">
        <v>0.03</v>
      </c>
      <c r="C11" s="4" t="n">
        <f aca="false">SUM(January:December!C40:C40)</f>
        <v>1328.92</v>
      </c>
      <c r="D11" s="4" t="n">
        <f aca="false">SUM(January:December!D40:D40)</f>
        <v>150</v>
      </c>
      <c r="E11" s="4" t="n">
        <f aca="false">C11-D11</f>
        <v>1178.92</v>
      </c>
      <c r="F11" s="4" t="n">
        <f aca="false">D11/D24*100</f>
        <v>1.23611859420682</v>
      </c>
      <c r="G11" s="4" t="n">
        <f aca="false">D11/C24*100</f>
        <v>0.33861914813626</v>
      </c>
      <c r="I11" s="0" t="s">
        <v>57</v>
      </c>
      <c r="J11" s="4" t="n">
        <f aca="false">SUM(D16:D18)</f>
        <v>245</v>
      </c>
      <c r="K11" s="4" t="n">
        <f aca="false">SUM(D16:D18)/B5*100</f>
        <v>0.553077617332595</v>
      </c>
    </row>
    <row r="12" customFormat="false" ht="12.8" hidden="false" customHeight="false" outlineLevel="0" collapsed="false">
      <c r="A12" s="0" t="s">
        <v>7</v>
      </c>
      <c r="B12" s="4" t="n">
        <v>0.02</v>
      </c>
      <c r="C12" s="4" t="n">
        <f aca="false">SUM(January:December!C41:C41)</f>
        <v>885.93</v>
      </c>
      <c r="D12" s="4" t="n">
        <f aca="false">SUM(January:December!D41:D41)</f>
        <v>170</v>
      </c>
      <c r="E12" s="4" t="n">
        <f aca="false">C12-D12</f>
        <v>715.93</v>
      </c>
      <c r="F12" s="4" t="n">
        <f aca="false">D12/D24*100</f>
        <v>1.40093440676773</v>
      </c>
      <c r="G12" s="4" t="n">
        <f aca="false">C12/C24*100</f>
        <v>1.99995241272238</v>
      </c>
      <c r="I12" s="0" t="s">
        <v>58</v>
      </c>
      <c r="J12" s="4" t="n">
        <f aca="false">SUM(D19:D20,E24)</f>
        <v>42592.554</v>
      </c>
      <c r="K12" s="4" t="n">
        <f aca="false">SUM(D19:D21,E24)/B5*100</f>
        <v>96.1509725813464</v>
      </c>
    </row>
    <row r="13" customFormat="false" ht="12.8" hidden="false" customHeight="false" outlineLevel="0" collapsed="false">
      <c r="A13" s="0" t="s">
        <v>59</v>
      </c>
      <c r="B13" s="4" t="n">
        <v>0.08</v>
      </c>
      <c r="C13" s="4" t="n">
        <f aca="false">SUM(January:December!C42:C42)</f>
        <v>3543.81</v>
      </c>
      <c r="D13" s="4" t="n">
        <f aca="false">SUM(January:December!D42:D42)</f>
        <v>15</v>
      </c>
      <c r="E13" s="4" t="n">
        <f aca="false">C13-D13</f>
        <v>3528.81</v>
      </c>
      <c r="F13" s="4" t="n">
        <f aca="false">D13/D24*100</f>
        <v>0.123611859420682</v>
      </c>
      <c r="G13" s="4" t="n">
        <f aca="false">D13/C24*100</f>
        <v>0.033861914813626</v>
      </c>
    </row>
    <row r="14" customFormat="false" ht="12.8" hidden="false" customHeight="false" outlineLevel="0" collapsed="false">
      <c r="A14" s="0" t="s">
        <v>3</v>
      </c>
      <c r="B14" s="4" t="n">
        <v>0.03</v>
      </c>
      <c r="C14" s="4" t="n">
        <f aca="false">SUM(January:December!C43:C43)</f>
        <v>1328.92</v>
      </c>
      <c r="D14" s="4" t="n">
        <f aca="false">SUM(January:December!D43:D43)</f>
        <v>25</v>
      </c>
      <c r="E14" s="4" t="n">
        <f aca="false">C14-D14</f>
        <v>1303.92</v>
      </c>
      <c r="F14" s="4" t="n">
        <f aca="false">D14/D24*100</f>
        <v>0.206019765701137</v>
      </c>
      <c r="G14" s="4" t="n">
        <f aca="false">D14/C24*100</f>
        <v>0.0564365246893768</v>
      </c>
      <c r="I14" s="0" t="s">
        <v>0</v>
      </c>
      <c r="J14" s="0" t="n">
        <f aca="false">J10+J11+J12</f>
        <v>44297.554</v>
      </c>
      <c r="K14" s="4"/>
    </row>
    <row r="15" customFormat="false" ht="12.8" hidden="false" customHeight="false" outlineLevel="0" collapsed="false">
      <c r="A15" s="0" t="s">
        <v>60</v>
      </c>
      <c r="B15" s="4" t="n">
        <v>0.015</v>
      </c>
      <c r="C15" s="4" t="n">
        <f aca="false">SUM(January:December!C44:C44)</f>
        <v>664.45</v>
      </c>
      <c r="D15" s="4" t="n">
        <f aca="false">SUM(January:December!D44:D44)</f>
        <v>100</v>
      </c>
      <c r="E15" s="4" t="n">
        <f aca="false">C15-D15</f>
        <v>564.45</v>
      </c>
      <c r="F15" s="4" t="n">
        <f aca="false">D15/D24*100</f>
        <v>0.824079062804549</v>
      </c>
      <c r="G15" s="4" t="n">
        <f aca="false">D15/C24*100</f>
        <v>0.225746098757507</v>
      </c>
    </row>
    <row r="16" customFormat="false" ht="12.8" hidden="false" customHeight="false" outlineLevel="0" collapsed="false">
      <c r="A16" s="0" t="s">
        <v>5</v>
      </c>
      <c r="B16" s="4" t="n">
        <v>0.1</v>
      </c>
      <c r="C16" s="4" t="n">
        <f aca="false">SUM(January:December!C45:C45)</f>
        <v>4429.79</v>
      </c>
      <c r="D16" s="4" t="n">
        <f aca="false">SUM(January:December!D45:D45)</f>
        <v>70</v>
      </c>
      <c r="E16" s="4" t="n">
        <f aca="false">C16-D16</f>
        <v>4359.79</v>
      </c>
      <c r="F16" s="4" t="n">
        <f aca="false">D16/D24*100</f>
        <v>0.576855343963184</v>
      </c>
      <c r="G16" s="4" t="n">
        <f aca="false">D16/C24*100</f>
        <v>0.158022269130255</v>
      </c>
    </row>
    <row r="17" customFormat="false" ht="12.8" hidden="false" customHeight="false" outlineLevel="0" collapsed="false">
      <c r="A17" s="0" t="s">
        <v>8</v>
      </c>
      <c r="B17" s="4" t="n">
        <v>0.2</v>
      </c>
      <c r="C17" s="4" t="n">
        <f aca="false">SUM(January:December!C46:C46)</f>
        <v>8859.516</v>
      </c>
      <c r="D17" s="4" t="n">
        <f aca="false">SUM(January:December!D46:D46)</f>
        <v>150</v>
      </c>
      <c r="E17" s="4" t="n">
        <f aca="false">C17-D17</f>
        <v>8709.516</v>
      </c>
      <c r="F17" s="4" t="n">
        <f aca="false">D17/D24*100</f>
        <v>1.23611859420682</v>
      </c>
      <c r="G17" s="4" t="n">
        <f aca="false">D17/C24*100</f>
        <v>0.33861914813626</v>
      </c>
    </row>
    <row r="18" customFormat="false" ht="12.8" hidden="false" customHeight="false" outlineLevel="0" collapsed="false">
      <c r="A18" s="0" t="s">
        <v>6</v>
      </c>
      <c r="B18" s="4" t="n">
        <v>0</v>
      </c>
      <c r="C18" s="4" t="n">
        <f aca="false">SUM(January:December!C47:C47)</f>
        <v>0</v>
      </c>
      <c r="D18" s="4" t="n">
        <f aca="false">SUM(January:October!D47:D47)</f>
        <v>25</v>
      </c>
      <c r="E18" s="4" t="n">
        <f aca="false">C18-D18</f>
        <v>-25</v>
      </c>
      <c r="F18" s="4" t="n">
        <f aca="false">D18/D24*100</f>
        <v>0.206019765701137</v>
      </c>
      <c r="G18" s="4" t="n">
        <f aca="false">D18/C24*100</f>
        <v>0.0564365246893768</v>
      </c>
    </row>
    <row r="19" customFormat="false" ht="12.8" hidden="false" customHeight="false" outlineLevel="0" collapsed="false">
      <c r="A19" s="0" t="s">
        <v>68</v>
      </c>
      <c r="B19" s="4" t="n">
        <v>0.1</v>
      </c>
      <c r="C19" s="4" t="n">
        <f aca="false">SUM(January:December!C48:C48)</f>
        <v>4429.758</v>
      </c>
      <c r="D19" s="4" t="n">
        <f aca="false">SUM(January:December!D48:D48)</f>
        <v>4429.758</v>
      </c>
      <c r="E19" s="4" t="n">
        <v>0</v>
      </c>
      <c r="F19" s="4" t="n">
        <f aca="false">D19/D24*100</f>
        <v>36.5047082109095</v>
      </c>
      <c r="G19" s="4" t="n">
        <f aca="false">D19/C24*100</f>
        <v>10.0000058693986</v>
      </c>
    </row>
    <row r="20" customFormat="false" ht="12.8" hidden="false" customHeight="false" outlineLevel="0" collapsed="false">
      <c r="A20" s="0" t="s">
        <v>62</v>
      </c>
      <c r="B20" s="4" t="n">
        <f aca="false">6000/(B1-E2-E3)</f>
        <v>0.12</v>
      </c>
      <c r="C20" s="4" t="n">
        <f aca="false">SUM(January:December!C49:C49)</f>
        <v>6000</v>
      </c>
      <c r="D20" s="4" t="n">
        <f aca="false">SUM(January:December!D49:D49)</f>
        <v>6000</v>
      </c>
      <c r="E20" s="4" t="n">
        <v>0</v>
      </c>
      <c r="F20" s="4" t="n">
        <f aca="false">D20/D24*100</f>
        <v>49.4447437682729</v>
      </c>
      <c r="G20" s="4" t="n">
        <f aca="false">D20/C24*100</f>
        <v>13.5447659254504</v>
      </c>
    </row>
    <row r="21" customFormat="false" ht="12.8" hidden="false" customHeight="false" outlineLevel="0" collapsed="false">
      <c r="A21" s="0" t="s">
        <v>63</v>
      </c>
      <c r="B21" s="4" t="n">
        <v>0</v>
      </c>
      <c r="C21" s="4" t="n">
        <f aca="false">SUM(January:December!C50:C50)</f>
        <v>0</v>
      </c>
      <c r="D21" s="4" t="n">
        <f aca="false">SUM(January:December!D50:D50)</f>
        <v>0</v>
      </c>
      <c r="E21" s="4" t="n">
        <f aca="false">D21-C21</f>
        <v>0</v>
      </c>
      <c r="F21" s="4" t="n">
        <f aca="false">D21/D24*100</f>
        <v>0</v>
      </c>
      <c r="G21" s="4" t="n">
        <f aca="false">D21/C24*100</f>
        <v>0</v>
      </c>
    </row>
    <row r="22" customFormat="false" ht="12.8" hidden="false" customHeight="false" outlineLevel="0" collapsed="false">
      <c r="A22" s="0" t="s">
        <v>64</v>
      </c>
      <c r="B22" s="4" t="n">
        <f aca="false">1-SUM(B10:B21)</f>
        <v>0.075</v>
      </c>
      <c r="C22" s="4" t="n">
        <f aca="false">SUM(January:December!C51:C51)</f>
        <v>2638.01</v>
      </c>
      <c r="D22" s="4"/>
      <c r="E22" s="4"/>
      <c r="F22" s="4"/>
      <c r="G22" s="4"/>
    </row>
    <row r="24" customFormat="false" ht="12.8" hidden="false" customHeight="false" outlineLevel="0" collapsed="false">
      <c r="A24" s="0" t="s">
        <v>0</v>
      </c>
      <c r="B24" s="4" t="n">
        <f aca="false">SUM(B10:B20)</f>
        <v>0.925</v>
      </c>
      <c r="C24" s="4" t="n">
        <f aca="false">SUM(C10:C22)</f>
        <v>44297.554</v>
      </c>
      <c r="D24" s="4" t="n">
        <f aca="false">SUM(D10:D21)</f>
        <v>12134.758</v>
      </c>
      <c r="E24" s="4" t="n">
        <f aca="false">C24-D24</f>
        <v>32162.796</v>
      </c>
      <c r="F24" s="4" t="n">
        <f aca="false">SUM(F10:F20)</f>
        <v>100</v>
      </c>
      <c r="G24" s="4" t="n">
        <f aca="false">SUM(G9:G19)</f>
        <v>15.4651608980487</v>
      </c>
    </row>
    <row r="42" customFormat="false" ht="12.8" hidden="false" customHeight="false" outlineLevel="0" collapsed="false">
      <c r="B42" s="1"/>
    </row>
  </sheetData>
  <conditionalFormatting sqref="E10:E20 E22 E24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47" activeCellId="0" sqref="D47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J2" s="1"/>
      <c r="M2" s="1"/>
      <c r="P2" s="1"/>
      <c r="U2" s="1"/>
      <c r="Y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P3" s="1"/>
      <c r="U3" s="1"/>
      <c r="Z3" s="1"/>
      <c r="AE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Z4" s="1"/>
      <c r="AE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U5" s="1"/>
      <c r="Z5" s="1"/>
      <c r="AE5" s="1"/>
    </row>
    <row r="6" customFormat="false" ht="12.8" hidden="false" customHeight="false" outlineLevel="0" collapsed="false">
      <c r="A6" s="0" t="s">
        <v>5</v>
      </c>
      <c r="B6" s="0" t="n">
        <f aca="false">SUM(R2:R12)</f>
        <v>0</v>
      </c>
      <c r="C6" s="0" t="s">
        <v>35</v>
      </c>
      <c r="D6" s="1"/>
      <c r="G6" s="1"/>
      <c r="J6" s="1"/>
      <c r="M6" s="1"/>
      <c r="P6" s="1"/>
      <c r="U6" s="1"/>
      <c r="Z6" s="1"/>
      <c r="AE6" s="1"/>
    </row>
    <row r="7" customFormat="false" ht="12.8" hidden="false" customHeight="false" outlineLevel="0" collapsed="false">
      <c r="A7" s="0" t="s">
        <v>6</v>
      </c>
      <c r="B7" s="0" t="n">
        <f aca="false">SUM(W2:W11)</f>
        <v>0</v>
      </c>
      <c r="C7" s="0" t="s">
        <v>36</v>
      </c>
      <c r="D7" s="1"/>
      <c r="G7" s="1"/>
      <c r="J7" s="1"/>
      <c r="M7" s="1"/>
      <c r="P7" s="1"/>
      <c r="U7" s="1"/>
      <c r="Z7" s="1"/>
      <c r="AE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U8" s="1"/>
      <c r="Z8" s="1"/>
      <c r="AE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P9" s="1"/>
      <c r="U9" s="1"/>
      <c r="Z9" s="1"/>
      <c r="AD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AC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</row>
    <row r="14" customFormat="false" ht="12.8" hidden="false" customHeight="false" outlineLevel="0" collapsed="false">
      <c r="G14" s="1"/>
    </row>
    <row r="15" customFormat="false" ht="12.8" hidden="false" customHeight="false" outlineLevel="0" collapsed="false">
      <c r="G15" s="1"/>
    </row>
    <row r="16" customFormat="false" ht="12.8" hidden="false" customHeight="false" outlineLevel="0" collapsed="false">
      <c r="G16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28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3835.62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575.34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3260.28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0" t="n">
        <f aca="false">ROUND(B39*B35,2)</f>
        <v>749.86</v>
      </c>
      <c r="D39" s="0" t="n">
        <f aca="false">E2+E7</f>
        <v>0</v>
      </c>
      <c r="E39" s="5" t="n">
        <f aca="false">C39-D39</f>
        <v>749.86</v>
      </c>
      <c r="F39" s="6" t="n">
        <f aca="false">D39/D53*100</f>
        <v>0</v>
      </c>
      <c r="G39" s="6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0" t="n">
        <f aca="false">ROUND(B40*B35,2)</f>
        <v>97.81</v>
      </c>
      <c r="D40" s="0" t="n">
        <f aca="false">E3+E4+E5</f>
        <v>0</v>
      </c>
      <c r="E40" s="5" t="n">
        <f aca="false">C40-D40</f>
        <v>97.81</v>
      </c>
      <c r="F40" s="6" t="n">
        <f aca="false">D40/D53*100</f>
        <v>0</v>
      </c>
      <c r="G40" s="6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0" t="n">
        <f aca="false">ROUND(B41*B35,2)</f>
        <v>65.21</v>
      </c>
      <c r="D41" s="0" t="n">
        <f aca="false">B8</f>
        <v>0</v>
      </c>
      <c r="E41" s="5" t="n">
        <f aca="false">C41-D41</f>
        <v>65.21</v>
      </c>
      <c r="F41" s="6" t="n">
        <f aca="false">D41/D53*100</f>
        <v>0</v>
      </c>
      <c r="G41" s="6" t="n">
        <f aca="false">C41/C53*100</f>
        <v>2.0001386386543</v>
      </c>
      <c r="I41" s="0" t="s">
        <v>58</v>
      </c>
      <c r="J41" s="4" t="n">
        <f aca="false">SUM(D48:D50,E53)</f>
        <v>3260.274</v>
      </c>
      <c r="K41" s="4" t="n">
        <f aca="false">J41/B35</f>
        <v>0.999998159667268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0" t="n">
        <f aca="false">ROUND(B42*B35,2)</f>
        <v>260.82</v>
      </c>
      <c r="D42" s="0" t="n">
        <f aca="false">B3</f>
        <v>0</v>
      </c>
      <c r="E42" s="5" t="n">
        <f aca="false">C42-D42</f>
        <v>260.82</v>
      </c>
      <c r="F42" s="6" t="n">
        <f aca="false">D42/D53*100</f>
        <v>0</v>
      </c>
      <c r="G42" s="6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0" t="n">
        <f aca="false">ROUND(B43*B35,2)</f>
        <v>97.81</v>
      </c>
      <c r="D43" s="0" t="n">
        <f aca="false">B4</f>
        <v>0</v>
      </c>
      <c r="E43" s="5" t="n">
        <f aca="false">C43-D43</f>
        <v>97.81</v>
      </c>
      <c r="F43" s="6" t="n">
        <f aca="false">D43/D53*100</f>
        <v>0</v>
      </c>
      <c r="G43" s="6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0" t="n">
        <f aca="false">ROUND(B44*B35,2)</f>
        <v>48.9</v>
      </c>
      <c r="D44" s="0" t="n">
        <f aca="false">E6</f>
        <v>0</v>
      </c>
      <c r="E44" s="5" t="n">
        <f aca="false">C44-D44</f>
        <v>48.9</v>
      </c>
      <c r="F44" s="6" t="n">
        <f aca="false">D44/D53*100</f>
        <v>0</v>
      </c>
      <c r="G44" s="6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0" t="n">
        <f aca="false">ROUND(B45*B35,2)</f>
        <v>326.03</v>
      </c>
      <c r="D45" s="0" t="n">
        <f aca="false">B6+B5</f>
        <v>0</v>
      </c>
      <c r="E45" s="5" t="n">
        <f aca="false">C45-D45</f>
        <v>326.03</v>
      </c>
      <c r="F45" s="6" t="n">
        <f aca="false">D45/D53*100</f>
        <v>0</v>
      </c>
      <c r="G45" s="6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0" t="n">
        <f aca="false">B35*B46</f>
        <v>652.056</v>
      </c>
      <c r="D46" s="0" t="n">
        <f aca="false">B9</f>
        <v>0</v>
      </c>
      <c r="E46" s="5" t="n">
        <f aca="false">C46-D46</f>
        <v>652.056</v>
      </c>
      <c r="F46" s="6" t="n">
        <f aca="false">D46/D53*100</f>
        <v>0</v>
      </c>
      <c r="G46" s="6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0" t="n">
        <f aca="false">ROUND(B47*B35,2)</f>
        <v>0</v>
      </c>
      <c r="D47" s="0" t="n">
        <f aca="false">B7</f>
        <v>0</v>
      </c>
      <c r="E47" s="5" t="n">
        <f aca="false">C47-D47</f>
        <v>0</v>
      </c>
      <c r="F47" s="6" t="n">
        <f aca="false">D47/D53*100</f>
        <v>0</v>
      </c>
      <c r="G47" s="6" t="n">
        <f aca="false">D47/C53*100</f>
        <v>0</v>
      </c>
    </row>
    <row r="48" customFormat="false" ht="12.8" hidden="false" customHeight="false" outlineLevel="0" collapsed="false">
      <c r="A48" s="0" t="s">
        <v>61</v>
      </c>
      <c r="B48" s="4" t="n">
        <v>0.1</v>
      </c>
      <c r="C48" s="0" t="n">
        <f aca="false">B48*B35</f>
        <v>326.028</v>
      </c>
      <c r="D48" s="0" t="n">
        <f aca="false">C48</f>
        <v>326.028</v>
      </c>
      <c r="E48" s="5" t="n">
        <v>0</v>
      </c>
      <c r="F48" s="6" t="n">
        <f aca="false">D48/D53*100</f>
        <v>39.4693642346264</v>
      </c>
      <c r="G48" s="6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0.153361061013165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60.5306357653736</v>
      </c>
      <c r="G49" s="4" t="n">
        <f aca="false">12</f>
        <v>12</v>
      </c>
    </row>
    <row r="50" customFormat="false" ht="12.8" hidden="false" customHeight="false" outlineLevel="0" collapsed="false">
      <c r="A50" s="0" t="s">
        <v>63</v>
      </c>
      <c r="B50" s="4" t="n">
        <f aca="false">B11/B35</f>
        <v>0</v>
      </c>
      <c r="C50" s="0" t="n">
        <f aca="false">ROUND(B50*B35,2)</f>
        <v>0</v>
      </c>
      <c r="D50" s="0" t="n">
        <f aca="false">C50</f>
        <v>0</v>
      </c>
      <c r="E50" s="5" t="n">
        <f aca="false">D50-C50</f>
        <v>0</v>
      </c>
      <c r="F50" s="6" t="n">
        <f aca="false">100-SUM(F39:F48)</f>
        <v>60.5306357653736</v>
      </c>
      <c r="G50" s="6" t="n">
        <f aca="false">100-SUM(G39:G48)</f>
        <v>87.9998613613457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0.0416389389868355</v>
      </c>
      <c r="C51" s="0" t="n">
        <f aca="false">ROUND(B51*B35,2)</f>
        <v>135.75</v>
      </c>
    </row>
    <row r="53" customFormat="false" ht="12.8" hidden="false" customHeight="false" outlineLevel="0" collapsed="false">
      <c r="A53" s="0" t="s">
        <v>0</v>
      </c>
      <c r="B53" s="0" t="n">
        <f aca="false">SUM(B39:B50)</f>
        <v>0.958361061013165</v>
      </c>
      <c r="C53" s="0" t="n">
        <f aca="false">SUM(C39:C51)</f>
        <v>3260.274</v>
      </c>
      <c r="D53" s="0" t="n">
        <f aca="false">SUM(D39:D49)</f>
        <v>826.028</v>
      </c>
      <c r="E53" s="5" t="n">
        <f aca="false">C53-D53</f>
        <v>2434.246</v>
      </c>
      <c r="F53" s="4" t="n">
        <f aca="false">SUM(F39:F49)</f>
        <v>100</v>
      </c>
      <c r="G53" s="4" t="n">
        <f aca="false">SUM(G39:G49)</f>
        <v>24.0001386386543</v>
      </c>
    </row>
  </sheetData>
  <conditionalFormatting sqref="E53 E39:E50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31" activeCellId="0" sqref="B3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4" min="4" style="0" width="19.84"/>
    <col collapsed="false" customWidth="true" hidden="false" outlineLevel="0" max="6" min="6" style="0" width="14.88"/>
    <col collapsed="false" customWidth="true" hidden="false" outlineLevel="0" max="9" min="9" style="0" width="14.16"/>
    <col collapsed="false" customWidth="true" hidden="false" outlineLevel="0" max="15" min="15" style="0" width="13.97"/>
    <col collapsed="false" customWidth="true" hidden="false" outlineLevel="0" max="17" min="17" style="0" width="13.43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J2" s="1"/>
      <c r="M2" s="1"/>
      <c r="P2" s="1"/>
      <c r="U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U3" s="1"/>
      <c r="Z3" s="1"/>
      <c r="AE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Z4" s="1"/>
      <c r="AE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U5" s="1"/>
      <c r="Z5" s="1"/>
      <c r="AD5" s="1"/>
    </row>
    <row r="6" customFormat="false" ht="12.8" hidden="false" customHeight="false" outlineLevel="0" collapsed="false">
      <c r="A6" s="0" t="s">
        <v>5</v>
      </c>
      <c r="B6" s="0" t="n">
        <f aca="false">SUM(R2:R11)</f>
        <v>0</v>
      </c>
      <c r="C6" s="0" t="s">
        <v>35</v>
      </c>
      <c r="D6" s="1"/>
      <c r="G6" s="1"/>
      <c r="J6" s="1"/>
      <c r="M6" s="1"/>
      <c r="P6" s="1"/>
      <c r="U6" s="1"/>
      <c r="Y6" s="1"/>
      <c r="AC6" s="1"/>
    </row>
    <row r="7" customFormat="false" ht="12.8" hidden="false" customHeight="false" outlineLevel="0" collapsed="false">
      <c r="A7" s="0" t="s">
        <v>6</v>
      </c>
      <c r="B7" s="0" t="n">
        <f aca="false">SUM(V2:V11)</f>
        <v>0</v>
      </c>
      <c r="C7" s="0" t="s">
        <v>36</v>
      </c>
      <c r="D7" s="1"/>
      <c r="G7" s="1"/>
      <c r="J7" s="1"/>
      <c r="M7" s="1"/>
      <c r="P7" s="1"/>
      <c r="U7" s="1"/>
      <c r="Y7" s="1"/>
      <c r="AC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T8" s="1"/>
      <c r="X8" s="1"/>
      <c r="AB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P9" s="1"/>
      <c r="T9" s="1"/>
      <c r="X9" s="1"/>
      <c r="AB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AB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</row>
    <row r="14" customFormat="false" ht="12.8" hidden="false" customHeight="false" outlineLevel="0" collapsed="false">
      <c r="G14" s="1"/>
    </row>
    <row r="15" customFormat="false" ht="12.8" hidden="false" customHeight="false" outlineLevel="0" collapsed="false">
      <c r="G15" s="1"/>
    </row>
    <row r="16" customFormat="false" ht="12.8" hidden="false" customHeight="false" outlineLevel="0" collapsed="false">
      <c r="G16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31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4246.58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636.99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3609.59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830.21</v>
      </c>
      <c r="D39" s="4" t="n">
        <f aca="false">E2+E7</f>
        <v>0</v>
      </c>
      <c r="E39" s="4" t="n">
        <f aca="false">C39-D39</f>
        <v>830.21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108.29</v>
      </c>
      <c r="D40" s="4" t="n">
        <f aca="false">E3+E4+E5</f>
        <v>0</v>
      </c>
      <c r="E40" s="4" t="n">
        <f aca="false">C40-D40</f>
        <v>108.29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72.19</v>
      </c>
      <c r="D41" s="4" t="n">
        <f aca="false">B8</f>
        <v>0</v>
      </c>
      <c r="E41" s="4" t="n">
        <f aca="false">C41-D41</f>
        <v>72.19</v>
      </c>
      <c r="F41" s="4" t="n">
        <f aca="false">D41/D53*100</f>
        <v>0</v>
      </c>
      <c r="G41" s="4" t="n">
        <f aca="false">C41/C53*100</f>
        <v>1.99994625438796</v>
      </c>
      <c r="I41" s="0" t="s">
        <v>58</v>
      </c>
      <c r="J41" s="4" t="n">
        <f aca="false">SUM(D48:D50,E53)</f>
        <v>3609.597</v>
      </c>
      <c r="K41" s="4" t="n">
        <f aca="false">J41/B35</f>
        <v>1.00000193927842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288.77</v>
      </c>
      <c r="D42" s="4" t="n">
        <f aca="false">B3</f>
        <v>0</v>
      </c>
      <c r="E42" s="4" t="n">
        <f aca="false">C42-D42</f>
        <v>288.77</v>
      </c>
      <c r="F42" s="4" t="n">
        <f aca="false">D42/D53*100</f>
        <v>0</v>
      </c>
      <c r="G42" s="4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108.29</v>
      </c>
      <c r="D43" s="4" t="n">
        <f aca="false">B4</f>
        <v>0</v>
      </c>
      <c r="E43" s="4" t="n">
        <f aca="false">C43-D43</f>
        <v>108.29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54.14</v>
      </c>
      <c r="D44" s="4" t="n">
        <f aca="false">E6</f>
        <v>0</v>
      </c>
      <c r="E44" s="4" t="n">
        <f aca="false">C44-D44</f>
        <v>54.14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360.96</v>
      </c>
      <c r="D45" s="4" t="n">
        <f aca="false">B6+B5</f>
        <v>0</v>
      </c>
      <c r="E45" s="4" t="n">
        <f aca="false">C45-D45</f>
        <v>360.96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721.918</v>
      </c>
      <c r="D46" s="4" t="n">
        <f aca="false">B9</f>
        <v>0</v>
      </c>
      <c r="E46" s="4" t="n">
        <f aca="false">C46-D46</f>
        <v>721.918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360.959</v>
      </c>
      <c r="D48" s="4" t="n">
        <f aca="false">C48</f>
        <v>360.959</v>
      </c>
      <c r="E48" s="4" t="n">
        <f aca="false">C48-D48</f>
        <v>0</v>
      </c>
      <c r="F48" s="4" t="n">
        <f aca="false">D48/D53*100</f>
        <v>41.9252252430139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0.13851988730022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58.0747747569861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B11/B35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0.0564801126997803</v>
      </c>
      <c r="C51" s="4" t="n">
        <f aca="false">ROUND(B51*B35,2)</f>
        <v>203.87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0.94351988730022</v>
      </c>
      <c r="C53" s="4" t="n">
        <f aca="false">SUM(C39:C51)</f>
        <v>3609.597</v>
      </c>
      <c r="D53" s="4" t="n">
        <f aca="false">SUM(D39:D49)</f>
        <v>860.959</v>
      </c>
      <c r="E53" s="4" t="n">
        <f aca="false">C53-D53</f>
        <v>2748.638</v>
      </c>
      <c r="F53" s="4" t="n">
        <f aca="false">SUM(F39:F49)</f>
        <v>100</v>
      </c>
      <c r="G53" s="4" t="n">
        <f aca="false">SUM(G39:G49)</f>
        <v>23.999946254388</v>
      </c>
    </row>
  </sheetData>
  <conditionalFormatting sqref="E53 E39:E50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G2" activeCellId="0" sqref="AG2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9.84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J2" s="1"/>
      <c r="M2" s="1"/>
      <c r="P2" s="1"/>
      <c r="U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P3" s="1"/>
      <c r="U3" s="1"/>
      <c r="Z3" s="1"/>
      <c r="AD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Y4" s="1"/>
      <c r="AC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U5" s="1"/>
      <c r="Y5" s="1"/>
      <c r="AC5" s="1"/>
    </row>
    <row r="6" customFormat="false" ht="12.8" hidden="false" customHeight="false" outlineLevel="0" collapsed="false">
      <c r="A6" s="0" t="s">
        <v>5</v>
      </c>
      <c r="B6" s="0" t="n">
        <f aca="false">SUM(R2:R11)</f>
        <v>0</v>
      </c>
      <c r="C6" s="0" t="s">
        <v>35</v>
      </c>
      <c r="D6" s="1"/>
      <c r="G6" s="1"/>
      <c r="J6" s="1"/>
      <c r="M6" s="1"/>
      <c r="P6" s="1"/>
      <c r="U6" s="1"/>
      <c r="Y6" s="1"/>
      <c r="AC6" s="1"/>
    </row>
    <row r="7" customFormat="false" ht="12.8" hidden="false" customHeight="false" outlineLevel="0" collapsed="false">
      <c r="A7" s="0" t="s">
        <v>6</v>
      </c>
      <c r="B7" s="0" t="n">
        <f aca="false">SUM(V2:V11)</f>
        <v>0</v>
      </c>
      <c r="C7" s="0" t="s">
        <v>36</v>
      </c>
      <c r="D7" s="1"/>
      <c r="G7" s="1"/>
      <c r="J7" s="1"/>
      <c r="M7" s="1"/>
      <c r="P7" s="1"/>
      <c r="U7" s="1"/>
      <c r="Y7" s="1"/>
      <c r="AC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U8" s="1"/>
      <c r="Y8" s="1"/>
      <c r="AC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P9" s="1"/>
      <c r="U9" s="1"/>
      <c r="Y9" s="1"/>
      <c r="AC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AB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</row>
    <row r="14" customFormat="false" ht="12.8" hidden="false" customHeight="false" outlineLevel="0" collapsed="false">
      <c r="G14" s="1"/>
    </row>
    <row r="15" customFormat="false" ht="12.8" hidden="false" customHeight="false" outlineLevel="0" collapsed="false">
      <c r="G15" s="1"/>
    </row>
    <row r="16" customFormat="false" ht="12.8" hidden="false" customHeight="false" outlineLevel="0" collapsed="false">
      <c r="G16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30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4109.59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616.44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3493.15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803.42</v>
      </c>
      <c r="D39" s="4" t="n">
        <f aca="false">E2+E7</f>
        <v>0</v>
      </c>
      <c r="E39" s="4" t="n">
        <f aca="false">C39-D39</f>
        <v>803.42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104.79</v>
      </c>
      <c r="D40" s="4" t="n">
        <f aca="false">E3+E4+E5</f>
        <v>0</v>
      </c>
      <c r="E40" s="4" t="n">
        <f aca="false">C40-D40</f>
        <v>104.79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69.86</v>
      </c>
      <c r="D41" s="4" t="n">
        <f aca="false">B8</f>
        <v>0</v>
      </c>
      <c r="E41" s="4" t="n">
        <f aca="false">C41-D41</f>
        <v>69.86</v>
      </c>
      <c r="F41" s="4" t="n">
        <f aca="false">D41/D53*100</f>
        <v>0</v>
      </c>
      <c r="G41" s="4" t="n">
        <f aca="false">C41/C53*100</f>
        <v>1.99992270553529</v>
      </c>
      <c r="I41" s="0" t="s">
        <v>58</v>
      </c>
      <c r="J41" s="4" t="n">
        <f aca="false">SUM(D48:D50,E53)</f>
        <v>3493.135</v>
      </c>
      <c r="K41" s="4" t="n">
        <f aca="false">J41/B35</f>
        <v>0.999995705881511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279.45</v>
      </c>
      <c r="D42" s="4" t="n">
        <f aca="false">B3</f>
        <v>0</v>
      </c>
      <c r="E42" s="4" t="n">
        <f aca="false">C42-D42</f>
        <v>279.45</v>
      </c>
      <c r="F42" s="4" t="n">
        <f aca="false">D42/D53*100</f>
        <v>0</v>
      </c>
      <c r="G42" s="4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104.79</v>
      </c>
      <c r="D43" s="4" t="n">
        <f aca="false">B4</f>
        <v>0</v>
      </c>
      <c r="E43" s="4" t="n">
        <f aca="false">C43-D43</f>
        <v>104.79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52.4</v>
      </c>
      <c r="D44" s="4" t="n">
        <f aca="false">E6</f>
        <v>0</v>
      </c>
      <c r="E44" s="4" t="n">
        <f aca="false">C44-D44</f>
        <v>52.4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349.32</v>
      </c>
      <c r="D45" s="4" t="n">
        <f aca="false">B6+B5</f>
        <v>0</v>
      </c>
      <c r="E45" s="4" t="n">
        <f aca="false">C45-D45</f>
        <v>349.32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698.63</v>
      </c>
      <c r="D46" s="4" t="n">
        <f aca="false">B9</f>
        <v>0</v>
      </c>
      <c r="E46" s="4" t="n">
        <f aca="false">C46-D46</f>
        <v>698.63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349.315</v>
      </c>
      <c r="D48" s="4" t="n">
        <f aca="false">C48</f>
        <v>349.315</v>
      </c>
      <c r="E48" s="4" t="n">
        <f aca="false">C48-D48</f>
        <v>0</v>
      </c>
      <c r="F48" s="4" t="n">
        <f aca="false">D48/D53*100</f>
        <v>41.1290275104055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0.143137282968095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58.8709724895945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B11/B35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0.0518627170319053</v>
      </c>
      <c r="C51" s="4" t="n">
        <f aca="false">ROUND(B51*B35,2)</f>
        <v>181.16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0.948137282968095</v>
      </c>
      <c r="C53" s="4" t="n">
        <f aca="false">SUM(C39:C51)</f>
        <v>3493.135</v>
      </c>
      <c r="D53" s="4" t="n">
        <f aca="false">SUM(D39:D49)</f>
        <v>849.315</v>
      </c>
      <c r="E53" s="4" t="n">
        <f aca="false">C53-D53</f>
        <v>2643.82</v>
      </c>
      <c r="F53" s="4" t="n">
        <f aca="false">SUM(F39:F49)</f>
        <v>100</v>
      </c>
      <c r="G53" s="4" t="n">
        <f aca="false">SUM(G39:G49)</f>
        <v>23.9999227055353</v>
      </c>
    </row>
  </sheetData>
  <conditionalFormatting sqref="E53 E39:E50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70703125" defaultRowHeight="12.8" zeroHeight="false" outlineLevelRow="0" outlineLevelCol="0"/>
  <cols>
    <col collapsed="false" customWidth="true" hidden="false" outlineLevel="0" max="4" min="4" style="0" width="13.36"/>
    <col collapsed="false" customWidth="true" hidden="false" outlineLevel="0" max="22" min="22" style="0" width="13.52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J2" s="1"/>
      <c r="M2" s="1"/>
      <c r="P2" s="1"/>
      <c r="U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P3" s="1"/>
      <c r="U3" s="1"/>
      <c r="Z3" s="1"/>
      <c r="AD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Z4" s="1"/>
      <c r="AD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U5" s="1"/>
      <c r="Z5" s="1"/>
      <c r="AD5" s="1"/>
    </row>
    <row r="6" customFormat="false" ht="12.8" hidden="false" customHeight="false" outlineLevel="0" collapsed="false">
      <c r="A6" s="0" t="s">
        <v>5</v>
      </c>
      <c r="B6" s="0" t="n">
        <f aca="false">SUM(R2:R11)</f>
        <v>0</v>
      </c>
      <c r="C6" s="0" t="s">
        <v>35</v>
      </c>
      <c r="D6" s="1"/>
      <c r="G6" s="1"/>
      <c r="J6" s="1"/>
      <c r="M6" s="1"/>
      <c r="P6" s="1"/>
      <c r="U6" s="1"/>
      <c r="Z6" s="1"/>
      <c r="AD6" s="1"/>
    </row>
    <row r="7" customFormat="false" ht="12.8" hidden="false" customHeight="false" outlineLevel="0" collapsed="false">
      <c r="A7" s="0" t="s">
        <v>6</v>
      </c>
      <c r="B7" s="0" t="n">
        <f aca="false">SUM(V2:V11)</f>
        <v>0</v>
      </c>
      <c r="C7" s="0" t="s">
        <v>36</v>
      </c>
      <c r="D7" s="1"/>
      <c r="G7" s="1"/>
      <c r="J7" s="1"/>
      <c r="M7" s="1"/>
      <c r="P7" s="1"/>
      <c r="U7" s="1"/>
      <c r="Y7" s="1"/>
      <c r="AC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U8" s="1"/>
      <c r="Y8" s="1"/>
      <c r="AC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P9" s="1"/>
      <c r="U9" s="1"/>
      <c r="Y9" s="1"/>
      <c r="AC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AB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</row>
    <row r="14" customFormat="false" ht="12.8" hidden="false" customHeight="false" outlineLevel="0" collapsed="false">
      <c r="G14" s="1"/>
    </row>
    <row r="15" customFormat="false" ht="12.8" hidden="false" customHeight="false" outlineLevel="0" collapsed="false">
      <c r="G15" s="1"/>
    </row>
    <row r="16" customFormat="false" ht="12.8" hidden="false" customHeight="false" outlineLevel="0" collapsed="false">
      <c r="G16" s="1"/>
    </row>
    <row r="30" customFormat="false" ht="12.8" hidden="false" customHeight="false" outlineLevel="0" collapsed="false">
      <c r="A30" s="0" t="s">
        <v>39</v>
      </c>
      <c r="B30" s="0" t="n">
        <v>74900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31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6361.37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954.21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5407.16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1243.65</v>
      </c>
      <c r="D39" s="4" t="n">
        <f aca="false">E2+E7</f>
        <v>0</v>
      </c>
      <c r="E39" s="4" t="n">
        <f aca="false">C39-D39</f>
        <v>1243.65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162.21</v>
      </c>
      <c r="D40" s="4" t="n">
        <f aca="false">E3+E4+E5</f>
        <v>0</v>
      </c>
      <c r="E40" s="4" t="n">
        <f aca="false">C40-D40</f>
        <v>162.21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108.14</v>
      </c>
      <c r="D41" s="4" t="n">
        <f aca="false">B8</f>
        <v>0</v>
      </c>
      <c r="E41" s="4" t="n">
        <f aca="false">C41-D41</f>
        <v>108.14</v>
      </c>
      <c r="F41" s="4" t="n">
        <f aca="false">D41/D53*100</f>
        <v>0</v>
      </c>
      <c r="G41" s="4" t="n">
        <f aca="false">C41/C53*100</f>
        <v>1.99994155894834</v>
      </c>
      <c r="I41" s="0" t="s">
        <v>58</v>
      </c>
      <c r="J41" s="4" t="n">
        <f aca="false">SUM(D48:D50,E53)</f>
        <v>5407.158</v>
      </c>
      <c r="K41" s="4" t="n">
        <f aca="false">J41/B35</f>
        <v>0.999999630120063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432.57</v>
      </c>
      <c r="D42" s="4" t="n">
        <f aca="false">B3</f>
        <v>0</v>
      </c>
      <c r="E42" s="4" t="n">
        <f aca="false">C42-D42</f>
        <v>432.57</v>
      </c>
      <c r="F42" s="4" t="n">
        <f aca="false">D42/D53*100</f>
        <v>0</v>
      </c>
      <c r="G42" s="4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162.21</v>
      </c>
      <c r="D43" s="4" t="n">
        <f aca="false">B4</f>
        <v>0</v>
      </c>
      <c r="E43" s="4" t="n">
        <f aca="false">C43-D43</f>
        <v>162.21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81.11</v>
      </c>
      <c r="D44" s="4" t="n">
        <f aca="false">E6</f>
        <v>0</v>
      </c>
      <c r="E44" s="4" t="n">
        <f aca="false">C44-D44</f>
        <v>81.11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540.72</v>
      </c>
      <c r="D45" s="4" t="n">
        <f aca="false">B6+B5</f>
        <v>0</v>
      </c>
      <c r="E45" s="4" t="n">
        <f aca="false">C45-D45</f>
        <v>540.72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1081.432</v>
      </c>
      <c r="D46" s="4" t="n">
        <f aca="false">B9</f>
        <v>0</v>
      </c>
      <c r="E46" s="4" t="n">
        <f aca="false">C46-D46</f>
        <v>1081.432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540.716</v>
      </c>
      <c r="D48" s="4" t="n">
        <f aca="false">C48</f>
        <v>540.716</v>
      </c>
      <c r="E48" s="4" t="n">
        <f aca="false">C48-D48</f>
        <v>0</v>
      </c>
      <c r="F48" s="4" t="n">
        <f aca="false">D48/D53*100</f>
        <v>51.9561532637146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0.0924699842431147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48.0438467362854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B11/B35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0.102530015756885</v>
      </c>
      <c r="C51" s="4" t="n">
        <f aca="false">ROUND(B51*B35,2)</f>
        <v>554.4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0.897469984243115</v>
      </c>
      <c r="C53" s="0" t="n">
        <f aca="false">SUM(C39:C51)</f>
        <v>5407.158</v>
      </c>
      <c r="D53" s="0" t="n">
        <f aca="false">SUM(D39:D49)</f>
        <v>1040.716</v>
      </c>
      <c r="E53" s="5" t="n">
        <f aca="false">C53-D53</f>
        <v>4366.442</v>
      </c>
      <c r="F53" s="4" t="n">
        <f aca="false">SUM(F39:F49)</f>
        <v>100</v>
      </c>
      <c r="G53" s="4" t="n">
        <f aca="false">SUM(G39:G49)</f>
        <v>23.9999415589483</v>
      </c>
    </row>
  </sheetData>
  <conditionalFormatting sqref="E39:E50 E53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70703125" defaultRowHeight="12.8" zeroHeight="false" outlineLevelRow="0" outlineLevelCol="0"/>
  <cols>
    <col collapsed="false" customWidth="true" hidden="false" outlineLevel="0" max="9" min="9" style="0" width="13.59"/>
    <col collapsed="false" customWidth="true" hidden="false" outlineLevel="0" max="22" min="22" style="0" width="24.82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J2" s="1"/>
      <c r="M2" s="1"/>
      <c r="P2" s="1"/>
      <c r="U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P3" s="1"/>
      <c r="U3" s="1"/>
      <c r="Z3" s="1"/>
      <c r="AD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Z4" s="1"/>
      <c r="AD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U5" s="1"/>
      <c r="Z5" s="1"/>
      <c r="AD5" s="1"/>
    </row>
    <row r="6" customFormat="false" ht="12.8" hidden="false" customHeight="false" outlineLevel="0" collapsed="false">
      <c r="A6" s="0" t="s">
        <v>5</v>
      </c>
      <c r="B6" s="0" t="n">
        <f aca="false">SUM(R2:R11)</f>
        <v>0</v>
      </c>
      <c r="C6" s="0" t="s">
        <v>35</v>
      </c>
      <c r="D6" s="1"/>
      <c r="G6" s="1"/>
      <c r="J6" s="1"/>
      <c r="M6" s="1"/>
      <c r="P6" s="1"/>
      <c r="U6" s="1"/>
      <c r="Z6" s="1"/>
      <c r="AD6" s="1"/>
    </row>
    <row r="7" customFormat="false" ht="12.8" hidden="false" customHeight="false" outlineLevel="0" collapsed="false">
      <c r="A7" s="0" t="s">
        <v>6</v>
      </c>
      <c r="B7" s="0" t="n">
        <f aca="false">SUM(V2:V11)</f>
        <v>0</v>
      </c>
      <c r="C7" s="0" t="s">
        <v>36</v>
      </c>
      <c r="D7" s="1"/>
      <c r="G7" s="1"/>
      <c r="J7" s="1"/>
      <c r="M7" s="1"/>
      <c r="P7" s="1"/>
      <c r="U7" s="1"/>
      <c r="Z7" s="1"/>
      <c r="AD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U8" s="1"/>
      <c r="Z8" s="1"/>
      <c r="AD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P9" s="1"/>
      <c r="T9" s="1"/>
      <c r="Y9" s="1"/>
      <c r="AC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AC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</row>
    <row r="14" customFormat="false" ht="12.8" hidden="false" customHeight="false" outlineLevel="0" collapsed="false">
      <c r="G14" s="1"/>
    </row>
    <row r="15" customFormat="false" ht="12.8" hidden="false" customHeight="false" outlineLevel="0" collapsed="false">
      <c r="G15" s="1"/>
    </row>
    <row r="16" customFormat="false" ht="12.8" hidden="false" customHeight="false" outlineLevel="0" collapsed="false">
      <c r="G16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30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4109.59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616.44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3493.15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803.42</v>
      </c>
      <c r="D39" s="4" t="n">
        <f aca="false">E2+E7</f>
        <v>0</v>
      </c>
      <c r="E39" s="4" t="n">
        <f aca="false">C39-D39</f>
        <v>803.42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104.79</v>
      </c>
      <c r="D40" s="4" t="n">
        <f aca="false">E3+E4+E5</f>
        <v>0</v>
      </c>
      <c r="E40" s="4" t="n">
        <f aca="false">C40-D40</f>
        <v>104.79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69.86</v>
      </c>
      <c r="D41" s="4" t="n">
        <f aca="false">B8</f>
        <v>0</v>
      </c>
      <c r="E41" s="4" t="n">
        <f aca="false">C41-D41</f>
        <v>69.86</v>
      </c>
      <c r="F41" s="4" t="n">
        <f aca="false">D41/D53*100</f>
        <v>0</v>
      </c>
      <c r="G41" s="4" t="n">
        <f aca="false">C41/C53*100</f>
        <v>1.99992270553529</v>
      </c>
      <c r="I41" s="0" t="s">
        <v>58</v>
      </c>
      <c r="J41" s="4" t="n">
        <f aca="false">SUM(D48:D50,E53)</f>
        <v>3493.135</v>
      </c>
      <c r="K41" s="4" t="n">
        <f aca="false">J41/B35</f>
        <v>0.999995705881511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279.45</v>
      </c>
      <c r="D42" s="4" t="n">
        <f aca="false">B3</f>
        <v>0</v>
      </c>
      <c r="E42" s="4" t="n">
        <f aca="false">C42-D42</f>
        <v>279.45</v>
      </c>
      <c r="F42" s="4" t="n">
        <f aca="false">D42/D53*100</f>
        <v>0</v>
      </c>
      <c r="G42" s="4" t="n">
        <f aca="false">D42/C53*100</f>
        <v>0</v>
      </c>
      <c r="J42" s="4"/>
      <c r="K42" s="4"/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104.79</v>
      </c>
      <c r="D43" s="4" t="n">
        <f aca="false">B4</f>
        <v>0</v>
      </c>
      <c r="E43" s="4" t="n">
        <f aca="false">C43-D43</f>
        <v>104.79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52.4</v>
      </c>
      <c r="D44" s="4" t="n">
        <f aca="false">E6</f>
        <v>0</v>
      </c>
      <c r="E44" s="4" t="n">
        <f aca="false">C44-D44</f>
        <v>52.4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349.32</v>
      </c>
      <c r="D45" s="4" t="n">
        <f aca="false">B6+B5</f>
        <v>0</v>
      </c>
      <c r="E45" s="4" t="n">
        <f aca="false">C45-D45</f>
        <v>349.32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698.63</v>
      </c>
      <c r="D46" s="4" t="n">
        <f aca="false">B9</f>
        <v>0</v>
      </c>
      <c r="E46" s="4" t="n">
        <f aca="false">C46-D46</f>
        <v>698.63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349.315</v>
      </c>
      <c r="D48" s="4" t="n">
        <f aca="false">C48</f>
        <v>349.315</v>
      </c>
      <c r="E48" s="4" t="n">
        <f aca="false">C48-D48</f>
        <v>0</v>
      </c>
      <c r="F48" s="4" t="n">
        <f aca="false">D48/D53*100</f>
        <v>41.1290275104055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0.143137282968095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58.8709724895945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B11/B35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0.0518627170319053</v>
      </c>
      <c r="C51" s="4" t="n">
        <f aca="false">ROUND(B51*B35,2)</f>
        <v>181.16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0.948137282968095</v>
      </c>
      <c r="C53" s="0" t="n">
        <f aca="false">SUM(C39:C51)</f>
        <v>3493.135</v>
      </c>
      <c r="D53" s="0" t="n">
        <f aca="false">SUM(D39:D49)</f>
        <v>849.315</v>
      </c>
      <c r="E53" s="5" t="n">
        <f aca="false">C53-D53</f>
        <v>2643.82</v>
      </c>
      <c r="F53" s="4" t="n">
        <f aca="false">SUM(F39:F49)</f>
        <v>100</v>
      </c>
      <c r="G53" s="4" t="n">
        <f aca="false">SUM(G39:G49)</f>
        <v>23.9999227055353</v>
      </c>
    </row>
  </sheetData>
  <conditionalFormatting sqref="E39:E50 E53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J2" s="1"/>
      <c r="M2" s="1"/>
      <c r="P2" s="1"/>
      <c r="U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P3" s="1"/>
      <c r="U3" s="1"/>
      <c r="Z3" s="1"/>
      <c r="AD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Z4" s="1"/>
      <c r="AD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U5" s="1"/>
      <c r="Z5" s="1"/>
      <c r="AD5" s="1"/>
    </row>
    <row r="6" customFormat="false" ht="12.8" hidden="false" customHeight="false" outlineLevel="0" collapsed="false">
      <c r="A6" s="0" t="s">
        <v>5</v>
      </c>
      <c r="B6" s="0" t="n">
        <f aca="false">SUM(R2:R11)</f>
        <v>0</v>
      </c>
      <c r="C6" s="0" t="s">
        <v>35</v>
      </c>
      <c r="D6" s="1"/>
      <c r="G6" s="1"/>
      <c r="J6" s="1"/>
      <c r="M6" s="1"/>
      <c r="P6" s="1"/>
      <c r="U6" s="1"/>
      <c r="Z6" s="1"/>
      <c r="AD6" s="1"/>
    </row>
    <row r="7" customFormat="false" ht="12.8" hidden="false" customHeight="false" outlineLevel="0" collapsed="false">
      <c r="A7" s="0" t="s">
        <v>6</v>
      </c>
      <c r="B7" s="0" t="n">
        <f aca="false">SUM(W2:W11)</f>
        <v>0</v>
      </c>
      <c r="C7" s="0" t="s">
        <v>36</v>
      </c>
      <c r="G7" s="1"/>
      <c r="J7" s="1"/>
      <c r="M7" s="1"/>
      <c r="P7" s="1"/>
      <c r="U7" s="1"/>
      <c r="Z7" s="1"/>
      <c r="AD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U8" s="1"/>
      <c r="Z8" s="1"/>
      <c r="AD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P9" s="1"/>
      <c r="U9" s="1"/>
      <c r="Z9" s="1"/>
      <c r="AD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AD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</row>
    <row r="14" customFormat="false" ht="12.8" hidden="false" customHeight="false" outlineLevel="0" collapsed="false">
      <c r="G14" s="1"/>
    </row>
    <row r="15" customFormat="false" ht="12.8" hidden="false" customHeight="false" outlineLevel="0" collapsed="false">
      <c r="G15" s="1"/>
    </row>
    <row r="16" customFormat="false" ht="12.8" hidden="false" customHeight="false" outlineLevel="0" collapsed="false">
      <c r="G16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31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4246.58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636.99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3609.59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830.21</v>
      </c>
      <c r="D39" s="4" t="n">
        <f aca="false">E2+E7</f>
        <v>0</v>
      </c>
      <c r="E39" s="4" t="n">
        <f aca="false">C39-D39</f>
        <v>830.21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108.29</v>
      </c>
      <c r="D40" s="4" t="n">
        <f aca="false">E3+E4+E5</f>
        <v>0</v>
      </c>
      <c r="E40" s="4" t="n">
        <f aca="false">C40-D40</f>
        <v>108.29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72.19</v>
      </c>
      <c r="D41" s="4" t="n">
        <f aca="false">B8</f>
        <v>0</v>
      </c>
      <c r="E41" s="4" t="n">
        <f aca="false">C41-D41</f>
        <v>72.19</v>
      </c>
      <c r="F41" s="4" t="n">
        <f aca="false">D41/D53*100</f>
        <v>0</v>
      </c>
      <c r="G41" s="4" t="n">
        <f aca="false">C41/C53*100</f>
        <v>1.99994625438796</v>
      </c>
      <c r="I41" s="0" t="s">
        <v>58</v>
      </c>
      <c r="J41" s="4" t="n">
        <f aca="false">SUM(D48:D50,E53)</f>
        <v>3609.597</v>
      </c>
      <c r="K41" s="4" t="n">
        <f aca="false">J41/B35</f>
        <v>1.00000193927842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288.77</v>
      </c>
      <c r="D42" s="4" t="n">
        <f aca="false">B3</f>
        <v>0</v>
      </c>
      <c r="E42" s="4" t="n">
        <f aca="false">C42-D42</f>
        <v>288.77</v>
      </c>
      <c r="F42" s="4" t="n">
        <f aca="false">D42/D53*100</f>
        <v>0</v>
      </c>
      <c r="G42" s="4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108.29</v>
      </c>
      <c r="D43" s="4" t="n">
        <f aca="false">B4</f>
        <v>0</v>
      </c>
      <c r="E43" s="4" t="n">
        <f aca="false">C43-D43</f>
        <v>108.29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54.14</v>
      </c>
      <c r="D44" s="4" t="n">
        <f aca="false">E6</f>
        <v>0</v>
      </c>
      <c r="E44" s="4" t="n">
        <f aca="false">C44-D44</f>
        <v>54.14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360.96</v>
      </c>
      <c r="D45" s="4" t="n">
        <f aca="false">B6+B5</f>
        <v>0</v>
      </c>
      <c r="E45" s="4" t="n">
        <f aca="false">C45-D45</f>
        <v>360.96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721.918</v>
      </c>
      <c r="D46" s="4" t="n">
        <f aca="false">B9</f>
        <v>0</v>
      </c>
      <c r="E46" s="4" t="n">
        <f aca="false">C46-D46</f>
        <v>721.918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360.959</v>
      </c>
      <c r="D48" s="4" t="n">
        <f aca="false">C48</f>
        <v>360.959</v>
      </c>
      <c r="E48" s="4" t="n">
        <f aca="false">C48-D48</f>
        <v>0</v>
      </c>
      <c r="F48" s="4" t="n">
        <f aca="false">D48/D53*100</f>
        <v>41.9252252430139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0.13851988730022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58.0747747569861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B11/B35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0.0564801126997803</v>
      </c>
      <c r="C51" s="4" t="n">
        <f aca="false">ROUND(B51*B35,2)</f>
        <v>203.87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0.94351988730022</v>
      </c>
      <c r="C53" s="0" t="n">
        <f aca="false">SUM(C39:C51)</f>
        <v>3609.597</v>
      </c>
      <c r="D53" s="0" t="n">
        <f aca="false">SUM(D39:D49)</f>
        <v>860.959</v>
      </c>
      <c r="E53" s="5" t="n">
        <f aca="false">C53-D53</f>
        <v>2748.638</v>
      </c>
      <c r="F53" s="4" t="n">
        <f aca="false">SUM(F39:F49)</f>
        <v>100</v>
      </c>
      <c r="G53" s="4" t="n">
        <f aca="false">SUM(G39:G49)</f>
        <v>23.999946254388</v>
      </c>
    </row>
  </sheetData>
  <conditionalFormatting sqref="E39:E50 E53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J2" s="1"/>
      <c r="M2" s="1"/>
      <c r="P2" s="1"/>
      <c r="U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P3" s="1"/>
      <c r="U3" s="1"/>
      <c r="Z3" s="1"/>
      <c r="AE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Z4" s="1"/>
      <c r="AE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U5" s="1"/>
      <c r="Z5" s="1"/>
      <c r="AD5" s="1"/>
    </row>
    <row r="6" customFormat="false" ht="12.8" hidden="false" customHeight="false" outlineLevel="0" collapsed="false">
      <c r="A6" s="0" t="s">
        <v>5</v>
      </c>
      <c r="B6" s="0" t="n">
        <f aca="false">SUM(R2:R20)</f>
        <v>0</v>
      </c>
      <c r="C6" s="0" t="s">
        <v>35</v>
      </c>
      <c r="D6" s="1"/>
      <c r="G6" s="1"/>
      <c r="J6" s="1"/>
      <c r="M6" s="1"/>
      <c r="P6" s="1"/>
      <c r="U6" s="1"/>
      <c r="Z6" s="1"/>
      <c r="AD6" s="1"/>
    </row>
    <row r="7" customFormat="false" ht="12.8" hidden="false" customHeight="false" outlineLevel="0" collapsed="false">
      <c r="A7" s="0" t="s">
        <v>6</v>
      </c>
      <c r="B7" s="0" t="n">
        <f aca="false">SUM(W2:W11)</f>
        <v>0</v>
      </c>
      <c r="C7" s="0" t="s">
        <v>36</v>
      </c>
      <c r="D7" s="1"/>
      <c r="G7" s="1"/>
      <c r="J7" s="1"/>
      <c r="M7" s="1"/>
      <c r="P7" s="1"/>
      <c r="U7" s="1"/>
      <c r="Z7" s="1"/>
      <c r="AD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U8" s="1"/>
      <c r="Z8" s="1"/>
      <c r="AD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P9" s="1"/>
      <c r="U9" s="1"/>
      <c r="Z9" s="1"/>
      <c r="AD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AD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  <c r="P13" s="1"/>
    </row>
    <row r="14" customFormat="false" ht="12.8" hidden="false" customHeight="false" outlineLevel="0" collapsed="false">
      <c r="G14" s="1"/>
      <c r="P14" s="1"/>
    </row>
    <row r="15" customFormat="false" ht="12.8" hidden="false" customHeight="false" outlineLevel="0" collapsed="false">
      <c r="G15" s="1"/>
      <c r="P15" s="1"/>
    </row>
    <row r="16" customFormat="false" ht="12.8" hidden="false" customHeight="false" outlineLevel="0" collapsed="false">
      <c r="G16" s="1"/>
      <c r="P16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31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4246.58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636.99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3609.59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830.21</v>
      </c>
      <c r="D39" s="4" t="n">
        <f aca="false">E2+E7</f>
        <v>0</v>
      </c>
      <c r="E39" s="4" t="n">
        <f aca="false">C39-D39</f>
        <v>830.21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108.29</v>
      </c>
      <c r="D40" s="4" t="n">
        <f aca="false">E3+E4+E5</f>
        <v>0</v>
      </c>
      <c r="E40" s="4" t="n">
        <f aca="false">C40-D40</f>
        <v>108.29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72.19</v>
      </c>
      <c r="D41" s="4" t="n">
        <f aca="false">B8</f>
        <v>0</v>
      </c>
      <c r="E41" s="4" t="n">
        <f aca="false">C41-D41</f>
        <v>72.19</v>
      </c>
      <c r="F41" s="4" t="n">
        <f aca="false">D41/D53*100</f>
        <v>0</v>
      </c>
      <c r="G41" s="4" t="n">
        <f aca="false">C41/C53*100</f>
        <v>1.99994625438796</v>
      </c>
      <c r="I41" s="0" t="s">
        <v>58</v>
      </c>
      <c r="J41" s="4" t="n">
        <f aca="false">SUM(D48:D50,E53)</f>
        <v>3609.597</v>
      </c>
      <c r="K41" s="4" t="n">
        <f aca="false">J41/B35</f>
        <v>1.00000193927842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288.77</v>
      </c>
      <c r="D42" s="4" t="n">
        <f aca="false">B3</f>
        <v>0</v>
      </c>
      <c r="E42" s="4" t="n">
        <f aca="false">C42-D42</f>
        <v>288.77</v>
      </c>
      <c r="F42" s="4" t="n">
        <f aca="false">D42/D53*100</f>
        <v>0</v>
      </c>
      <c r="G42" s="4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108.29</v>
      </c>
      <c r="D43" s="4" t="n">
        <f aca="false">B4</f>
        <v>0</v>
      </c>
      <c r="E43" s="4" t="n">
        <f aca="false">C43-D43</f>
        <v>108.29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54.14</v>
      </c>
      <c r="D44" s="4" t="n">
        <f aca="false">E6</f>
        <v>0</v>
      </c>
      <c r="E44" s="4" t="n">
        <f aca="false">C44-D44</f>
        <v>54.14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360.96</v>
      </c>
      <c r="D45" s="4" t="n">
        <f aca="false">B6+B5</f>
        <v>0</v>
      </c>
      <c r="E45" s="4" t="n">
        <f aca="false">C45-D45</f>
        <v>360.96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721.918</v>
      </c>
      <c r="D46" s="4" t="n">
        <f aca="false">B9</f>
        <v>0</v>
      </c>
      <c r="E46" s="4" t="n">
        <f aca="false">C46-D46</f>
        <v>721.918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360.959</v>
      </c>
      <c r="D48" s="4" t="n">
        <f aca="false">C48</f>
        <v>360.959</v>
      </c>
      <c r="E48" s="4" t="n">
        <f aca="false">C48-D48</f>
        <v>0</v>
      </c>
      <c r="F48" s="4" t="n">
        <f aca="false">D48/D53*100</f>
        <v>41.9252252430139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0.13851988730022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58.0747747569861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B11/B35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0.0564801126997803</v>
      </c>
      <c r="C51" s="4" t="n">
        <f aca="false">ROUND(B51*B35,2)</f>
        <v>203.87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0.94351988730022</v>
      </c>
      <c r="C53" s="0" t="n">
        <f aca="false">SUM(C39:C51)</f>
        <v>3609.597</v>
      </c>
      <c r="D53" s="0" t="n">
        <f aca="false">SUM(D39:D49)</f>
        <v>860.959</v>
      </c>
      <c r="E53" s="5" t="n">
        <f aca="false">C53-D53</f>
        <v>2748.638</v>
      </c>
      <c r="F53" s="4" t="n">
        <f aca="false">SUM(F39:F49)</f>
        <v>100</v>
      </c>
      <c r="G53" s="4" t="n">
        <f aca="false">SUM(G39:G49)</f>
        <v>23.999946254388</v>
      </c>
    </row>
  </sheetData>
  <conditionalFormatting sqref="E39:E50 E53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  <c r="I1" s="0" t="s">
        <v>3</v>
      </c>
      <c r="L1" s="0" t="s">
        <v>4</v>
      </c>
      <c r="O1" s="0" t="s">
        <v>5</v>
      </c>
      <c r="T1" s="0" t="s">
        <v>6</v>
      </c>
      <c r="Y1" s="0" t="s">
        <v>7</v>
      </c>
      <c r="AD1" s="0" t="s">
        <v>8</v>
      </c>
    </row>
    <row r="2" customFormat="false" ht="12.8" hidden="false" customHeight="false" outlineLevel="0" collapsed="false">
      <c r="B2" s="0" t="n">
        <f aca="false">SUM(E2:E7)</f>
        <v>0</v>
      </c>
      <c r="C2" s="0" t="s">
        <v>9</v>
      </c>
      <c r="D2" s="1"/>
      <c r="G2" s="1"/>
      <c r="I2" s="1"/>
      <c r="J2" s="1"/>
      <c r="M2" s="1"/>
      <c r="P2" s="1"/>
      <c r="U2" s="1"/>
      <c r="Z2" s="1"/>
      <c r="AE2" s="1"/>
    </row>
    <row r="3" customFormat="false" ht="12.8" hidden="false" customHeight="false" outlineLevel="0" collapsed="false">
      <c r="A3" s="0" t="s">
        <v>2</v>
      </c>
      <c r="B3" s="0" t="n">
        <f aca="false">SUM(H2:H18)</f>
        <v>0</v>
      </c>
      <c r="C3" s="0" t="s">
        <v>21</v>
      </c>
      <c r="D3" s="1"/>
      <c r="G3" s="1"/>
      <c r="J3" s="1"/>
      <c r="M3" s="1"/>
      <c r="P3" s="1"/>
      <c r="U3" s="1"/>
      <c r="Z3" s="1"/>
      <c r="AE3" s="1"/>
    </row>
    <row r="4" customFormat="false" ht="12.8" hidden="false" customHeight="false" outlineLevel="0" collapsed="false">
      <c r="A4" s="0" t="s">
        <v>3</v>
      </c>
      <c r="B4" s="0" t="n">
        <f aca="false">SUM(K2:K10)</f>
        <v>0</v>
      </c>
      <c r="C4" s="0" t="s">
        <v>28</v>
      </c>
      <c r="D4" s="1"/>
      <c r="G4" s="1"/>
      <c r="J4" s="1"/>
      <c r="M4" s="1"/>
      <c r="P4" s="1"/>
      <c r="U4" s="1"/>
      <c r="Z4" s="1"/>
      <c r="AD4" s="1"/>
    </row>
    <row r="5" customFormat="false" ht="12.8" hidden="false" customHeight="false" outlineLevel="0" collapsed="false">
      <c r="A5" s="0" t="s">
        <v>4</v>
      </c>
      <c r="B5" s="0" t="n">
        <f aca="false">SUM(N2:N11)</f>
        <v>0</v>
      </c>
      <c r="C5" s="0" t="s">
        <v>31</v>
      </c>
      <c r="D5" s="1"/>
      <c r="G5" s="1"/>
      <c r="J5" s="1"/>
      <c r="M5" s="1"/>
      <c r="P5" s="1"/>
      <c r="U5" s="1"/>
      <c r="Z5" s="1"/>
      <c r="AD5" s="1"/>
    </row>
    <row r="6" customFormat="false" ht="12.8" hidden="false" customHeight="false" outlineLevel="0" collapsed="false">
      <c r="A6" s="0" t="s">
        <v>5</v>
      </c>
      <c r="B6" s="0" t="n">
        <f aca="false">SUM(R2:R20)</f>
        <v>0</v>
      </c>
      <c r="C6" s="0" t="s">
        <v>35</v>
      </c>
      <c r="D6" s="1"/>
      <c r="G6" s="1"/>
      <c r="J6" s="1"/>
      <c r="M6" s="1"/>
      <c r="P6" s="1"/>
      <c r="U6" s="1"/>
      <c r="Z6" s="1"/>
      <c r="AD6" s="1"/>
    </row>
    <row r="7" customFormat="false" ht="12.8" hidden="false" customHeight="false" outlineLevel="0" collapsed="false">
      <c r="A7" s="0" t="s">
        <v>6</v>
      </c>
      <c r="B7" s="0" t="n">
        <f aca="false">SUM(W2:W11)</f>
        <v>0</v>
      </c>
      <c r="C7" s="0" t="s">
        <v>36</v>
      </c>
      <c r="D7" s="1"/>
      <c r="G7" s="1"/>
      <c r="J7" s="1"/>
      <c r="M7" s="1"/>
      <c r="P7" s="1"/>
      <c r="U7" s="1"/>
      <c r="Z7" s="1"/>
      <c r="AD7" s="1"/>
    </row>
    <row r="8" customFormat="false" ht="12.8" hidden="false" customHeight="false" outlineLevel="0" collapsed="false">
      <c r="A8" s="0" t="s">
        <v>7</v>
      </c>
      <c r="B8" s="0" t="n">
        <f aca="false">SUM(AB2:AB19)</f>
        <v>0</v>
      </c>
      <c r="G8" s="1"/>
      <c r="J8" s="1"/>
      <c r="M8" s="1"/>
      <c r="P8" s="1"/>
      <c r="U8" s="1"/>
      <c r="Z8" s="1"/>
      <c r="AD8" s="1"/>
    </row>
    <row r="9" customFormat="false" ht="12.8" hidden="false" customHeight="false" outlineLevel="0" collapsed="false">
      <c r="A9" s="0" t="s">
        <v>8</v>
      </c>
      <c r="B9" s="0" t="n">
        <f aca="false">SUM(AG2:AG27)</f>
        <v>0</v>
      </c>
      <c r="G9" s="1"/>
      <c r="J9" s="1"/>
      <c r="M9" s="1"/>
      <c r="P9" s="1"/>
      <c r="U9" s="1"/>
      <c r="Z9" s="1"/>
      <c r="AD9" s="1"/>
    </row>
    <row r="10" customFormat="false" ht="12.8" hidden="false" customHeight="false" outlineLevel="0" collapsed="false">
      <c r="A10" s="0" t="s">
        <v>37</v>
      </c>
      <c r="B10" s="0" t="n">
        <f aca="false">SUM(B2:B8)</f>
        <v>0</v>
      </c>
      <c r="G10" s="1"/>
      <c r="J10" s="1"/>
      <c r="P10" s="1"/>
      <c r="Z10" s="1"/>
      <c r="AD10" s="1"/>
    </row>
    <row r="11" customFormat="false" ht="12.8" hidden="false" customHeight="false" outlineLevel="0" collapsed="false">
      <c r="A11" s="0" t="s">
        <v>38</v>
      </c>
      <c r="B11" s="0" t="n">
        <v>0</v>
      </c>
      <c r="G11" s="1"/>
      <c r="P11" s="1"/>
      <c r="X11" s="1"/>
    </row>
    <row r="12" customFormat="false" ht="12.8" hidden="false" customHeight="false" outlineLevel="0" collapsed="false">
      <c r="G12" s="1"/>
      <c r="P12" s="1"/>
    </row>
    <row r="13" customFormat="false" ht="12.8" hidden="false" customHeight="false" outlineLevel="0" collapsed="false">
      <c r="G13" s="1"/>
      <c r="P13" s="1"/>
    </row>
    <row r="14" customFormat="false" ht="12.8" hidden="false" customHeight="false" outlineLevel="0" collapsed="false">
      <c r="G14" s="1"/>
      <c r="P14" s="1"/>
    </row>
    <row r="15" customFormat="false" ht="12.8" hidden="false" customHeight="false" outlineLevel="0" collapsed="false">
      <c r="G15" s="1"/>
      <c r="P15" s="1"/>
    </row>
    <row r="16" customFormat="false" ht="12.8" hidden="false" customHeight="false" outlineLevel="0" collapsed="false">
      <c r="G16" s="1"/>
      <c r="P16" s="1"/>
    </row>
    <row r="17" customFormat="false" ht="12.8" hidden="false" customHeight="false" outlineLevel="0" collapsed="false">
      <c r="P17" s="1"/>
    </row>
    <row r="18" customFormat="false" ht="12.8" hidden="false" customHeight="false" outlineLevel="0" collapsed="false">
      <c r="P18" s="1"/>
    </row>
    <row r="19" customFormat="false" ht="12.8" hidden="false" customHeight="false" outlineLevel="0" collapsed="false">
      <c r="P19" s="1"/>
    </row>
    <row r="20" customFormat="false" ht="12.8" hidden="false" customHeight="false" outlineLevel="0" collapsed="false">
      <c r="P20" s="1"/>
    </row>
    <row r="30" customFormat="false" ht="12.8" hidden="false" customHeight="false" outlineLevel="0" collapsed="false">
      <c r="A30" s="0" t="s">
        <v>39</v>
      </c>
      <c r="B30" s="0" t="n">
        <v>50000</v>
      </c>
    </row>
    <row r="31" customFormat="false" ht="12.8" hidden="false" customHeight="false" outlineLevel="0" collapsed="false">
      <c r="A31" s="0" t="s">
        <v>40</v>
      </c>
      <c r="B31" s="0" t="n">
        <v>0.15</v>
      </c>
    </row>
    <row r="32" customFormat="false" ht="12.8" hidden="false" customHeight="false" outlineLevel="0" collapsed="false">
      <c r="A32" s="0" t="s">
        <v>41</v>
      </c>
      <c r="B32" s="0" t="n">
        <v>30</v>
      </c>
    </row>
    <row r="33" customFormat="false" ht="12.8" hidden="false" customHeight="false" outlineLevel="0" collapsed="false">
      <c r="A33" s="0" t="s">
        <v>42</v>
      </c>
      <c r="B33" s="0" t="n">
        <f aca="false">ROUND(B30/365*B32,2)</f>
        <v>4109.59</v>
      </c>
    </row>
    <row r="34" customFormat="false" ht="12.8" hidden="false" customHeight="false" outlineLevel="0" collapsed="false">
      <c r="A34" s="0" t="s">
        <v>43</v>
      </c>
      <c r="B34" s="0" t="n">
        <f aca="false">ROUND(B33*B31,2)</f>
        <v>616.44</v>
      </c>
    </row>
    <row r="35" customFormat="false" ht="12.8" hidden="false" customHeight="false" outlineLevel="0" collapsed="false">
      <c r="A35" s="0" t="s">
        <v>44</v>
      </c>
      <c r="B35" s="0" t="n">
        <f aca="false">B33-B34</f>
        <v>3493.15</v>
      </c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A37" s="0" t="s">
        <v>45</v>
      </c>
      <c r="E37" s="3"/>
    </row>
    <row r="38" customFormat="false" ht="12.8" hidden="false" customHeight="false" outlineLevel="0" collapsed="false">
      <c r="A38" s="0" t="s">
        <v>46</v>
      </c>
      <c r="B38" s="0" t="s">
        <v>47</v>
      </c>
      <c r="C38" s="0" t="s">
        <v>48</v>
      </c>
      <c r="D38" s="0" t="s">
        <v>49</v>
      </c>
      <c r="E38" s="0" t="s">
        <v>50</v>
      </c>
      <c r="F38" s="0" t="s">
        <v>51</v>
      </c>
      <c r="G38" s="0" t="s">
        <v>52</v>
      </c>
      <c r="J38" s="0" t="s">
        <v>53</v>
      </c>
      <c r="K38" s="0" t="s">
        <v>54</v>
      </c>
    </row>
    <row r="39" customFormat="false" ht="12.8" hidden="false" customHeight="false" outlineLevel="0" collapsed="false">
      <c r="A39" s="0" t="s">
        <v>55</v>
      </c>
      <c r="B39" s="4" t="n">
        <v>0.23</v>
      </c>
      <c r="C39" s="4" t="n">
        <f aca="false">ROUND(B39*B35,2)</f>
        <v>803.42</v>
      </c>
      <c r="D39" s="4" t="n">
        <f aca="false">E2+E7</f>
        <v>0</v>
      </c>
      <c r="E39" s="4" t="n">
        <f aca="false">C39-D39</f>
        <v>803.42</v>
      </c>
      <c r="F39" s="4" t="n">
        <f aca="false">D39/D53*100</f>
        <v>0</v>
      </c>
      <c r="G39" s="4" t="n">
        <f aca="false">D39/C53*100</f>
        <v>0</v>
      </c>
      <c r="I39" s="0" t="s">
        <v>56</v>
      </c>
      <c r="J39" s="4" t="n">
        <f aca="false">SUM(D39:D44)</f>
        <v>0</v>
      </c>
      <c r="K39" s="4" t="n">
        <f aca="false">J39/B35</f>
        <v>0</v>
      </c>
    </row>
    <row r="40" customFormat="false" ht="12.8" hidden="false" customHeight="false" outlineLevel="0" collapsed="false">
      <c r="A40" s="0" t="s">
        <v>34</v>
      </c>
      <c r="B40" s="4" t="n">
        <v>0.03</v>
      </c>
      <c r="C40" s="4" t="n">
        <f aca="false">ROUND(B40*B35,2)</f>
        <v>104.79</v>
      </c>
      <c r="D40" s="4" t="n">
        <f aca="false">E3+E4+E5</f>
        <v>0</v>
      </c>
      <c r="E40" s="4" t="n">
        <f aca="false">C40-D40</f>
        <v>104.79</v>
      </c>
      <c r="F40" s="4" t="n">
        <f aca="false">D40/D53*100</f>
        <v>0</v>
      </c>
      <c r="G40" s="4" t="n">
        <f aca="false">D40/C53*100</f>
        <v>0</v>
      </c>
      <c r="I40" s="0" t="s">
        <v>57</v>
      </c>
      <c r="J40" s="4" t="n">
        <f aca="false">SUM(D45:D47)</f>
        <v>0</v>
      </c>
      <c r="K40" s="4" t="n">
        <f aca="false">J40/B35</f>
        <v>0</v>
      </c>
    </row>
    <row r="41" customFormat="false" ht="12.8" hidden="false" customHeight="false" outlineLevel="0" collapsed="false">
      <c r="A41" s="0" t="s">
        <v>7</v>
      </c>
      <c r="B41" s="4" t="n">
        <v>0.02</v>
      </c>
      <c r="C41" s="4" t="n">
        <f aca="false">ROUND(B41*B35,2)</f>
        <v>69.86</v>
      </c>
      <c r="D41" s="4" t="n">
        <f aca="false">B8</f>
        <v>0</v>
      </c>
      <c r="E41" s="4" t="n">
        <f aca="false">C41-D41</f>
        <v>69.86</v>
      </c>
      <c r="F41" s="4" t="n">
        <f aca="false">D41/D53*100</f>
        <v>0</v>
      </c>
      <c r="G41" s="4" t="n">
        <f aca="false">C41/C53*100</f>
        <v>1.99992270553529</v>
      </c>
      <c r="I41" s="0" t="s">
        <v>58</v>
      </c>
      <c r="J41" s="4" t="n">
        <f aca="false">SUM(D48:D50,E53)</f>
        <v>3493.135</v>
      </c>
      <c r="K41" s="4" t="n">
        <f aca="false">J41/B35</f>
        <v>0.999995705881511</v>
      </c>
    </row>
    <row r="42" customFormat="false" ht="12.8" hidden="false" customHeight="false" outlineLevel="0" collapsed="false">
      <c r="A42" s="0" t="s">
        <v>59</v>
      </c>
      <c r="B42" s="4" t="n">
        <v>0.08</v>
      </c>
      <c r="C42" s="4" t="n">
        <f aca="false">ROUND(B42*B35,2)</f>
        <v>279.45</v>
      </c>
      <c r="D42" s="4" t="n">
        <f aca="false">B3</f>
        <v>0</v>
      </c>
      <c r="E42" s="4" t="n">
        <f aca="false">C42-D42</f>
        <v>279.45</v>
      </c>
      <c r="F42" s="4" t="n">
        <f aca="false">D42/D53*100</f>
        <v>0</v>
      </c>
      <c r="G42" s="4" t="n">
        <f aca="false">D42/C53*100</f>
        <v>0</v>
      </c>
    </row>
    <row r="43" customFormat="false" ht="12.8" hidden="false" customHeight="false" outlineLevel="0" collapsed="false">
      <c r="A43" s="0" t="s">
        <v>3</v>
      </c>
      <c r="B43" s="4" t="n">
        <v>0.03</v>
      </c>
      <c r="C43" s="4" t="n">
        <f aca="false">ROUND(B43*B35,2)</f>
        <v>104.79</v>
      </c>
      <c r="D43" s="4" t="n">
        <f aca="false">B4</f>
        <v>0</v>
      </c>
      <c r="E43" s="4" t="n">
        <f aca="false">C43-D43</f>
        <v>104.79</v>
      </c>
      <c r="F43" s="4" t="n">
        <f aca="false">D43/D53*100</f>
        <v>0</v>
      </c>
      <c r="G43" s="4" t="n">
        <f aca="false">D43/C53*100</f>
        <v>0</v>
      </c>
    </row>
    <row r="44" customFormat="false" ht="12.8" hidden="false" customHeight="false" outlineLevel="0" collapsed="false">
      <c r="A44" s="0" t="s">
        <v>60</v>
      </c>
      <c r="B44" s="4" t="n">
        <v>0.015</v>
      </c>
      <c r="C44" s="4" t="n">
        <f aca="false">ROUND(B44*B35,2)</f>
        <v>52.4</v>
      </c>
      <c r="D44" s="4" t="n">
        <f aca="false">E6</f>
        <v>0</v>
      </c>
      <c r="E44" s="4" t="n">
        <f aca="false">C44-D44</f>
        <v>52.4</v>
      </c>
      <c r="F44" s="4" t="n">
        <f aca="false">D44/D53*100</f>
        <v>0</v>
      </c>
      <c r="G44" s="4" t="n">
        <f aca="false">D44/C53*100</f>
        <v>0</v>
      </c>
    </row>
    <row r="45" customFormat="false" ht="12.8" hidden="false" customHeight="false" outlineLevel="0" collapsed="false">
      <c r="A45" s="0" t="s">
        <v>5</v>
      </c>
      <c r="B45" s="4" t="n">
        <v>0.1</v>
      </c>
      <c r="C45" s="4" t="n">
        <f aca="false">ROUND(B45*B35,2)</f>
        <v>349.32</v>
      </c>
      <c r="D45" s="4" t="n">
        <f aca="false">B6+B5</f>
        <v>0</v>
      </c>
      <c r="E45" s="4" t="n">
        <f aca="false">C45-D45</f>
        <v>349.32</v>
      </c>
      <c r="F45" s="4" t="n">
        <f aca="false">D45/D53*100</f>
        <v>0</v>
      </c>
      <c r="G45" s="4" t="n">
        <f aca="false">D45/C53*100</f>
        <v>0</v>
      </c>
    </row>
    <row r="46" customFormat="false" ht="12.8" hidden="false" customHeight="false" outlineLevel="0" collapsed="false">
      <c r="A46" s="0" t="s">
        <v>8</v>
      </c>
      <c r="B46" s="4" t="n">
        <v>0.2</v>
      </c>
      <c r="C46" s="4" t="n">
        <f aca="false">B35*B46</f>
        <v>698.63</v>
      </c>
      <c r="D46" s="4" t="n">
        <f aca="false">B9</f>
        <v>0</v>
      </c>
      <c r="E46" s="4" t="n">
        <f aca="false">C46-D46</f>
        <v>698.63</v>
      </c>
      <c r="F46" s="4" t="n">
        <f aca="false">D46/D53*100</f>
        <v>0</v>
      </c>
      <c r="G46" s="4" t="n">
        <f aca="false">D46/C53*100</f>
        <v>0</v>
      </c>
    </row>
    <row r="47" customFormat="false" ht="12.8" hidden="false" customHeight="false" outlineLevel="0" collapsed="false">
      <c r="A47" s="0" t="s">
        <v>6</v>
      </c>
      <c r="B47" s="4" t="n">
        <v>0</v>
      </c>
      <c r="C47" s="4" t="n">
        <f aca="false">ROUND(B47*B35,2)</f>
        <v>0</v>
      </c>
      <c r="D47" s="4" t="n">
        <f aca="false">B7</f>
        <v>0</v>
      </c>
      <c r="E47" s="4" t="n">
        <f aca="false">C47-D47</f>
        <v>0</v>
      </c>
      <c r="F47" s="4" t="n">
        <f aca="false">D47/D53*100</f>
        <v>0</v>
      </c>
      <c r="G47" s="4" t="n">
        <f aca="false">D47/C53*100</f>
        <v>0</v>
      </c>
    </row>
    <row r="48" customFormat="false" ht="12.8" hidden="false" customHeight="false" outlineLevel="0" collapsed="false">
      <c r="A48" s="0" t="s">
        <v>65</v>
      </c>
      <c r="B48" s="4" t="n">
        <v>0.1</v>
      </c>
      <c r="C48" s="4" t="n">
        <f aca="false">B48*B35</f>
        <v>349.315</v>
      </c>
      <c r="D48" s="4" t="n">
        <f aca="false">C48</f>
        <v>349.315</v>
      </c>
      <c r="E48" s="4" t="n">
        <f aca="false">C48-D48</f>
        <v>0</v>
      </c>
      <c r="F48" s="4" t="n">
        <f aca="false">D48/D53*100</f>
        <v>41.1290275104055</v>
      </c>
      <c r="G48" s="4" t="n">
        <f aca="false">10</f>
        <v>10</v>
      </c>
    </row>
    <row r="49" customFormat="false" ht="12.8" hidden="false" customHeight="false" outlineLevel="0" collapsed="false">
      <c r="A49" s="0" t="s">
        <v>62</v>
      </c>
      <c r="B49" s="4" t="n">
        <f aca="false">6000/12/B35</f>
        <v>0.143137282968095</v>
      </c>
      <c r="C49" s="4" t="n">
        <f aca="false">B49*B35</f>
        <v>500</v>
      </c>
      <c r="D49" s="4" t="n">
        <f aca="false">C49</f>
        <v>500</v>
      </c>
      <c r="E49" s="4" t="n">
        <f aca="false">C49-D49</f>
        <v>0</v>
      </c>
      <c r="F49" s="4" t="n">
        <f aca="false">D49/D53*100</f>
        <v>58.8709724895945</v>
      </c>
      <c r="G49" s="4" t="n">
        <f aca="false">12</f>
        <v>12</v>
      </c>
    </row>
    <row r="50" customFormat="false" ht="12.8" hidden="false" customHeight="false" outlineLevel="0" collapsed="false">
      <c r="A50" s="0" t="s">
        <v>38</v>
      </c>
      <c r="B50" s="4" t="n">
        <f aca="false">B11/B35</f>
        <v>0</v>
      </c>
      <c r="C50" s="4" t="n">
        <f aca="false">B11</f>
        <v>0</v>
      </c>
      <c r="D50" s="4" t="n">
        <f aca="false">B11</f>
        <v>0</v>
      </c>
      <c r="E50" s="4" t="n">
        <f aca="false">D50-C50</f>
        <v>0</v>
      </c>
    </row>
    <row r="51" customFormat="false" ht="12.8" hidden="false" customHeight="false" outlineLevel="0" collapsed="false">
      <c r="A51" s="0" t="s">
        <v>64</v>
      </c>
      <c r="B51" s="4" t="n">
        <f aca="false">1-SUM(B39:B50)</f>
        <v>0.0518627170319053</v>
      </c>
      <c r="C51" s="4" t="n">
        <f aca="false">ROUND(B51*B35,2)</f>
        <v>181.16</v>
      </c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0" t="s">
        <v>0</v>
      </c>
      <c r="B53" s="4" t="n">
        <f aca="false">SUM(B39:B50)</f>
        <v>0.948137282968095</v>
      </c>
      <c r="C53" s="0" t="n">
        <f aca="false">SUM(C39:C51)</f>
        <v>3493.135</v>
      </c>
      <c r="D53" s="0" t="n">
        <f aca="false">SUM(D39:D49)</f>
        <v>849.315</v>
      </c>
      <c r="E53" s="5" t="n">
        <f aca="false">C53-D53</f>
        <v>2643.82</v>
      </c>
      <c r="F53" s="4" t="n">
        <f aca="false">SUM(F39:F49)</f>
        <v>100</v>
      </c>
      <c r="G53" s="4" t="n">
        <f aca="false">SUM(G39:G49)</f>
        <v>23.9999227055353</v>
      </c>
    </row>
  </sheetData>
  <conditionalFormatting sqref="E39:E50 E53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2019-05-04T15:17:13Z</dcterms:created>
  <dc:creator/>
  <dc:description/>
  <dc:language>en-US</dc:language>
  <cp:lastModifiedBy/>
  <dcterms:modified xsi:type="dcterms:W3CDTF">2020-12-05T19:34:56Z</dcterms:modified>
  <cp:revision>360</cp:revision>
  <dc:subject/>
  <dc:title/>
</cp:coreProperties>
</file>