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36" windowWidth="14796" windowHeight="4608" activeTab="2"/>
  </bookViews>
  <sheets>
    <sheet name="thang 3" sheetId="17" r:id="rId1"/>
    <sheet name="thang 4" sheetId="1" r:id="rId2"/>
    <sheet name="Sinh hoat" sheetId="18" r:id="rId3"/>
  </sheets>
  <calcPr calcId="145621"/>
</workbook>
</file>

<file path=xl/calcChain.xml><?xml version="1.0" encoding="utf-8"?>
<calcChain xmlns="http://schemas.openxmlformats.org/spreadsheetml/2006/main">
  <c r="F17" i="1" l="1"/>
  <c r="L17" i="1"/>
  <c r="M17" i="1"/>
  <c r="N17" i="1"/>
  <c r="E17" i="1"/>
  <c r="G21" i="1"/>
  <c r="F21" i="1"/>
  <c r="M18" i="1"/>
  <c r="D28" i="1"/>
  <c r="F15" i="1" s="1"/>
  <c r="N16" i="1"/>
  <c r="M16" i="1"/>
  <c r="L16" i="1"/>
  <c r="K16" i="1"/>
  <c r="I16" i="1"/>
  <c r="H16" i="1"/>
  <c r="G16" i="1"/>
  <c r="F16" i="1"/>
  <c r="E16" i="1"/>
  <c r="O12" i="1"/>
  <c r="O11" i="1"/>
  <c r="O10" i="1"/>
  <c r="O9" i="1"/>
  <c r="O8" i="1"/>
  <c r="O7" i="1"/>
  <c r="O6" i="1"/>
  <c r="O5" i="1"/>
  <c r="O4" i="1"/>
  <c r="O3" i="1"/>
  <c r="O2" i="1"/>
  <c r="K17" i="1" l="1"/>
  <c r="I17" i="1"/>
  <c r="H17" i="1"/>
  <c r="G17" i="1"/>
  <c r="D30" i="1" s="1"/>
  <c r="E15" i="1"/>
  <c r="F14" i="1"/>
  <c r="K15" i="1"/>
  <c r="G15" i="1"/>
  <c r="M15" i="1"/>
  <c r="I15" i="1"/>
  <c r="E14" i="1"/>
  <c r="M14" i="1"/>
  <c r="K14" i="1"/>
  <c r="I14" i="1"/>
  <c r="G14" i="1"/>
  <c r="N14" i="1"/>
  <c r="N23" i="1" s="1"/>
  <c r="L14" i="1"/>
  <c r="J14" i="1"/>
  <c r="H14" i="1"/>
  <c r="N15" i="1"/>
  <c r="L15" i="1"/>
  <c r="L23" i="1" s="1"/>
  <c r="J15" i="1"/>
  <c r="H15" i="1"/>
  <c r="M23" i="1"/>
  <c r="G29" i="17"/>
  <c r="M24" i="17"/>
  <c r="N28" i="17" s="1"/>
  <c r="N24" i="17"/>
  <c r="K28" i="17" s="1"/>
  <c r="F22" i="17"/>
  <c r="G22" i="17"/>
  <c r="H22" i="17"/>
  <c r="I22" i="17"/>
  <c r="K22" i="17"/>
  <c r="L22" i="17"/>
  <c r="M22" i="17"/>
  <c r="N22" i="17"/>
  <c r="E22" i="17"/>
  <c r="D37" i="17"/>
  <c r="K20" i="17"/>
  <c r="L20" i="17"/>
  <c r="M20" i="17"/>
  <c r="N20" i="17"/>
  <c r="F20" i="17"/>
  <c r="G20" i="17"/>
  <c r="H20" i="17"/>
  <c r="I20" i="17"/>
  <c r="E20" i="17"/>
  <c r="E28" i="17" l="1"/>
  <c r="I28" i="17"/>
  <c r="H28" i="17"/>
  <c r="K23" i="1"/>
  <c r="G28" i="17"/>
  <c r="L28" i="17"/>
  <c r="H23" i="1"/>
  <c r="G23" i="1"/>
  <c r="J23" i="1"/>
  <c r="F23" i="1"/>
  <c r="I23" i="1"/>
  <c r="E23" i="1"/>
  <c r="N30" i="1" s="1"/>
  <c r="F28" i="17"/>
  <c r="E29" i="17" l="1"/>
  <c r="K19" i="17"/>
  <c r="G19" i="17" l="1"/>
  <c r="J19" i="17"/>
  <c r="I19" i="17"/>
  <c r="H19" i="17"/>
  <c r="F19" i="17"/>
  <c r="E19" i="17"/>
  <c r="L19" i="17"/>
  <c r="I29" i="17"/>
  <c r="F29" i="17"/>
  <c r="O3" i="17"/>
  <c r="O4" i="17"/>
  <c r="O5" i="17"/>
  <c r="O6" i="17"/>
  <c r="O7" i="17"/>
  <c r="O8" i="17"/>
  <c r="O9" i="17"/>
  <c r="O10" i="17"/>
  <c r="O11" i="17"/>
  <c r="O12" i="17"/>
  <c r="O13" i="17"/>
  <c r="O14" i="17"/>
  <c r="O2" i="17"/>
  <c r="N18" i="17" l="1"/>
  <c r="M18" i="17"/>
  <c r="M32" i="17" s="1"/>
  <c r="D39" i="17"/>
  <c r="I18" i="17"/>
  <c r="I32" i="17" s="1"/>
  <c r="J18" i="17"/>
  <c r="J32" i="17" s="1"/>
  <c r="K18" i="17"/>
  <c r="K32" i="17" s="1"/>
  <c r="L18" i="17"/>
  <c r="L32" i="17" s="1"/>
  <c r="N32" i="17"/>
  <c r="F18" i="17"/>
  <c r="F32" i="17" s="1"/>
  <c r="G18" i="17"/>
  <c r="G32" i="17" s="1"/>
  <c r="H18" i="17"/>
  <c r="H32" i="17" s="1"/>
  <c r="E18" i="17"/>
  <c r="E32" i="17" s="1"/>
</calcChain>
</file>

<file path=xl/sharedStrings.xml><?xml version="1.0" encoding="utf-8"?>
<sst xmlns="http://schemas.openxmlformats.org/spreadsheetml/2006/main" count="182" uniqueCount="89">
  <si>
    <t>Tiền cọc mỗi người sẽ trả lại = số tiền người đó đóng cọc nếu không ở nữa</t>
  </si>
  <si>
    <t>Đi báo trước ít nhất 20 ngày để mọi người kiếm người mới vào.</t>
  </si>
  <si>
    <t>Không điền vào bảng chi phí sinh hoạt coi như không tính</t>
  </si>
  <si>
    <t>920k</t>
  </si>
  <si>
    <t>Bách</t>
  </si>
  <si>
    <t>860k</t>
  </si>
  <si>
    <t>Tuấn</t>
  </si>
  <si>
    <t>Tiến</t>
  </si>
  <si>
    <t>Tú</t>
  </si>
  <si>
    <t>800k</t>
  </si>
  <si>
    <t>Chỉnh</t>
  </si>
  <si>
    <t>700k</t>
  </si>
  <si>
    <t>Mục</t>
  </si>
  <si>
    <t>Sau này mỗi người mới vào ở:</t>
  </si>
  <si>
    <t>Tiền nhà = 5500/tổng số người / 30 * tổng số ngày ở</t>
  </si>
  <si>
    <t>Tiền nhà thu của người mới chia đều trả lại cho những người cũ</t>
  </si>
  <si>
    <t>Ngày</t>
  </si>
  <si>
    <t>Tiền</t>
  </si>
  <si>
    <t>Xà bông tắm</t>
  </si>
  <si>
    <t>Kem đánh răng</t>
  </si>
  <si>
    <t>Hạt khử mùi tolet</t>
  </si>
  <si>
    <t>Bột giặt</t>
  </si>
  <si>
    <t>Tiền cọc nhà</t>
  </si>
  <si>
    <t>Anh</t>
  </si>
  <si>
    <t xml:space="preserve"> Anh</t>
  </si>
  <si>
    <t>Tổng tiền</t>
  </si>
  <si>
    <t>Nước rửa chén</t>
  </si>
  <si>
    <t>Dao</t>
  </si>
  <si>
    <t>Đá mài</t>
  </si>
  <si>
    <t>Rổ</t>
  </si>
  <si>
    <t>Bột giặt + Vim</t>
  </si>
  <si>
    <t>Siêng</t>
  </si>
  <si>
    <t>Nước uống x2</t>
  </si>
  <si>
    <t>Giấy vệ sinh x2</t>
  </si>
  <si>
    <t>Tiền nước tháng 3</t>
  </si>
  <si>
    <t>Tiền điện tháng 3</t>
  </si>
  <si>
    <t>Tiền net tháng 3</t>
  </si>
  <si>
    <t>3/4</t>
  </si>
  <si>
    <t>Tháng 4</t>
  </si>
  <si>
    <t>Tháng 3</t>
  </si>
  <si>
    <t>Quỹ tiền điện, nước, net tháng 4</t>
  </si>
  <si>
    <t>Đóng đủ không thiếu trước ngày 10/4</t>
  </si>
  <si>
    <t>Cảnh</t>
  </si>
  <si>
    <t>06/04</t>
  </si>
  <si>
    <r>
      <rPr>
        <b/>
        <sz val="11"/>
        <color theme="1"/>
        <rFont val="Calibri"/>
        <family val="2"/>
        <scheme val="minor"/>
      </rPr>
      <t xml:space="preserve">+ </t>
    </r>
    <r>
      <rPr>
        <sz val="11"/>
        <color theme="1"/>
        <rFont val="Calibri"/>
        <family val="2"/>
        <scheme val="minor"/>
      </rPr>
      <t>Tiền điện nước net tháng 3 thu trước</t>
    </r>
  </si>
  <si>
    <r>
      <rPr>
        <b/>
        <sz val="11"/>
        <color theme="1"/>
        <rFont val="Calibri"/>
        <family val="2"/>
        <scheme val="minor"/>
      </rPr>
      <t xml:space="preserve">+ </t>
    </r>
    <r>
      <rPr>
        <sz val="11"/>
        <color theme="1"/>
        <rFont val="Calibri"/>
        <family val="2"/>
        <scheme val="minor"/>
      </rPr>
      <t>Tiền cọc nhà hoàn lại</t>
    </r>
  </si>
  <si>
    <r>
      <rPr>
        <b/>
        <sz val="11"/>
        <color theme="1"/>
        <rFont val="Calibri"/>
        <family val="2"/>
        <scheme val="minor"/>
      </rPr>
      <t xml:space="preserve">+ </t>
    </r>
    <r>
      <rPr>
        <sz val="11"/>
        <color theme="1"/>
        <rFont val="Calibri"/>
        <family val="2"/>
        <scheme val="minor"/>
      </rPr>
      <t>Tiền sinh hoạt hoàn lại</t>
    </r>
  </si>
  <si>
    <r>
      <rPr>
        <b/>
        <sz val="11"/>
        <color theme="1"/>
        <rFont val="Calibri"/>
        <family val="2"/>
        <scheme val="minor"/>
      </rPr>
      <t xml:space="preserve">+ </t>
    </r>
    <r>
      <rPr>
        <sz val="11"/>
        <color theme="1"/>
        <rFont val="Calibri"/>
        <family val="2"/>
        <scheme val="minor"/>
      </rPr>
      <t>Tiền nước hoàn lại</t>
    </r>
  </si>
  <si>
    <r>
      <rPr>
        <b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Tiền điện nước net tháng 3</t>
    </r>
  </si>
  <si>
    <r>
      <rPr>
        <b/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>Tổng tiền sinh hoạt tháng 3</t>
    </r>
  </si>
  <si>
    <r>
      <rPr>
        <b/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>Điện nước thu trước tháng 4 từ 10/3-&gt; 10/4</t>
    </r>
  </si>
  <si>
    <r>
      <rPr>
        <b/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>Tiền net tháng 4 thu trước</t>
    </r>
  </si>
  <si>
    <r>
      <rPr>
        <b/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>Tiền cọc nhà</t>
    </r>
  </si>
  <si>
    <r>
      <rPr>
        <b/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>Tiền tháng 3 còn thiếu</t>
    </r>
  </si>
  <si>
    <r>
      <t>Đi không báo trước mất cọc(</t>
    </r>
    <r>
      <rPr>
        <b/>
        <sz val="11"/>
        <color theme="1"/>
        <rFont val="Calibri"/>
        <family val="2"/>
        <scheme val="minor"/>
      </rPr>
      <t>trừ khi kiếm được người thay thế</t>
    </r>
    <r>
      <rPr>
        <sz val="11"/>
        <color theme="1"/>
        <rFont val="Calibri"/>
        <family val="2"/>
        <scheme val="minor"/>
      </rPr>
      <t>), tiền cọc đó sẽ dùng để đóng tiền nhà.</t>
    </r>
  </si>
  <si>
    <t>Tổng điện nước net tháng 3</t>
  </si>
  <si>
    <t>Tên</t>
  </si>
  <si>
    <t>Bình</t>
  </si>
  <si>
    <r>
      <rPr>
        <b/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>Tiền nhà tháng 4 (5500/9) từ 10/4-&gt;10/5</t>
    </r>
  </si>
  <si>
    <r>
      <rPr>
        <b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Tiền nhà hoàn lại</t>
    </r>
  </si>
  <si>
    <t>Bọc đựng rác</t>
  </si>
  <si>
    <t xml:space="preserve">Giấy vệ sinh </t>
  </si>
  <si>
    <t>Xà bông</t>
  </si>
  <si>
    <t>11/4</t>
  </si>
  <si>
    <t>20/4</t>
  </si>
  <si>
    <t>23/4</t>
  </si>
  <si>
    <t>27/4</t>
  </si>
  <si>
    <t>4/5</t>
  </si>
  <si>
    <r>
      <rPr>
        <b/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>Tổng tiền sinh hoạt tháng 4</t>
    </r>
  </si>
  <si>
    <r>
      <rPr>
        <b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Tiền điện nước net tháng 4</t>
    </r>
  </si>
  <si>
    <t>Tiền nước tháng 4</t>
  </si>
  <si>
    <t>Tiền điện tháng 4</t>
  </si>
  <si>
    <t>Tiền net tháng 4</t>
  </si>
  <si>
    <t>Tổng điện nước net tháng 4</t>
  </si>
  <si>
    <r>
      <rPr>
        <b/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>Tiền nhà tháng 5 (5500/9) từ 10/4-&gt;10/5</t>
    </r>
  </si>
  <si>
    <t>Nghị</t>
  </si>
  <si>
    <r>
      <rPr>
        <b/>
        <sz val="11"/>
        <color theme="1"/>
        <rFont val="Calibri"/>
        <family val="2"/>
        <scheme val="minor"/>
      </rPr>
      <t xml:space="preserve">+ </t>
    </r>
    <r>
      <rPr>
        <sz val="11"/>
        <color theme="1"/>
        <rFont val="Calibri"/>
        <family val="2"/>
        <scheme val="minor"/>
      </rPr>
      <t>Tiền điện nước net tháng 4 thu trước</t>
    </r>
  </si>
  <si>
    <t>Quỹ tiền điện, nước, net tháng 5</t>
  </si>
  <si>
    <t>Đóng đủ không thiếu trước ngày 10/5</t>
  </si>
  <si>
    <r>
      <t>Đi báo trước</t>
    </r>
    <r>
      <rPr>
        <b/>
        <sz val="11"/>
        <color theme="1"/>
        <rFont val="Calibri"/>
        <family val="2"/>
        <scheme val="minor"/>
      </rPr>
      <t xml:space="preserve"> ít nhất 20</t>
    </r>
    <r>
      <rPr>
        <sz val="11"/>
        <color theme="1"/>
        <rFont val="Calibri"/>
        <family val="2"/>
        <scheme val="minor"/>
      </rPr>
      <t xml:space="preserve"> ngày để mọi người kiếm người mới vào.</t>
    </r>
  </si>
  <si>
    <r>
      <rPr>
        <b/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>Điện nước net thu trước tháng 5
    (từ 10/5-&gt; 10/6)</t>
    </r>
  </si>
  <si>
    <t>Sinh hoạt tháng 5</t>
  </si>
  <si>
    <t>STT</t>
  </si>
  <si>
    <t>Dien giai</t>
  </si>
  <si>
    <t>Don gia</t>
  </si>
  <si>
    <t>So luong</t>
  </si>
  <si>
    <t>Tong tien</t>
  </si>
  <si>
    <t>Ngay</t>
  </si>
  <si>
    <t>Ghi 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</si>
</sst>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2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vertical="center"/>
    </xf>
    <xf numFmtId="49" fontId="0" fillId="0" borderId="0" xfId="0" applyNumberFormat="1"/>
    <xf numFmtId="49" fontId="0" fillId="0" borderId="1" xfId="0" applyNumberFormat="1" applyBorder="1"/>
    <xf numFmtId="0" fontId="0" fillId="2" borderId="1" xfId="0" applyFill="1" applyBorder="1"/>
    <xf numFmtId="49" fontId="0" fillId="0" borderId="2" xfId="0" applyNumberFormat="1" applyBorder="1"/>
    <xf numFmtId="0" fontId="0" fillId="0" borderId="0" xfId="0" applyFill="1" applyBorder="1"/>
    <xf numFmtId="0" fontId="0" fillId="0" borderId="0" xfId="0" applyFill="1" applyBorder="1" applyAlignment="1"/>
    <xf numFmtId="0" fontId="3" fillId="0" borderId="0" xfId="0" applyFont="1"/>
    <xf numFmtId="0" fontId="0" fillId="3" borderId="1" xfId="0" applyFill="1" applyBorder="1"/>
    <xf numFmtId="49" fontId="0" fillId="2" borderId="1" xfId="0" applyNumberFormat="1" applyFill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0" borderId="0" xfId="0" applyFont="1" applyFill="1" applyBorder="1"/>
    <xf numFmtId="0" fontId="2" fillId="0" borderId="0" xfId="0" applyFont="1" applyFill="1" applyBorder="1"/>
    <xf numFmtId="49" fontId="0" fillId="0" borderId="0" xfId="0" applyNumberFormat="1" applyFill="1" applyBorder="1"/>
    <xf numFmtId="0" fontId="7" fillId="0" borderId="0" xfId="0" applyFont="1" applyFill="1" applyBorder="1"/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5" fillId="2" borderId="1" xfId="0" applyFont="1" applyFill="1" applyBorder="1"/>
    <xf numFmtId="0" fontId="0" fillId="3" borderId="2" xfId="0" applyFill="1" applyBorder="1" applyAlignment="1"/>
    <xf numFmtId="0" fontId="0" fillId="3" borderId="3" xfId="0" applyFill="1" applyBorder="1" applyAlignment="1"/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1" xfId="0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2" borderId="1" xfId="0" quotePrefix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2" xfId="0" quotePrefix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4" fillId="0" borderId="0" xfId="0" applyFont="1" applyAlignment="1">
      <alignment horizontal="center"/>
    </xf>
    <xf numFmtId="0" fontId="1" fillId="0" borderId="0" xfId="0" applyFont="1" applyFill="1" applyBorder="1"/>
    <xf numFmtId="0" fontId="0" fillId="0" borderId="0" xfId="0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0" fillId="3" borderId="3" xfId="0" quotePrefix="1" applyFill="1" applyBorder="1" applyAlignment="1">
      <alignment horizontal="left"/>
    </xf>
    <xf numFmtId="0" fontId="0" fillId="3" borderId="4" xfId="0" quotePrefix="1" applyFill="1" applyBorder="1" applyAlignment="1">
      <alignment horizontal="left"/>
    </xf>
    <xf numFmtId="0" fontId="0" fillId="2" borderId="2" xfId="0" quotePrefix="1" applyFill="1" applyBorder="1" applyAlignment="1">
      <alignment horizontal="left"/>
    </xf>
    <xf numFmtId="0" fontId="0" fillId="2" borderId="3" xfId="0" quotePrefix="1" applyFill="1" applyBorder="1" applyAlignment="1">
      <alignment horizontal="left"/>
    </xf>
    <xf numFmtId="0" fontId="0" fillId="2" borderId="4" xfId="0" quotePrefix="1" applyFill="1" applyBorder="1" applyAlignment="1">
      <alignment horizontal="left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0" fillId="3" borderId="2" xfId="0" quotePrefix="1" applyFill="1" applyBorder="1" applyAlignment="1">
      <alignment horizontal="left"/>
    </xf>
    <xf numFmtId="0" fontId="0" fillId="2" borderId="2" xfId="0" quotePrefix="1" applyFill="1" applyBorder="1" applyAlignment="1">
      <alignment horizontal="left" wrapText="1"/>
    </xf>
    <xf numFmtId="0" fontId="0" fillId="2" borderId="3" xfId="0" quotePrefix="1" applyFill="1" applyBorder="1" applyAlignment="1">
      <alignment horizontal="left" wrapText="1"/>
    </xf>
    <xf numFmtId="0" fontId="0" fillId="2" borderId="4" xfId="0" quotePrefix="1" applyFill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"/>
  <sheetViews>
    <sheetView topLeftCell="A13" workbookViewId="0">
      <selection activeCell="P38" sqref="P38"/>
    </sheetView>
  </sheetViews>
  <sheetFormatPr defaultRowHeight="14.4" x14ac:dyDescent="0.3"/>
  <cols>
    <col min="1" max="1" width="19.33203125" customWidth="1"/>
    <col min="2" max="2" width="4.44140625" style="4" bestFit="1" customWidth="1"/>
    <col min="3" max="3" width="5.33203125" bestFit="1" customWidth="1"/>
    <col min="4" max="4" width="6.33203125" customWidth="1"/>
    <col min="5" max="5" width="4.5546875" customWidth="1"/>
    <col min="6" max="8" width="4.6640625" customWidth="1"/>
    <col min="9" max="9" width="5.44140625" customWidth="1"/>
    <col min="10" max="10" width="5.33203125" customWidth="1"/>
    <col min="11" max="11" width="4.6640625" customWidth="1"/>
    <col min="12" max="12" width="5.33203125" customWidth="1"/>
    <col min="13" max="13" width="5.109375" customWidth="1"/>
    <col min="14" max="14" width="6.6640625" customWidth="1"/>
    <col min="17" max="17" width="33.6640625" customWidth="1"/>
    <col min="18" max="18" width="15.33203125" customWidth="1"/>
  </cols>
  <sheetData>
    <row r="1" spans="1:20" x14ac:dyDescent="0.3">
      <c r="A1" s="6" t="s">
        <v>12</v>
      </c>
      <c r="B1" s="6" t="s">
        <v>17</v>
      </c>
      <c r="C1" s="6" t="s">
        <v>56</v>
      </c>
      <c r="D1" s="12" t="s">
        <v>16</v>
      </c>
      <c r="E1" s="6" t="s">
        <v>24</v>
      </c>
      <c r="F1" s="6" t="s">
        <v>4</v>
      </c>
      <c r="G1" s="6" t="s">
        <v>7</v>
      </c>
      <c r="H1" s="6" t="s">
        <v>6</v>
      </c>
      <c r="I1" s="6" t="s">
        <v>31</v>
      </c>
      <c r="J1" s="6" t="s">
        <v>42</v>
      </c>
      <c r="K1" s="6" t="s">
        <v>8</v>
      </c>
      <c r="L1" s="6" t="s">
        <v>10</v>
      </c>
      <c r="M1" s="6" t="s">
        <v>57</v>
      </c>
      <c r="N1" s="6"/>
      <c r="O1" s="8"/>
      <c r="P1" s="8"/>
      <c r="Q1" s="8"/>
      <c r="R1" s="8"/>
      <c r="S1" s="8"/>
      <c r="T1" s="8"/>
    </row>
    <row r="2" spans="1:20" x14ac:dyDescent="0.3">
      <c r="A2" s="1" t="s">
        <v>21</v>
      </c>
      <c r="B2" s="1">
        <v>70</v>
      </c>
      <c r="C2" s="1" t="s">
        <v>23</v>
      </c>
      <c r="D2" s="5" t="s">
        <v>39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/>
      <c r="K2" s="6">
        <v>1</v>
      </c>
      <c r="L2" s="2"/>
      <c r="M2" s="2"/>
      <c r="N2" s="2"/>
      <c r="O2" s="16">
        <f>B2/SUM(E2:N2)</f>
        <v>11.666666666666666</v>
      </c>
      <c r="P2" s="8"/>
      <c r="Q2" s="8"/>
      <c r="R2" s="8"/>
      <c r="S2" s="8"/>
      <c r="T2" s="8"/>
    </row>
    <row r="3" spans="1:20" x14ac:dyDescent="0.3">
      <c r="A3" s="1" t="s">
        <v>18</v>
      </c>
      <c r="B3" s="1">
        <v>27</v>
      </c>
      <c r="C3" s="1" t="s">
        <v>23</v>
      </c>
      <c r="D3" s="5" t="s">
        <v>39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2"/>
      <c r="N3" s="2"/>
      <c r="O3" s="16">
        <f t="shared" ref="O3:O14" si="0">B3/SUM(E3:N3)</f>
        <v>3.375</v>
      </c>
      <c r="P3" s="8"/>
      <c r="Q3" s="8"/>
      <c r="R3" s="8"/>
      <c r="S3" s="8"/>
      <c r="T3" s="8"/>
    </row>
    <row r="4" spans="1:20" x14ac:dyDescent="0.3">
      <c r="A4" s="1" t="s">
        <v>19</v>
      </c>
      <c r="B4" s="1">
        <v>48</v>
      </c>
      <c r="C4" s="1" t="s">
        <v>23</v>
      </c>
      <c r="D4" s="5" t="s">
        <v>39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2"/>
      <c r="N4" s="2"/>
      <c r="O4" s="16">
        <f t="shared" si="0"/>
        <v>6</v>
      </c>
      <c r="P4" s="8"/>
      <c r="Q4" s="8"/>
      <c r="R4" s="8"/>
      <c r="S4" s="8"/>
      <c r="T4" s="8"/>
    </row>
    <row r="5" spans="1:20" x14ac:dyDescent="0.3">
      <c r="A5" s="1" t="s">
        <v>26</v>
      </c>
      <c r="B5" s="1">
        <v>19</v>
      </c>
      <c r="C5" s="1" t="s">
        <v>4</v>
      </c>
      <c r="D5" s="5" t="s">
        <v>39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2"/>
      <c r="M5" s="2"/>
      <c r="N5" s="2"/>
      <c r="O5" s="16">
        <f t="shared" si="0"/>
        <v>2.7142857142857144</v>
      </c>
      <c r="P5" s="8"/>
      <c r="Q5" s="8"/>
      <c r="R5" s="8"/>
      <c r="S5" s="8"/>
      <c r="T5" s="8"/>
    </row>
    <row r="6" spans="1:20" x14ac:dyDescent="0.3">
      <c r="A6" s="1" t="s">
        <v>32</v>
      </c>
      <c r="B6" s="1">
        <v>44</v>
      </c>
      <c r="C6" s="1" t="s">
        <v>23</v>
      </c>
      <c r="D6" s="5" t="s">
        <v>39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2"/>
      <c r="N6" s="2"/>
      <c r="O6" s="16">
        <f t="shared" si="0"/>
        <v>5.5</v>
      </c>
      <c r="P6" s="8"/>
      <c r="Q6" s="9"/>
      <c r="R6" s="9"/>
      <c r="S6" s="9"/>
      <c r="T6" s="9"/>
    </row>
    <row r="7" spans="1:20" x14ac:dyDescent="0.3">
      <c r="A7" s="1" t="s">
        <v>30</v>
      </c>
      <c r="B7" s="1">
        <v>84</v>
      </c>
      <c r="C7" s="1" t="s">
        <v>31</v>
      </c>
      <c r="D7" s="5" t="s">
        <v>39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/>
      <c r="K7" s="6">
        <v>1</v>
      </c>
      <c r="L7" s="2"/>
      <c r="M7" s="2"/>
      <c r="N7" s="2"/>
      <c r="O7" s="16">
        <f t="shared" si="0"/>
        <v>14</v>
      </c>
      <c r="P7" s="8"/>
      <c r="Q7" s="8"/>
      <c r="R7" s="8"/>
      <c r="S7" s="8"/>
      <c r="T7" s="8"/>
    </row>
    <row r="8" spans="1:20" x14ac:dyDescent="0.3">
      <c r="A8" s="1" t="s">
        <v>29</v>
      </c>
      <c r="B8" s="2">
        <v>40</v>
      </c>
      <c r="C8" s="2" t="s">
        <v>7</v>
      </c>
      <c r="D8" s="5" t="s">
        <v>39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/>
      <c r="K8" s="2"/>
      <c r="L8" s="2"/>
      <c r="M8" s="2"/>
      <c r="N8" s="2"/>
      <c r="O8" s="16">
        <f t="shared" si="0"/>
        <v>8</v>
      </c>
      <c r="P8" s="8"/>
      <c r="Q8" s="8"/>
      <c r="R8" s="8"/>
      <c r="S8" s="8"/>
      <c r="T8" s="8"/>
    </row>
    <row r="9" spans="1:20" x14ac:dyDescent="0.3">
      <c r="A9" s="1" t="s">
        <v>28</v>
      </c>
      <c r="B9" s="1">
        <v>34</v>
      </c>
      <c r="C9" s="1" t="s">
        <v>7</v>
      </c>
      <c r="D9" s="5" t="s">
        <v>39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/>
      <c r="K9" s="2"/>
      <c r="L9" s="2"/>
      <c r="M9" s="2"/>
      <c r="N9" s="2"/>
      <c r="O9" s="16">
        <f t="shared" si="0"/>
        <v>6.8</v>
      </c>
      <c r="P9" s="8"/>
      <c r="Q9" s="8"/>
      <c r="R9" s="8"/>
      <c r="S9" s="8"/>
      <c r="T9" s="8"/>
    </row>
    <row r="10" spans="1:20" x14ac:dyDescent="0.3">
      <c r="A10" s="1" t="s">
        <v>27</v>
      </c>
      <c r="B10" s="1">
        <v>74</v>
      </c>
      <c r="C10" s="1" t="s">
        <v>7</v>
      </c>
      <c r="D10" s="5" t="s">
        <v>39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/>
      <c r="K10" s="2"/>
      <c r="L10" s="2"/>
      <c r="M10" s="2"/>
      <c r="N10" s="2"/>
      <c r="O10" s="16">
        <f t="shared" si="0"/>
        <v>14.8</v>
      </c>
      <c r="P10" s="8"/>
      <c r="Q10" s="8"/>
      <c r="R10" s="8"/>
      <c r="S10" s="8"/>
      <c r="T10" s="8"/>
    </row>
    <row r="11" spans="1:20" x14ac:dyDescent="0.3">
      <c r="A11" s="1" t="s">
        <v>33</v>
      </c>
      <c r="B11" s="1">
        <v>70</v>
      </c>
      <c r="C11" s="1" t="s">
        <v>7</v>
      </c>
      <c r="D11" s="5" t="s">
        <v>39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2"/>
      <c r="N11" s="2"/>
      <c r="O11" s="16">
        <f t="shared" si="0"/>
        <v>8.75</v>
      </c>
      <c r="P11" s="8"/>
      <c r="Q11" s="8"/>
      <c r="R11" s="8"/>
      <c r="S11" s="8"/>
      <c r="T11" s="8"/>
    </row>
    <row r="12" spans="1:20" x14ac:dyDescent="0.3">
      <c r="A12" s="1" t="s">
        <v>26</v>
      </c>
      <c r="B12" s="1">
        <v>34</v>
      </c>
      <c r="C12" s="1" t="s">
        <v>7</v>
      </c>
      <c r="D12" s="5" t="s">
        <v>38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2"/>
      <c r="M12" s="2"/>
      <c r="N12" s="2"/>
      <c r="O12" s="16">
        <f t="shared" si="0"/>
        <v>4.8571428571428568</v>
      </c>
      <c r="P12" s="8"/>
      <c r="Q12" s="8"/>
      <c r="R12" s="8"/>
      <c r="S12" s="8"/>
      <c r="T12" s="8"/>
    </row>
    <row r="13" spans="1:20" x14ac:dyDescent="0.3">
      <c r="A13" s="1" t="s">
        <v>21</v>
      </c>
      <c r="B13" s="1">
        <v>175</v>
      </c>
      <c r="C13" s="1" t="s">
        <v>7</v>
      </c>
      <c r="D13" s="5" t="s">
        <v>37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>
        <v>1</v>
      </c>
      <c r="N13" s="6">
        <v>1</v>
      </c>
      <c r="O13" s="16">
        <f t="shared" si="0"/>
        <v>17.5</v>
      </c>
      <c r="P13" s="8"/>
      <c r="Q13" s="8"/>
      <c r="R13" s="8"/>
      <c r="S13" s="8"/>
      <c r="T13" s="8"/>
    </row>
    <row r="14" spans="1:20" x14ac:dyDescent="0.3">
      <c r="A14" s="1" t="s">
        <v>32</v>
      </c>
      <c r="B14" s="1">
        <v>44</v>
      </c>
      <c r="C14" s="1" t="s">
        <v>7</v>
      </c>
      <c r="D14" s="5" t="s">
        <v>37</v>
      </c>
      <c r="E14" s="6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16">
        <f t="shared" si="0"/>
        <v>4.4000000000000004</v>
      </c>
    </row>
    <row r="15" spans="1:20" x14ac:dyDescent="0.3">
      <c r="A15" s="1" t="s">
        <v>19</v>
      </c>
      <c r="B15" s="1">
        <v>50</v>
      </c>
      <c r="C15" s="1" t="s">
        <v>23</v>
      </c>
      <c r="D15" s="7" t="s">
        <v>43</v>
      </c>
      <c r="E15" s="6">
        <v>1</v>
      </c>
      <c r="F15" s="6">
        <v>1</v>
      </c>
      <c r="G15" s="6">
        <v>1</v>
      </c>
      <c r="H15" s="6">
        <v>1</v>
      </c>
      <c r="I15" s="6">
        <v>1</v>
      </c>
      <c r="J15" s="6">
        <v>1</v>
      </c>
      <c r="K15" s="6">
        <v>1</v>
      </c>
      <c r="L15" s="6">
        <v>1</v>
      </c>
      <c r="M15" s="6">
        <v>1</v>
      </c>
      <c r="N15" s="6">
        <v>1</v>
      </c>
      <c r="O15" s="16"/>
    </row>
    <row r="16" spans="1:20" x14ac:dyDescent="0.3">
      <c r="A16" s="1" t="s">
        <v>18</v>
      </c>
      <c r="B16" s="1">
        <v>27</v>
      </c>
      <c r="C16" s="1" t="s">
        <v>23</v>
      </c>
      <c r="D16" s="7" t="s">
        <v>43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16"/>
    </row>
    <row r="17" spans="1:24" ht="3.6" customHeight="1" x14ac:dyDescent="0.25">
      <c r="O17" s="16"/>
    </row>
    <row r="18" spans="1:24" x14ac:dyDescent="0.3">
      <c r="A18" s="44" t="s">
        <v>49</v>
      </c>
      <c r="B18" s="45"/>
      <c r="C18" s="45"/>
      <c r="D18" s="46"/>
      <c r="E18" s="6">
        <f t="shared" ref="E18:N18" si="1">ROUND($O2*E2+$O3*E3+$O4*E4+$O5*E5+$O7*E7+$O8*E8+$O9*E9+$O10*E10+$O11*E11+$O12*E12+$O13*E13+$O14*E14,0)</f>
        <v>103</v>
      </c>
      <c r="F18" s="6">
        <f t="shared" si="1"/>
        <v>103</v>
      </c>
      <c r="G18" s="6">
        <f t="shared" si="1"/>
        <v>103</v>
      </c>
      <c r="H18" s="6">
        <f t="shared" si="1"/>
        <v>103</v>
      </c>
      <c r="I18" s="6">
        <f t="shared" si="1"/>
        <v>103</v>
      </c>
      <c r="J18" s="6">
        <f t="shared" si="1"/>
        <v>48</v>
      </c>
      <c r="K18" s="6">
        <f t="shared" si="1"/>
        <v>73</v>
      </c>
      <c r="L18" s="6">
        <f t="shared" si="1"/>
        <v>40</v>
      </c>
      <c r="M18" s="6">
        <f t="shared" si="1"/>
        <v>22</v>
      </c>
      <c r="N18" s="6">
        <f t="shared" si="1"/>
        <v>22</v>
      </c>
      <c r="O18" s="8"/>
    </row>
    <row r="19" spans="1:24" x14ac:dyDescent="0.3">
      <c r="A19" s="42" t="s">
        <v>48</v>
      </c>
      <c r="B19" s="42"/>
      <c r="C19" s="42"/>
      <c r="D19" s="43"/>
      <c r="E19" s="11">
        <f t="shared" ref="E19:L19" si="2">ROUND($D37/8,0)</f>
        <v>141</v>
      </c>
      <c r="F19" s="11">
        <f t="shared" si="2"/>
        <v>141</v>
      </c>
      <c r="G19" s="11">
        <f t="shared" si="2"/>
        <v>141</v>
      </c>
      <c r="H19" s="11">
        <f t="shared" si="2"/>
        <v>141</v>
      </c>
      <c r="I19" s="11">
        <f t="shared" si="2"/>
        <v>141</v>
      </c>
      <c r="J19" s="11">
        <f t="shared" si="2"/>
        <v>141</v>
      </c>
      <c r="K19" s="11">
        <f t="shared" si="2"/>
        <v>141</v>
      </c>
      <c r="L19" s="11">
        <f t="shared" si="2"/>
        <v>141</v>
      </c>
      <c r="M19" s="2"/>
      <c r="N19" s="1"/>
      <c r="O19" s="8"/>
    </row>
    <row r="20" spans="1:24" x14ac:dyDescent="0.3">
      <c r="A20" s="44" t="s">
        <v>58</v>
      </c>
      <c r="B20" s="45"/>
      <c r="C20" s="45"/>
      <c r="D20" s="46"/>
      <c r="E20" s="6">
        <f>ROUND(5500/9,0)</f>
        <v>611</v>
      </c>
      <c r="F20" s="6">
        <f t="shared" ref="F20:N20" si="3">ROUND(5500/9,0)</f>
        <v>611</v>
      </c>
      <c r="G20" s="6">
        <f t="shared" si="3"/>
        <v>611</v>
      </c>
      <c r="H20" s="6">
        <f t="shared" si="3"/>
        <v>611</v>
      </c>
      <c r="I20" s="6">
        <f t="shared" si="3"/>
        <v>611</v>
      </c>
      <c r="J20" s="2"/>
      <c r="K20" s="6">
        <f t="shared" si="3"/>
        <v>611</v>
      </c>
      <c r="L20" s="6">
        <f t="shared" si="3"/>
        <v>611</v>
      </c>
      <c r="M20" s="6">
        <f t="shared" si="3"/>
        <v>611</v>
      </c>
      <c r="N20" s="6">
        <f t="shared" si="3"/>
        <v>611</v>
      </c>
      <c r="O20" s="8"/>
    </row>
    <row r="21" spans="1:24" x14ac:dyDescent="0.3">
      <c r="A21" s="31" t="s">
        <v>50</v>
      </c>
      <c r="B21" s="32"/>
      <c r="C21" s="32"/>
      <c r="D21" s="33"/>
      <c r="E21" s="11">
        <v>100</v>
      </c>
      <c r="F21" s="11">
        <v>100</v>
      </c>
      <c r="G21" s="11">
        <v>100</v>
      </c>
      <c r="H21" s="11">
        <v>100</v>
      </c>
      <c r="I21" s="11">
        <v>100</v>
      </c>
      <c r="J21" s="2"/>
      <c r="K21" s="11">
        <v>100</v>
      </c>
      <c r="L21" s="11">
        <v>100</v>
      </c>
      <c r="M21" s="11">
        <v>100</v>
      </c>
      <c r="N21" s="11">
        <v>100</v>
      </c>
      <c r="O21" s="8"/>
    </row>
    <row r="22" spans="1:24" x14ac:dyDescent="0.3">
      <c r="A22" s="34" t="s">
        <v>51</v>
      </c>
      <c r="B22" s="35"/>
      <c r="C22" s="35"/>
      <c r="D22" s="35"/>
      <c r="E22" s="6">
        <f>ROUND(275/9,0)</f>
        <v>31</v>
      </c>
      <c r="F22" s="6">
        <f t="shared" ref="F22:N22" si="4">ROUND(275/9,0)</f>
        <v>31</v>
      </c>
      <c r="G22" s="6">
        <f t="shared" si="4"/>
        <v>31</v>
      </c>
      <c r="H22" s="6">
        <f t="shared" si="4"/>
        <v>31</v>
      </c>
      <c r="I22" s="6">
        <f t="shared" si="4"/>
        <v>31</v>
      </c>
      <c r="J22" s="29"/>
      <c r="K22" s="6">
        <f t="shared" si="4"/>
        <v>31</v>
      </c>
      <c r="L22" s="6">
        <f t="shared" si="4"/>
        <v>31</v>
      </c>
      <c r="M22" s="6">
        <f t="shared" si="4"/>
        <v>31</v>
      </c>
      <c r="N22" s="6">
        <f t="shared" si="4"/>
        <v>31</v>
      </c>
      <c r="O22" s="8"/>
    </row>
    <row r="23" spans="1:24" x14ac:dyDescent="0.3">
      <c r="A23" s="34" t="s">
        <v>52</v>
      </c>
      <c r="B23" s="35"/>
      <c r="C23" s="35"/>
      <c r="D23" s="35"/>
      <c r="E23" s="2"/>
      <c r="F23" s="1"/>
      <c r="G23" s="2"/>
      <c r="H23" s="1"/>
      <c r="I23" s="6">
        <v>700</v>
      </c>
      <c r="J23" s="2"/>
      <c r="K23" s="1"/>
      <c r="L23" s="1"/>
      <c r="M23" s="6">
        <v>700</v>
      </c>
      <c r="N23" s="6">
        <v>700</v>
      </c>
      <c r="O23" s="8"/>
    </row>
    <row r="24" spans="1:24" x14ac:dyDescent="0.3">
      <c r="A24" s="44" t="s">
        <v>53</v>
      </c>
      <c r="B24" s="45"/>
      <c r="C24" s="45"/>
      <c r="D24" s="46"/>
      <c r="E24" s="1"/>
      <c r="F24" s="1"/>
      <c r="G24" s="1"/>
      <c r="H24" s="1"/>
      <c r="I24" s="11">
        <v>37</v>
      </c>
      <c r="J24" s="2"/>
      <c r="K24" s="1"/>
      <c r="L24" s="1"/>
      <c r="M24" s="6">
        <f>ROUND((5500/9/30)*4,0)</f>
        <v>81</v>
      </c>
      <c r="N24" s="11">
        <f>ROUND((5500/8/30)*13,0)</f>
        <v>298</v>
      </c>
      <c r="O24" s="8"/>
    </row>
    <row r="25" spans="1:24" ht="4.2" customHeight="1" x14ac:dyDescent="0.25">
      <c r="O25" s="8"/>
    </row>
    <row r="26" spans="1:24" x14ac:dyDescent="0.3">
      <c r="A26" s="42" t="s">
        <v>44</v>
      </c>
      <c r="B26" s="42"/>
      <c r="C26" s="42"/>
      <c r="D26" s="43"/>
      <c r="E26" s="11">
        <v>139</v>
      </c>
      <c r="F26" s="11">
        <v>139</v>
      </c>
      <c r="G26" s="11">
        <v>139</v>
      </c>
      <c r="H26" s="11">
        <v>139</v>
      </c>
      <c r="I26" s="11">
        <v>139</v>
      </c>
      <c r="J26" s="2"/>
      <c r="K26" s="11">
        <v>139</v>
      </c>
      <c r="L26" s="11">
        <v>139</v>
      </c>
      <c r="M26" s="11"/>
      <c r="N26" s="1"/>
      <c r="O26" s="8"/>
    </row>
    <row r="27" spans="1:24" x14ac:dyDescent="0.3">
      <c r="A27" s="44" t="s">
        <v>45</v>
      </c>
      <c r="B27" s="45"/>
      <c r="C27" s="45"/>
      <c r="D27" s="46"/>
      <c r="E27" s="2"/>
      <c r="F27" s="2"/>
      <c r="G27" s="2"/>
      <c r="H27" s="2"/>
      <c r="I27" s="2"/>
      <c r="J27" s="2"/>
      <c r="K27" s="2"/>
      <c r="L27" s="2"/>
      <c r="M27" s="6">
        <v>100</v>
      </c>
      <c r="N27" s="11">
        <v>100</v>
      </c>
      <c r="O27" s="8"/>
    </row>
    <row r="28" spans="1:24" x14ac:dyDescent="0.3">
      <c r="A28" s="44" t="s">
        <v>59</v>
      </c>
      <c r="B28" s="45"/>
      <c r="C28" s="45"/>
      <c r="D28" s="46"/>
      <c r="E28" s="6">
        <f>ROUND($N24/7+$M24/8,0)</f>
        <v>53</v>
      </c>
      <c r="F28" s="6">
        <f t="shared" ref="F28:I28" si="5">ROUND($N24/7+$M24/8,0)</f>
        <v>53</v>
      </c>
      <c r="G28" s="6">
        <f t="shared" si="5"/>
        <v>53</v>
      </c>
      <c r="H28" s="6">
        <f t="shared" si="5"/>
        <v>53</v>
      </c>
      <c r="I28" s="6">
        <f t="shared" si="5"/>
        <v>53</v>
      </c>
      <c r="J28" s="2"/>
      <c r="K28" s="6">
        <f>ROUND($N24/7+$M24/8,0)</f>
        <v>53</v>
      </c>
      <c r="L28" s="6">
        <f>ROUND($N24/7+$M24/8,0)</f>
        <v>53</v>
      </c>
      <c r="M28" s="2"/>
      <c r="N28" s="2">
        <f>ROUND($M24/8,0)</f>
        <v>10</v>
      </c>
      <c r="O28" s="8"/>
      <c r="P28" s="10"/>
      <c r="Q28" s="10"/>
      <c r="R28" s="10"/>
      <c r="S28" s="10"/>
      <c r="T28" s="10"/>
      <c r="U28" s="10"/>
      <c r="V28" s="10"/>
      <c r="W28" s="10"/>
      <c r="X28" s="10"/>
    </row>
    <row r="29" spans="1:24" x14ac:dyDescent="0.3">
      <c r="A29" s="44" t="s">
        <v>46</v>
      </c>
      <c r="B29" s="45"/>
      <c r="C29" s="45"/>
      <c r="D29" s="46"/>
      <c r="E29" s="6">
        <f>B2+B3+B4+B6+B15+B16</f>
        <v>266</v>
      </c>
      <c r="F29" s="6">
        <f>B5</f>
        <v>19</v>
      </c>
      <c r="G29" s="6">
        <f>SUM(B8:B14)</f>
        <v>471</v>
      </c>
      <c r="H29" s="1"/>
      <c r="I29" s="6">
        <f>B7</f>
        <v>84</v>
      </c>
      <c r="J29" s="2"/>
      <c r="K29" s="1"/>
      <c r="L29" s="1"/>
      <c r="M29" s="1"/>
      <c r="N29" s="2"/>
      <c r="O29" s="8"/>
      <c r="P29" s="10"/>
      <c r="Q29" s="10"/>
      <c r="R29" s="10"/>
      <c r="S29" s="10"/>
      <c r="T29" s="10"/>
      <c r="U29" s="10"/>
      <c r="V29" s="10"/>
      <c r="W29" s="10"/>
      <c r="X29" s="10"/>
    </row>
    <row r="30" spans="1:24" x14ac:dyDescent="0.3">
      <c r="A30" s="62" t="s">
        <v>47</v>
      </c>
      <c r="B30" s="42"/>
      <c r="C30" s="42"/>
      <c r="D30" s="43"/>
      <c r="E30" s="2"/>
      <c r="F30" s="2"/>
      <c r="G30" s="2"/>
      <c r="H30" s="2"/>
      <c r="I30" s="11">
        <v>626</v>
      </c>
      <c r="J30" s="2"/>
      <c r="K30" s="2"/>
      <c r="L30" s="2"/>
      <c r="M30" s="2"/>
      <c r="N30" s="2"/>
      <c r="O30" s="8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3.6" customHeight="1" x14ac:dyDescent="0.25">
      <c r="O31" s="15"/>
      <c r="P31" s="10"/>
      <c r="Q31" s="10"/>
      <c r="R31" s="10"/>
      <c r="S31" s="10"/>
      <c r="T31" s="10"/>
      <c r="U31" s="10"/>
      <c r="V31" s="10"/>
      <c r="W31" s="10"/>
      <c r="X31" s="10"/>
    </row>
    <row r="32" spans="1:24" x14ac:dyDescent="0.3">
      <c r="A32" s="19" t="s">
        <v>25</v>
      </c>
      <c r="B32" s="20"/>
      <c r="C32" s="20"/>
      <c r="D32" s="21"/>
      <c r="E32" s="22">
        <f t="shared" ref="E32:N32" si="6">SUM(E18:E24)-SUM(E26:E30)</f>
        <v>528</v>
      </c>
      <c r="F32" s="22">
        <f t="shared" si="6"/>
        <v>775</v>
      </c>
      <c r="G32" s="22">
        <f t="shared" si="6"/>
        <v>323</v>
      </c>
      <c r="H32" s="22">
        <f t="shared" si="6"/>
        <v>794</v>
      </c>
      <c r="I32" s="22">
        <f t="shared" si="6"/>
        <v>821</v>
      </c>
      <c r="J32" s="22">
        <f t="shared" si="6"/>
        <v>189</v>
      </c>
      <c r="K32" s="22">
        <f t="shared" si="6"/>
        <v>764</v>
      </c>
      <c r="L32" s="22">
        <f t="shared" si="6"/>
        <v>731</v>
      </c>
      <c r="M32" s="22">
        <f t="shared" si="6"/>
        <v>1445</v>
      </c>
      <c r="N32" s="22">
        <f t="shared" si="6"/>
        <v>1652</v>
      </c>
      <c r="O32" s="18"/>
      <c r="P32" s="10"/>
      <c r="Q32" s="10"/>
      <c r="R32" s="10"/>
      <c r="S32" s="10"/>
      <c r="T32" s="10"/>
      <c r="U32" s="10"/>
      <c r="V32" s="10"/>
      <c r="W32" s="10"/>
      <c r="X32" s="10"/>
    </row>
    <row r="33" spans="1:24" ht="14.4" customHeight="1" x14ac:dyDescent="0.25">
      <c r="P33" s="10"/>
      <c r="Q33" s="10"/>
      <c r="R33" s="10"/>
      <c r="S33" s="10"/>
      <c r="T33" s="10"/>
      <c r="U33" s="10"/>
      <c r="V33" s="10"/>
      <c r="W33" s="10"/>
      <c r="X33" s="10"/>
    </row>
    <row r="34" spans="1:24" ht="14.4" customHeight="1" x14ac:dyDescent="0.3">
      <c r="A34" s="13" t="s">
        <v>34</v>
      </c>
      <c r="B34" s="14"/>
      <c r="C34" s="14"/>
      <c r="D34" s="56">
        <v>626</v>
      </c>
      <c r="E34" s="57"/>
      <c r="G34" s="47" t="s">
        <v>22</v>
      </c>
      <c r="H34" s="48"/>
      <c r="I34" s="49"/>
      <c r="J34" s="1" t="s">
        <v>23</v>
      </c>
      <c r="K34" s="1" t="s">
        <v>3</v>
      </c>
      <c r="P34" s="10"/>
      <c r="Q34" s="10"/>
      <c r="R34" s="10"/>
      <c r="S34" s="10"/>
      <c r="T34" s="10"/>
      <c r="U34" s="10"/>
      <c r="V34" s="10"/>
      <c r="W34" s="10"/>
      <c r="X34" s="10"/>
    </row>
    <row r="35" spans="1:24" ht="14.4" customHeight="1" x14ac:dyDescent="0.3">
      <c r="A35" s="13" t="s">
        <v>35</v>
      </c>
      <c r="B35" s="14"/>
      <c r="C35" s="14"/>
      <c r="D35" s="56">
        <v>228</v>
      </c>
      <c r="E35" s="57"/>
      <c r="G35" s="50"/>
      <c r="H35" s="51"/>
      <c r="I35" s="52"/>
      <c r="J35" s="1" t="s">
        <v>4</v>
      </c>
      <c r="K35" s="1" t="s">
        <v>5</v>
      </c>
      <c r="P35" s="10"/>
      <c r="Q35" s="10"/>
      <c r="R35" s="10"/>
      <c r="S35" s="10"/>
      <c r="T35" s="10"/>
      <c r="U35" s="10"/>
      <c r="V35" s="10"/>
      <c r="W35" s="10"/>
      <c r="X35" s="10"/>
    </row>
    <row r="36" spans="1:24" ht="15" customHeight="1" x14ac:dyDescent="0.3">
      <c r="A36" s="27" t="s">
        <v>36</v>
      </c>
      <c r="B36" s="28"/>
      <c r="C36" s="28"/>
      <c r="D36" s="56">
        <v>275</v>
      </c>
      <c r="E36" s="57"/>
      <c r="G36" s="50"/>
      <c r="H36" s="51"/>
      <c r="I36" s="52"/>
      <c r="J36" s="1" t="s">
        <v>6</v>
      </c>
      <c r="K36" s="1" t="s">
        <v>5</v>
      </c>
      <c r="P36" s="10"/>
      <c r="Q36" s="10"/>
      <c r="R36" s="10"/>
      <c r="S36" s="10"/>
      <c r="T36" s="10"/>
      <c r="U36" s="10"/>
      <c r="V36" s="10"/>
      <c r="W36" s="10"/>
      <c r="X36" s="10"/>
    </row>
    <row r="37" spans="1:24" ht="13.2" customHeight="1" x14ac:dyDescent="0.4">
      <c r="A37" s="25" t="s">
        <v>55</v>
      </c>
      <c r="B37" s="26"/>
      <c r="C37" s="26"/>
      <c r="D37" s="58">
        <f>SUM(D34:E36)</f>
        <v>1129</v>
      </c>
      <c r="E37" s="59"/>
      <c r="F37" s="36"/>
      <c r="G37" s="50"/>
      <c r="H37" s="51"/>
      <c r="I37" s="52"/>
      <c r="J37" s="1" t="s">
        <v>7</v>
      </c>
      <c r="K37" s="1" t="s">
        <v>5</v>
      </c>
      <c r="L37" s="36"/>
      <c r="M37" s="36"/>
      <c r="N37" s="36"/>
      <c r="P37" s="10"/>
      <c r="Q37" s="10"/>
      <c r="R37" s="10"/>
      <c r="S37" s="10"/>
      <c r="T37" s="10"/>
      <c r="U37" s="10"/>
      <c r="V37" s="10"/>
      <c r="W37" s="10"/>
      <c r="X37" s="10"/>
    </row>
    <row r="38" spans="1:24" ht="15" customHeight="1" x14ac:dyDescent="0.3">
      <c r="G38" s="50"/>
      <c r="H38" s="51"/>
      <c r="I38" s="52"/>
      <c r="J38" s="1" t="s">
        <v>8</v>
      </c>
      <c r="K38" s="1" t="s">
        <v>9</v>
      </c>
    </row>
    <row r="39" spans="1:24" ht="15" customHeight="1" x14ac:dyDescent="0.3">
      <c r="A39" s="23" t="s">
        <v>40</v>
      </c>
      <c r="B39" s="24"/>
      <c r="C39" s="24"/>
      <c r="D39" s="60">
        <f>SUM(E21:N21)+SUM(E22:N22)</f>
        <v>1179</v>
      </c>
      <c r="E39" s="61"/>
      <c r="G39" s="53"/>
      <c r="H39" s="54"/>
      <c r="I39" s="55"/>
      <c r="J39" s="1" t="s">
        <v>10</v>
      </c>
      <c r="K39" s="1" t="s">
        <v>11</v>
      </c>
    </row>
    <row r="40" spans="1:24" ht="12" customHeight="1" x14ac:dyDescent="0.25"/>
    <row r="41" spans="1:24" ht="28.95" customHeight="1" x14ac:dyDescent="0.3">
      <c r="A41" s="41" t="s">
        <v>41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</row>
    <row r="43" spans="1:24" x14ac:dyDescent="0.3">
      <c r="A43" t="s">
        <v>0</v>
      </c>
    </row>
    <row r="44" spans="1:24" x14ac:dyDescent="0.3">
      <c r="A44" t="s">
        <v>1</v>
      </c>
    </row>
    <row r="45" spans="1:24" x14ac:dyDescent="0.3">
      <c r="A45" t="s">
        <v>54</v>
      </c>
    </row>
    <row r="46" spans="1:24" x14ac:dyDescent="0.3">
      <c r="A46" t="s">
        <v>2</v>
      </c>
    </row>
    <row r="47" spans="1:24" x14ac:dyDescent="0.3">
      <c r="A47" t="s">
        <v>13</v>
      </c>
    </row>
    <row r="48" spans="1:24" x14ac:dyDescent="0.3">
      <c r="A48" t="s">
        <v>14</v>
      </c>
    </row>
    <row r="49" spans="1:14" x14ac:dyDescent="0.3">
      <c r="A49" t="s">
        <v>15</v>
      </c>
    </row>
    <row r="53" spans="1:14" ht="14.4" customHeight="1" x14ac:dyDescent="0.3">
      <c r="A53" s="8"/>
      <c r="B53" s="17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14" ht="14.4" customHeight="1" x14ac:dyDescent="0.3">
      <c r="A54" s="8"/>
      <c r="B54" s="17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14" ht="14.4" customHeight="1" x14ac:dyDescent="0.3">
      <c r="A55" s="8"/>
      <c r="B55" s="17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14" ht="14.4" customHeight="1" x14ac:dyDescent="0.3">
      <c r="A56" s="8"/>
      <c r="B56" s="17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14" ht="14.4" customHeight="1" x14ac:dyDescent="0.3">
      <c r="A57" s="8"/>
      <c r="B57" s="17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14" ht="14.4" customHeight="1" x14ac:dyDescent="0.3">
      <c r="A58" s="8"/>
      <c r="B58" s="17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1:14" x14ac:dyDescent="0.3">
      <c r="A59" s="8"/>
      <c r="B59" s="17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1:14" x14ac:dyDescent="0.3">
      <c r="A60" s="8"/>
      <c r="B60" s="17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1:14" x14ac:dyDescent="0.3">
      <c r="A61" s="8"/>
      <c r="B61" s="17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1:14" x14ac:dyDescent="0.3">
      <c r="A62" s="8"/>
      <c r="B62" s="17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1:14" x14ac:dyDescent="0.3">
      <c r="A63" s="8"/>
      <c r="B63" s="17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1:14" x14ac:dyDescent="0.3">
      <c r="A64" s="8"/>
      <c r="B64" s="17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1:14" x14ac:dyDescent="0.3">
      <c r="A65" s="8"/>
      <c r="B65" s="17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1:14" x14ac:dyDescent="0.3">
      <c r="A66" s="8"/>
      <c r="B66" s="17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1:14" x14ac:dyDescent="0.3">
      <c r="A67" s="8"/>
      <c r="B67" s="17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1:14" x14ac:dyDescent="0.3">
      <c r="A68" s="8"/>
      <c r="B68" s="17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1:14" x14ac:dyDescent="0.3">
      <c r="A69" s="8"/>
      <c r="B69" s="17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1:14" x14ac:dyDescent="0.3">
      <c r="A70" s="8"/>
      <c r="B70" s="17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1:14" x14ac:dyDescent="0.3">
      <c r="A71" s="8"/>
      <c r="B71" s="17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1:14" x14ac:dyDescent="0.3">
      <c r="A72" s="8"/>
      <c r="B72" s="17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1:14" x14ac:dyDescent="0.3">
      <c r="A73" s="8"/>
      <c r="B73" s="17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1:14" x14ac:dyDescent="0.3">
      <c r="A74" s="8"/>
      <c r="B74" s="17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1:14" x14ac:dyDescent="0.3">
      <c r="A75" s="8"/>
      <c r="B75" s="17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1:14" x14ac:dyDescent="0.3">
      <c r="A76" s="8"/>
      <c r="B76" s="17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1:14" x14ac:dyDescent="0.3">
      <c r="A77" s="8"/>
      <c r="B77" s="17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1:14" x14ac:dyDescent="0.3">
      <c r="A78" s="8"/>
      <c r="B78" s="17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1:14" x14ac:dyDescent="0.3">
      <c r="A79" s="8"/>
      <c r="B79" s="17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1:14" x14ac:dyDescent="0.3">
      <c r="A80" s="8"/>
      <c r="B80" s="17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1:14" x14ac:dyDescent="0.3">
      <c r="A81" s="8"/>
      <c r="B81" s="17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1:14" x14ac:dyDescent="0.3">
      <c r="A82" s="8"/>
      <c r="B82" s="17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1:14" x14ac:dyDescent="0.3">
      <c r="A83" s="8"/>
      <c r="B83" s="17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 x14ac:dyDescent="0.3">
      <c r="A84" s="8"/>
      <c r="B84" s="17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1:14" x14ac:dyDescent="0.3">
      <c r="A85" s="8"/>
      <c r="B85" s="17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14" x14ac:dyDescent="0.3">
      <c r="A86" s="8"/>
      <c r="B86" s="17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1:14" x14ac:dyDescent="0.3">
      <c r="A87" s="8"/>
      <c r="B87" s="17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 spans="1:14" x14ac:dyDescent="0.3">
      <c r="A88" s="8"/>
      <c r="B88" s="17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x14ac:dyDescent="0.3">
      <c r="A89" s="8"/>
      <c r="B89" s="17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 spans="1:14" x14ac:dyDescent="0.3">
      <c r="A90" s="8"/>
      <c r="B90" s="17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 spans="1:14" x14ac:dyDescent="0.3">
      <c r="A91" s="8"/>
      <c r="B91" s="17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3">
      <c r="A92" s="8"/>
      <c r="B92" s="17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 spans="1:14" x14ac:dyDescent="0.3">
      <c r="A93" s="8"/>
      <c r="B93" s="17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 spans="1:14" x14ac:dyDescent="0.3">
      <c r="A94" s="8"/>
      <c r="B94" s="17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 spans="1:14" x14ac:dyDescent="0.3">
      <c r="A95" s="8"/>
      <c r="B95" s="17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 spans="1:14" x14ac:dyDescent="0.3">
      <c r="A96" s="8"/>
      <c r="B96" s="17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 spans="1:14" x14ac:dyDescent="0.3">
      <c r="A97" s="8"/>
      <c r="B97" s="17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 spans="1:14" x14ac:dyDescent="0.3">
      <c r="A98" s="8"/>
      <c r="B98" s="17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 spans="1:14" x14ac:dyDescent="0.3">
      <c r="A99" s="8"/>
      <c r="B99" s="17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 spans="1:14" x14ac:dyDescent="0.3">
      <c r="A100" s="8"/>
      <c r="B100" s="17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 spans="1:14" x14ac:dyDescent="0.3">
      <c r="A101" s="8"/>
      <c r="B101" s="17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 spans="1:14" x14ac:dyDescent="0.3">
      <c r="A102" s="8"/>
      <c r="B102" s="17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</sheetData>
  <mergeCells count="16">
    <mergeCell ref="A41:N41"/>
    <mergeCell ref="A26:D26"/>
    <mergeCell ref="A19:D19"/>
    <mergeCell ref="A18:D18"/>
    <mergeCell ref="G34:I39"/>
    <mergeCell ref="D34:E34"/>
    <mergeCell ref="D35:E35"/>
    <mergeCell ref="D36:E36"/>
    <mergeCell ref="D37:E37"/>
    <mergeCell ref="D39:E39"/>
    <mergeCell ref="A20:D20"/>
    <mergeCell ref="A28:D28"/>
    <mergeCell ref="A30:D30"/>
    <mergeCell ref="A29:D29"/>
    <mergeCell ref="A24:D24"/>
    <mergeCell ref="A27:D2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3"/>
  <sheetViews>
    <sheetView topLeftCell="A16" workbookViewId="0">
      <selection activeCell="A32" sqref="A32:N32"/>
    </sheetView>
  </sheetViews>
  <sheetFormatPr defaultRowHeight="14.4" x14ac:dyDescent="0.3"/>
  <cols>
    <col min="1" max="1" width="19.33203125" customWidth="1"/>
    <col min="2" max="2" width="4.44140625" style="4" bestFit="1" customWidth="1"/>
    <col min="3" max="3" width="5.33203125" bestFit="1" customWidth="1"/>
    <col min="4" max="4" width="6.33203125" customWidth="1"/>
    <col min="5" max="5" width="4.5546875" customWidth="1"/>
    <col min="6" max="8" width="4.6640625" customWidth="1"/>
    <col min="9" max="9" width="5.44140625" customWidth="1"/>
    <col min="10" max="10" width="5.33203125" customWidth="1"/>
    <col min="11" max="11" width="4.6640625" customWidth="1"/>
    <col min="12" max="12" width="5.33203125" customWidth="1"/>
    <col min="13" max="13" width="5.109375" customWidth="1"/>
    <col min="14" max="14" width="5.33203125" customWidth="1"/>
    <col min="17" max="17" width="33.6640625" customWidth="1"/>
    <col min="18" max="18" width="15.33203125" customWidth="1"/>
  </cols>
  <sheetData>
    <row r="1" spans="1:20" ht="15" customHeight="1" x14ac:dyDescent="0.3">
      <c r="A1" s="6" t="s">
        <v>12</v>
      </c>
      <c r="B1" s="6" t="s">
        <v>17</v>
      </c>
      <c r="C1" s="6" t="s">
        <v>56</v>
      </c>
      <c r="D1" s="12" t="s">
        <v>16</v>
      </c>
      <c r="E1" s="6" t="s">
        <v>24</v>
      </c>
      <c r="F1" s="6" t="s">
        <v>4</v>
      </c>
      <c r="G1" s="6" t="s">
        <v>7</v>
      </c>
      <c r="H1" s="6" t="s">
        <v>6</v>
      </c>
      <c r="I1" s="6" t="s">
        <v>31</v>
      </c>
      <c r="J1" s="6" t="s">
        <v>42</v>
      </c>
      <c r="K1" s="6" t="s">
        <v>8</v>
      </c>
      <c r="L1" s="6" t="s">
        <v>10</v>
      </c>
      <c r="M1" s="6" t="s">
        <v>57</v>
      </c>
      <c r="N1" s="6" t="s">
        <v>75</v>
      </c>
      <c r="O1" s="37"/>
      <c r="P1" s="8"/>
      <c r="Q1" s="8"/>
      <c r="R1" s="8"/>
      <c r="S1" s="8"/>
      <c r="T1" s="8"/>
    </row>
    <row r="2" spans="1:20" ht="15" customHeight="1" x14ac:dyDescent="0.3">
      <c r="A2" s="1" t="s">
        <v>32</v>
      </c>
      <c r="B2" s="1">
        <v>44</v>
      </c>
      <c r="C2" s="1" t="s">
        <v>4</v>
      </c>
      <c r="D2" s="5" t="s">
        <v>63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16">
        <f>B2/SUM(E2:N2)</f>
        <v>4.4000000000000004</v>
      </c>
      <c r="P2" s="8"/>
      <c r="Q2" s="8"/>
      <c r="R2" s="8"/>
      <c r="S2" s="8"/>
      <c r="T2" s="8"/>
    </row>
    <row r="3" spans="1:20" ht="15" customHeight="1" x14ac:dyDescent="0.3">
      <c r="A3" s="1" t="s">
        <v>32</v>
      </c>
      <c r="B3" s="1">
        <v>44</v>
      </c>
      <c r="C3" s="1" t="s">
        <v>4</v>
      </c>
      <c r="D3" s="5" t="s">
        <v>64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16">
        <f t="shared" ref="O3:O12" si="0">B3/SUM(E3:N3)</f>
        <v>4.4000000000000004</v>
      </c>
      <c r="P3" s="8"/>
      <c r="Q3" s="8"/>
      <c r="R3" s="8"/>
      <c r="S3" s="8"/>
      <c r="T3" s="8"/>
    </row>
    <row r="4" spans="1:20" ht="15" customHeight="1" x14ac:dyDescent="0.3">
      <c r="A4" s="1" t="s">
        <v>60</v>
      </c>
      <c r="B4" s="1">
        <v>35</v>
      </c>
      <c r="C4" s="1" t="s">
        <v>4</v>
      </c>
      <c r="D4" s="5" t="s">
        <v>65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16">
        <f t="shared" si="0"/>
        <v>3.5</v>
      </c>
      <c r="P4" s="8"/>
      <c r="Q4" s="8"/>
      <c r="R4" s="8"/>
      <c r="S4" s="8"/>
      <c r="T4" s="8"/>
    </row>
    <row r="5" spans="1:20" ht="15" customHeight="1" x14ac:dyDescent="0.3">
      <c r="A5" s="1" t="s">
        <v>61</v>
      </c>
      <c r="B5" s="1">
        <v>35</v>
      </c>
      <c r="C5" s="2" t="s">
        <v>7</v>
      </c>
      <c r="D5" s="5"/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16">
        <f t="shared" si="0"/>
        <v>3.5</v>
      </c>
      <c r="P5" s="8"/>
      <c r="Q5" s="8"/>
      <c r="R5" s="8"/>
      <c r="S5" s="8"/>
      <c r="T5" s="8"/>
    </row>
    <row r="6" spans="1:20" ht="15" customHeight="1" x14ac:dyDescent="0.3">
      <c r="A6" s="1" t="s">
        <v>32</v>
      </c>
      <c r="B6" s="1">
        <v>44</v>
      </c>
      <c r="C6" s="1" t="s">
        <v>4</v>
      </c>
      <c r="D6" s="5" t="s">
        <v>66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16">
        <f t="shared" si="0"/>
        <v>4.4000000000000004</v>
      </c>
      <c r="P6" s="8"/>
      <c r="Q6" s="9"/>
      <c r="R6" s="9"/>
      <c r="S6" s="9"/>
      <c r="T6" s="9"/>
    </row>
    <row r="7" spans="1:20" ht="15" customHeight="1" x14ac:dyDescent="0.3">
      <c r="A7" s="1" t="s">
        <v>21</v>
      </c>
      <c r="B7" s="1">
        <v>175</v>
      </c>
      <c r="C7" s="2" t="s">
        <v>7</v>
      </c>
      <c r="D7" s="5"/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16">
        <f t="shared" si="0"/>
        <v>17.5</v>
      </c>
      <c r="P7" s="8"/>
      <c r="Q7" s="8"/>
      <c r="R7" s="8"/>
      <c r="S7" s="8"/>
      <c r="T7" s="8"/>
    </row>
    <row r="8" spans="1:20" ht="15" customHeight="1" x14ac:dyDescent="0.3">
      <c r="A8" s="1" t="s">
        <v>62</v>
      </c>
      <c r="B8" s="2">
        <v>9</v>
      </c>
      <c r="C8" s="2" t="s">
        <v>7</v>
      </c>
      <c r="D8" s="5"/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16">
        <f t="shared" si="0"/>
        <v>0.9</v>
      </c>
      <c r="P8" s="8"/>
      <c r="Q8" s="8"/>
      <c r="R8" s="8"/>
      <c r="S8" s="8"/>
      <c r="T8" s="8"/>
    </row>
    <row r="9" spans="1:20" ht="15" customHeight="1" x14ac:dyDescent="0.3">
      <c r="A9" s="1" t="s">
        <v>26</v>
      </c>
      <c r="B9" s="1">
        <v>28</v>
      </c>
      <c r="C9" s="1" t="s">
        <v>7</v>
      </c>
      <c r="D9" s="5"/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11"/>
      <c r="L9" s="11"/>
      <c r="M9" s="11"/>
      <c r="N9" s="11"/>
      <c r="O9" s="16">
        <f t="shared" si="0"/>
        <v>4.666666666666667</v>
      </c>
      <c r="P9" s="8"/>
      <c r="Q9" s="8"/>
      <c r="R9" s="8"/>
      <c r="S9" s="8"/>
      <c r="T9" s="8"/>
    </row>
    <row r="10" spans="1:20" ht="15" customHeight="1" x14ac:dyDescent="0.3">
      <c r="A10" s="1" t="s">
        <v>20</v>
      </c>
      <c r="B10" s="1">
        <v>17</v>
      </c>
      <c r="C10" s="1" t="s">
        <v>7</v>
      </c>
      <c r="D10" s="5"/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11"/>
      <c r="L10" s="11"/>
      <c r="M10" s="11"/>
      <c r="N10" s="11"/>
      <c r="O10" s="16">
        <f t="shared" si="0"/>
        <v>2.8333333333333335</v>
      </c>
      <c r="P10" s="8"/>
      <c r="Q10" s="8"/>
      <c r="R10" s="8"/>
      <c r="S10" s="8"/>
      <c r="T10" s="8"/>
    </row>
    <row r="11" spans="1:20" ht="15" customHeight="1" x14ac:dyDescent="0.3">
      <c r="A11" s="1" t="s">
        <v>61</v>
      </c>
      <c r="B11" s="1">
        <v>35</v>
      </c>
      <c r="C11" s="1" t="s">
        <v>7</v>
      </c>
      <c r="D11" s="5"/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16">
        <f t="shared" si="0"/>
        <v>3.5</v>
      </c>
      <c r="P11" s="8"/>
      <c r="Q11" s="8"/>
      <c r="R11" s="8"/>
      <c r="S11" s="8"/>
      <c r="T11" s="8"/>
    </row>
    <row r="12" spans="1:20" ht="15" customHeight="1" x14ac:dyDescent="0.3">
      <c r="A12" s="1" t="s">
        <v>32</v>
      </c>
      <c r="B12" s="1">
        <v>44</v>
      </c>
      <c r="C12" s="1" t="s">
        <v>4</v>
      </c>
      <c r="D12" s="5" t="s">
        <v>67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16">
        <f t="shared" si="0"/>
        <v>4.4000000000000004</v>
      </c>
      <c r="P12" s="8"/>
      <c r="Q12" s="8"/>
      <c r="R12" s="8"/>
      <c r="S12" s="8"/>
      <c r="T12" s="8"/>
    </row>
    <row r="13" spans="1:20" ht="3.6" customHeight="1" x14ac:dyDescent="0.25">
      <c r="O13" s="16"/>
    </row>
    <row r="14" spans="1:20" x14ac:dyDescent="0.3">
      <c r="A14" s="44" t="s">
        <v>68</v>
      </c>
      <c r="B14" s="45"/>
      <c r="C14" s="45"/>
      <c r="D14" s="46"/>
      <c r="E14" s="6">
        <f>ROUND($O2*E2+$O3*E3+$O4*E4+$O5*E5+$O7*E7+$O8*E8+$O9*E9+$O10*E10+$O11*E11+$O12*E12,0)</f>
        <v>50</v>
      </c>
      <c r="F14" s="6">
        <f t="shared" ref="F14:N14" si="1">ROUND($O2*F2+$O3*F3+$O4*F4+$O5*F5+$O7*F7+$O8*F8+$O9*F9+$O10*F10+$O11*F11+$O12*F12,0)</f>
        <v>50</v>
      </c>
      <c r="G14" s="6">
        <f t="shared" si="1"/>
        <v>50</v>
      </c>
      <c r="H14" s="6">
        <f t="shared" si="1"/>
        <v>50</v>
      </c>
      <c r="I14" s="6">
        <f t="shared" si="1"/>
        <v>50</v>
      </c>
      <c r="J14" s="6">
        <f t="shared" si="1"/>
        <v>50</v>
      </c>
      <c r="K14" s="6">
        <f t="shared" si="1"/>
        <v>42</v>
      </c>
      <c r="L14" s="6">
        <f t="shared" si="1"/>
        <v>42</v>
      </c>
      <c r="M14" s="6">
        <f t="shared" si="1"/>
        <v>42</v>
      </c>
      <c r="N14" s="6">
        <f t="shared" si="1"/>
        <v>42</v>
      </c>
      <c r="O14" s="37"/>
    </row>
    <row r="15" spans="1:20" x14ac:dyDescent="0.3">
      <c r="A15" s="42" t="s">
        <v>69</v>
      </c>
      <c r="B15" s="42"/>
      <c r="C15" s="42"/>
      <c r="D15" s="43"/>
      <c r="E15" s="11">
        <f>ROUND($D28/10,0)</f>
        <v>140</v>
      </c>
      <c r="F15" s="11">
        <f t="shared" ref="F15:N15" si="2">ROUND($D28/10,0)</f>
        <v>140</v>
      </c>
      <c r="G15" s="11">
        <f t="shared" si="2"/>
        <v>140</v>
      </c>
      <c r="H15" s="11">
        <f t="shared" si="2"/>
        <v>140</v>
      </c>
      <c r="I15" s="11">
        <f t="shared" si="2"/>
        <v>140</v>
      </c>
      <c r="J15" s="11">
        <f t="shared" si="2"/>
        <v>140</v>
      </c>
      <c r="K15" s="11">
        <f t="shared" si="2"/>
        <v>140</v>
      </c>
      <c r="L15" s="11">
        <f t="shared" si="2"/>
        <v>140</v>
      </c>
      <c r="M15" s="11">
        <f t="shared" si="2"/>
        <v>140</v>
      </c>
      <c r="N15" s="11">
        <f t="shared" si="2"/>
        <v>140</v>
      </c>
      <c r="O15" s="37"/>
    </row>
    <row r="16" spans="1:20" x14ac:dyDescent="0.3">
      <c r="A16" s="44" t="s">
        <v>74</v>
      </c>
      <c r="B16" s="45"/>
      <c r="C16" s="45"/>
      <c r="D16" s="46"/>
      <c r="E16" s="6">
        <f>ROUND(5500/9,0)</f>
        <v>611</v>
      </c>
      <c r="F16" s="6">
        <f t="shared" ref="F16:N16" si="3">ROUND(5500/9,0)</f>
        <v>611</v>
      </c>
      <c r="G16" s="6">
        <f t="shared" si="3"/>
        <v>611</v>
      </c>
      <c r="H16" s="6">
        <f t="shared" si="3"/>
        <v>611</v>
      </c>
      <c r="I16" s="6">
        <f t="shared" si="3"/>
        <v>611</v>
      </c>
      <c r="J16" s="2"/>
      <c r="K16" s="6">
        <f t="shared" si="3"/>
        <v>611</v>
      </c>
      <c r="L16" s="6">
        <f t="shared" si="3"/>
        <v>611</v>
      </c>
      <c r="M16" s="6">
        <f t="shared" si="3"/>
        <v>611</v>
      </c>
      <c r="N16" s="6">
        <f t="shared" si="3"/>
        <v>611</v>
      </c>
      <c r="O16" s="37"/>
    </row>
    <row r="17" spans="1:24" ht="27" customHeight="1" x14ac:dyDescent="0.3">
      <c r="A17" s="63" t="s">
        <v>80</v>
      </c>
      <c r="B17" s="64"/>
      <c r="C17" s="64"/>
      <c r="D17" s="65"/>
      <c r="E17" s="39">
        <f>ROUND($D28/9,0)</f>
        <v>155</v>
      </c>
      <c r="F17" s="39">
        <f t="shared" ref="F17:N17" si="4">ROUND($D28/9,0)</f>
        <v>155</v>
      </c>
      <c r="G17" s="39">
        <f t="shared" si="4"/>
        <v>155</v>
      </c>
      <c r="H17" s="39">
        <f t="shared" si="4"/>
        <v>155</v>
      </c>
      <c r="I17" s="39">
        <f t="shared" si="4"/>
        <v>155</v>
      </c>
      <c r="J17" s="40"/>
      <c r="K17" s="39">
        <f t="shared" si="4"/>
        <v>155</v>
      </c>
      <c r="L17" s="39">
        <f t="shared" si="4"/>
        <v>155</v>
      </c>
      <c r="M17" s="39">
        <f t="shared" si="4"/>
        <v>155</v>
      </c>
      <c r="N17" s="39">
        <f t="shared" si="4"/>
        <v>155</v>
      </c>
      <c r="O17" s="37"/>
    </row>
    <row r="18" spans="1:24" x14ac:dyDescent="0.3">
      <c r="A18" s="34" t="s">
        <v>52</v>
      </c>
      <c r="B18" s="35"/>
      <c r="C18" s="35"/>
      <c r="D18" s="35"/>
      <c r="E18" s="2"/>
      <c r="F18" s="1"/>
      <c r="G18" s="2"/>
      <c r="H18" s="1"/>
      <c r="I18" s="6">
        <v>0</v>
      </c>
      <c r="J18" s="2"/>
      <c r="K18" s="1"/>
      <c r="L18" s="1"/>
      <c r="M18" s="6">
        <f>700-255</f>
        <v>445</v>
      </c>
      <c r="N18" s="6">
        <v>700</v>
      </c>
      <c r="O18" s="37"/>
    </row>
    <row r="19" spans="1:24" ht="4.2" customHeight="1" x14ac:dyDescent="0.25">
      <c r="O19" s="37"/>
    </row>
    <row r="20" spans="1:24" x14ac:dyDescent="0.3">
      <c r="A20" s="42" t="s">
        <v>76</v>
      </c>
      <c r="B20" s="42"/>
      <c r="C20" s="42"/>
      <c r="D20" s="43"/>
      <c r="E20" s="11">
        <v>131</v>
      </c>
      <c r="F20" s="11">
        <v>131</v>
      </c>
      <c r="G20" s="11">
        <v>131</v>
      </c>
      <c r="H20" s="11">
        <v>131</v>
      </c>
      <c r="I20" s="11">
        <v>131</v>
      </c>
      <c r="J20" s="11"/>
      <c r="K20" s="11">
        <v>131</v>
      </c>
      <c r="L20" s="11">
        <v>131</v>
      </c>
      <c r="M20" s="11">
        <v>131</v>
      </c>
      <c r="N20" s="11">
        <v>131</v>
      </c>
      <c r="O20" s="37"/>
    </row>
    <row r="21" spans="1:24" x14ac:dyDescent="0.3">
      <c r="A21" s="44" t="s">
        <v>46</v>
      </c>
      <c r="B21" s="45"/>
      <c r="C21" s="45"/>
      <c r="D21" s="46"/>
      <c r="E21" s="6"/>
      <c r="F21" s="6">
        <f>B2+B3+B4+B6+B12</f>
        <v>211</v>
      </c>
      <c r="G21" s="6">
        <f>B5+B7+B8+B9+B10+B11</f>
        <v>299</v>
      </c>
      <c r="H21" s="1"/>
      <c r="I21" s="2"/>
      <c r="J21" s="2"/>
      <c r="K21" s="1"/>
      <c r="L21" s="1"/>
      <c r="M21" s="1"/>
      <c r="N21" s="2"/>
      <c r="O21" s="37"/>
      <c r="P21" s="10"/>
      <c r="Q21" s="10"/>
      <c r="R21" s="10"/>
      <c r="S21" s="10"/>
      <c r="T21" s="10"/>
      <c r="U21" s="10"/>
      <c r="V21" s="10"/>
      <c r="W21" s="10"/>
      <c r="X21" s="10"/>
    </row>
    <row r="22" spans="1:24" ht="3.6" customHeight="1" x14ac:dyDescent="0.25">
      <c r="O22" s="15"/>
      <c r="P22" s="10"/>
      <c r="Q22" s="10"/>
      <c r="R22" s="10"/>
      <c r="S22" s="10"/>
      <c r="T22" s="10"/>
      <c r="U22" s="10"/>
      <c r="V22" s="10"/>
      <c r="W22" s="10"/>
      <c r="X22" s="10"/>
    </row>
    <row r="23" spans="1:24" x14ac:dyDescent="0.3">
      <c r="A23" s="19" t="s">
        <v>25</v>
      </c>
      <c r="B23" s="20"/>
      <c r="C23" s="20"/>
      <c r="D23" s="21"/>
      <c r="E23" s="22">
        <f t="shared" ref="E23:N23" si="5">SUM(E14:E18)-SUM(E20:E21)</f>
        <v>825</v>
      </c>
      <c r="F23" s="22">
        <f t="shared" si="5"/>
        <v>614</v>
      </c>
      <c r="G23" s="22">
        <f t="shared" si="5"/>
        <v>526</v>
      </c>
      <c r="H23" s="22">
        <f t="shared" si="5"/>
        <v>825</v>
      </c>
      <c r="I23" s="22">
        <f t="shared" si="5"/>
        <v>825</v>
      </c>
      <c r="J23" s="22">
        <f t="shared" si="5"/>
        <v>190</v>
      </c>
      <c r="K23" s="22">
        <f t="shared" si="5"/>
        <v>817</v>
      </c>
      <c r="L23" s="22">
        <f t="shared" si="5"/>
        <v>817</v>
      </c>
      <c r="M23" s="22">
        <f t="shared" si="5"/>
        <v>1262</v>
      </c>
      <c r="N23" s="22">
        <f t="shared" si="5"/>
        <v>1517</v>
      </c>
      <c r="O23" s="18"/>
      <c r="P23" s="10"/>
      <c r="Q23" s="10"/>
      <c r="R23" s="10"/>
      <c r="S23" s="10"/>
      <c r="T23" s="10"/>
      <c r="U23" s="10"/>
      <c r="V23" s="10"/>
      <c r="W23" s="10"/>
      <c r="X23" s="10"/>
    </row>
    <row r="24" spans="1:24" ht="14.4" customHeight="1" x14ac:dyDescent="0.25"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4.4" customHeight="1" x14ac:dyDescent="0.3">
      <c r="A25" s="66" t="s">
        <v>70</v>
      </c>
      <c r="B25" s="66"/>
      <c r="C25" s="66"/>
      <c r="D25" s="67">
        <v>758</v>
      </c>
      <c r="E25" s="67"/>
      <c r="G25" s="47" t="s">
        <v>22</v>
      </c>
      <c r="H25" s="48"/>
      <c r="I25" s="49"/>
      <c r="J25" s="3" t="s">
        <v>23</v>
      </c>
      <c r="K25" s="3" t="s">
        <v>3</v>
      </c>
      <c r="L25" s="38"/>
      <c r="M25" s="3" t="s">
        <v>57</v>
      </c>
      <c r="N25" s="3">
        <v>255</v>
      </c>
      <c r="P25" s="10"/>
      <c r="Q25" s="10"/>
      <c r="R25" s="10"/>
      <c r="S25" s="10"/>
      <c r="T25" s="10"/>
      <c r="U25" s="10"/>
      <c r="V25" s="10"/>
      <c r="W25" s="10"/>
      <c r="X25" s="10"/>
    </row>
    <row r="26" spans="1:24" ht="14.4" customHeight="1" x14ac:dyDescent="0.3">
      <c r="A26" s="66" t="s">
        <v>71</v>
      </c>
      <c r="B26" s="66"/>
      <c r="C26" s="66"/>
      <c r="D26" s="67">
        <v>362</v>
      </c>
      <c r="E26" s="67"/>
      <c r="G26" s="50"/>
      <c r="H26" s="51"/>
      <c r="I26" s="52"/>
      <c r="J26" s="3" t="s">
        <v>4</v>
      </c>
      <c r="K26" s="3" t="s">
        <v>5</v>
      </c>
      <c r="L26" s="38"/>
      <c r="M26" s="3" t="s">
        <v>75</v>
      </c>
      <c r="N26" s="3">
        <v>0</v>
      </c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5" customHeight="1" x14ac:dyDescent="0.3">
      <c r="A27" s="66" t="s">
        <v>72</v>
      </c>
      <c r="B27" s="66"/>
      <c r="C27" s="66"/>
      <c r="D27" s="67">
        <v>275</v>
      </c>
      <c r="E27" s="67"/>
      <c r="G27" s="50"/>
      <c r="H27" s="51"/>
      <c r="I27" s="52"/>
      <c r="J27" s="3" t="s">
        <v>6</v>
      </c>
      <c r="K27" s="3" t="s">
        <v>5</v>
      </c>
      <c r="L27" s="38"/>
      <c r="M27" s="38"/>
      <c r="N27" s="38"/>
      <c r="P27" s="10"/>
      <c r="Q27" s="10"/>
      <c r="R27" s="10"/>
      <c r="S27" s="10"/>
      <c r="T27" s="10"/>
      <c r="U27" s="10"/>
      <c r="V27" s="10"/>
      <c r="W27" s="10"/>
      <c r="X27" s="10"/>
    </row>
    <row r="28" spans="1:24" ht="13.2" customHeight="1" x14ac:dyDescent="0.4">
      <c r="A28" s="39" t="s">
        <v>73</v>
      </c>
      <c r="B28" s="39"/>
      <c r="C28" s="39"/>
      <c r="D28" s="68">
        <f>SUM(D25:E27)</f>
        <v>1395</v>
      </c>
      <c r="E28" s="68"/>
      <c r="F28" s="36"/>
      <c r="G28" s="50"/>
      <c r="H28" s="51"/>
      <c r="I28" s="52"/>
      <c r="J28" s="3" t="s">
        <v>7</v>
      </c>
      <c r="K28" s="3" t="s">
        <v>5</v>
      </c>
      <c r="L28" s="30"/>
      <c r="M28" s="30"/>
      <c r="N28" s="3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5" customHeight="1" x14ac:dyDescent="0.3">
      <c r="G29" s="50"/>
      <c r="H29" s="51"/>
      <c r="I29" s="52"/>
      <c r="J29" s="3" t="s">
        <v>8</v>
      </c>
      <c r="K29" s="3" t="s">
        <v>9</v>
      </c>
      <c r="L29" s="38"/>
      <c r="M29" s="38"/>
      <c r="N29" s="38"/>
    </row>
    <row r="30" spans="1:24" ht="15" customHeight="1" x14ac:dyDescent="0.3">
      <c r="A30" s="23" t="s">
        <v>77</v>
      </c>
      <c r="B30" s="24"/>
      <c r="C30" s="24"/>
      <c r="D30" s="60">
        <f>SUM(E17:N17)</f>
        <v>1395</v>
      </c>
      <c r="E30" s="61"/>
      <c r="G30" s="53"/>
      <c r="H30" s="54"/>
      <c r="I30" s="55"/>
      <c r="J30" s="3" t="s">
        <v>10</v>
      </c>
      <c r="K30" s="3" t="s">
        <v>11</v>
      </c>
      <c r="L30" s="38"/>
      <c r="M30" s="38"/>
      <c r="N30" s="38">
        <f>SUM(E23:N23)-5500-1400+80-D30</f>
        <v>3</v>
      </c>
    </row>
    <row r="31" spans="1:24" ht="12" customHeight="1" x14ac:dyDescent="0.25"/>
    <row r="32" spans="1:24" ht="28.95" customHeight="1" x14ac:dyDescent="0.3">
      <c r="A32" s="41" t="s">
        <v>78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</row>
    <row r="34" spans="1:14" x14ac:dyDescent="0.3">
      <c r="A34" t="s">
        <v>0</v>
      </c>
    </row>
    <row r="35" spans="1:14" x14ac:dyDescent="0.3">
      <c r="A35" t="s">
        <v>79</v>
      </c>
    </row>
    <row r="36" spans="1:14" x14ac:dyDescent="0.3">
      <c r="A36" t="s">
        <v>54</v>
      </c>
    </row>
    <row r="37" spans="1:14" x14ac:dyDescent="0.3">
      <c r="A37" t="s">
        <v>2</v>
      </c>
    </row>
    <row r="38" spans="1:14" x14ac:dyDescent="0.3">
      <c r="A38" t="s">
        <v>13</v>
      </c>
    </row>
    <row r="39" spans="1:14" x14ac:dyDescent="0.3">
      <c r="A39" t="s">
        <v>14</v>
      </c>
    </row>
    <row r="40" spans="1:14" x14ac:dyDescent="0.3">
      <c r="A40" t="s">
        <v>15</v>
      </c>
    </row>
    <row r="44" spans="1:14" ht="15" x14ac:dyDescent="0.25">
      <c r="A44" s="8"/>
      <c r="B44" s="17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ht="15" x14ac:dyDescent="0.25">
      <c r="A45" s="8"/>
      <c r="B45" s="17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ht="15" x14ac:dyDescent="0.25">
      <c r="A46" s="8"/>
      <c r="B46" s="1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ht="15" x14ac:dyDescent="0.25">
      <c r="A47" s="8"/>
      <c r="B47" s="17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 x14ac:dyDescent="0.3">
      <c r="A48" s="8"/>
      <c r="B48" s="17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x14ac:dyDescent="0.3">
      <c r="A49" s="8"/>
      <c r="B49" s="17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x14ac:dyDescent="0.3">
      <c r="A50" s="8"/>
      <c r="B50" s="17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x14ac:dyDescent="0.3">
      <c r="A51" s="8"/>
      <c r="B51" s="17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x14ac:dyDescent="0.3">
      <c r="A52" s="8"/>
      <c r="B52" s="17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 x14ac:dyDescent="0.3">
      <c r="A53" s="8"/>
      <c r="B53" s="17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14" x14ac:dyDescent="0.3">
      <c r="A54" s="8"/>
      <c r="B54" s="17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14" x14ac:dyDescent="0.3">
      <c r="A55" s="8"/>
      <c r="B55" s="17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14" x14ac:dyDescent="0.3">
      <c r="A56" s="8"/>
      <c r="B56" s="17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14" x14ac:dyDescent="0.3">
      <c r="A57" s="8"/>
      <c r="B57" s="17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14" x14ac:dyDescent="0.3">
      <c r="A58" s="8"/>
      <c r="B58" s="17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1:14" x14ac:dyDescent="0.3">
      <c r="A59" s="8"/>
      <c r="B59" s="17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1:14" x14ac:dyDescent="0.3">
      <c r="A60" s="8"/>
      <c r="B60" s="17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1:14" x14ac:dyDescent="0.3">
      <c r="A61" s="8"/>
      <c r="B61" s="17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1:14" x14ac:dyDescent="0.3">
      <c r="A62" s="8"/>
      <c r="B62" s="17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1:14" x14ac:dyDescent="0.3">
      <c r="A63" s="8"/>
      <c r="B63" s="17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1:14" x14ac:dyDescent="0.3">
      <c r="A64" s="8"/>
      <c r="B64" s="17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1:14" x14ac:dyDescent="0.3">
      <c r="A65" s="8"/>
      <c r="B65" s="17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1:14" x14ac:dyDescent="0.3">
      <c r="A66" s="8"/>
      <c r="B66" s="17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1:14" x14ac:dyDescent="0.3">
      <c r="A67" s="8"/>
      <c r="B67" s="17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1:14" x14ac:dyDescent="0.3">
      <c r="A68" s="8"/>
      <c r="B68" s="17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1:14" x14ac:dyDescent="0.3">
      <c r="A69" s="8"/>
      <c r="B69" s="17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1:14" x14ac:dyDescent="0.3">
      <c r="A70" s="8"/>
      <c r="B70" s="17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1:14" x14ac:dyDescent="0.3">
      <c r="A71" s="8"/>
      <c r="B71" s="17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1:14" x14ac:dyDescent="0.3">
      <c r="A72" s="8"/>
      <c r="B72" s="17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1:14" x14ac:dyDescent="0.3">
      <c r="A73" s="8"/>
      <c r="B73" s="17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1:14" x14ac:dyDescent="0.3">
      <c r="A74" s="8"/>
      <c r="B74" s="17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1:14" x14ac:dyDescent="0.3">
      <c r="A75" s="8"/>
      <c r="B75" s="17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1:14" x14ac:dyDescent="0.3">
      <c r="A76" s="8"/>
      <c r="B76" s="17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1:14" x14ac:dyDescent="0.3">
      <c r="A77" s="8"/>
      <c r="B77" s="17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1:14" x14ac:dyDescent="0.3">
      <c r="A78" s="8"/>
      <c r="B78" s="17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1:14" x14ac:dyDescent="0.3">
      <c r="A79" s="8"/>
      <c r="B79" s="17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1:14" x14ac:dyDescent="0.3">
      <c r="A80" s="8"/>
      <c r="B80" s="17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1:14" x14ac:dyDescent="0.3">
      <c r="A81" s="8"/>
      <c r="B81" s="17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1:14" x14ac:dyDescent="0.3">
      <c r="A82" s="8"/>
      <c r="B82" s="17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1:14" x14ac:dyDescent="0.3">
      <c r="A83" s="8"/>
      <c r="B83" s="17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 x14ac:dyDescent="0.3">
      <c r="A84" s="8"/>
      <c r="B84" s="17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1:14" x14ac:dyDescent="0.3">
      <c r="A85" s="8"/>
      <c r="B85" s="17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14" x14ac:dyDescent="0.3">
      <c r="A86" s="8"/>
      <c r="B86" s="17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1:14" x14ac:dyDescent="0.3">
      <c r="A87" s="8"/>
      <c r="B87" s="17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 spans="1:14" x14ac:dyDescent="0.3">
      <c r="A88" s="8"/>
      <c r="B88" s="17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x14ac:dyDescent="0.3">
      <c r="A89" s="8"/>
      <c r="B89" s="17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 spans="1:14" x14ac:dyDescent="0.3">
      <c r="A90" s="8"/>
      <c r="B90" s="17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 spans="1:14" x14ac:dyDescent="0.3">
      <c r="A91" s="8"/>
      <c r="B91" s="17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3">
      <c r="A92" s="8"/>
      <c r="B92" s="17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 spans="1:14" x14ac:dyDescent="0.3">
      <c r="A93" s="8"/>
      <c r="B93" s="17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</sheetData>
  <mergeCells count="16">
    <mergeCell ref="A14:D14"/>
    <mergeCell ref="A15:D15"/>
    <mergeCell ref="A16:D16"/>
    <mergeCell ref="A32:N32"/>
    <mergeCell ref="A17:D17"/>
    <mergeCell ref="A25:C25"/>
    <mergeCell ref="A26:C26"/>
    <mergeCell ref="A27:C27"/>
    <mergeCell ref="D25:E25"/>
    <mergeCell ref="G25:I30"/>
    <mergeCell ref="D26:E26"/>
    <mergeCell ref="D27:E27"/>
    <mergeCell ref="D28:E28"/>
    <mergeCell ref="D30:E30"/>
    <mergeCell ref="A20:D20"/>
    <mergeCell ref="A21:D2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C18" sqref="C18"/>
    </sheetView>
  </sheetViews>
  <sheetFormatPr defaultRowHeight="14.4" x14ac:dyDescent="0.3"/>
  <cols>
    <col min="1" max="1" width="4.5546875" style="69" customWidth="1"/>
    <col min="2" max="2" width="33.77734375" customWidth="1"/>
    <col min="3" max="3" width="7.21875" customWidth="1"/>
    <col min="5" max="5" width="11" customWidth="1"/>
  </cols>
  <sheetData>
    <row r="1" spans="1:7" ht="25.8" x14ac:dyDescent="0.3">
      <c r="B1" s="70" t="s">
        <v>81</v>
      </c>
      <c r="C1" s="70"/>
      <c r="D1" s="70"/>
      <c r="E1" s="70"/>
      <c r="F1" s="70"/>
    </row>
    <row r="3" spans="1:7" x14ac:dyDescent="0.3">
      <c r="A3" s="71" t="s">
        <v>82</v>
      </c>
      <c r="B3" s="1" t="s">
        <v>83</v>
      </c>
      <c r="C3" s="1" t="s">
        <v>84</v>
      </c>
      <c r="D3" s="1" t="s">
        <v>85</v>
      </c>
      <c r="E3" s="1" t="s">
        <v>86</v>
      </c>
      <c r="F3" s="1" t="s">
        <v>87</v>
      </c>
      <c r="G3" s="1" t="s">
        <v>88</v>
      </c>
    </row>
    <row r="4" spans="1:7" x14ac:dyDescent="0.3">
      <c r="A4" s="71">
        <v>1</v>
      </c>
      <c r="B4" s="1"/>
      <c r="C4" s="1"/>
      <c r="D4" s="1"/>
      <c r="E4" s="1"/>
      <c r="F4" s="1"/>
      <c r="G4" s="1"/>
    </row>
    <row r="5" spans="1:7" x14ac:dyDescent="0.3">
      <c r="A5" s="71">
        <v>2</v>
      </c>
      <c r="B5" s="1"/>
      <c r="C5" s="1"/>
      <c r="D5" s="1"/>
      <c r="E5" s="1"/>
      <c r="F5" s="1"/>
      <c r="G5" s="1"/>
    </row>
    <row r="6" spans="1:7" x14ac:dyDescent="0.3">
      <c r="A6" s="71">
        <v>3</v>
      </c>
      <c r="B6" s="1"/>
      <c r="C6" s="1"/>
      <c r="D6" s="1"/>
      <c r="E6" s="1"/>
      <c r="F6" s="1"/>
      <c r="G6" s="1"/>
    </row>
    <row r="7" spans="1:7" x14ac:dyDescent="0.3">
      <c r="A7" s="71">
        <v>4</v>
      </c>
      <c r="B7" s="1"/>
      <c r="C7" s="1"/>
      <c r="D7" s="1"/>
      <c r="E7" s="1"/>
      <c r="F7" s="1"/>
      <c r="G7" s="1"/>
    </row>
    <row r="8" spans="1:7" x14ac:dyDescent="0.3">
      <c r="A8" s="71">
        <v>5</v>
      </c>
      <c r="B8" s="1"/>
      <c r="C8" s="1"/>
      <c r="D8" s="1"/>
      <c r="E8" s="1"/>
      <c r="F8" s="1"/>
      <c r="G8" s="1"/>
    </row>
    <row r="9" spans="1:7" x14ac:dyDescent="0.3">
      <c r="A9" s="71">
        <v>6</v>
      </c>
      <c r="B9" s="1"/>
      <c r="C9" s="1"/>
      <c r="D9" s="1"/>
      <c r="E9" s="1"/>
      <c r="F9" s="1"/>
      <c r="G9" s="1"/>
    </row>
    <row r="10" spans="1:7" x14ac:dyDescent="0.3">
      <c r="A10" s="71">
        <v>7</v>
      </c>
      <c r="B10" s="1"/>
      <c r="C10" s="1"/>
      <c r="D10" s="1"/>
      <c r="E10" s="1"/>
      <c r="F10" s="1"/>
      <c r="G10" s="1"/>
    </row>
    <row r="11" spans="1:7" x14ac:dyDescent="0.3">
      <c r="A11" s="71">
        <v>8</v>
      </c>
      <c r="B11" s="1"/>
      <c r="C11" s="1"/>
      <c r="D11" s="1"/>
      <c r="E11" s="1"/>
      <c r="F11" s="1"/>
      <c r="G11" s="1"/>
    </row>
    <row r="12" spans="1:7" x14ac:dyDescent="0.3">
      <c r="A12" s="71">
        <v>9</v>
      </c>
      <c r="B12" s="1"/>
      <c r="C12" s="1"/>
      <c r="D12" s="1"/>
      <c r="E12" s="1"/>
      <c r="F12" s="1"/>
      <c r="G12" s="1"/>
    </row>
    <row r="13" spans="1:7" x14ac:dyDescent="0.3">
      <c r="A13" s="71">
        <v>10</v>
      </c>
      <c r="B13" s="1"/>
      <c r="C13" s="1"/>
      <c r="D13" s="1"/>
      <c r="E13" s="1"/>
      <c r="F13" s="1"/>
      <c r="G13" s="1"/>
    </row>
    <row r="14" spans="1:7" x14ac:dyDescent="0.3">
      <c r="A14" s="71">
        <v>11</v>
      </c>
      <c r="B14" s="1"/>
      <c r="C14" s="1"/>
      <c r="D14" s="1"/>
      <c r="E14" s="1"/>
      <c r="F14" s="1"/>
      <c r="G14" s="1"/>
    </row>
    <row r="15" spans="1:7" x14ac:dyDescent="0.3">
      <c r="A15" s="71">
        <v>12</v>
      </c>
      <c r="B15" s="1"/>
      <c r="C15" s="1"/>
      <c r="D15" s="1"/>
      <c r="E15" s="1"/>
      <c r="F15" s="1"/>
      <c r="G15" s="1"/>
    </row>
    <row r="16" spans="1:7" x14ac:dyDescent="0.3">
      <c r="A16" s="71">
        <v>13</v>
      </c>
      <c r="B16" s="1"/>
      <c r="C16" s="1"/>
      <c r="D16" s="1"/>
      <c r="E16" s="1"/>
      <c r="F16" s="1"/>
      <c r="G16" s="1"/>
    </row>
    <row r="17" spans="1:7" x14ac:dyDescent="0.3">
      <c r="A17" s="71">
        <v>14</v>
      </c>
      <c r="B17" s="1"/>
      <c r="C17" s="1"/>
      <c r="D17" s="1"/>
      <c r="E17" s="1"/>
      <c r="F17" s="1"/>
      <c r="G17" s="1"/>
    </row>
    <row r="18" spans="1:7" x14ac:dyDescent="0.3">
      <c r="A18" s="71">
        <v>15</v>
      </c>
      <c r="B18" s="1"/>
      <c r="C18" s="1"/>
      <c r="D18" s="1"/>
      <c r="E18" s="1"/>
      <c r="F18" s="1"/>
      <c r="G18" s="1"/>
    </row>
    <row r="19" spans="1:7" x14ac:dyDescent="0.3">
      <c r="A19" s="71">
        <v>16</v>
      </c>
      <c r="B19" s="1"/>
      <c r="C19" s="1"/>
      <c r="D19" s="1"/>
      <c r="E19" s="1"/>
      <c r="F19" s="1"/>
      <c r="G19" s="1"/>
    </row>
    <row r="20" spans="1:7" x14ac:dyDescent="0.3">
      <c r="A20" s="71">
        <v>17</v>
      </c>
      <c r="B20" s="1"/>
      <c r="C20" s="1"/>
      <c r="D20" s="1"/>
      <c r="E20" s="1"/>
      <c r="F20" s="1"/>
      <c r="G20" s="1"/>
    </row>
    <row r="21" spans="1:7" x14ac:dyDescent="0.3">
      <c r="A21" s="71">
        <v>18</v>
      </c>
      <c r="B21" s="1"/>
      <c r="C21" s="1"/>
      <c r="D21" s="1"/>
      <c r="E21" s="1"/>
      <c r="F21" s="1"/>
      <c r="G21" s="1"/>
    </row>
    <row r="22" spans="1:7" x14ac:dyDescent="0.3">
      <c r="A22" s="71">
        <v>19</v>
      </c>
      <c r="B22" s="1"/>
      <c r="C22" s="1"/>
      <c r="D22" s="1"/>
      <c r="E22" s="1"/>
      <c r="F22" s="1"/>
      <c r="G22" s="1"/>
    </row>
    <row r="23" spans="1:7" x14ac:dyDescent="0.3">
      <c r="A23" s="71">
        <v>20</v>
      </c>
      <c r="B23" s="1"/>
      <c r="C23" s="1"/>
      <c r="D23" s="1"/>
      <c r="E23" s="1"/>
      <c r="F23" s="1"/>
      <c r="G23" s="1"/>
    </row>
    <row r="24" spans="1:7" x14ac:dyDescent="0.3">
      <c r="A24" s="71">
        <v>21</v>
      </c>
      <c r="B24" s="1"/>
      <c r="C24" s="1"/>
      <c r="D24" s="1"/>
      <c r="E24" s="1"/>
      <c r="F24" s="1"/>
      <c r="G24" s="1"/>
    </row>
    <row r="25" spans="1:7" x14ac:dyDescent="0.3">
      <c r="A25" s="71">
        <v>22</v>
      </c>
      <c r="B25" s="1"/>
      <c r="C25" s="1"/>
      <c r="D25" s="1"/>
      <c r="E25" s="1"/>
      <c r="F25" s="1"/>
      <c r="G25" s="1"/>
    </row>
    <row r="26" spans="1:7" x14ac:dyDescent="0.3">
      <c r="A26" s="71">
        <v>23</v>
      </c>
      <c r="B26" s="1"/>
      <c r="C26" s="1"/>
      <c r="D26" s="1"/>
      <c r="E26" s="1"/>
      <c r="F26" s="1"/>
      <c r="G26" s="1"/>
    </row>
    <row r="27" spans="1:7" x14ac:dyDescent="0.3">
      <c r="A27" s="71">
        <v>24</v>
      </c>
      <c r="B27" s="1"/>
      <c r="C27" s="1"/>
      <c r="D27" s="1"/>
      <c r="E27" s="1"/>
      <c r="F27" s="1"/>
      <c r="G27" s="1"/>
    </row>
    <row r="28" spans="1:7" x14ac:dyDescent="0.3">
      <c r="A28" s="71">
        <v>25</v>
      </c>
      <c r="B28" s="1"/>
      <c r="C28" s="1"/>
      <c r="D28" s="1"/>
      <c r="E28" s="1"/>
      <c r="F28" s="1"/>
      <c r="G28" s="1"/>
    </row>
    <row r="29" spans="1:7" x14ac:dyDescent="0.3">
      <c r="A29" s="71">
        <v>26</v>
      </c>
      <c r="B29" s="1"/>
      <c r="C29" s="1"/>
      <c r="D29" s="1"/>
      <c r="E29" s="1"/>
      <c r="F29" s="1"/>
      <c r="G29" s="1"/>
    </row>
    <row r="30" spans="1:7" x14ac:dyDescent="0.3">
      <c r="A30" s="71">
        <v>27</v>
      </c>
      <c r="B30" s="1"/>
      <c r="C30" s="1"/>
      <c r="D30" s="1"/>
      <c r="E30" s="1"/>
      <c r="F30" s="1"/>
      <c r="G30" s="1"/>
    </row>
    <row r="31" spans="1:7" x14ac:dyDescent="0.3">
      <c r="A31" s="71">
        <v>28</v>
      </c>
      <c r="B31" s="1"/>
      <c r="C31" s="1"/>
      <c r="D31" s="1"/>
      <c r="E31" s="1"/>
      <c r="F31" s="1"/>
      <c r="G31" s="1"/>
    </row>
    <row r="32" spans="1:7" x14ac:dyDescent="0.3">
      <c r="A32" s="71">
        <v>29</v>
      </c>
      <c r="B32" s="1"/>
      <c r="C32" s="1"/>
      <c r="D32" s="1"/>
      <c r="E32" s="1"/>
      <c r="F32" s="1"/>
      <c r="G32" s="1"/>
    </row>
    <row r="33" spans="1:7" x14ac:dyDescent="0.3">
      <c r="A33" s="71">
        <v>30</v>
      </c>
      <c r="B33" s="1"/>
      <c r="C33" s="1"/>
      <c r="D33" s="1"/>
      <c r="E33" s="1"/>
      <c r="F33" s="1"/>
      <c r="G33" s="1"/>
    </row>
    <row r="34" spans="1:7" x14ac:dyDescent="0.3">
      <c r="A34" s="71">
        <v>31</v>
      </c>
      <c r="B34" s="1"/>
      <c r="C34" s="1"/>
      <c r="D34" s="1"/>
      <c r="E34" s="1"/>
      <c r="F34" s="1"/>
      <c r="G34" s="1"/>
    </row>
    <row r="35" spans="1:7" x14ac:dyDescent="0.3">
      <c r="A35" s="71">
        <v>32</v>
      </c>
      <c r="B35" s="1"/>
      <c r="C35" s="1"/>
      <c r="D35" s="1"/>
      <c r="E35" s="1"/>
      <c r="F35" s="1"/>
      <c r="G35" s="1"/>
    </row>
    <row r="36" spans="1:7" x14ac:dyDescent="0.3">
      <c r="A36" s="71"/>
      <c r="B36" s="1"/>
      <c r="C36" s="1"/>
      <c r="D36" s="1"/>
      <c r="E36" s="1"/>
      <c r="F36" s="1"/>
      <c r="G36" s="1"/>
    </row>
  </sheetData>
  <mergeCells count="1">
    <mergeCell ref="B1:F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thang 3</vt:lpstr>
      <vt:lpstr>thang 4</vt:lpstr>
      <vt:lpstr>Sinh hoat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Pham Quy</dc:creator>
  <cp:lastModifiedBy>Anh Pham Quy</cp:lastModifiedBy>
  <cp:lastPrinted>2016-05-06T01:54:31Z</cp:lastPrinted>
  <dcterms:created xsi:type="dcterms:W3CDTF">2016-02-26T09:40:15Z</dcterms:created>
  <dcterms:modified xsi:type="dcterms:W3CDTF">2016-05-06T03:15:01Z</dcterms:modified>
</cp:coreProperties>
</file>