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nshala\"/>
    </mc:Choice>
  </mc:AlternateContent>
  <bookViews>
    <workbookView xWindow="0" yWindow="0" windowWidth="20460" windowHeight="9480" firstSheet="2" activeTab="5"/>
  </bookViews>
  <sheets>
    <sheet name="Balance Sheet - Hero" sheetId="1" r:id="rId1"/>
    <sheet name="Income Statement - Hero" sheetId="2" r:id="rId2"/>
    <sheet name="Cash Flow - HeroCash " sheetId="3" r:id="rId3"/>
    <sheet name="Common Size" sheetId="4" r:id="rId4"/>
    <sheet name="Trend Analysis - Income Stat" sheetId="5" r:id="rId5"/>
    <sheet name="Analysis" sheetId="6" r:id="rId6"/>
    <sheet name="AC Checking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E11" i="7"/>
  <c r="F11" i="7"/>
  <c r="G11" i="7"/>
  <c r="C11" i="7"/>
  <c r="D7" i="7"/>
  <c r="E7" i="7"/>
  <c r="E8" i="7" s="1"/>
  <c r="F7" i="7"/>
  <c r="F8" i="7" s="1"/>
  <c r="G7" i="7"/>
  <c r="G8" i="7" s="1"/>
  <c r="C7" i="7"/>
  <c r="D8" i="7" s="1"/>
  <c r="D5" i="7"/>
  <c r="E5" i="7"/>
  <c r="F5" i="7"/>
  <c r="H5" i="7" s="1"/>
  <c r="G5" i="7"/>
  <c r="C5" i="7"/>
  <c r="D4" i="7"/>
  <c r="E4" i="7"/>
  <c r="F4" i="7"/>
  <c r="G4" i="7"/>
  <c r="C4" i="7"/>
  <c r="D23" i="6"/>
  <c r="E23" i="6"/>
  <c r="F23" i="6"/>
  <c r="G23" i="6"/>
  <c r="C23" i="6"/>
  <c r="D18" i="6"/>
  <c r="E18" i="6"/>
  <c r="F18" i="6"/>
  <c r="G18" i="6"/>
  <c r="C18" i="6"/>
  <c r="H4" i="7" l="1"/>
  <c r="D16" i="6"/>
  <c r="E16" i="6"/>
  <c r="F16" i="6"/>
  <c r="G16" i="6"/>
  <c r="C16" i="6"/>
  <c r="D12" i="6"/>
  <c r="E12" i="6"/>
  <c r="F12" i="6"/>
  <c r="G12" i="6"/>
  <c r="C12" i="6"/>
  <c r="E7" i="6"/>
  <c r="F7" i="6"/>
  <c r="G7" i="6"/>
  <c r="D7" i="6"/>
  <c r="D6" i="6"/>
  <c r="E6" i="6"/>
  <c r="F6" i="6"/>
  <c r="G6" i="6"/>
  <c r="C6" i="6"/>
  <c r="F13" i="5"/>
  <c r="F14" i="5"/>
  <c r="F15" i="5"/>
  <c r="F16" i="5"/>
  <c r="F17" i="5"/>
  <c r="F18" i="5"/>
  <c r="F19" i="5"/>
  <c r="F20" i="5"/>
  <c r="F21" i="5"/>
  <c r="F22" i="5"/>
  <c r="F12" i="5"/>
  <c r="F11" i="5"/>
  <c r="E13" i="5"/>
  <c r="E14" i="5"/>
  <c r="E15" i="5"/>
  <c r="E16" i="5"/>
  <c r="E17" i="5"/>
  <c r="E18" i="5"/>
  <c r="E19" i="5"/>
  <c r="E20" i="5"/>
  <c r="E21" i="5"/>
  <c r="E22" i="5"/>
  <c r="E12" i="5"/>
  <c r="D13" i="5"/>
  <c r="D14" i="5"/>
  <c r="D15" i="5"/>
  <c r="D16" i="5"/>
  <c r="D17" i="5"/>
  <c r="D18" i="5"/>
  <c r="D19" i="5"/>
  <c r="D20" i="5"/>
  <c r="D21" i="5"/>
  <c r="D22" i="5"/>
  <c r="D12" i="5"/>
  <c r="B21" i="5"/>
  <c r="B13" i="5"/>
  <c r="C13" i="5"/>
  <c r="C14" i="5"/>
  <c r="C15" i="5"/>
  <c r="C16" i="5"/>
  <c r="C17" i="5"/>
  <c r="C18" i="5"/>
  <c r="C19" i="5"/>
  <c r="C20" i="5"/>
  <c r="C21" i="5"/>
  <c r="C22" i="5"/>
  <c r="C12" i="5"/>
  <c r="B22" i="5"/>
  <c r="B20" i="5"/>
  <c r="B15" i="5"/>
  <c r="B14" i="5"/>
  <c r="B12" i="5"/>
  <c r="B16" i="5"/>
  <c r="B17" i="5"/>
  <c r="B18" i="5"/>
  <c r="B19" i="5"/>
  <c r="G36" i="4"/>
  <c r="G37" i="4"/>
  <c r="G38" i="4"/>
  <c r="G39" i="4"/>
  <c r="G40" i="4"/>
  <c r="G41" i="4"/>
  <c r="G42" i="4"/>
  <c r="F36" i="4"/>
  <c r="F37" i="4"/>
  <c r="F38" i="4"/>
  <c r="F39" i="4"/>
  <c r="F40" i="4"/>
  <c r="F41" i="4"/>
  <c r="F42" i="4"/>
  <c r="E36" i="4"/>
  <c r="E37" i="4"/>
  <c r="E38" i="4"/>
  <c r="E39" i="4"/>
  <c r="E40" i="4"/>
  <c r="E41" i="4"/>
  <c r="E42" i="4"/>
  <c r="D36" i="4"/>
  <c r="D37" i="4"/>
  <c r="D38" i="4"/>
  <c r="D39" i="4"/>
  <c r="D40" i="4"/>
  <c r="D41" i="4"/>
  <c r="D42" i="4"/>
  <c r="C36" i="4"/>
  <c r="C37" i="4"/>
  <c r="C38" i="4"/>
  <c r="C39" i="4"/>
  <c r="C40" i="4"/>
  <c r="C41" i="4"/>
  <c r="C42" i="4"/>
  <c r="D35" i="4"/>
  <c r="E35" i="4"/>
  <c r="F35" i="4"/>
  <c r="G35" i="4"/>
  <c r="C35" i="4"/>
  <c r="F8" i="5"/>
  <c r="F9" i="5"/>
  <c r="F10" i="5"/>
  <c r="E8" i="5"/>
  <c r="E9" i="5"/>
  <c r="E10" i="5"/>
  <c r="E11" i="5"/>
  <c r="D8" i="5"/>
  <c r="D9" i="5"/>
  <c r="D10" i="5"/>
  <c r="D11" i="5"/>
  <c r="C8" i="5"/>
  <c r="C9" i="5"/>
  <c r="C10" i="5"/>
  <c r="C11" i="5"/>
  <c r="F7" i="5"/>
  <c r="E7" i="5"/>
  <c r="D7" i="5"/>
  <c r="C7" i="5"/>
  <c r="B8" i="5"/>
  <c r="B9" i="5"/>
  <c r="B10" i="5"/>
  <c r="B11" i="5"/>
  <c r="B7" i="5"/>
  <c r="F5" i="5"/>
  <c r="E5" i="5"/>
  <c r="D5" i="5"/>
  <c r="C5" i="5"/>
  <c r="B5" i="5"/>
  <c r="E47" i="4"/>
  <c r="E48" i="4"/>
  <c r="E49" i="4"/>
  <c r="E50" i="4"/>
  <c r="E51" i="4"/>
  <c r="E52" i="4"/>
  <c r="D47" i="4"/>
  <c r="D48" i="4"/>
  <c r="D49" i="4"/>
  <c r="D50" i="4"/>
  <c r="D51" i="4"/>
  <c r="D52" i="4"/>
  <c r="C47" i="4"/>
  <c r="C48" i="4"/>
  <c r="C49" i="4"/>
  <c r="C50" i="4"/>
  <c r="C51" i="4"/>
  <c r="C52" i="4"/>
  <c r="C53" i="4"/>
  <c r="F48" i="4"/>
  <c r="G48" i="4"/>
  <c r="F47" i="4"/>
  <c r="G47" i="4"/>
  <c r="E53" i="4"/>
  <c r="E46" i="4"/>
  <c r="D53" i="4"/>
  <c r="D46" i="4"/>
  <c r="C46" i="4"/>
  <c r="G43" i="4"/>
  <c r="F43" i="4"/>
  <c r="E43" i="4"/>
  <c r="D43" i="4"/>
  <c r="C43" i="4"/>
  <c r="G46" i="4"/>
  <c r="G49" i="4"/>
  <c r="G50" i="4"/>
  <c r="G51" i="4"/>
  <c r="G52" i="4"/>
  <c r="G53" i="4"/>
  <c r="G54" i="4"/>
  <c r="F46" i="4"/>
  <c r="F49" i="4"/>
  <c r="F50" i="4"/>
  <c r="F51" i="4"/>
  <c r="F52" i="4"/>
  <c r="F53" i="4"/>
  <c r="F54" i="4"/>
  <c r="E54" i="4"/>
  <c r="D54" i="4"/>
  <c r="C54" i="4"/>
  <c r="C54" i="1"/>
  <c r="D53" i="1"/>
  <c r="E53" i="1"/>
  <c r="F53" i="1"/>
  <c r="G53" i="1"/>
  <c r="C53" i="1"/>
  <c r="D43" i="1"/>
  <c r="E43" i="1"/>
  <c r="F43" i="1"/>
  <c r="G43" i="1"/>
  <c r="C43" i="1"/>
  <c r="G22" i="4"/>
  <c r="G23" i="4"/>
  <c r="G24" i="4"/>
  <c r="G25" i="4"/>
  <c r="G26" i="4"/>
  <c r="G27" i="4"/>
  <c r="G28" i="4"/>
  <c r="G29" i="4"/>
  <c r="G30" i="4"/>
  <c r="G31" i="4"/>
  <c r="F22" i="4"/>
  <c r="F23" i="4"/>
  <c r="F24" i="4"/>
  <c r="F25" i="4"/>
  <c r="F26" i="4"/>
  <c r="F27" i="4"/>
  <c r="F28" i="4"/>
  <c r="F29" i="4"/>
  <c r="F30" i="4"/>
  <c r="F31" i="4"/>
  <c r="E22" i="4"/>
  <c r="E23" i="4"/>
  <c r="E24" i="4"/>
  <c r="E25" i="4"/>
  <c r="E26" i="4"/>
  <c r="E27" i="4"/>
  <c r="E28" i="4"/>
  <c r="E29" i="4"/>
  <c r="E30" i="4"/>
  <c r="E31" i="4"/>
  <c r="D22" i="4"/>
  <c r="D23" i="4"/>
  <c r="D24" i="4"/>
  <c r="D25" i="4"/>
  <c r="D26" i="4"/>
  <c r="D27" i="4"/>
  <c r="D28" i="4"/>
  <c r="D29" i="4"/>
  <c r="D30" i="4"/>
  <c r="D31" i="4"/>
  <c r="G21" i="4"/>
  <c r="F21" i="4"/>
  <c r="E21" i="4"/>
  <c r="D21" i="4"/>
  <c r="C31" i="4"/>
  <c r="C30" i="4"/>
  <c r="D18" i="4"/>
  <c r="E18" i="4"/>
  <c r="F18" i="4"/>
  <c r="G18" i="4"/>
  <c r="C18" i="4"/>
  <c r="C22" i="4"/>
  <c r="C23" i="4"/>
  <c r="C24" i="4"/>
  <c r="C25" i="4"/>
  <c r="C26" i="4"/>
  <c r="C27" i="4"/>
  <c r="C28" i="4"/>
  <c r="C29" i="4"/>
  <c r="G8" i="4"/>
  <c r="G9" i="4"/>
  <c r="G10" i="4"/>
  <c r="G11" i="4"/>
  <c r="G12" i="4"/>
  <c r="G13" i="4"/>
  <c r="G14" i="4"/>
  <c r="G15" i="4"/>
  <c r="G16" i="4"/>
  <c r="G17" i="4"/>
  <c r="G7" i="4"/>
  <c r="F8" i="4"/>
  <c r="F9" i="4"/>
  <c r="F10" i="4"/>
  <c r="F11" i="4"/>
  <c r="F12" i="4"/>
  <c r="F13" i="4"/>
  <c r="F14" i="4"/>
  <c r="F15" i="4"/>
  <c r="F16" i="4"/>
  <c r="F17" i="4"/>
  <c r="F7" i="4"/>
  <c r="E8" i="4"/>
  <c r="E9" i="4"/>
  <c r="E10" i="4"/>
  <c r="E11" i="4"/>
  <c r="E12" i="4"/>
  <c r="E13" i="4"/>
  <c r="E14" i="4"/>
  <c r="E15" i="4"/>
  <c r="E16" i="4"/>
  <c r="E17" i="4"/>
  <c r="E7" i="4"/>
  <c r="D8" i="4"/>
  <c r="D9" i="4"/>
  <c r="D10" i="4"/>
  <c r="D11" i="4"/>
  <c r="D12" i="4"/>
  <c r="D13" i="4"/>
  <c r="D14" i="4"/>
  <c r="D15" i="4"/>
  <c r="D16" i="4"/>
  <c r="D17" i="4"/>
  <c r="D7" i="4"/>
  <c r="C21" i="4"/>
  <c r="C8" i="4"/>
  <c r="C9" i="4"/>
  <c r="C10" i="4"/>
  <c r="C11" i="4"/>
  <c r="C12" i="4"/>
  <c r="C13" i="4"/>
  <c r="C14" i="4"/>
  <c r="C15" i="4"/>
  <c r="C16" i="4"/>
  <c r="C17" i="4"/>
  <c r="C7" i="4"/>
  <c r="C7" i="3" l="1"/>
  <c r="D7" i="3"/>
  <c r="E7" i="3"/>
  <c r="F7" i="3"/>
  <c r="B7" i="3"/>
  <c r="C22" i="2"/>
  <c r="D22" i="2"/>
  <c r="E22" i="2"/>
  <c r="F22" i="2"/>
  <c r="B22" i="2"/>
  <c r="C20" i="2"/>
  <c r="D20" i="2"/>
  <c r="E20" i="2"/>
  <c r="F20" i="2"/>
  <c r="B20" i="2"/>
  <c r="C14" i="2"/>
  <c r="D14" i="2"/>
  <c r="E14" i="2"/>
  <c r="F14" i="2"/>
  <c r="B14" i="2"/>
  <c r="D31" i="1"/>
  <c r="E31" i="1"/>
  <c r="F31" i="1"/>
  <c r="G31" i="1"/>
  <c r="C31" i="1"/>
  <c r="E30" i="1"/>
  <c r="F30" i="1"/>
  <c r="G30" i="1"/>
  <c r="D30" i="1"/>
  <c r="C30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<sst xmlns="http://schemas.openxmlformats.org/spreadsheetml/2006/main" count="222" uniqueCount="102">
  <si>
    <t>Balance Sheet</t>
  </si>
  <si>
    <t>INR(cr)</t>
  </si>
  <si>
    <t>Particulars</t>
  </si>
  <si>
    <t>ASSETS</t>
  </si>
  <si>
    <t>NON-CURRENT ASSETS</t>
  </si>
  <si>
    <t>Property, Plant and Equipment</t>
  </si>
  <si>
    <t>Capital W-I-P</t>
  </si>
  <si>
    <t>Intangible Assets</t>
  </si>
  <si>
    <t>Intangable Assets under development</t>
  </si>
  <si>
    <t>Eqity accounted investments in associations</t>
  </si>
  <si>
    <t>Investments</t>
  </si>
  <si>
    <t>Loans to employees</t>
  </si>
  <si>
    <t>Security deposits</t>
  </si>
  <si>
    <t>Deferred tax assets</t>
  </si>
  <si>
    <t>Income tax assests</t>
  </si>
  <si>
    <t>Operating Items</t>
  </si>
  <si>
    <t>Non-Operating Items</t>
  </si>
  <si>
    <t>Opertaing Items</t>
  </si>
  <si>
    <t>Other non-current assets</t>
  </si>
  <si>
    <t>Total Non-Current Assets</t>
  </si>
  <si>
    <t>CURRENT ASSETS</t>
  </si>
  <si>
    <t>Inventories</t>
  </si>
  <si>
    <t>Trade receivables</t>
  </si>
  <si>
    <t>Cash and Cash Equivalents</t>
  </si>
  <si>
    <t>Bank balances</t>
  </si>
  <si>
    <t>Loans to Employess</t>
  </si>
  <si>
    <t>Other Financial Assets</t>
  </si>
  <si>
    <t>Other Current Assets</t>
  </si>
  <si>
    <t>Total Current Assets</t>
  </si>
  <si>
    <t>Total Assets</t>
  </si>
  <si>
    <t>Income Statement</t>
  </si>
  <si>
    <t>INR(Cr)</t>
  </si>
  <si>
    <t>Revenue from operations</t>
  </si>
  <si>
    <t>Operating Expensis</t>
  </si>
  <si>
    <t>Cost of material consumed</t>
  </si>
  <si>
    <t>Excise duty on the sale of goods</t>
  </si>
  <si>
    <t>Employee benefit expenses</t>
  </si>
  <si>
    <t>Other expensis</t>
  </si>
  <si>
    <t>Total Operating Expensis</t>
  </si>
  <si>
    <t>EBITDA</t>
  </si>
  <si>
    <t>Depreciation and amortisation expenses</t>
  </si>
  <si>
    <t>EBIT</t>
  </si>
  <si>
    <t>Other income</t>
  </si>
  <si>
    <t>Finance costs</t>
  </si>
  <si>
    <t>Share in profit/(loss) of associations, net of tax</t>
  </si>
  <si>
    <t>Gain on dilution of interest in an association</t>
  </si>
  <si>
    <t>Minority interest profit/(loss)</t>
  </si>
  <si>
    <t>Profit before tax</t>
  </si>
  <si>
    <t>Tax expenses</t>
  </si>
  <si>
    <t>Profit after tax / Net profit</t>
  </si>
  <si>
    <t>Non-operating Items</t>
  </si>
  <si>
    <t>Cash Flow Statement</t>
  </si>
  <si>
    <t>Net cash from operating activities</t>
  </si>
  <si>
    <t>Capex</t>
  </si>
  <si>
    <t>Free Cash Flow</t>
  </si>
  <si>
    <t>LIABILITIES</t>
  </si>
  <si>
    <t>NON-CURRENT LIABILITIES</t>
  </si>
  <si>
    <t>Equity share capital</t>
  </si>
  <si>
    <t>Non-controlling Intrests</t>
  </si>
  <si>
    <t>LT Debt</t>
  </si>
  <si>
    <t>Employee Benefits</t>
  </si>
  <si>
    <t>Other long-term liabilities</t>
  </si>
  <si>
    <t>Warranties</t>
  </si>
  <si>
    <t>Deferred tax liabilities(net)</t>
  </si>
  <si>
    <t>Total Non-Current Liabilities</t>
  </si>
  <si>
    <t>CURRENT LIABILITIES</t>
  </si>
  <si>
    <t>ST Bebts</t>
  </si>
  <si>
    <t>Trade Payebles</t>
  </si>
  <si>
    <t>Other financial Liabilities</t>
  </si>
  <si>
    <t>Security deposits dealers and others</t>
  </si>
  <si>
    <t>Other current liabilities</t>
  </si>
  <si>
    <t>Employee benefits</t>
  </si>
  <si>
    <t>Warrenties</t>
  </si>
  <si>
    <t>Operating Item</t>
  </si>
  <si>
    <t>Non-Operating Item</t>
  </si>
  <si>
    <t>Non-Opearting Item</t>
  </si>
  <si>
    <t>Total Current Liabilities</t>
  </si>
  <si>
    <t>TOTAL LIABILITIES</t>
  </si>
  <si>
    <t>Other equity</t>
  </si>
  <si>
    <t>Balance Sheet-Trend Analysis</t>
  </si>
  <si>
    <t>Income Statement-Trend</t>
  </si>
  <si>
    <t>Growth</t>
  </si>
  <si>
    <t>Net Sales</t>
  </si>
  <si>
    <t>Sales Growth</t>
  </si>
  <si>
    <t>Liquidity</t>
  </si>
  <si>
    <t>Current Assets</t>
  </si>
  <si>
    <t>Current Liabilities</t>
  </si>
  <si>
    <t>Current Ratios</t>
  </si>
  <si>
    <t>EBITDA Margin</t>
  </si>
  <si>
    <t>Profitability</t>
  </si>
  <si>
    <t>RoE</t>
  </si>
  <si>
    <t>Net profit /Net Sales</t>
  </si>
  <si>
    <t>Net Sales/Total Assets</t>
  </si>
  <si>
    <t>Total Assets/Shareholder Equity</t>
  </si>
  <si>
    <t>Debt/Equity</t>
  </si>
  <si>
    <t>Negative</t>
  </si>
  <si>
    <t>Positive</t>
  </si>
  <si>
    <t>Accounting Checks</t>
  </si>
  <si>
    <t>Net Income</t>
  </si>
  <si>
    <t>Depeciation</t>
  </si>
  <si>
    <t>CFO(Cash Flow from Operations)</t>
  </si>
  <si>
    <t>Dep /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</si>
</sst>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0.0%"/>
    <numFmt numFmtId="167" formatCode="0.0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16" fontId="0" fillId="0" borderId="0" xfId="0" applyNumberFormat="1"/>
    <xf numFmtId="0" fontId="3" fillId="0" borderId="0" xfId="0" applyFont="1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1" xfId="0" applyFont="1" applyBorder="1"/>
    <xf numFmtId="164" fontId="0" fillId="0" borderId="1" xfId="0" applyNumberFormat="1" applyBorder="1"/>
    <xf numFmtId="16" fontId="2" fillId="0" borderId="0" xfId="0" applyNumberFormat="1" applyFont="1"/>
    <xf numFmtId="0" fontId="0" fillId="0" borderId="4" xfId="0" applyBorder="1"/>
    <xf numFmtId="0" fontId="0" fillId="0" borderId="3" xfId="0" applyBorder="1"/>
    <xf numFmtId="9" fontId="0" fillId="0" borderId="0" xfId="2" applyFont="1"/>
    <xf numFmtId="9" fontId="0" fillId="0" borderId="1" xfId="0" applyNumberFormat="1" applyBorder="1"/>
    <xf numFmtId="0" fontId="2" fillId="0" borderId="5" xfId="0" applyFont="1" applyBorder="1"/>
    <xf numFmtId="9" fontId="0" fillId="0" borderId="1" xfId="2" applyFont="1" applyBorder="1"/>
    <xf numFmtId="9" fontId="0" fillId="0" borderId="5" xfId="2" applyFont="1" applyBorder="1"/>
    <xf numFmtId="164" fontId="0" fillId="0" borderId="5" xfId="1" applyNumberFormat="1" applyFont="1" applyBorder="1"/>
    <xf numFmtId="0" fontId="0" fillId="0" borderId="0" xfId="0" applyBorder="1"/>
    <xf numFmtId="0" fontId="4" fillId="0" borderId="0" xfId="0" applyFont="1"/>
    <xf numFmtId="0" fontId="2" fillId="2" borderId="0" xfId="0" applyFont="1" applyFill="1"/>
    <xf numFmtId="16" fontId="0" fillId="2" borderId="0" xfId="0" applyNumberFormat="1" applyFill="1"/>
    <xf numFmtId="9" fontId="0" fillId="0" borderId="0" xfId="2" applyFont="1" applyBorder="1"/>
    <xf numFmtId="0" fontId="0" fillId="0" borderId="6" xfId="0" applyBorder="1"/>
    <xf numFmtId="9" fontId="0" fillId="0" borderId="6" xfId="2" applyFont="1" applyBorder="1"/>
    <xf numFmtId="9" fontId="0" fillId="0" borderId="4" xfId="2" applyFont="1" applyBorder="1"/>
    <xf numFmtId="9" fontId="0" fillId="0" borderId="3" xfId="2" applyFont="1" applyBorder="1"/>
    <xf numFmtId="165" fontId="0" fillId="0" borderId="0" xfId="0" applyNumberFormat="1"/>
    <xf numFmtId="166" fontId="0" fillId="0" borderId="0" xfId="2" applyNumberFormat="1" applyFont="1"/>
    <xf numFmtId="167" fontId="0" fillId="0" borderId="0" xfId="1" applyNumberFormat="1" applyFont="1"/>
    <xf numFmtId="9" fontId="0" fillId="0" borderId="0" xfId="2" applyNumberFormat="1" applyFont="1"/>
    <xf numFmtId="2" fontId="0" fillId="0" borderId="0" xfId="0" applyNumberFormat="1"/>
    <xf numFmtId="0" fontId="3" fillId="0" borderId="2" xfId="0" applyFont="1" applyBorder="1"/>
    <xf numFmtId="0" fontId="4" fillId="0" borderId="0" xfId="0" applyFont="1" applyBorder="1"/>
    <xf numFmtId="0" fontId="4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workbookViewId="0">
      <pane ySplit="4" topLeftCell="A56" activePane="bottomLeft" state="frozen"/>
      <selection pane="bottomLeft" activeCell="B60" sqref="B60"/>
    </sheetView>
  </sheetViews>
  <sheetFormatPr defaultRowHeight="15" x14ac:dyDescent="0.25"/>
  <cols>
    <col min="1" max="1" width="3.5703125" customWidth="1"/>
    <col min="2" max="2" width="48.5703125" customWidth="1"/>
    <col min="3" max="7" width="12.5703125" bestFit="1" customWidth="1"/>
  </cols>
  <sheetData>
    <row r="1" spans="2:8" x14ac:dyDescent="0.25">
      <c r="B1" s="1" t="s">
        <v>0</v>
      </c>
    </row>
    <row r="2" spans="2:8" x14ac:dyDescent="0.25">
      <c r="B2" s="1" t="s">
        <v>1</v>
      </c>
    </row>
    <row r="3" spans="2:8" x14ac:dyDescent="0.25">
      <c r="B3" s="1"/>
    </row>
    <row r="4" spans="2:8" x14ac:dyDescent="0.25">
      <c r="B4" s="23" t="s">
        <v>2</v>
      </c>
      <c r="C4" s="24">
        <v>43904</v>
      </c>
      <c r="D4" s="24">
        <v>43905</v>
      </c>
      <c r="E4" s="24">
        <v>43906</v>
      </c>
      <c r="F4" s="24">
        <v>43907</v>
      </c>
      <c r="G4" s="24">
        <v>43908</v>
      </c>
    </row>
    <row r="5" spans="2:8" x14ac:dyDescent="0.25">
      <c r="B5" s="4" t="s">
        <v>3</v>
      </c>
    </row>
    <row r="6" spans="2:8" x14ac:dyDescent="0.25">
      <c r="B6" s="4" t="s">
        <v>4</v>
      </c>
    </row>
    <row r="7" spans="2:8" x14ac:dyDescent="0.25">
      <c r="B7" s="2" t="s">
        <v>5</v>
      </c>
      <c r="C7" s="6">
        <v>1897</v>
      </c>
      <c r="D7" s="6">
        <v>2851</v>
      </c>
      <c r="E7" s="6">
        <v>3907</v>
      </c>
      <c r="F7" s="6">
        <v>4495</v>
      </c>
      <c r="G7" s="6">
        <v>4771</v>
      </c>
      <c r="H7" s="22" t="s">
        <v>15</v>
      </c>
    </row>
    <row r="8" spans="2:8" x14ac:dyDescent="0.25">
      <c r="B8" t="s">
        <v>6</v>
      </c>
      <c r="C8" s="6">
        <v>855</v>
      </c>
      <c r="D8" s="6">
        <v>315</v>
      </c>
      <c r="E8" s="6">
        <v>331</v>
      </c>
      <c r="F8" s="6">
        <v>386</v>
      </c>
      <c r="G8" s="6">
        <v>239</v>
      </c>
      <c r="H8" s="22" t="s">
        <v>15</v>
      </c>
    </row>
    <row r="9" spans="2:8" x14ac:dyDescent="0.25">
      <c r="B9" t="s">
        <v>7</v>
      </c>
      <c r="C9" s="6">
        <v>350</v>
      </c>
      <c r="D9" s="6">
        <v>101</v>
      </c>
      <c r="E9" s="6">
        <v>129</v>
      </c>
      <c r="F9" s="6">
        <v>103</v>
      </c>
      <c r="G9" s="6">
        <v>189</v>
      </c>
      <c r="H9" s="22" t="s">
        <v>17</v>
      </c>
    </row>
    <row r="10" spans="2:8" x14ac:dyDescent="0.25">
      <c r="B10" t="s">
        <v>8</v>
      </c>
      <c r="C10" s="6">
        <v>0</v>
      </c>
      <c r="D10" s="6">
        <v>404</v>
      </c>
      <c r="E10" s="6">
        <v>323</v>
      </c>
      <c r="F10" s="6">
        <v>194</v>
      </c>
      <c r="G10" s="6">
        <v>116</v>
      </c>
      <c r="H10" s="22" t="s">
        <v>15</v>
      </c>
    </row>
    <row r="11" spans="2:8" x14ac:dyDescent="0.25">
      <c r="B11" t="s">
        <v>9</v>
      </c>
      <c r="C11" s="6">
        <v>0</v>
      </c>
      <c r="D11" s="6">
        <v>708</v>
      </c>
      <c r="E11" s="6">
        <v>950</v>
      </c>
      <c r="F11" s="6">
        <v>1025</v>
      </c>
      <c r="G11" s="6">
        <v>1159</v>
      </c>
      <c r="H11" s="22" t="s">
        <v>16</v>
      </c>
    </row>
    <row r="12" spans="2:8" x14ac:dyDescent="0.25">
      <c r="B12" t="s">
        <v>10</v>
      </c>
      <c r="C12" s="6">
        <v>878</v>
      </c>
      <c r="D12" s="6">
        <v>821</v>
      </c>
      <c r="E12" s="6">
        <v>945</v>
      </c>
      <c r="F12" s="6">
        <v>496</v>
      </c>
      <c r="G12" s="6">
        <v>918</v>
      </c>
      <c r="H12" s="22" t="s">
        <v>16</v>
      </c>
    </row>
    <row r="13" spans="2:8" x14ac:dyDescent="0.25">
      <c r="B13" t="s">
        <v>11</v>
      </c>
      <c r="C13" s="6">
        <v>447</v>
      </c>
      <c r="D13" s="6">
        <v>0</v>
      </c>
      <c r="E13" s="6">
        <v>0</v>
      </c>
      <c r="F13" s="6">
        <v>23</v>
      </c>
      <c r="G13" s="6">
        <v>22</v>
      </c>
      <c r="H13" s="22" t="s">
        <v>16</v>
      </c>
    </row>
    <row r="14" spans="2:8" x14ac:dyDescent="0.25">
      <c r="B14" t="s">
        <v>12</v>
      </c>
      <c r="C14" s="6">
        <v>0</v>
      </c>
      <c r="D14" s="6">
        <v>0</v>
      </c>
      <c r="E14" s="6">
        <v>0</v>
      </c>
      <c r="F14" s="6">
        <v>25</v>
      </c>
      <c r="G14" s="6">
        <v>23</v>
      </c>
      <c r="H14" s="22" t="s">
        <v>15</v>
      </c>
    </row>
    <row r="15" spans="2:8" x14ac:dyDescent="0.25">
      <c r="B15" t="s">
        <v>13</v>
      </c>
      <c r="C15" s="6">
        <v>106</v>
      </c>
      <c r="D15" s="6">
        <v>74</v>
      </c>
      <c r="E15" s="6">
        <v>0</v>
      </c>
      <c r="F15" s="6">
        <v>0</v>
      </c>
      <c r="G15" s="6">
        <v>0</v>
      </c>
      <c r="H15" s="22" t="s">
        <v>16</v>
      </c>
    </row>
    <row r="16" spans="2:8" x14ac:dyDescent="0.25">
      <c r="B16" t="s">
        <v>14</v>
      </c>
      <c r="C16" s="6">
        <v>0</v>
      </c>
      <c r="D16" s="6">
        <v>0</v>
      </c>
      <c r="E16" s="6">
        <v>0</v>
      </c>
      <c r="F16" s="6">
        <v>332</v>
      </c>
      <c r="G16" s="6">
        <v>394</v>
      </c>
      <c r="H16" s="22" t="s">
        <v>15</v>
      </c>
    </row>
    <row r="17" spans="2:8" x14ac:dyDescent="0.25">
      <c r="B17" t="s">
        <v>18</v>
      </c>
      <c r="C17" s="6">
        <v>0</v>
      </c>
      <c r="D17" s="6">
        <v>0</v>
      </c>
      <c r="E17" s="6">
        <v>0</v>
      </c>
      <c r="F17" s="6">
        <v>658</v>
      </c>
      <c r="G17" s="6">
        <v>559</v>
      </c>
      <c r="H17" s="22" t="s">
        <v>15</v>
      </c>
    </row>
    <row r="18" spans="2:8" ht="15.75" thickBot="1" x14ac:dyDescent="0.3">
      <c r="B18" s="5" t="s">
        <v>19</v>
      </c>
      <c r="C18" s="7">
        <f>SUM(C7:C17)</f>
        <v>4533</v>
      </c>
      <c r="D18" s="7">
        <f>SUM(D7:D17)</f>
        <v>5274</v>
      </c>
      <c r="E18" s="7">
        <f>SUM(E7:E17)</f>
        <v>6585</v>
      </c>
      <c r="F18" s="7">
        <f>SUM(F7:F17)</f>
        <v>7737</v>
      </c>
      <c r="G18" s="7">
        <f>SUM(G7:G17)</f>
        <v>8390</v>
      </c>
      <c r="H18" s="22"/>
    </row>
    <row r="19" spans="2:8" ht="15.75" thickTop="1" x14ac:dyDescent="0.25">
      <c r="C19" s="6"/>
      <c r="D19" s="6"/>
      <c r="E19" s="6"/>
      <c r="F19" s="6"/>
      <c r="G19" s="6"/>
      <c r="H19" s="22"/>
    </row>
    <row r="20" spans="2:8" x14ac:dyDescent="0.25">
      <c r="B20" s="4" t="s">
        <v>20</v>
      </c>
      <c r="C20" s="6"/>
      <c r="D20" s="6"/>
      <c r="E20" s="6"/>
      <c r="F20" s="6"/>
      <c r="G20" s="6"/>
      <c r="H20" s="22"/>
    </row>
    <row r="21" spans="2:8" x14ac:dyDescent="0.25">
      <c r="B21" t="s">
        <v>21</v>
      </c>
      <c r="C21" s="6">
        <v>670</v>
      </c>
      <c r="D21" s="6">
        <v>861</v>
      </c>
      <c r="E21" s="6">
        <v>762</v>
      </c>
      <c r="F21" s="6">
        <v>708</v>
      </c>
      <c r="G21" s="6">
        <v>962</v>
      </c>
      <c r="H21" s="22" t="s">
        <v>15</v>
      </c>
    </row>
    <row r="22" spans="2:8" x14ac:dyDescent="0.25">
      <c r="B22" t="s">
        <v>10</v>
      </c>
      <c r="C22" s="6">
        <v>3276</v>
      </c>
      <c r="D22" s="6">
        <v>2297</v>
      </c>
      <c r="E22" s="6">
        <v>3249</v>
      </c>
      <c r="F22" s="6">
        <v>4544</v>
      </c>
      <c r="G22" s="6">
        <v>5591</v>
      </c>
      <c r="H22" s="22" t="s">
        <v>16</v>
      </c>
    </row>
    <row r="23" spans="2:8" x14ac:dyDescent="0.25">
      <c r="B23" t="s">
        <v>22</v>
      </c>
      <c r="C23" s="6">
        <v>921</v>
      </c>
      <c r="D23" s="6">
        <v>1372</v>
      </c>
      <c r="E23" s="6">
        <v>1282</v>
      </c>
      <c r="F23" s="6">
        <v>1551</v>
      </c>
      <c r="G23" s="6">
        <v>1427</v>
      </c>
      <c r="H23" s="22" t="s">
        <v>15</v>
      </c>
    </row>
    <row r="24" spans="2:8" x14ac:dyDescent="0.25">
      <c r="B24" t="s">
        <v>23</v>
      </c>
      <c r="C24" s="6">
        <v>120</v>
      </c>
      <c r="D24" s="6">
        <v>216</v>
      </c>
      <c r="E24" s="6">
        <v>179</v>
      </c>
      <c r="F24" s="6">
        <v>74</v>
      </c>
      <c r="G24" s="6">
        <v>130</v>
      </c>
      <c r="H24" s="22" t="s">
        <v>15</v>
      </c>
    </row>
    <row r="25" spans="2:8" x14ac:dyDescent="0.25">
      <c r="B25" t="s">
        <v>24</v>
      </c>
      <c r="C25" s="6">
        <v>0</v>
      </c>
      <c r="D25" s="6">
        <v>0</v>
      </c>
      <c r="E25" s="6">
        <v>0</v>
      </c>
      <c r="F25" s="6">
        <v>121</v>
      </c>
      <c r="G25" s="6">
        <v>107</v>
      </c>
      <c r="H25" s="22" t="s">
        <v>15</v>
      </c>
    </row>
    <row r="26" spans="2:8" x14ac:dyDescent="0.25">
      <c r="B26" t="s">
        <v>25</v>
      </c>
      <c r="C26" s="6">
        <v>18</v>
      </c>
      <c r="D26" s="6">
        <v>24</v>
      </c>
      <c r="E26" s="6">
        <v>23</v>
      </c>
      <c r="F26" s="6">
        <v>21</v>
      </c>
      <c r="G26" s="6">
        <v>21</v>
      </c>
      <c r="H26" s="22" t="s">
        <v>16</v>
      </c>
    </row>
    <row r="27" spans="2:8" x14ac:dyDescent="0.25">
      <c r="B27" t="s">
        <v>12</v>
      </c>
      <c r="C27" s="6">
        <v>1</v>
      </c>
      <c r="D27" s="6">
        <v>0</v>
      </c>
      <c r="E27" s="6">
        <v>0</v>
      </c>
      <c r="F27" s="6">
        <v>3</v>
      </c>
      <c r="G27" s="6">
        <v>7</v>
      </c>
      <c r="H27" s="22" t="s">
        <v>15</v>
      </c>
    </row>
    <row r="28" spans="2:8" x14ac:dyDescent="0.25">
      <c r="B28" t="s">
        <v>26</v>
      </c>
      <c r="C28" s="6">
        <v>22</v>
      </c>
      <c r="D28" s="6">
        <v>60</v>
      </c>
      <c r="E28" s="6">
        <v>79</v>
      </c>
      <c r="F28" s="6">
        <v>145</v>
      </c>
      <c r="G28" s="6">
        <v>543</v>
      </c>
      <c r="H28" s="22" t="s">
        <v>15</v>
      </c>
    </row>
    <row r="29" spans="2:8" x14ac:dyDescent="0.25">
      <c r="B29" t="s">
        <v>27</v>
      </c>
      <c r="C29" s="6">
        <v>531</v>
      </c>
      <c r="D29" s="6">
        <v>550</v>
      </c>
      <c r="E29" s="6">
        <v>512</v>
      </c>
      <c r="F29" s="6">
        <v>400</v>
      </c>
      <c r="G29" s="6">
        <v>212</v>
      </c>
      <c r="H29" s="22" t="s">
        <v>15</v>
      </c>
    </row>
    <row r="30" spans="2:8" x14ac:dyDescent="0.25">
      <c r="B30" s="35" t="s">
        <v>28</v>
      </c>
      <c r="C30" s="9">
        <f>SUM(C21:C29)</f>
        <v>5559</v>
      </c>
      <c r="D30" s="9">
        <f>SUM(D21:D29)</f>
        <v>5380</v>
      </c>
      <c r="E30" s="9">
        <f t="shared" ref="E30:G30" si="0">SUM(E21:E29)</f>
        <v>6086</v>
      </c>
      <c r="F30" s="9">
        <f t="shared" si="0"/>
        <v>7567</v>
      </c>
      <c r="G30" s="9">
        <f t="shared" si="0"/>
        <v>9000</v>
      </c>
      <c r="H30" s="22"/>
    </row>
    <row r="31" spans="2:8" ht="15.75" thickBot="1" x14ac:dyDescent="0.3">
      <c r="B31" s="10" t="s">
        <v>29</v>
      </c>
      <c r="C31" s="7">
        <f>SUM(C18,C30)</f>
        <v>10092</v>
      </c>
      <c r="D31" s="7">
        <f t="shared" ref="D31:G31" si="1">SUM(D18,D30)</f>
        <v>10654</v>
      </c>
      <c r="E31" s="7">
        <f t="shared" si="1"/>
        <v>12671</v>
      </c>
      <c r="F31" s="7">
        <f t="shared" si="1"/>
        <v>15304</v>
      </c>
      <c r="G31" s="7">
        <f t="shared" si="1"/>
        <v>17390</v>
      </c>
      <c r="H31" s="22"/>
    </row>
    <row r="32" spans="2:8" ht="15.75" thickTop="1" x14ac:dyDescent="0.25">
      <c r="H32" s="22"/>
    </row>
    <row r="33" spans="2:8" x14ac:dyDescent="0.25">
      <c r="B33" s="4" t="s">
        <v>55</v>
      </c>
      <c r="H33" s="22"/>
    </row>
    <row r="34" spans="2:8" x14ac:dyDescent="0.25">
      <c r="B34" s="4" t="s">
        <v>56</v>
      </c>
      <c r="H34" s="22"/>
    </row>
    <row r="35" spans="2:8" x14ac:dyDescent="0.25">
      <c r="B35" t="s">
        <v>57</v>
      </c>
      <c r="C35" s="6">
        <v>39</v>
      </c>
      <c r="D35" s="6">
        <v>39</v>
      </c>
      <c r="E35" s="6">
        <v>39</v>
      </c>
      <c r="F35" s="6">
        <v>39</v>
      </c>
      <c r="G35" s="6">
        <v>39</v>
      </c>
      <c r="H35" s="22" t="s">
        <v>75</v>
      </c>
    </row>
    <row r="36" spans="2:8" x14ac:dyDescent="0.25">
      <c r="B36" t="s">
        <v>78</v>
      </c>
      <c r="C36" s="6">
        <v>5582</v>
      </c>
      <c r="D36" s="6">
        <v>6500</v>
      </c>
      <c r="E36" s="6">
        <v>7912</v>
      </c>
      <c r="F36" s="6">
        <v>10275</v>
      </c>
      <c r="G36" s="6">
        <v>11931</v>
      </c>
      <c r="H36" s="22" t="s">
        <v>75</v>
      </c>
    </row>
    <row r="37" spans="2:8" x14ac:dyDescent="0.25">
      <c r="B37" t="s">
        <v>58</v>
      </c>
      <c r="C37" s="6">
        <v>0.9</v>
      </c>
      <c r="D37" s="6">
        <v>18</v>
      </c>
      <c r="E37" s="6">
        <v>53</v>
      </c>
      <c r="F37" s="6">
        <v>67</v>
      </c>
      <c r="G37" s="6">
        <v>93</v>
      </c>
      <c r="H37" s="22" t="s">
        <v>75</v>
      </c>
    </row>
    <row r="38" spans="2:8" x14ac:dyDescent="0.25">
      <c r="B38" t="s">
        <v>59</v>
      </c>
      <c r="C38" s="6">
        <v>0</v>
      </c>
      <c r="D38" s="6">
        <v>12</v>
      </c>
      <c r="E38" s="6">
        <v>145</v>
      </c>
      <c r="F38" s="6">
        <v>207</v>
      </c>
      <c r="G38" s="6">
        <v>149</v>
      </c>
      <c r="H38" s="22" t="s">
        <v>75</v>
      </c>
    </row>
    <row r="39" spans="2:8" x14ac:dyDescent="0.25">
      <c r="B39" t="s">
        <v>60</v>
      </c>
      <c r="C39" s="6">
        <v>8.6999999999999993</v>
      </c>
      <c r="D39" s="6">
        <v>10</v>
      </c>
      <c r="E39" s="6">
        <v>15</v>
      </c>
      <c r="F39" s="6">
        <v>16</v>
      </c>
      <c r="G39" s="6">
        <v>25</v>
      </c>
      <c r="H39" s="22" t="s">
        <v>75</v>
      </c>
    </row>
    <row r="40" spans="2:8" x14ac:dyDescent="0.25">
      <c r="B40" t="s">
        <v>61</v>
      </c>
      <c r="C40" s="6">
        <v>24</v>
      </c>
      <c r="D40" s="6">
        <v>31</v>
      </c>
      <c r="E40" s="6">
        <v>34</v>
      </c>
      <c r="F40" s="6">
        <v>0</v>
      </c>
      <c r="G40" s="6">
        <v>0</v>
      </c>
      <c r="H40" s="22" t="s">
        <v>73</v>
      </c>
    </row>
    <row r="41" spans="2:8" x14ac:dyDescent="0.25">
      <c r="B41" t="s">
        <v>62</v>
      </c>
      <c r="C41" s="6">
        <v>41</v>
      </c>
      <c r="D41" s="6">
        <v>56</v>
      </c>
      <c r="E41" s="6">
        <v>69</v>
      </c>
      <c r="F41" s="6">
        <v>59</v>
      </c>
      <c r="G41" s="6">
        <v>93</v>
      </c>
      <c r="H41" s="22" t="s">
        <v>73</v>
      </c>
    </row>
    <row r="42" spans="2:8" x14ac:dyDescent="0.25">
      <c r="B42" t="s">
        <v>63</v>
      </c>
      <c r="C42" s="6">
        <v>0</v>
      </c>
      <c r="D42" s="6">
        <v>0</v>
      </c>
      <c r="E42" s="6">
        <v>227</v>
      </c>
      <c r="F42" s="6">
        <v>468</v>
      </c>
      <c r="G42" s="6">
        <v>581</v>
      </c>
      <c r="H42" s="22" t="s">
        <v>75</v>
      </c>
    </row>
    <row r="43" spans="2:8" ht="15.75" thickBot="1" x14ac:dyDescent="0.3">
      <c r="B43" s="5" t="s">
        <v>64</v>
      </c>
      <c r="C43" s="7">
        <f>SUM(C35:C42)</f>
        <v>5695.5999999999995</v>
      </c>
      <c r="D43" s="7">
        <f t="shared" ref="D43:G43" si="2">SUM(D35:D42)</f>
        <v>6666</v>
      </c>
      <c r="E43" s="7">
        <f t="shared" si="2"/>
        <v>8494</v>
      </c>
      <c r="F43" s="7">
        <f t="shared" si="2"/>
        <v>11131</v>
      </c>
      <c r="G43" s="7">
        <f t="shared" si="2"/>
        <v>12911</v>
      </c>
      <c r="H43" s="22"/>
    </row>
    <row r="44" spans="2:8" ht="15.75" thickTop="1" x14ac:dyDescent="0.25">
      <c r="C44" s="6"/>
      <c r="D44" s="6"/>
      <c r="E44" s="6"/>
      <c r="F44" s="6"/>
      <c r="G44" s="6"/>
      <c r="H44" s="22"/>
    </row>
    <row r="45" spans="2:8" x14ac:dyDescent="0.25">
      <c r="B45" s="4" t="s">
        <v>65</v>
      </c>
      <c r="C45" s="6"/>
      <c r="D45" s="6"/>
      <c r="E45" s="6"/>
      <c r="F45" s="6"/>
      <c r="G45" s="6"/>
      <c r="H45" s="22"/>
    </row>
    <row r="46" spans="2:8" x14ac:dyDescent="0.25">
      <c r="B46" t="s">
        <v>66</v>
      </c>
      <c r="C46" s="6">
        <v>0</v>
      </c>
      <c r="D46" s="6">
        <v>88</v>
      </c>
      <c r="E46" s="6">
        <v>84</v>
      </c>
      <c r="F46" s="6">
        <v>40</v>
      </c>
      <c r="G46" s="6">
        <v>25</v>
      </c>
      <c r="H46" s="22" t="s">
        <v>74</v>
      </c>
    </row>
    <row r="47" spans="2:8" x14ac:dyDescent="0.25">
      <c r="B47" t="s">
        <v>67</v>
      </c>
      <c r="C47" s="6">
        <v>2291</v>
      </c>
      <c r="D47" s="6">
        <v>2713</v>
      </c>
      <c r="E47" s="6">
        <v>2791</v>
      </c>
      <c r="F47" s="6">
        <v>3266</v>
      </c>
      <c r="G47" s="6">
        <v>3375</v>
      </c>
      <c r="H47" s="22" t="s">
        <v>73</v>
      </c>
    </row>
    <row r="48" spans="2:8" x14ac:dyDescent="0.25">
      <c r="B48" t="s">
        <v>68</v>
      </c>
      <c r="C48" s="6">
        <v>540</v>
      </c>
      <c r="D48" s="6">
        <v>399</v>
      </c>
      <c r="E48" s="6">
        <v>442</v>
      </c>
      <c r="F48" s="6">
        <v>308</v>
      </c>
      <c r="G48" s="6">
        <v>147</v>
      </c>
      <c r="H48" s="22" t="s">
        <v>74</v>
      </c>
    </row>
    <row r="49" spans="1:8" x14ac:dyDescent="0.25">
      <c r="B49" t="s">
        <v>69</v>
      </c>
      <c r="C49" s="6">
        <v>47</v>
      </c>
      <c r="D49" s="6">
        <v>51</v>
      </c>
      <c r="E49" s="6">
        <v>54</v>
      </c>
      <c r="F49" s="6">
        <v>62</v>
      </c>
      <c r="G49" s="6">
        <v>57</v>
      </c>
      <c r="H49" s="22" t="s">
        <v>73</v>
      </c>
    </row>
    <row r="50" spans="1:8" x14ac:dyDescent="0.25">
      <c r="B50" t="s">
        <v>70</v>
      </c>
      <c r="C50" s="6">
        <v>1534</v>
      </c>
      <c r="D50" s="6">
        <v>721</v>
      </c>
      <c r="E50" s="6">
        <v>769</v>
      </c>
      <c r="F50" s="6">
        <v>456</v>
      </c>
      <c r="G50" s="6">
        <v>765</v>
      </c>
      <c r="H50" s="22" t="s">
        <v>73</v>
      </c>
    </row>
    <row r="51" spans="1:8" x14ac:dyDescent="0.25">
      <c r="A51" s="21"/>
      <c r="B51" t="s">
        <v>71</v>
      </c>
      <c r="C51" s="6">
        <v>2.9</v>
      </c>
      <c r="D51" s="6">
        <v>2.9</v>
      </c>
      <c r="E51" s="6">
        <v>3</v>
      </c>
      <c r="F51" s="6">
        <v>5</v>
      </c>
      <c r="G51" s="6">
        <v>5</v>
      </c>
      <c r="H51" s="22" t="s">
        <v>74</v>
      </c>
    </row>
    <row r="52" spans="1:8" x14ac:dyDescent="0.25">
      <c r="A52" s="21"/>
      <c r="B52" t="s">
        <v>72</v>
      </c>
      <c r="C52" s="6">
        <v>7.3</v>
      </c>
      <c r="D52" s="6">
        <v>10.3</v>
      </c>
      <c r="E52" s="6">
        <v>26</v>
      </c>
      <c r="F52" s="6">
        <v>37</v>
      </c>
      <c r="G52" s="6">
        <v>54</v>
      </c>
      <c r="H52" s="22" t="s">
        <v>73</v>
      </c>
    </row>
    <row r="53" spans="1:8" ht="15.75" thickBot="1" x14ac:dyDescent="0.3">
      <c r="A53" s="21"/>
      <c r="B53" s="5" t="s">
        <v>76</v>
      </c>
      <c r="C53" s="7">
        <f>SUM(C46:C52)</f>
        <v>4422.2</v>
      </c>
      <c r="D53" s="7">
        <f t="shared" ref="D53:G53" si="3">SUM(D46:D52)</f>
        <v>3985.2000000000003</v>
      </c>
      <c r="E53" s="7">
        <f t="shared" si="3"/>
        <v>4169</v>
      </c>
      <c r="F53" s="7">
        <f t="shared" si="3"/>
        <v>4174</v>
      </c>
      <c r="G53" s="7">
        <f t="shared" si="3"/>
        <v>4428</v>
      </c>
    </row>
    <row r="54" spans="1:8" ht="16.5" thickTop="1" thickBot="1" x14ac:dyDescent="0.3">
      <c r="B54" s="17" t="s">
        <v>77</v>
      </c>
      <c r="C54" s="20">
        <f>SUM(C53,C43)</f>
        <v>10117.799999999999</v>
      </c>
      <c r="D54" s="20">
        <v>10654</v>
      </c>
      <c r="E54" s="20">
        <v>12671</v>
      </c>
      <c r="F54" s="20">
        <v>15304</v>
      </c>
      <c r="G54" s="20">
        <v>17390</v>
      </c>
    </row>
    <row r="55" spans="1:8" ht="15.75" thickTop="1" x14ac:dyDescent="0.25"/>
  </sheetData>
  <dataValidations count="2">
    <dataValidation type="list" allowBlank="1" showInputMessage="1" showErrorMessage="1" sqref="M7:M8 H8">
      <formula1>$H$7:$H$8</formula1>
    </dataValidation>
    <dataValidation type="list" allowBlank="1" showInputMessage="1" showErrorMessage="1" sqref="H9:H17 H7">
      <formula1>$H$7:$H$17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>
      <pane ySplit="4" topLeftCell="A8" activePane="bottomLeft" state="frozen"/>
      <selection pane="bottomLeft" activeCell="G25" sqref="G25"/>
    </sheetView>
  </sheetViews>
  <sheetFormatPr defaultRowHeight="15" x14ac:dyDescent="0.25"/>
  <cols>
    <col min="1" max="1" width="43.7109375" customWidth="1"/>
    <col min="2" max="6" width="11.28515625" bestFit="1" customWidth="1"/>
  </cols>
  <sheetData>
    <row r="1" spans="1:7" x14ac:dyDescent="0.25">
      <c r="A1" s="1" t="s">
        <v>30</v>
      </c>
    </row>
    <row r="2" spans="1:7" x14ac:dyDescent="0.25">
      <c r="A2" t="s">
        <v>31</v>
      </c>
    </row>
    <row r="4" spans="1:7" x14ac:dyDescent="0.25">
      <c r="A4" s="1" t="s">
        <v>2</v>
      </c>
      <c r="B4" s="3">
        <v>43904</v>
      </c>
      <c r="C4" s="3">
        <v>43905</v>
      </c>
      <c r="D4" s="3">
        <v>43906</v>
      </c>
      <c r="E4" s="3">
        <v>43907</v>
      </c>
      <c r="F4" s="3">
        <v>43908</v>
      </c>
    </row>
    <row r="5" spans="1:7" ht="15.75" thickBot="1" x14ac:dyDescent="0.3">
      <c r="A5" s="5" t="s">
        <v>32</v>
      </c>
      <c r="B5" s="7">
        <v>27005</v>
      </c>
      <c r="C5" s="7">
        <v>29021</v>
      </c>
      <c r="D5" s="7">
        <v>30715</v>
      </c>
      <c r="E5" s="7">
        <v>30984</v>
      </c>
      <c r="F5" s="7">
        <v>33101</v>
      </c>
      <c r="G5" s="5" t="s">
        <v>15</v>
      </c>
    </row>
    <row r="6" spans="1:7" ht="15.75" thickTop="1" x14ac:dyDescent="0.25">
      <c r="A6" t="s">
        <v>33</v>
      </c>
      <c r="B6" s="6"/>
      <c r="C6" s="6"/>
      <c r="D6" s="6"/>
      <c r="E6" s="6"/>
      <c r="F6" s="6"/>
    </row>
    <row r="7" spans="1:7" x14ac:dyDescent="0.25">
      <c r="A7" t="s">
        <v>34</v>
      </c>
      <c r="B7" s="6">
        <v>-18203</v>
      </c>
      <c r="C7" s="6">
        <v>-19715</v>
      </c>
      <c r="D7" s="6">
        <v>-19308</v>
      </c>
      <c r="E7" s="6">
        <v>-19116</v>
      </c>
      <c r="F7" s="6">
        <v>-21886</v>
      </c>
      <c r="G7" t="s">
        <v>15</v>
      </c>
    </row>
    <row r="8" spans="1:7" x14ac:dyDescent="0.25">
      <c r="A8" t="s">
        <v>35</v>
      </c>
      <c r="B8" s="6">
        <v>-1880</v>
      </c>
      <c r="C8" s="6">
        <v>-1718</v>
      </c>
      <c r="D8" s="6">
        <v>-2258</v>
      </c>
      <c r="E8" s="6">
        <v>-2373</v>
      </c>
      <c r="F8" s="6">
        <v>-643</v>
      </c>
      <c r="G8" s="36" t="s">
        <v>15</v>
      </c>
    </row>
    <row r="9" spans="1:7" x14ac:dyDescent="0.25">
      <c r="A9" t="s">
        <v>36</v>
      </c>
      <c r="B9" s="6">
        <v>-930</v>
      </c>
      <c r="C9" s="6">
        <v>-1179</v>
      </c>
      <c r="D9" s="6">
        <v>-1339</v>
      </c>
      <c r="E9" s="6">
        <v>-1432</v>
      </c>
      <c r="F9" s="6">
        <v>-1584</v>
      </c>
      <c r="G9" s="36" t="s">
        <v>15</v>
      </c>
    </row>
    <row r="10" spans="1:7" x14ac:dyDescent="0.25">
      <c r="A10" t="s">
        <v>37</v>
      </c>
      <c r="B10" s="6">
        <v>-2426</v>
      </c>
      <c r="C10" s="6">
        <v>-2913</v>
      </c>
      <c r="D10" s="6">
        <v>-3412</v>
      </c>
      <c r="E10" s="6">
        <v>-3486</v>
      </c>
      <c r="F10" s="6">
        <v>-3664</v>
      </c>
      <c r="G10" s="36" t="s">
        <v>15</v>
      </c>
    </row>
    <row r="11" spans="1:7" x14ac:dyDescent="0.25">
      <c r="A11" t="s">
        <v>38</v>
      </c>
      <c r="B11" s="6">
        <v>-23466</v>
      </c>
      <c r="C11" s="6">
        <v>-25524</v>
      </c>
      <c r="D11" s="6">
        <v>-26318</v>
      </c>
      <c r="E11" s="6">
        <v>-26408</v>
      </c>
      <c r="F11" s="6">
        <v>-27776</v>
      </c>
      <c r="G11" s="36" t="s">
        <v>15</v>
      </c>
    </row>
    <row r="12" spans="1:7" ht="15.75" thickBot="1" x14ac:dyDescent="0.3">
      <c r="A12" s="5" t="s">
        <v>39</v>
      </c>
      <c r="B12" s="7">
        <v>3539</v>
      </c>
      <c r="C12" s="7">
        <v>3497</v>
      </c>
      <c r="D12" s="7">
        <v>4398</v>
      </c>
      <c r="E12" s="7">
        <v>4576</v>
      </c>
      <c r="F12" s="7">
        <v>5325</v>
      </c>
      <c r="G12" s="36"/>
    </row>
    <row r="13" spans="1:7" ht="15.75" thickTop="1" x14ac:dyDescent="0.25">
      <c r="A13" t="s">
        <v>40</v>
      </c>
      <c r="B13" s="6">
        <v>-1107</v>
      </c>
      <c r="C13" s="6">
        <v>-540</v>
      </c>
      <c r="D13" s="6">
        <v>-443</v>
      </c>
      <c r="E13" s="6">
        <v>-502</v>
      </c>
      <c r="F13" s="6">
        <v>-575</v>
      </c>
      <c r="G13" s="37" t="s">
        <v>15</v>
      </c>
    </row>
    <row r="14" spans="1:7" ht="15.75" thickBot="1" x14ac:dyDescent="0.3">
      <c r="A14" s="5" t="s">
        <v>41</v>
      </c>
      <c r="B14" s="7">
        <f>SUM(B12:B13)</f>
        <v>2432</v>
      </c>
      <c r="C14" s="7">
        <f t="shared" ref="C14:F14" si="0">SUM(C12:C13)</f>
        <v>2957</v>
      </c>
      <c r="D14" s="7">
        <f t="shared" si="0"/>
        <v>3955</v>
      </c>
      <c r="E14" s="7">
        <f t="shared" si="0"/>
        <v>4074</v>
      </c>
      <c r="F14" s="7">
        <f t="shared" si="0"/>
        <v>4750</v>
      </c>
      <c r="G14" s="36"/>
    </row>
    <row r="15" spans="1:7" ht="15.75" thickTop="1" x14ac:dyDescent="0.25">
      <c r="A15" t="s">
        <v>42</v>
      </c>
      <c r="B15" s="6">
        <v>444</v>
      </c>
      <c r="C15" s="6">
        <v>347</v>
      </c>
      <c r="D15" s="6">
        <v>413</v>
      </c>
      <c r="E15" s="6">
        <v>522</v>
      </c>
      <c r="F15" s="6">
        <v>523</v>
      </c>
      <c r="G15" s="37" t="s">
        <v>50</v>
      </c>
    </row>
    <row r="16" spans="1:7" x14ac:dyDescent="0.25">
      <c r="A16" t="s">
        <v>43</v>
      </c>
      <c r="B16" s="6">
        <v>-12</v>
      </c>
      <c r="C16" s="6">
        <v>-12</v>
      </c>
      <c r="D16" s="6">
        <v>-15</v>
      </c>
      <c r="E16" s="6">
        <v>-27</v>
      </c>
      <c r="F16" s="6">
        <v>-31</v>
      </c>
      <c r="G16" s="37" t="s">
        <v>50</v>
      </c>
    </row>
    <row r="17" spans="1:7" x14ac:dyDescent="0.25">
      <c r="A17" t="s">
        <v>44</v>
      </c>
      <c r="B17" s="6">
        <v>-4</v>
      </c>
      <c r="C17" s="6">
        <v>15</v>
      </c>
      <c r="D17" s="6">
        <v>34</v>
      </c>
      <c r="E17" s="6">
        <v>55</v>
      </c>
      <c r="F17" s="6">
        <v>50</v>
      </c>
      <c r="G17" s="37" t="s">
        <v>50</v>
      </c>
    </row>
    <row r="18" spans="1:7" x14ac:dyDescent="0.25">
      <c r="A18" t="s">
        <v>45</v>
      </c>
      <c r="B18" s="6">
        <v>0</v>
      </c>
      <c r="C18" s="6">
        <v>0</v>
      </c>
      <c r="D18" s="6">
        <v>0</v>
      </c>
      <c r="E18" s="6">
        <v>262</v>
      </c>
      <c r="F18" s="6">
        <v>0</v>
      </c>
      <c r="G18" s="37" t="s">
        <v>50</v>
      </c>
    </row>
    <row r="19" spans="1:7" x14ac:dyDescent="0.25">
      <c r="A19" t="s">
        <v>46</v>
      </c>
      <c r="B19" s="6">
        <v>0</v>
      </c>
      <c r="C19" s="6">
        <v>1</v>
      </c>
      <c r="D19" s="6">
        <v>4</v>
      </c>
      <c r="E19" s="6">
        <v>0</v>
      </c>
      <c r="F19" s="6">
        <v>0</v>
      </c>
      <c r="G19" s="36"/>
    </row>
    <row r="20" spans="1:7" x14ac:dyDescent="0.25">
      <c r="A20" s="8" t="s">
        <v>47</v>
      </c>
      <c r="B20" s="9">
        <f>SUM(B14,B15:B19)</f>
        <v>2860</v>
      </c>
      <c r="C20" s="9">
        <f t="shared" ref="C20:F20" si="1">SUM(C14,C15:C19)</f>
        <v>3308</v>
      </c>
      <c r="D20" s="9">
        <f t="shared" si="1"/>
        <v>4391</v>
      </c>
      <c r="E20" s="9">
        <f t="shared" si="1"/>
        <v>4886</v>
      </c>
      <c r="F20" s="9">
        <f t="shared" si="1"/>
        <v>5292</v>
      </c>
      <c r="G20" s="36"/>
    </row>
    <row r="21" spans="1:7" x14ac:dyDescent="0.25">
      <c r="A21" s="8" t="s">
        <v>48</v>
      </c>
      <c r="B21" s="9">
        <v>-758</v>
      </c>
      <c r="C21" s="9">
        <v>-943</v>
      </c>
      <c r="D21" s="9">
        <v>-1275</v>
      </c>
      <c r="E21" s="9">
        <v>-1339</v>
      </c>
      <c r="F21" s="9">
        <v>-1570</v>
      </c>
      <c r="G21" s="36" t="s">
        <v>15</v>
      </c>
    </row>
    <row r="22" spans="1:7" ht="15.75" thickBot="1" x14ac:dyDescent="0.3">
      <c r="A22" s="10" t="s">
        <v>49</v>
      </c>
      <c r="B22" s="7">
        <f>SUM(B20:B21)</f>
        <v>2102</v>
      </c>
      <c r="C22" s="7">
        <f t="shared" ref="C22:F22" si="2">SUM(C20:C21)</f>
        <v>2365</v>
      </c>
      <c r="D22" s="7">
        <f t="shared" si="2"/>
        <v>3116</v>
      </c>
      <c r="E22" s="7">
        <f t="shared" si="2"/>
        <v>3547</v>
      </c>
      <c r="F22" s="7">
        <f t="shared" si="2"/>
        <v>3722</v>
      </c>
      <c r="G22" s="21"/>
    </row>
    <row r="23" spans="1:7" ht="15.75" thickTop="1" x14ac:dyDescent="0.25">
      <c r="B23" s="6"/>
      <c r="C23" s="6"/>
      <c r="D23" s="6"/>
      <c r="E23" s="6"/>
      <c r="F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pane ySplit="4" topLeftCell="A5" activePane="bottomLeft" state="frozen"/>
      <selection pane="bottomLeft" activeCell="F17" sqref="F17"/>
    </sheetView>
  </sheetViews>
  <sheetFormatPr defaultRowHeight="15" x14ac:dyDescent="0.25"/>
  <cols>
    <col min="1" max="1" width="39.28515625" customWidth="1"/>
    <col min="2" max="2" width="9.5703125" bestFit="1" customWidth="1"/>
  </cols>
  <sheetData>
    <row r="1" spans="1:6" x14ac:dyDescent="0.25">
      <c r="A1" s="1" t="s">
        <v>51</v>
      </c>
    </row>
    <row r="2" spans="1:6" x14ac:dyDescent="0.25">
      <c r="A2" t="s">
        <v>1</v>
      </c>
    </row>
    <row r="4" spans="1:6" x14ac:dyDescent="0.25">
      <c r="A4" s="1" t="s">
        <v>2</v>
      </c>
      <c r="B4" s="12">
        <v>43904</v>
      </c>
      <c r="C4" s="12">
        <v>43905</v>
      </c>
      <c r="D4" s="12">
        <v>43906</v>
      </c>
      <c r="E4" s="12">
        <v>43907</v>
      </c>
      <c r="F4" s="12">
        <v>43908</v>
      </c>
    </row>
    <row r="5" spans="1:6" x14ac:dyDescent="0.25">
      <c r="A5" t="s">
        <v>52</v>
      </c>
      <c r="B5" s="6">
        <v>2963</v>
      </c>
      <c r="C5" s="6">
        <v>2186</v>
      </c>
      <c r="D5" s="6">
        <v>3796</v>
      </c>
      <c r="E5" s="6">
        <v>4007</v>
      </c>
      <c r="F5" s="6">
        <v>4017</v>
      </c>
    </row>
    <row r="6" spans="1:6" x14ac:dyDescent="0.25">
      <c r="A6" t="s">
        <v>53</v>
      </c>
      <c r="B6" s="6">
        <v>-937</v>
      </c>
      <c r="C6" s="6">
        <v>-1230</v>
      </c>
      <c r="D6" s="6">
        <v>-1701</v>
      </c>
      <c r="E6" s="6">
        <v>-1237</v>
      </c>
      <c r="F6" s="6">
        <v>-822</v>
      </c>
    </row>
    <row r="7" spans="1:6" ht="15.75" thickBot="1" x14ac:dyDescent="0.3">
      <c r="A7" s="5" t="s">
        <v>54</v>
      </c>
      <c r="B7" s="11">
        <f>SUM(B5:B6)</f>
        <v>2026</v>
      </c>
      <c r="C7" s="11">
        <f t="shared" ref="C7:F7" si="0">SUM(C5:C6)</f>
        <v>956</v>
      </c>
      <c r="D7" s="11">
        <f t="shared" si="0"/>
        <v>2095</v>
      </c>
      <c r="E7" s="11">
        <f t="shared" si="0"/>
        <v>2770</v>
      </c>
      <c r="F7" s="11">
        <f t="shared" si="0"/>
        <v>3195</v>
      </c>
    </row>
    <row r="8" spans="1:6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"/>
  <sheetViews>
    <sheetView showGridLines="0" workbookViewId="0">
      <pane ySplit="4" topLeftCell="A32" activePane="bottomLeft" state="frozen"/>
      <selection pane="bottomLeft" activeCell="I38" sqref="I38"/>
    </sheetView>
  </sheetViews>
  <sheetFormatPr defaultRowHeight="15" x14ac:dyDescent="0.25"/>
  <cols>
    <col min="1" max="1" width="3.28515625" customWidth="1"/>
    <col min="2" max="2" width="53" customWidth="1"/>
  </cols>
  <sheetData>
    <row r="1" spans="2:7" x14ac:dyDescent="0.25">
      <c r="B1" s="1" t="s">
        <v>79</v>
      </c>
    </row>
    <row r="2" spans="2:7" x14ac:dyDescent="0.25">
      <c r="B2" s="1" t="s">
        <v>1</v>
      </c>
    </row>
    <row r="3" spans="2:7" x14ac:dyDescent="0.25">
      <c r="B3" s="1"/>
    </row>
    <row r="4" spans="2:7" x14ac:dyDescent="0.25">
      <c r="B4" s="1" t="s">
        <v>2</v>
      </c>
      <c r="C4" s="3">
        <v>43904</v>
      </c>
      <c r="D4" s="3">
        <v>43905</v>
      </c>
      <c r="E4" s="3">
        <v>43906</v>
      </c>
      <c r="F4" s="3">
        <v>43907</v>
      </c>
      <c r="G4" s="3">
        <v>43908</v>
      </c>
    </row>
    <row r="5" spans="2:7" x14ac:dyDescent="0.25">
      <c r="B5" s="4" t="s">
        <v>3</v>
      </c>
      <c r="C5" s="15"/>
      <c r="D5" s="15"/>
      <c r="E5" s="15"/>
      <c r="F5" s="15"/>
      <c r="G5" s="15"/>
    </row>
    <row r="6" spans="2:7" x14ac:dyDescent="0.25">
      <c r="B6" s="4" t="s">
        <v>4</v>
      </c>
      <c r="C6" s="15"/>
      <c r="D6" s="15"/>
      <c r="E6" s="15"/>
      <c r="F6" s="15"/>
      <c r="G6" s="15"/>
    </row>
    <row r="7" spans="2:7" x14ac:dyDescent="0.25">
      <c r="B7" s="2" t="s">
        <v>5</v>
      </c>
      <c r="C7" s="15">
        <f>'Balance Sheet - Hero'!C7/'Balance Sheet - Hero'!$C$31</f>
        <v>0.18797066983749505</v>
      </c>
      <c r="D7" s="15">
        <f>'Balance Sheet - Hero'!D7/'Balance Sheet - Hero'!$D$31</f>
        <v>0.26759902384081097</v>
      </c>
      <c r="E7" s="15">
        <f>'Balance Sheet - Hero'!E7/'Balance Sheet - Hero'!$E$31</f>
        <v>0.30834188304001264</v>
      </c>
      <c r="F7" s="15">
        <f>'Balance Sheet - Hero'!F7/'Balance Sheet - Hero'!$F$31</f>
        <v>0.29371406168322006</v>
      </c>
      <c r="G7" s="15">
        <f>'Balance Sheet - Hero'!G7/'Balance Sheet - Hero'!$G$31</f>
        <v>0.27435307648073604</v>
      </c>
    </row>
    <row r="8" spans="2:7" x14ac:dyDescent="0.25">
      <c r="B8" t="s">
        <v>6</v>
      </c>
      <c r="C8" s="15">
        <f>'Balance Sheet - Hero'!C8/'Balance Sheet - Hero'!$C$31</f>
        <v>8.4720570749108201E-2</v>
      </c>
      <c r="D8" s="15">
        <f>'Balance Sheet - Hero'!D8/'Balance Sheet - Hero'!$D$31</f>
        <v>2.956636005256242E-2</v>
      </c>
      <c r="E8" s="15">
        <f>'Balance Sheet - Hero'!E8/'Balance Sheet - Hero'!$E$31</f>
        <v>2.6122642253965749E-2</v>
      </c>
      <c r="F8" s="15">
        <f>'Balance Sheet - Hero'!F8/'Balance Sheet - Hero'!$F$31</f>
        <v>2.5222164140094094E-2</v>
      </c>
      <c r="G8" s="15">
        <f>'Balance Sheet - Hero'!G8/'Balance Sheet - Hero'!$G$31</f>
        <v>1.374353076480736E-2</v>
      </c>
    </row>
    <row r="9" spans="2:7" x14ac:dyDescent="0.25">
      <c r="B9" t="s">
        <v>7</v>
      </c>
      <c r="C9" s="15">
        <f>'Balance Sheet - Hero'!C9/'Balance Sheet - Hero'!$C$31</f>
        <v>3.4680935394371781E-2</v>
      </c>
      <c r="D9" s="15">
        <f>'Balance Sheet - Hero'!D9/'Balance Sheet - Hero'!$D$31</f>
        <v>9.4800075089168396E-3</v>
      </c>
      <c r="E9" s="15">
        <f>'Balance Sheet - Hero'!E9/'Balance Sheet - Hero'!$E$31</f>
        <v>1.0180727645805382E-2</v>
      </c>
      <c r="F9" s="15">
        <f>'Balance Sheet - Hero'!F9/'Balance Sheet - Hero'!$F$31</f>
        <v>6.7302665969681133E-3</v>
      </c>
      <c r="G9" s="15">
        <f>'Balance Sheet - Hero'!G9/'Balance Sheet - Hero'!$G$31</f>
        <v>1.0868315123634273E-2</v>
      </c>
    </row>
    <row r="10" spans="2:7" x14ac:dyDescent="0.25">
      <c r="B10" t="s">
        <v>8</v>
      </c>
      <c r="C10" s="15">
        <f>'Balance Sheet - Hero'!C10/'Balance Sheet - Hero'!$C$31</f>
        <v>0</v>
      </c>
      <c r="D10" s="15">
        <f>'Balance Sheet - Hero'!D10/'Balance Sheet - Hero'!$D$31</f>
        <v>3.7920030035667358E-2</v>
      </c>
      <c r="E10" s="15">
        <f>'Balance Sheet - Hero'!E10/'Balance Sheet - Hero'!$E$31</f>
        <v>2.5491279299187122E-2</v>
      </c>
      <c r="F10" s="15">
        <f>'Balance Sheet - Hero'!F10/'Balance Sheet - Hero'!$F$31</f>
        <v>1.2676424464192367E-2</v>
      </c>
      <c r="G10" s="15">
        <f>'Balance Sheet - Hero'!G10/'Balance Sheet - Hero'!$G$31</f>
        <v>6.6705002875215641E-3</v>
      </c>
    </row>
    <row r="11" spans="2:7" x14ac:dyDescent="0.25">
      <c r="B11" t="s">
        <v>9</v>
      </c>
      <c r="C11" s="15">
        <f>'Balance Sheet - Hero'!C11/'Balance Sheet - Hero'!$C$31</f>
        <v>0</v>
      </c>
      <c r="D11" s="15">
        <f>'Balance Sheet - Hero'!D11/'Balance Sheet - Hero'!$D$31</f>
        <v>6.6453914022902197E-2</v>
      </c>
      <c r="E11" s="15">
        <f>'Balance Sheet - Hero'!E11/'Balance Sheet - Hero'!$E$31</f>
        <v>7.4974350879962112E-2</v>
      </c>
      <c r="F11" s="15">
        <f>'Balance Sheet - Hero'!F11/'Balance Sheet - Hero'!$F$31</f>
        <v>6.6975953998954521E-2</v>
      </c>
      <c r="G11" s="15">
        <f>'Balance Sheet - Hero'!G11/'Balance Sheet - Hero'!$G$31</f>
        <v>6.6647498562392174E-2</v>
      </c>
    </row>
    <row r="12" spans="2:7" x14ac:dyDescent="0.25">
      <c r="B12" t="s">
        <v>10</v>
      </c>
      <c r="C12" s="15">
        <f>'Balance Sheet - Hero'!C12/'Balance Sheet - Hero'!$C$31</f>
        <v>8.6999603646452636E-2</v>
      </c>
      <c r="D12" s="15">
        <f>'Balance Sheet - Hero'!D12/'Balance Sheet - Hero'!$D$31</f>
        <v>7.7060259057630934E-2</v>
      </c>
      <c r="E12" s="15">
        <f>'Balance Sheet - Hero'!E12/'Balance Sheet - Hero'!$E$31</f>
        <v>7.4579749033225479E-2</v>
      </c>
      <c r="F12" s="15">
        <f>'Balance Sheet - Hero'!F12/'Balance Sheet - Hero'!$F$31</f>
        <v>3.2409827496079457E-2</v>
      </c>
      <c r="G12" s="15">
        <f>'Balance Sheet - Hero'!G12/'Balance Sheet - Hero'!$G$31</f>
        <v>5.2788959171937898E-2</v>
      </c>
    </row>
    <row r="13" spans="2:7" x14ac:dyDescent="0.25">
      <c r="B13" t="s">
        <v>11</v>
      </c>
      <c r="C13" s="15">
        <f>'Balance Sheet - Hero'!C13/'Balance Sheet - Hero'!$C$31</f>
        <v>4.4292508917954818E-2</v>
      </c>
      <c r="D13" s="15">
        <f>'Balance Sheet - Hero'!D13/'Balance Sheet - Hero'!$D$31</f>
        <v>0</v>
      </c>
      <c r="E13" s="15">
        <f>'Balance Sheet - Hero'!E13/'Balance Sheet - Hero'!$E$31</f>
        <v>0</v>
      </c>
      <c r="F13" s="15">
        <f>'Balance Sheet - Hero'!F13/'Balance Sheet - Hero'!$F$31</f>
        <v>1.5028750653423941E-3</v>
      </c>
      <c r="G13" s="15">
        <f>'Balance Sheet - Hero'!G13/'Balance Sheet - Hero'!$G$31</f>
        <v>1.2650948821161588E-3</v>
      </c>
    </row>
    <row r="14" spans="2:7" x14ac:dyDescent="0.25">
      <c r="B14" t="s">
        <v>12</v>
      </c>
      <c r="C14" s="15">
        <f>'Balance Sheet - Hero'!C14/'Balance Sheet - Hero'!$C$31</f>
        <v>0</v>
      </c>
      <c r="D14" s="15">
        <f>'Balance Sheet - Hero'!D14/'Balance Sheet - Hero'!$D$31</f>
        <v>0</v>
      </c>
      <c r="E14" s="15">
        <f>'Balance Sheet - Hero'!E14/'Balance Sheet - Hero'!$E$31</f>
        <v>0</v>
      </c>
      <c r="F14" s="15">
        <f>'Balance Sheet - Hero'!F14/'Balance Sheet - Hero'!$F$31</f>
        <v>1.633559853633037E-3</v>
      </c>
      <c r="G14" s="15">
        <f>'Balance Sheet - Hero'!G14/'Balance Sheet - Hero'!$G$31</f>
        <v>1.3225991949396205E-3</v>
      </c>
    </row>
    <row r="15" spans="2:7" x14ac:dyDescent="0.25">
      <c r="B15" t="s">
        <v>13</v>
      </c>
      <c r="C15" s="15">
        <f>'Balance Sheet - Hero'!C15/'Balance Sheet - Hero'!$C$31</f>
        <v>1.0503369005152596E-2</v>
      </c>
      <c r="D15" s="15">
        <f>'Balance Sheet - Hero'!D15/'Balance Sheet - Hero'!$D$31</f>
        <v>6.9457480758400598E-3</v>
      </c>
      <c r="E15" s="15">
        <f>'Balance Sheet - Hero'!E15/'Balance Sheet - Hero'!$E$31</f>
        <v>0</v>
      </c>
      <c r="F15" s="15">
        <f>'Balance Sheet - Hero'!F15/'Balance Sheet - Hero'!$F$31</f>
        <v>0</v>
      </c>
      <c r="G15" s="15">
        <f>'Balance Sheet - Hero'!G15/'Balance Sheet - Hero'!$G$31</f>
        <v>0</v>
      </c>
    </row>
    <row r="16" spans="2:7" x14ac:dyDescent="0.25">
      <c r="B16" t="s">
        <v>14</v>
      </c>
      <c r="C16" s="15">
        <f>'Balance Sheet - Hero'!C16/'Balance Sheet - Hero'!$C$31</f>
        <v>0</v>
      </c>
      <c r="D16" s="15">
        <f>'Balance Sheet - Hero'!D16/'Balance Sheet - Hero'!$D$31</f>
        <v>0</v>
      </c>
      <c r="E16" s="15">
        <f>'Balance Sheet - Hero'!E16/'Balance Sheet - Hero'!$E$31</f>
        <v>0</v>
      </c>
      <c r="F16" s="15">
        <f>'Balance Sheet - Hero'!F16/'Balance Sheet - Hero'!$F$31</f>
        <v>2.1693674856246733E-2</v>
      </c>
      <c r="G16" s="15">
        <f>'Balance Sheet - Hero'!G16/'Balance Sheet - Hero'!$G$31</f>
        <v>2.2656699252443933E-2</v>
      </c>
    </row>
    <row r="17" spans="2:7" x14ac:dyDescent="0.25">
      <c r="B17" t="s">
        <v>18</v>
      </c>
      <c r="C17" s="15">
        <f>'Balance Sheet - Hero'!C17/'Balance Sheet - Hero'!$C$31</f>
        <v>0</v>
      </c>
      <c r="D17" s="15">
        <f>'Balance Sheet - Hero'!D17/'Balance Sheet - Hero'!$D$31</f>
        <v>0</v>
      </c>
      <c r="E17" s="15">
        <f>'Balance Sheet - Hero'!E17/'Balance Sheet - Hero'!$E$31</f>
        <v>0</v>
      </c>
      <c r="F17" s="15">
        <f>'Balance Sheet - Hero'!F17/'Balance Sheet - Hero'!$F$31</f>
        <v>4.2995295347621539E-2</v>
      </c>
      <c r="G17" s="15">
        <f>'Balance Sheet - Hero'!G17/'Balance Sheet - Hero'!$G$31</f>
        <v>3.2144910868315127E-2</v>
      </c>
    </row>
    <row r="18" spans="2:7" ht="15.75" thickBot="1" x14ac:dyDescent="0.3">
      <c r="B18" s="5" t="s">
        <v>19</v>
      </c>
      <c r="C18" s="16">
        <f>SUM(C7:C17)</f>
        <v>0.44916765755053512</v>
      </c>
      <c r="D18" s="16">
        <f t="shared" ref="D18:G18" si="0">SUM(D7:D17)</f>
        <v>0.49502534259433079</v>
      </c>
      <c r="E18" s="16">
        <f t="shared" si="0"/>
        <v>0.51969063215215849</v>
      </c>
      <c r="F18" s="16">
        <f t="shared" si="0"/>
        <v>0.50555410350235241</v>
      </c>
      <c r="G18" s="16">
        <f t="shared" si="0"/>
        <v>0.48246118458884418</v>
      </c>
    </row>
    <row r="19" spans="2:7" ht="15.75" thickTop="1" x14ac:dyDescent="0.25"/>
    <row r="20" spans="2:7" x14ac:dyDescent="0.25">
      <c r="B20" t="s">
        <v>20</v>
      </c>
    </row>
    <row r="21" spans="2:7" x14ac:dyDescent="0.25">
      <c r="B21" t="s">
        <v>21</v>
      </c>
      <c r="C21" s="15">
        <f>'Balance Sheet - Hero'!C21/'Balance Sheet - Hero'!$C$31</f>
        <v>6.6389219183511691E-2</v>
      </c>
      <c r="D21" s="15">
        <f>'Balance Sheet - Hero'!D21/'Balance Sheet - Hero'!$D$31</f>
        <v>8.0814717477003944E-2</v>
      </c>
      <c r="E21" s="15">
        <f>'Balance Sheet - Hero'!E21/'Balance Sheet - Hero'!$E$31</f>
        <v>6.013732144266435E-2</v>
      </c>
      <c r="F21" s="15">
        <f>'Balance Sheet - Hero'!F21/'Balance Sheet - Hero'!$F$31</f>
        <v>4.626241505488761E-2</v>
      </c>
      <c r="G21" s="15">
        <f>'Balance Sheet - Hero'!G21/'Balance Sheet - Hero'!$G$31</f>
        <v>5.5319148936170209E-2</v>
      </c>
    </row>
    <row r="22" spans="2:7" x14ac:dyDescent="0.25">
      <c r="B22" t="s">
        <v>10</v>
      </c>
      <c r="C22" s="15">
        <f>'Balance Sheet - Hero'!C22/'Balance Sheet - Hero'!$C$31</f>
        <v>0.32461355529131986</v>
      </c>
      <c r="D22" s="15">
        <f>'Balance Sheet - Hero'!D22/'Balance Sheet - Hero'!$D$31</f>
        <v>0.21559977473249484</v>
      </c>
      <c r="E22" s="15">
        <f>'Balance Sheet - Hero'!E22/'Balance Sheet - Hero'!$E$31</f>
        <v>0.25641228000947042</v>
      </c>
      <c r="F22" s="15">
        <f>'Balance Sheet - Hero'!F22/'Balance Sheet - Hero'!$F$31</f>
        <v>0.29691583899634083</v>
      </c>
      <c r="G22" s="15">
        <f>'Balance Sheet - Hero'!G22/'Balance Sheet - Hero'!$G$31</f>
        <v>0.32150661299597472</v>
      </c>
    </row>
    <row r="23" spans="2:7" x14ac:dyDescent="0.25">
      <c r="B23" t="s">
        <v>22</v>
      </c>
      <c r="C23" s="15">
        <f>'Balance Sheet - Hero'!C23/'Balance Sheet - Hero'!$C$31</f>
        <v>9.126040428061831E-2</v>
      </c>
      <c r="D23" s="15">
        <f>'Balance Sheet - Hero'!D23/'Balance Sheet - Hero'!$D$31</f>
        <v>0.1287779237844941</v>
      </c>
      <c r="E23" s="15">
        <f>'Balance Sheet - Hero'!E23/'Balance Sheet - Hero'!$E$31</f>
        <v>0.10117591350327519</v>
      </c>
      <c r="F23" s="15">
        <f>'Balance Sheet - Hero'!F23/'Balance Sheet - Hero'!$F$31</f>
        <v>0.10134605331939363</v>
      </c>
      <c r="G23" s="15">
        <f>'Balance Sheet - Hero'!G23/'Balance Sheet - Hero'!$G$31</f>
        <v>8.2058654399079931E-2</v>
      </c>
    </row>
    <row r="24" spans="2:7" x14ac:dyDescent="0.25">
      <c r="B24" t="s">
        <v>23</v>
      </c>
      <c r="C24" s="15">
        <f>'Balance Sheet - Hero'!C24/'Balance Sheet - Hero'!$C$31</f>
        <v>1.1890606420927468E-2</v>
      </c>
      <c r="D24" s="15">
        <f>'Balance Sheet - Hero'!D24/'Balance Sheet - Hero'!$D$31</f>
        <v>2.0274075464614228E-2</v>
      </c>
      <c r="E24" s="15">
        <f>'Balance Sheet - Hero'!E24/'Balance Sheet - Hero'!$E$31</f>
        <v>1.412674611317181E-2</v>
      </c>
      <c r="F24" s="15">
        <f>'Balance Sheet - Hero'!F24/'Balance Sheet - Hero'!$F$31</f>
        <v>4.8353371667537899E-3</v>
      </c>
      <c r="G24" s="15">
        <f>'Balance Sheet - Hero'!G24/'Balance Sheet - Hero'!$G$31</f>
        <v>7.4755606670500289E-3</v>
      </c>
    </row>
    <row r="25" spans="2:7" x14ac:dyDescent="0.25">
      <c r="B25" t="s">
        <v>24</v>
      </c>
      <c r="C25" s="15">
        <f>'Balance Sheet - Hero'!C25/'Balance Sheet - Hero'!$C$31</f>
        <v>0</v>
      </c>
      <c r="D25" s="15">
        <f>'Balance Sheet - Hero'!D25/'Balance Sheet - Hero'!$D$31</f>
        <v>0</v>
      </c>
      <c r="E25" s="15">
        <f>'Balance Sheet - Hero'!E25/'Balance Sheet - Hero'!$E$31</f>
        <v>0</v>
      </c>
      <c r="F25" s="15">
        <f>'Balance Sheet - Hero'!F25/'Balance Sheet - Hero'!$F$31</f>
        <v>7.9064296915838991E-3</v>
      </c>
      <c r="G25" s="15">
        <f>'Balance Sheet - Hero'!G25/'Balance Sheet - Hero'!$G$31</f>
        <v>6.1529614721104083E-3</v>
      </c>
    </row>
    <row r="26" spans="2:7" x14ac:dyDescent="0.25">
      <c r="B26" t="s">
        <v>25</v>
      </c>
      <c r="C26" s="15">
        <f>'Balance Sheet - Hero'!C26/'Balance Sheet - Hero'!$C$31</f>
        <v>1.7835909631391202E-3</v>
      </c>
      <c r="D26" s="15">
        <f>'Balance Sheet - Hero'!D26/'Balance Sheet - Hero'!$D$31</f>
        <v>2.2526750516238033E-3</v>
      </c>
      <c r="E26" s="15">
        <f>'Balance Sheet - Hero'!E26/'Balance Sheet - Hero'!$E$31</f>
        <v>1.8151684949885565E-3</v>
      </c>
      <c r="F26" s="15">
        <f>'Balance Sheet - Hero'!F26/'Balance Sheet - Hero'!$F$31</f>
        <v>1.3721902770517512E-3</v>
      </c>
      <c r="G26" s="15">
        <f>'Balance Sheet - Hero'!G26/'Balance Sheet - Hero'!$G$31</f>
        <v>1.2075905692926969E-3</v>
      </c>
    </row>
    <row r="27" spans="2:7" x14ac:dyDescent="0.25">
      <c r="B27" t="s">
        <v>12</v>
      </c>
      <c r="C27" s="15">
        <f>'Balance Sheet - Hero'!C27/'Balance Sheet - Hero'!$C$31</f>
        <v>9.9088386841062232E-5</v>
      </c>
      <c r="D27" s="15">
        <f>'Balance Sheet - Hero'!D27/'Balance Sheet - Hero'!$D$31</f>
        <v>0</v>
      </c>
      <c r="E27" s="15">
        <f>'Balance Sheet - Hero'!E27/'Balance Sheet - Hero'!$E$31</f>
        <v>0</v>
      </c>
      <c r="F27" s="15">
        <f>'Balance Sheet - Hero'!F27/'Balance Sheet - Hero'!$F$31</f>
        <v>1.9602718243596446E-4</v>
      </c>
      <c r="G27" s="15">
        <f>'Balance Sheet - Hero'!G27/'Balance Sheet - Hero'!$G$31</f>
        <v>4.0253018976423233E-4</v>
      </c>
    </row>
    <row r="28" spans="2:7" x14ac:dyDescent="0.25">
      <c r="B28" t="s">
        <v>26</v>
      </c>
      <c r="C28" s="15">
        <f>'Balance Sheet - Hero'!C28/'Balance Sheet - Hero'!$C$31</f>
        <v>2.1799445105033688E-3</v>
      </c>
      <c r="D28" s="15">
        <f>'Balance Sheet - Hero'!D28/'Balance Sheet - Hero'!$D$31</f>
        <v>5.6316876290595083E-3</v>
      </c>
      <c r="E28" s="15">
        <f>'Balance Sheet - Hero'!E28/'Balance Sheet - Hero'!$E$31</f>
        <v>6.2347091784389552E-3</v>
      </c>
      <c r="F28" s="15">
        <f>'Balance Sheet - Hero'!F28/'Balance Sheet - Hero'!$F$31</f>
        <v>9.4746471510716145E-3</v>
      </c>
      <c r="G28" s="15">
        <f>'Balance Sheet - Hero'!G28/'Balance Sheet - Hero'!$G$31</f>
        <v>3.1224841863139736E-2</v>
      </c>
    </row>
    <row r="29" spans="2:7" x14ac:dyDescent="0.25">
      <c r="B29" t="s">
        <v>27</v>
      </c>
      <c r="C29" s="15">
        <f>'Balance Sheet - Hero'!C29/'Balance Sheet - Hero'!$C$31</f>
        <v>5.2615933412604045E-2</v>
      </c>
      <c r="D29" s="15">
        <f>'Balance Sheet - Hero'!D29/'Balance Sheet - Hero'!$D$31</f>
        <v>5.1623803266378825E-2</v>
      </c>
      <c r="E29" s="15">
        <f>'Balance Sheet - Hero'!E29/'Balance Sheet - Hero'!$E$31</f>
        <v>4.0407229105832214E-2</v>
      </c>
      <c r="F29" s="15">
        <f>'Balance Sheet - Hero'!F29/'Balance Sheet - Hero'!$F$31</f>
        <v>2.6136957658128592E-2</v>
      </c>
      <c r="G29" s="15">
        <f>'Balance Sheet - Hero'!G29/'Balance Sheet - Hero'!$G$31</f>
        <v>1.2190914318573894E-2</v>
      </c>
    </row>
    <row r="30" spans="2:7" ht="15.75" thickBot="1" x14ac:dyDescent="0.3">
      <c r="B30" s="5" t="s">
        <v>28</v>
      </c>
      <c r="C30" s="18">
        <f>'Balance Sheet - Hero'!C30/'Balance Sheet - Hero'!$C$31</f>
        <v>0.55083234244946488</v>
      </c>
      <c r="D30" s="18">
        <f>'Balance Sheet - Hero'!D30/'Balance Sheet - Hero'!$D$31</f>
        <v>0.50497465740566927</v>
      </c>
      <c r="E30" s="18">
        <f>'Balance Sheet - Hero'!E30/'Balance Sheet - Hero'!$E$31</f>
        <v>0.48030936784784151</v>
      </c>
      <c r="F30" s="18">
        <f>'Balance Sheet - Hero'!F30/'Balance Sheet - Hero'!$F$31</f>
        <v>0.4944458964976477</v>
      </c>
      <c r="G30" s="18">
        <f>'Balance Sheet - Hero'!G30/'Balance Sheet - Hero'!$G$31</f>
        <v>0.51753881541115587</v>
      </c>
    </row>
    <row r="31" spans="2:7" ht="16.5" thickTop="1" thickBot="1" x14ac:dyDescent="0.3">
      <c r="B31" s="17" t="s">
        <v>29</v>
      </c>
      <c r="C31" s="19">
        <f>'Balance Sheet - Hero'!C31/'Balance Sheet - Hero'!$C$31</f>
        <v>1</v>
      </c>
      <c r="D31" s="19">
        <f>'Balance Sheet - Hero'!D31/'Balance Sheet - Hero'!$D$31</f>
        <v>1</v>
      </c>
      <c r="E31" s="19">
        <f>'Balance Sheet - Hero'!E31/'Balance Sheet - Hero'!$E$31</f>
        <v>1</v>
      </c>
      <c r="F31" s="19">
        <f>'Balance Sheet - Hero'!F31/'Balance Sheet - Hero'!$F$31</f>
        <v>1</v>
      </c>
      <c r="G31" s="19">
        <f>'Balance Sheet - Hero'!G31/'Balance Sheet - Hero'!$G$31</f>
        <v>1</v>
      </c>
    </row>
    <row r="32" spans="2:7" ht="15.75" thickTop="1" x14ac:dyDescent="0.25"/>
    <row r="33" spans="2:7" x14ac:dyDescent="0.25">
      <c r="B33" t="s">
        <v>55</v>
      </c>
    </row>
    <row r="34" spans="2:7" x14ac:dyDescent="0.25">
      <c r="B34" t="s">
        <v>56</v>
      </c>
    </row>
    <row r="35" spans="2:7" x14ac:dyDescent="0.25">
      <c r="B35" t="s">
        <v>57</v>
      </c>
      <c r="C35" s="15">
        <f>'Balance Sheet - Hero'!C35/'Balance Sheet - Hero'!C$54</f>
        <v>3.8545928956887862E-3</v>
      </c>
      <c r="D35" s="15">
        <f>'Balance Sheet - Hero'!D35/'Balance Sheet - Hero'!D$54</f>
        <v>3.6605969588886802E-3</v>
      </c>
      <c r="E35" s="15">
        <f>'Balance Sheet - Hero'!E35/'Balance Sheet - Hero'!E$54</f>
        <v>3.0778944045458134E-3</v>
      </c>
      <c r="F35" s="15">
        <f>'Balance Sheet - Hero'!F35/'Balance Sheet - Hero'!F$54</f>
        <v>2.5483533716675381E-3</v>
      </c>
      <c r="G35" s="15">
        <f>'Balance Sheet - Hero'!G35/'Balance Sheet - Hero'!G$54</f>
        <v>2.2426682001150085E-3</v>
      </c>
    </row>
    <row r="36" spans="2:7" x14ac:dyDescent="0.25">
      <c r="B36" t="s">
        <v>78</v>
      </c>
      <c r="C36" s="15">
        <f>'Balance Sheet - Hero'!C36/'Balance Sheet - Hero'!C$54</f>
        <v>0.55170096265986679</v>
      </c>
      <c r="D36" s="15">
        <f>'Balance Sheet - Hero'!D36/'Balance Sheet - Hero'!D$54</f>
        <v>0.6100994931481134</v>
      </c>
      <c r="E36" s="15">
        <f>'Balance Sheet - Hero'!E36/'Balance Sheet - Hero'!E$54</f>
        <v>0.6244179622760635</v>
      </c>
      <c r="F36" s="15">
        <f>'Balance Sheet - Hero'!F36/'Balance Sheet - Hero'!F$54</f>
        <v>0.6713930998431783</v>
      </c>
      <c r="G36" s="15">
        <f>'Balance Sheet - Hero'!G36/'Balance Sheet - Hero'!G$54</f>
        <v>0.68608395629672225</v>
      </c>
    </row>
    <row r="37" spans="2:7" x14ac:dyDescent="0.25">
      <c r="B37" t="s">
        <v>58</v>
      </c>
      <c r="C37" s="15">
        <f>'Balance Sheet - Hero'!C37/'Balance Sheet - Hero'!C$54</f>
        <v>8.8952143746664309E-5</v>
      </c>
      <c r="D37" s="15">
        <f>'Balance Sheet - Hero'!D37/'Balance Sheet - Hero'!D$54</f>
        <v>1.6895062887178525E-3</v>
      </c>
      <c r="E37" s="15">
        <f>'Balance Sheet - Hero'!E37/'Balance Sheet - Hero'!E$54</f>
        <v>4.1827795754084129E-3</v>
      </c>
      <c r="F37" s="15">
        <f>'Balance Sheet - Hero'!F37/'Balance Sheet - Hero'!F$54</f>
        <v>4.3779404077365393E-3</v>
      </c>
      <c r="G37" s="15">
        <f>'Balance Sheet - Hero'!G37/'Balance Sheet - Hero'!G$54</f>
        <v>5.3479010925819434E-3</v>
      </c>
    </row>
    <row r="38" spans="2:7" x14ac:dyDescent="0.25">
      <c r="B38" t="s">
        <v>59</v>
      </c>
      <c r="C38" s="15">
        <f>'Balance Sheet - Hero'!C38/'Balance Sheet - Hero'!C$54</f>
        <v>0</v>
      </c>
      <c r="D38" s="15">
        <f>'Balance Sheet - Hero'!D38/'Balance Sheet - Hero'!D$54</f>
        <v>1.1263375258119017E-3</v>
      </c>
      <c r="E38" s="15">
        <f>'Balance Sheet - Hero'!E38/'Balance Sheet - Hero'!E$54</f>
        <v>1.1443453555362639E-2</v>
      </c>
      <c r="F38" s="15">
        <f>'Balance Sheet - Hero'!F38/'Balance Sheet - Hero'!F$54</f>
        <v>1.3525875588081547E-2</v>
      </c>
      <c r="G38" s="15">
        <f>'Balance Sheet - Hero'!G38/'Balance Sheet - Hero'!G$54</f>
        <v>8.568142610695802E-3</v>
      </c>
    </row>
    <row r="39" spans="2:7" x14ac:dyDescent="0.25">
      <c r="B39" t="s">
        <v>60</v>
      </c>
      <c r="C39" s="15">
        <f>'Balance Sheet - Hero'!C39/'Balance Sheet - Hero'!C$54</f>
        <v>8.5987072288442148E-4</v>
      </c>
      <c r="D39" s="15">
        <f>'Balance Sheet - Hero'!D39/'Balance Sheet - Hero'!D$54</f>
        <v>9.3861460484325138E-4</v>
      </c>
      <c r="E39" s="15">
        <f>'Balance Sheet - Hero'!E39/'Balance Sheet - Hero'!E$54</f>
        <v>1.1838055402099282E-3</v>
      </c>
      <c r="F39" s="15">
        <f>'Balance Sheet - Hero'!F39/'Balance Sheet - Hero'!F$54</f>
        <v>1.0454783063251437E-3</v>
      </c>
      <c r="G39" s="15">
        <f>'Balance Sheet - Hero'!G39/'Balance Sheet - Hero'!G$54</f>
        <v>1.4376078205865441E-3</v>
      </c>
    </row>
    <row r="40" spans="2:7" x14ac:dyDescent="0.25">
      <c r="B40" t="s">
        <v>61</v>
      </c>
      <c r="C40" s="15">
        <f>'Balance Sheet - Hero'!C40/'Balance Sheet - Hero'!C$54</f>
        <v>2.3720571665777146E-3</v>
      </c>
      <c r="D40" s="15">
        <f>'Balance Sheet - Hero'!D40/'Balance Sheet - Hero'!D$54</f>
        <v>2.9097052750140791E-3</v>
      </c>
      <c r="E40" s="15">
        <f>'Balance Sheet - Hero'!E40/'Balance Sheet - Hero'!E$54</f>
        <v>2.6832925578091707E-3</v>
      </c>
      <c r="F40" s="15">
        <f>'Balance Sheet - Hero'!F40/'Balance Sheet - Hero'!F$54</f>
        <v>0</v>
      </c>
      <c r="G40" s="15">
        <f>'Balance Sheet - Hero'!G40/'Balance Sheet - Hero'!G$54</f>
        <v>0</v>
      </c>
    </row>
    <row r="41" spans="2:7" x14ac:dyDescent="0.25">
      <c r="B41" t="s">
        <v>62</v>
      </c>
      <c r="C41" s="15">
        <f>'Balance Sheet - Hero'!C41/'Balance Sheet - Hero'!C$54</f>
        <v>4.0522643262369297E-3</v>
      </c>
      <c r="D41" s="15">
        <f>'Balance Sheet - Hero'!D41/'Balance Sheet - Hero'!D$54</f>
        <v>5.2562417871222077E-3</v>
      </c>
      <c r="E41" s="15">
        <f>'Balance Sheet - Hero'!E41/'Balance Sheet - Hero'!E$54</f>
        <v>5.4455054849656698E-3</v>
      </c>
      <c r="F41" s="15">
        <f>'Balance Sheet - Hero'!F41/'Balance Sheet - Hero'!F$54</f>
        <v>3.8552012545739677E-3</v>
      </c>
      <c r="G41" s="15">
        <f>'Balance Sheet - Hero'!G41/'Balance Sheet - Hero'!G$54</f>
        <v>5.3479010925819434E-3</v>
      </c>
    </row>
    <row r="42" spans="2:7" x14ac:dyDescent="0.25">
      <c r="B42" t="s">
        <v>63</v>
      </c>
      <c r="C42" s="15">
        <f>'Balance Sheet - Hero'!C42/'Balance Sheet - Hero'!C$54</f>
        <v>0</v>
      </c>
      <c r="D42" s="15">
        <f>'Balance Sheet - Hero'!D42/'Balance Sheet - Hero'!D$54</f>
        <v>0</v>
      </c>
      <c r="E42" s="15">
        <f>'Balance Sheet - Hero'!E42/'Balance Sheet - Hero'!E$54</f>
        <v>1.791492384184358E-2</v>
      </c>
      <c r="F42" s="15">
        <f>'Balance Sheet - Hero'!F42/'Balance Sheet - Hero'!F$54</f>
        <v>3.0580240460010455E-2</v>
      </c>
      <c r="G42" s="15">
        <f>'Balance Sheet - Hero'!G42/'Balance Sheet - Hero'!G$54</f>
        <v>3.3410005750431279E-2</v>
      </c>
    </row>
    <row r="43" spans="2:7" ht="15.75" thickBot="1" x14ac:dyDescent="0.3">
      <c r="B43" s="5" t="s">
        <v>64</v>
      </c>
      <c r="C43" s="18">
        <f>'Balance Sheet - Hero'!C43/'Balance Sheet - Hero'!$C$54</f>
        <v>0.56292869991500127</v>
      </c>
      <c r="D43" s="18">
        <f>'Balance Sheet - Hero'!D43/'Balance Sheet - Hero'!$D$54</f>
        <v>0.62568049558851135</v>
      </c>
      <c r="E43" s="18">
        <f>'Balance Sheet - Hero'!E43/'Balance Sheet - Hero'!$E$54</f>
        <v>0.67034961723620867</v>
      </c>
      <c r="F43" s="18">
        <f>'Balance Sheet - Hero'!F43/'Balance Sheet - Hero'!$F$54</f>
        <v>0.72732618923157344</v>
      </c>
      <c r="G43" s="18">
        <f>'Balance Sheet - Hero'!G43/'Balance Sheet - Hero'!$G$54</f>
        <v>0.74243818286371477</v>
      </c>
    </row>
    <row r="44" spans="2:7" ht="15.75" thickTop="1" x14ac:dyDescent="0.25">
      <c r="C44" s="15"/>
      <c r="D44" s="15"/>
      <c r="E44" s="15"/>
      <c r="F44" s="15"/>
      <c r="G44" s="15"/>
    </row>
    <row r="45" spans="2:7" x14ac:dyDescent="0.25">
      <c r="B45" t="s">
        <v>65</v>
      </c>
      <c r="C45" s="15"/>
      <c r="D45" s="15"/>
      <c r="E45" s="15"/>
      <c r="F45" s="15"/>
      <c r="G45" s="15"/>
    </row>
    <row r="46" spans="2:7" x14ac:dyDescent="0.25">
      <c r="B46" t="s">
        <v>66</v>
      </c>
      <c r="C46" s="15">
        <f>'Balance Sheet - Hero'!C46/'Balance Sheet - Hero'!C$54</f>
        <v>0</v>
      </c>
      <c r="D46" s="15">
        <f>'Balance Sheet - Hero'!D46/'Balance Sheet - Hero'!D$54</f>
        <v>8.2598085226206121E-3</v>
      </c>
      <c r="E46" s="15">
        <f>'Balance Sheet - Hero'!E46/'Balance Sheet - Hero'!E$54</f>
        <v>6.6293110251755974E-3</v>
      </c>
      <c r="F46" s="15">
        <f>'Balance Sheet - Hero'!F46/'Balance Sheet - Hero'!$F$54</f>
        <v>2.6136957658128594E-3</v>
      </c>
      <c r="G46" s="15">
        <f>'Balance Sheet - Hero'!G46/'Balance Sheet - Hero'!$G$54</f>
        <v>1.4376078205865441E-3</v>
      </c>
    </row>
    <row r="47" spans="2:7" x14ac:dyDescent="0.25">
      <c r="B47" t="s">
        <v>67</v>
      </c>
      <c r="C47" s="15">
        <f>'Balance Sheet - Hero'!C47/'Balance Sheet - Hero'!C$54</f>
        <v>0.22643262369289768</v>
      </c>
      <c r="D47" s="15">
        <f>'Balance Sheet - Hero'!D47/'Balance Sheet - Hero'!D$54</f>
        <v>0.25464614229397409</v>
      </c>
      <c r="E47" s="15">
        <f>'Balance Sheet - Hero'!E47/'Balance Sheet - Hero'!E$54</f>
        <v>0.22026675084839398</v>
      </c>
      <c r="F47" s="15">
        <f>'Balance Sheet - Hero'!F47/'Balance Sheet - Hero'!F$54</f>
        <v>0.21340825927861998</v>
      </c>
      <c r="G47" s="15">
        <f>'Balance Sheet - Hero'!G47/'Balance Sheet - Hero'!G$54</f>
        <v>0.19407705577918344</v>
      </c>
    </row>
    <row r="48" spans="2:7" x14ac:dyDescent="0.25">
      <c r="B48" t="s">
        <v>68</v>
      </c>
      <c r="C48" s="15">
        <f>'Balance Sheet - Hero'!C48/'Balance Sheet - Hero'!C$54</f>
        <v>5.3371286247998584E-2</v>
      </c>
      <c r="D48" s="15">
        <f>'Balance Sheet - Hero'!D48/'Balance Sheet - Hero'!D$54</f>
        <v>3.7450722733245727E-2</v>
      </c>
      <c r="E48" s="15">
        <f>'Balance Sheet - Hero'!E48/'Balance Sheet - Hero'!E$54</f>
        <v>3.4882803251519219E-2</v>
      </c>
      <c r="F48" s="15">
        <f>'Balance Sheet - Hero'!F48/'Balance Sheet - Hero'!F$54</f>
        <v>2.0125457396759017E-2</v>
      </c>
      <c r="G48" s="15">
        <f>'Balance Sheet - Hero'!G48/'Balance Sheet - Hero'!G$54</f>
        <v>8.4531339850488791E-3</v>
      </c>
    </row>
    <row r="49" spans="2:7" x14ac:dyDescent="0.25">
      <c r="B49" t="s">
        <v>69</v>
      </c>
      <c r="C49" s="15">
        <f>'Balance Sheet - Hero'!C49/'Balance Sheet - Hero'!C$54</f>
        <v>4.6452786178813581E-3</v>
      </c>
      <c r="D49" s="15">
        <f>'Balance Sheet - Hero'!D49/'Balance Sheet - Hero'!D$54</f>
        <v>4.7869344847005823E-3</v>
      </c>
      <c r="E49" s="15">
        <f>'Balance Sheet - Hero'!E49/'Balance Sheet - Hero'!E$54</f>
        <v>4.2616999447557414E-3</v>
      </c>
      <c r="F49" s="15">
        <f>'Balance Sheet - Hero'!F49/'Balance Sheet - Hero'!$F$54</f>
        <v>4.0512284370099322E-3</v>
      </c>
      <c r="G49" s="15">
        <f>'Balance Sheet - Hero'!G49/'Balance Sheet - Hero'!$G$54</f>
        <v>3.2777458309373201E-3</v>
      </c>
    </row>
    <row r="50" spans="2:7" x14ac:dyDescent="0.25">
      <c r="B50" t="s">
        <v>70</v>
      </c>
      <c r="C50" s="15">
        <f>'Balance Sheet - Hero'!C50/'Balance Sheet - Hero'!C$54</f>
        <v>0.1516139872304256</v>
      </c>
      <c r="D50" s="15">
        <f>'Balance Sheet - Hero'!D50/'Balance Sheet - Hero'!D$54</f>
        <v>6.7674113009198428E-2</v>
      </c>
      <c r="E50" s="15">
        <f>'Balance Sheet - Hero'!E50/'Balance Sheet - Hero'!E$54</f>
        <v>6.0689764028095651E-2</v>
      </c>
      <c r="F50" s="15">
        <f>'Balance Sheet - Hero'!F50/'Balance Sheet - Hero'!$F$54</f>
        <v>2.9796131730266597E-2</v>
      </c>
      <c r="G50" s="15">
        <f>'Balance Sheet - Hero'!G50/'Balance Sheet - Hero'!$G$54</f>
        <v>4.3990799309948245E-2</v>
      </c>
    </row>
    <row r="51" spans="2:7" x14ac:dyDescent="0.25">
      <c r="B51" t="s">
        <v>71</v>
      </c>
      <c r="C51" s="15">
        <f>'Balance Sheet - Hero'!C51/'Balance Sheet - Hero'!C$54</f>
        <v>2.866235742948072E-4</v>
      </c>
      <c r="D51" s="15">
        <f>'Balance Sheet - Hero'!D51/'Balance Sheet - Hero'!D$54</f>
        <v>2.7219823540454289E-4</v>
      </c>
      <c r="E51" s="15">
        <f>'Balance Sheet - Hero'!E51/'Balance Sheet - Hero'!E$54</f>
        <v>2.3676110804198564E-4</v>
      </c>
      <c r="F51" s="15">
        <f>'Balance Sheet - Hero'!F51/'Balance Sheet - Hero'!$F$54</f>
        <v>3.2671197072660742E-4</v>
      </c>
      <c r="G51" s="15">
        <f>'Balance Sheet - Hero'!G51/'Balance Sheet - Hero'!$G$54</f>
        <v>2.875215641173088E-4</v>
      </c>
    </row>
    <row r="52" spans="2:7" x14ac:dyDescent="0.25">
      <c r="B52" t="s">
        <v>72</v>
      </c>
      <c r="C52" s="15">
        <f>'Balance Sheet - Hero'!C52/'Balance Sheet - Hero'!C$54</f>
        <v>7.215007215007215E-4</v>
      </c>
      <c r="D52" s="15">
        <f>'Balance Sheet - Hero'!D52/'Balance Sheet - Hero'!D$54</f>
        <v>9.6677304298854901E-4</v>
      </c>
      <c r="E52" s="15">
        <f>'Balance Sheet - Hero'!E52/'Balance Sheet - Hero'!E$54</f>
        <v>2.0519296030305422E-3</v>
      </c>
      <c r="F52" s="15">
        <f>'Balance Sheet - Hero'!F52/'Balance Sheet - Hero'!$F$54</f>
        <v>2.417668583376895E-3</v>
      </c>
      <c r="G52" s="15">
        <f>'Balance Sheet - Hero'!G52/'Balance Sheet - Hero'!$G$54</f>
        <v>3.1052328924669349E-3</v>
      </c>
    </row>
    <row r="53" spans="2:7" ht="15.75" thickBot="1" x14ac:dyDescent="0.3">
      <c r="B53" s="5" t="s">
        <v>76</v>
      </c>
      <c r="C53" s="18">
        <f>'Balance Sheet - Hero'!C53/'Balance Sheet - Hero'!C$54</f>
        <v>0.43707130008499873</v>
      </c>
      <c r="D53" s="18">
        <f>'Balance Sheet - Hero'!D53/'Balance Sheet - Hero'!D$54</f>
        <v>0.37405669232213257</v>
      </c>
      <c r="E53" s="18">
        <f>'Balance Sheet - Hero'!E53/'Balance Sheet - Hero'!E$54</f>
        <v>0.32901901980901271</v>
      </c>
      <c r="F53" s="18">
        <f>'Balance Sheet - Hero'!F53/'Balance Sheet - Hero'!$F$54</f>
        <v>0.27273915316257186</v>
      </c>
      <c r="G53" s="18">
        <f>'Balance Sheet - Hero'!G53/'Balance Sheet - Hero'!$G$54</f>
        <v>0.25462909718228866</v>
      </c>
    </row>
    <row r="54" spans="2:7" ht="16.5" thickTop="1" thickBot="1" x14ac:dyDescent="0.3">
      <c r="B54" s="17" t="s">
        <v>77</v>
      </c>
      <c r="C54" s="19">
        <f>'Balance Sheet - Hero'!C54/'Balance Sheet - Hero'!$C$54</f>
        <v>1</v>
      </c>
      <c r="D54" s="19">
        <f>'Balance Sheet - Hero'!D54/'Balance Sheet - Hero'!$D$54</f>
        <v>1</v>
      </c>
      <c r="E54" s="19">
        <f>'Balance Sheet - Hero'!E54/'Balance Sheet - Hero'!$E$54</f>
        <v>1</v>
      </c>
      <c r="F54" s="19">
        <f>'Balance Sheet - Hero'!F54/'Balance Sheet - Hero'!$F$54</f>
        <v>1</v>
      </c>
      <c r="G54" s="19">
        <f>'Balance Sheet - Hero'!G54/'Balance Sheet - Hero'!$G$54</f>
        <v>1</v>
      </c>
    </row>
    <row r="55" spans="2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pane ySplit="3" topLeftCell="A4" activePane="bottomLeft" state="frozen"/>
      <selection pane="bottomLeft" activeCell="F5" sqref="F5"/>
    </sheetView>
  </sheetViews>
  <sheetFormatPr defaultRowHeight="15" x14ac:dyDescent="0.25"/>
  <cols>
    <col min="1" max="1" width="32.85546875" customWidth="1"/>
    <col min="2" max="2" width="13.42578125" customWidth="1"/>
  </cols>
  <sheetData>
    <row r="1" spans="1:6" x14ac:dyDescent="0.25">
      <c r="A1" s="1" t="s">
        <v>80</v>
      </c>
    </row>
    <row r="2" spans="1:6" x14ac:dyDescent="0.25">
      <c r="A2" t="s">
        <v>31</v>
      </c>
    </row>
    <row r="4" spans="1:6" x14ac:dyDescent="0.25">
      <c r="A4" s="1" t="s">
        <v>2</v>
      </c>
      <c r="B4" s="3">
        <v>43904</v>
      </c>
      <c r="C4" s="3">
        <v>43905</v>
      </c>
      <c r="D4" s="3">
        <v>43906</v>
      </c>
      <c r="E4" s="3">
        <v>43907</v>
      </c>
      <c r="F4" s="3">
        <v>43908</v>
      </c>
    </row>
    <row r="5" spans="1:6" ht="15.75" thickBot="1" x14ac:dyDescent="0.3">
      <c r="A5" s="5" t="s">
        <v>32</v>
      </c>
      <c r="B5" s="18">
        <f>'Income Statement - Hero'!B5/'Income Statement - Hero'!$B$5</f>
        <v>1</v>
      </c>
      <c r="C5" s="18">
        <f>'Income Statement - Hero'!C5/'Income Statement - Hero'!$C$5</f>
        <v>1</v>
      </c>
      <c r="D5" s="18">
        <f>'Income Statement - Hero'!D5/'Income Statement - Hero'!$D$5</f>
        <v>1</v>
      </c>
      <c r="E5" s="18">
        <f>'Income Statement - Hero'!E5/'Income Statement - Hero'!$E$5</f>
        <v>1</v>
      </c>
      <c r="F5" s="18">
        <f>'Income Statement - Hero'!F5/'Income Statement - Hero'!$F$5</f>
        <v>1</v>
      </c>
    </row>
    <row r="6" spans="1:6" ht="15.75" thickTop="1" x14ac:dyDescent="0.25">
      <c r="A6" t="s">
        <v>33</v>
      </c>
      <c r="B6" s="25"/>
      <c r="C6" s="25"/>
      <c r="D6" s="25"/>
      <c r="E6" s="25"/>
      <c r="F6" s="25"/>
    </row>
    <row r="7" spans="1:6" x14ac:dyDescent="0.25">
      <c r="A7" t="s">
        <v>34</v>
      </c>
      <c r="B7" s="25">
        <f>-'Income Statement - Hero'!B7/'Income Statement - Hero'!$B$5</f>
        <v>0.6740603591927421</v>
      </c>
      <c r="C7" s="25">
        <f>-'Income Statement - Hero'!C7/'Income Statement - Hero'!$C$5</f>
        <v>0.67933565349229863</v>
      </c>
      <c r="D7" s="25">
        <f>-'Income Statement - Hero'!D7/'Income Statement - Hero'!$D$5</f>
        <v>0.62861793911769492</v>
      </c>
      <c r="E7" s="25">
        <f>-'Income Statement - Hero'!E7/'Income Statement - Hero'!$E$5</f>
        <v>0.61696359411309065</v>
      </c>
      <c r="F7" s="25">
        <f>-'Income Statement - Hero'!F7/'Income Statement - Hero'!$F$5</f>
        <v>0.66118848373160932</v>
      </c>
    </row>
    <row r="8" spans="1:6" x14ac:dyDescent="0.25">
      <c r="A8" t="s">
        <v>35</v>
      </c>
      <c r="B8" s="25">
        <f>-'Income Statement - Hero'!B8/'Income Statement - Hero'!$B$5</f>
        <v>6.9616737641177553E-2</v>
      </c>
      <c r="C8" s="25">
        <f>-'Income Statement - Hero'!C8/'Income Statement - Hero'!$C$5</f>
        <v>5.9198511422762827E-2</v>
      </c>
      <c r="D8" s="25">
        <f>-'Income Statement - Hero'!D8/'Income Statement - Hero'!$D$5</f>
        <v>7.3514569428617935E-2</v>
      </c>
      <c r="E8" s="25">
        <f>-'Income Statement - Hero'!E8/'Income Statement - Hero'!$E$5</f>
        <v>7.658791634391944E-2</v>
      </c>
      <c r="F8" s="25">
        <f>-'Income Statement - Hero'!F8/'Income Statement - Hero'!$F$5</f>
        <v>1.942539500317211E-2</v>
      </c>
    </row>
    <row r="9" spans="1:6" x14ac:dyDescent="0.25">
      <c r="A9" t="s">
        <v>36</v>
      </c>
      <c r="B9" s="25">
        <f>-'Income Statement - Hero'!B9/'Income Statement - Hero'!$B$5</f>
        <v>3.4438067024625069E-2</v>
      </c>
      <c r="C9" s="25">
        <f>-'Income Statement - Hero'!C9/'Income Statement - Hero'!$C$5</f>
        <v>4.0625753764515354E-2</v>
      </c>
      <c r="D9" s="25">
        <f>-'Income Statement - Hero'!D9/'Income Statement - Hero'!$D$5</f>
        <v>4.3594335015464759E-2</v>
      </c>
      <c r="E9" s="25">
        <f>-'Income Statement - Hero'!E9/'Income Statement - Hero'!$E$5</f>
        <v>4.6217402530338236E-2</v>
      </c>
      <c r="F9" s="25">
        <f>-'Income Statement - Hero'!F9/'Income Statement - Hero'!$F$5</f>
        <v>4.7853539168000968E-2</v>
      </c>
    </row>
    <row r="10" spans="1:6" x14ac:dyDescent="0.25">
      <c r="A10" t="s">
        <v>37</v>
      </c>
      <c r="B10" s="25">
        <f>-'Income Statement - Hero'!B10/'Income Statement - Hero'!$B$5</f>
        <v>8.9835215700796153E-2</v>
      </c>
      <c r="C10" s="25">
        <f>-'Income Statement - Hero'!C10/'Income Statement - Hero'!$C$5</f>
        <v>0.10037559008993488</v>
      </c>
      <c r="D10" s="25">
        <f>-'Income Statement - Hero'!D10/'Income Statement - Hero'!$D$5</f>
        <v>0.11108578870258831</v>
      </c>
      <c r="E10" s="25">
        <f>-'Income Statement - Hero'!E10/'Income Statement - Hero'!$E$5</f>
        <v>0.11250968241673122</v>
      </c>
      <c r="F10" s="25">
        <f>-'Income Statement - Hero'!F10/'Income Statement - Hero'!$F$5</f>
        <v>0.1106915198936588</v>
      </c>
    </row>
    <row r="11" spans="1:6" x14ac:dyDescent="0.25">
      <c r="A11" t="s">
        <v>38</v>
      </c>
      <c r="B11" s="25">
        <f>-'Income Statement - Hero'!B11/'Income Statement - Hero'!$B$5</f>
        <v>0.8689501944084429</v>
      </c>
      <c r="C11" s="25">
        <f>-'Income Statement - Hero'!C11/'Income Statement - Hero'!$C$5</f>
        <v>0.87950105096309572</v>
      </c>
      <c r="D11" s="25">
        <f>-'Income Statement - Hero'!D11/'Income Statement - Hero'!$D$5</f>
        <v>0.85684518964675238</v>
      </c>
      <c r="E11" s="25">
        <f>-'Income Statement - Hero'!E11/'Income Statement - Hero'!$E$5</f>
        <v>0.85231087012651696</v>
      </c>
      <c r="F11" s="25">
        <f>'Income Statement - Hero'!F11/'Income Statement - Hero'!$F$5</f>
        <v>-0.83912872722878462</v>
      </c>
    </row>
    <row r="12" spans="1:6" ht="15.75" thickBot="1" x14ac:dyDescent="0.3">
      <c r="A12" s="5" t="s">
        <v>39</v>
      </c>
      <c r="B12" s="18">
        <f>'Income Statement - Hero'!B12/'Income Statement - Hero'!$B$5</f>
        <v>0.13104980559155713</v>
      </c>
      <c r="C12" s="18">
        <f>'Income Statement - Hero'!C12/'Income Statement - Hero'!$C$5</f>
        <v>0.12049894903690431</v>
      </c>
      <c r="D12" s="18">
        <f>'Income Statement - Hero'!D12/'Income Statement - Hero'!$D$5</f>
        <v>0.14318736773563406</v>
      </c>
      <c r="E12" s="18">
        <f>'Income Statement - Hero'!E12/'Income Statement - Hero'!$E$5</f>
        <v>0.14768912987348309</v>
      </c>
      <c r="F12" s="18">
        <f>'Income Statement - Hero'!F12/'Income Statement - Hero'!$F$5</f>
        <v>0.16087127277121538</v>
      </c>
    </row>
    <row r="13" spans="1:6" ht="15.75" thickTop="1" x14ac:dyDescent="0.25">
      <c r="A13" s="26" t="s">
        <v>40</v>
      </c>
      <c r="B13" s="27">
        <f>'Income Statement - Hero'!B13/'Income Statement - Hero'!$B$5</f>
        <v>-4.0992408813182744E-2</v>
      </c>
      <c r="C13" s="27">
        <f>'Income Statement - Hero'!C13/'Income Statement - Hero'!$C$5</f>
        <v>-1.8607215464663519E-2</v>
      </c>
      <c r="D13" s="27">
        <f>'Income Statement - Hero'!D13/'Income Statement - Hero'!$D$5</f>
        <v>-1.4422920397200065E-2</v>
      </c>
      <c r="E13" s="27">
        <f>'Income Statement - Hero'!E13/'Income Statement - Hero'!$E$5</f>
        <v>-1.6201910663568294E-2</v>
      </c>
      <c r="F13" s="27">
        <f>'Income Statement - Hero'!F13/'Income Statement - Hero'!$F$5</f>
        <v>-1.7371076402525602E-2</v>
      </c>
    </row>
    <row r="14" spans="1:6" ht="15.75" thickBot="1" x14ac:dyDescent="0.3">
      <c r="A14" s="5" t="s">
        <v>41</v>
      </c>
      <c r="B14" s="18">
        <f>'Income Statement - Hero'!B14/'Income Statement - Hero'!$B$5</f>
        <v>9.0057396778374377E-2</v>
      </c>
      <c r="C14" s="18">
        <f>'Income Statement - Hero'!C14/'Income Statement - Hero'!$C$5</f>
        <v>0.10189173357224079</v>
      </c>
      <c r="D14" s="18">
        <f>'Income Statement - Hero'!D14/'Income Statement - Hero'!$D$5</f>
        <v>0.12876444733843398</v>
      </c>
      <c r="E14" s="18">
        <f>'Income Statement - Hero'!E14/'Income Statement - Hero'!$E$5</f>
        <v>0.1314872192099148</v>
      </c>
      <c r="F14" s="18">
        <f>'Income Statement - Hero'!F14/'Income Statement - Hero'!$F$5</f>
        <v>0.14350019636868977</v>
      </c>
    </row>
    <row r="15" spans="1:6" ht="15.75" thickTop="1" x14ac:dyDescent="0.25">
      <c r="A15" t="s">
        <v>42</v>
      </c>
      <c r="B15" s="25">
        <f>'Income Statement - Hero'!B15/'Income Statement - Hero'!$B$5</f>
        <v>1.6441399740788742E-2</v>
      </c>
      <c r="C15" s="25">
        <f>'Income Statement - Hero'!C15/'Income Statement - Hero'!$C$5</f>
        <v>1.1956858826367113E-2</v>
      </c>
      <c r="D15" s="25">
        <f>'Income Statement - Hero'!D15/'Income Statement - Hero'!$D$5</f>
        <v>1.3446198925606381E-2</v>
      </c>
      <c r="E15" s="25">
        <f>'Income Statement - Hero'!E15/'Income Statement - Hero'!$E$5</f>
        <v>1.6847405112316034E-2</v>
      </c>
      <c r="F15" s="25">
        <f>'Income Statement - Hero'!F15/'Income Statement - Hero'!$F$5</f>
        <v>1.5800126884384157E-2</v>
      </c>
    </row>
    <row r="16" spans="1:6" x14ac:dyDescent="0.25">
      <c r="A16" t="s">
        <v>43</v>
      </c>
      <c r="B16" s="25">
        <f>-'Income Statement - Hero'!B16/'Income Statement - Hero'!$B$5</f>
        <v>4.4436215515645253E-4</v>
      </c>
      <c r="C16" s="25">
        <f>'Income Statement - Hero'!C16/'Income Statement - Hero'!$C$5</f>
        <v>-4.1349367699252266E-4</v>
      </c>
      <c r="D16" s="25">
        <f>'Income Statement - Hero'!D16/'Income Statement - Hero'!$D$5</f>
        <v>-4.8836073579684193E-4</v>
      </c>
      <c r="E16" s="25">
        <f>'Income Statement - Hero'!E16/'Income Statement - Hero'!$E$5</f>
        <v>-8.7141750580945008E-4</v>
      </c>
      <c r="F16" s="25">
        <f>'Income Statement - Hero'!F16/'Income Statement - Hero'!$F$5</f>
        <v>-9.3652759735355425E-4</v>
      </c>
    </row>
    <row r="17" spans="1:6" x14ac:dyDescent="0.25">
      <c r="A17" t="s">
        <v>44</v>
      </c>
      <c r="B17" s="25">
        <f>-'Income Statement - Hero'!B17/'Income Statement - Hero'!$B$5</f>
        <v>1.4812071838548417E-4</v>
      </c>
      <c r="C17" s="25">
        <f>'Income Statement - Hero'!C17/'Income Statement - Hero'!$C$5</f>
        <v>5.1686709624065331E-4</v>
      </c>
      <c r="D17" s="25">
        <f>'Income Statement - Hero'!D17/'Income Statement - Hero'!$D$5</f>
        <v>1.1069510011395083E-3</v>
      </c>
      <c r="E17" s="25">
        <f>'Income Statement - Hero'!E17/'Income Statement - Hero'!$E$5</f>
        <v>1.7751097340562871E-3</v>
      </c>
      <c r="F17" s="25">
        <f>'Income Statement - Hero'!F17/'Income Statement - Hero'!$F$5</f>
        <v>1.5105283828283135E-3</v>
      </c>
    </row>
    <row r="18" spans="1:6" x14ac:dyDescent="0.25">
      <c r="A18" t="s">
        <v>45</v>
      </c>
      <c r="B18" s="25">
        <f>-'Income Statement - Hero'!B18/'Income Statement - Hero'!$B$5</f>
        <v>0</v>
      </c>
      <c r="C18" s="25">
        <f>'Income Statement - Hero'!C18/'Income Statement - Hero'!$C$5</f>
        <v>0</v>
      </c>
      <c r="D18" s="25">
        <f>'Income Statement - Hero'!D18/'Income Statement - Hero'!$D$5</f>
        <v>0</v>
      </c>
      <c r="E18" s="25">
        <f>'Income Statement - Hero'!E18/'Income Statement - Hero'!$E$5</f>
        <v>8.4559772785954036E-3</v>
      </c>
      <c r="F18" s="25">
        <f>'Income Statement - Hero'!F18/'Income Statement - Hero'!$F$5</f>
        <v>0</v>
      </c>
    </row>
    <row r="19" spans="1:6" x14ac:dyDescent="0.25">
      <c r="A19" t="s">
        <v>46</v>
      </c>
      <c r="B19" s="25">
        <f>-'Income Statement - Hero'!B19/'Income Statement - Hero'!$B$5</f>
        <v>0</v>
      </c>
      <c r="C19" s="25">
        <f>'Income Statement - Hero'!C19/'Income Statement - Hero'!$C$5</f>
        <v>3.4457806416043553E-5</v>
      </c>
      <c r="D19" s="25">
        <f>'Income Statement - Hero'!D19/'Income Statement - Hero'!$D$5</f>
        <v>1.3022952954582452E-4</v>
      </c>
      <c r="E19" s="25">
        <f>'Income Statement - Hero'!E19/'Income Statement - Hero'!$E$5</f>
        <v>0</v>
      </c>
      <c r="F19" s="25">
        <f>'Income Statement - Hero'!F19/'Income Statement - Hero'!$F$5</f>
        <v>0</v>
      </c>
    </row>
    <row r="20" spans="1:6" x14ac:dyDescent="0.25">
      <c r="A20" s="13" t="s">
        <v>47</v>
      </c>
      <c r="B20" s="28">
        <f>'Income Statement - Hero'!B20/'Income Statement - Hero'!$B$5</f>
        <v>0.10590631364562118</v>
      </c>
      <c r="C20" s="28">
        <f>'Income Statement - Hero'!C20/'Income Statement - Hero'!$C$5</f>
        <v>0.11398642362427208</v>
      </c>
      <c r="D20" s="28">
        <f>'Income Statement - Hero'!D20/'Income Statement - Hero'!$D$5</f>
        <v>0.14295946605892887</v>
      </c>
      <c r="E20" s="28">
        <f>'Income Statement - Hero'!E20/'Income Statement - Hero'!$E$5</f>
        <v>0.15769429382907307</v>
      </c>
      <c r="F20" s="28">
        <f>'Income Statement - Hero'!F20/'Income Statement - Hero'!$F$5</f>
        <v>0.15987432403854868</v>
      </c>
    </row>
    <row r="21" spans="1:6" x14ac:dyDescent="0.25">
      <c r="A21" s="14" t="s">
        <v>48</v>
      </c>
      <c r="B21" s="29">
        <f>'Income Statement - Hero'!B21/'Income Statement - Hero'!$B$5</f>
        <v>-2.806887613404925E-2</v>
      </c>
      <c r="C21" s="29">
        <f>'Income Statement - Hero'!C21/'Income Statement - Hero'!$C$5</f>
        <v>-3.2493711450329074E-2</v>
      </c>
      <c r="D21" s="29">
        <f>'Income Statement - Hero'!D21/'Income Statement - Hero'!$D$5</f>
        <v>-4.1510662542731565E-2</v>
      </c>
      <c r="E21" s="29">
        <f>'Income Statement - Hero'!E21/'Income Statement - Hero'!$E$5</f>
        <v>-4.3215853343661244E-2</v>
      </c>
      <c r="F21" s="28">
        <f>'Income Statement - Hero'!F21/'Income Statement - Hero'!$F$5</f>
        <v>-4.7430591220809039E-2</v>
      </c>
    </row>
    <row r="22" spans="1:6" ht="15.75" thickBot="1" x14ac:dyDescent="0.3">
      <c r="A22" s="17" t="s">
        <v>49</v>
      </c>
      <c r="B22" s="19">
        <f>'Income Statement - Hero'!B22/'Income Statement - Hero'!$B$5</f>
        <v>7.7837437511571933E-2</v>
      </c>
      <c r="C22" s="19">
        <f>'Income Statement - Hero'!C22/'Income Statement - Hero'!$C$5</f>
        <v>8.1492712173943008E-2</v>
      </c>
      <c r="D22" s="19">
        <f>'Income Statement - Hero'!D22/'Income Statement - Hero'!$D$5</f>
        <v>0.1014488035161973</v>
      </c>
      <c r="E22" s="19">
        <f>'Income Statement - Hero'!E22/'Income Statement - Hero'!$E$5</f>
        <v>0.11447844048541182</v>
      </c>
      <c r="F22" s="18">
        <f>'Income Statement - Hero'!F22/'Income Statement - Hero'!$F$5</f>
        <v>0.11244373281773964</v>
      </c>
    </row>
    <row r="23" spans="1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abSelected="1" workbookViewId="0">
      <selection activeCell="I10" sqref="I10"/>
    </sheetView>
  </sheetViews>
  <sheetFormatPr defaultRowHeight="15" x14ac:dyDescent="0.25"/>
  <cols>
    <col min="1" max="1" width="2.28515625" customWidth="1"/>
    <col min="2" max="2" width="34.42578125" customWidth="1"/>
    <col min="3" max="3" width="14.42578125" customWidth="1"/>
    <col min="4" max="7" width="10.5703125" bestFit="1" customWidth="1"/>
    <col min="8" max="8" width="9.140625" style="1"/>
  </cols>
  <sheetData>
    <row r="2" spans="2:8" x14ac:dyDescent="0.25">
      <c r="B2" s="1" t="s">
        <v>81</v>
      </c>
      <c r="H2" s="1" t="s">
        <v>95</v>
      </c>
    </row>
    <row r="3" spans="2:8" x14ac:dyDescent="0.25">
      <c r="C3" s="30">
        <v>43904</v>
      </c>
      <c r="D3" s="30">
        <v>43905</v>
      </c>
      <c r="E3" s="30">
        <v>43906</v>
      </c>
      <c r="F3" s="30">
        <v>43907</v>
      </c>
      <c r="G3" s="30">
        <v>43908</v>
      </c>
    </row>
    <row r="4" spans="2:8" x14ac:dyDescent="0.25">
      <c r="B4" t="s">
        <v>32</v>
      </c>
      <c r="C4" s="6">
        <v>27005</v>
      </c>
      <c r="D4" s="6">
        <v>29021</v>
      </c>
      <c r="E4" s="6">
        <v>30715</v>
      </c>
      <c r="F4" s="6">
        <v>30984</v>
      </c>
      <c r="G4" s="6">
        <v>33101</v>
      </c>
    </row>
    <row r="5" spans="2:8" x14ac:dyDescent="0.25">
      <c r="B5" t="s">
        <v>35</v>
      </c>
      <c r="C5" s="6">
        <v>-1880</v>
      </c>
      <c r="D5" s="6">
        <v>-1718</v>
      </c>
      <c r="E5" s="6">
        <v>-2258</v>
      </c>
      <c r="F5" s="6">
        <v>-2373</v>
      </c>
      <c r="G5" s="6">
        <v>-643</v>
      </c>
    </row>
    <row r="6" spans="2:8" x14ac:dyDescent="0.25">
      <c r="B6" s="1" t="s">
        <v>82</v>
      </c>
      <c r="C6" s="6">
        <f>SUM(C4:C5)</f>
        <v>25125</v>
      </c>
      <c r="D6" s="6">
        <f t="shared" ref="D6:G6" si="0">SUM(D4:D5)</f>
        <v>27303</v>
      </c>
      <c r="E6" s="6">
        <f t="shared" si="0"/>
        <v>28457</v>
      </c>
      <c r="F6" s="6">
        <f t="shared" si="0"/>
        <v>28611</v>
      </c>
      <c r="G6" s="6">
        <f t="shared" si="0"/>
        <v>32458</v>
      </c>
    </row>
    <row r="7" spans="2:8" x14ac:dyDescent="0.25">
      <c r="B7" t="s">
        <v>83</v>
      </c>
      <c r="D7" s="31">
        <f>D6/C6-1</f>
        <v>8.6686567164178996E-2</v>
      </c>
      <c r="E7" s="31">
        <f t="shared" ref="E7:G7" si="1">E6/D6-1</f>
        <v>4.2266417609786444E-2</v>
      </c>
      <c r="F7" s="31">
        <f t="shared" si="1"/>
        <v>5.4116737533822512E-3</v>
      </c>
      <c r="G7" s="31">
        <f t="shared" si="1"/>
        <v>0.13445877459718281</v>
      </c>
    </row>
    <row r="9" spans="2:8" x14ac:dyDescent="0.25">
      <c r="B9" s="1" t="s">
        <v>84</v>
      </c>
      <c r="H9" s="1" t="s">
        <v>96</v>
      </c>
    </row>
    <row r="10" spans="2:8" x14ac:dyDescent="0.25">
      <c r="B10" t="s">
        <v>85</v>
      </c>
      <c r="C10" s="6">
        <v>5558</v>
      </c>
      <c r="D10" s="6">
        <v>5380</v>
      </c>
      <c r="E10" s="6">
        <v>6087</v>
      </c>
      <c r="F10" s="6">
        <v>7571</v>
      </c>
      <c r="G10" s="6">
        <v>9002</v>
      </c>
    </row>
    <row r="11" spans="2:8" x14ac:dyDescent="0.25">
      <c r="B11" t="s">
        <v>86</v>
      </c>
      <c r="C11" s="6">
        <v>4424</v>
      </c>
      <c r="D11" s="6">
        <v>3986</v>
      </c>
      <c r="E11" s="6">
        <v>4172</v>
      </c>
      <c r="F11" s="6">
        <v>4177</v>
      </c>
      <c r="G11" s="6">
        <v>4481</v>
      </c>
    </row>
    <row r="12" spans="2:8" x14ac:dyDescent="0.25">
      <c r="B12" s="1" t="s">
        <v>87</v>
      </c>
      <c r="C12" s="32">
        <f>C10/C11</f>
        <v>1.2563291139240507</v>
      </c>
      <c r="D12" s="32">
        <f t="shared" ref="D12:G12" si="2">D10/D11</f>
        <v>1.3497240341194179</v>
      </c>
      <c r="E12" s="32">
        <f t="shared" si="2"/>
        <v>1.4590124640460211</v>
      </c>
      <c r="F12" s="32">
        <f t="shared" si="2"/>
        <v>1.8125448886760833</v>
      </c>
      <c r="G12" s="32">
        <f t="shared" si="2"/>
        <v>2.0089265788886408</v>
      </c>
    </row>
    <row r="14" spans="2:8" x14ac:dyDescent="0.25">
      <c r="B14" s="1" t="s">
        <v>89</v>
      </c>
      <c r="H14" s="1" t="s">
        <v>96</v>
      </c>
    </row>
    <row r="15" spans="2:8" x14ac:dyDescent="0.25">
      <c r="B15" t="s">
        <v>39</v>
      </c>
      <c r="C15" s="6">
        <v>3539</v>
      </c>
      <c r="D15" s="6">
        <v>3497</v>
      </c>
      <c r="E15" s="6">
        <v>4398</v>
      </c>
      <c r="F15" s="6">
        <v>4576</v>
      </c>
      <c r="G15" s="6">
        <v>5325</v>
      </c>
    </row>
    <row r="16" spans="2:8" x14ac:dyDescent="0.25">
      <c r="B16" s="1" t="s">
        <v>88</v>
      </c>
      <c r="C16" s="31">
        <f>C15/C6</f>
        <v>0.14085572139303482</v>
      </c>
      <c r="D16" s="31">
        <f t="shared" ref="D16:G16" si="3">D15/D6</f>
        <v>0.12808116324213456</v>
      </c>
      <c r="E16" s="31">
        <f t="shared" si="3"/>
        <v>0.15454896861932038</v>
      </c>
      <c r="F16" s="31">
        <f t="shared" si="3"/>
        <v>0.15993848519800077</v>
      </c>
      <c r="G16" s="31">
        <f t="shared" si="3"/>
        <v>0.16405816747797153</v>
      </c>
    </row>
    <row r="18" spans="2:8" x14ac:dyDescent="0.25">
      <c r="B18" s="1" t="s">
        <v>90</v>
      </c>
      <c r="C18" s="33">
        <f>'Income Statement - Hero'!B22/('Balance Sheet - Hero'!C35+'Balance Sheet - Hero'!C36)</f>
        <v>0.37395481231097671</v>
      </c>
      <c r="D18" s="33">
        <f>'Income Statement - Hero'!C22/('Balance Sheet - Hero'!D35+'Balance Sheet - Hero'!D36)</f>
        <v>0.36167609726257838</v>
      </c>
      <c r="E18" s="33">
        <f>'Income Statement - Hero'!D22/('Balance Sheet - Hero'!E35+'Balance Sheet - Hero'!E36)</f>
        <v>0.39190038988806442</v>
      </c>
      <c r="F18" s="33">
        <f>'Income Statement - Hero'!E22/('Balance Sheet - Hero'!F35+'Balance Sheet - Hero'!F36)</f>
        <v>0.34390149311615281</v>
      </c>
      <c r="G18" s="33">
        <f>'Income Statement - Hero'!F22/('Balance Sheet - Hero'!G35+'Balance Sheet - Hero'!G36)</f>
        <v>0.31094402673350041</v>
      </c>
    </row>
    <row r="19" spans="2:8" x14ac:dyDescent="0.25">
      <c r="B19" t="s">
        <v>91</v>
      </c>
    </row>
    <row r="20" spans="2:8" x14ac:dyDescent="0.25">
      <c r="B20" s="1" t="s">
        <v>92</v>
      </c>
    </row>
    <row r="21" spans="2:8" x14ac:dyDescent="0.25">
      <c r="B21" t="s">
        <v>93</v>
      </c>
    </row>
    <row r="23" spans="2:8" x14ac:dyDescent="0.25">
      <c r="B23" t="s">
        <v>94</v>
      </c>
      <c r="C23" s="34">
        <f>('Balance Sheet - Hero'!C38+'Balance Sheet - Hero'!C46)/('Balance Sheet - Hero'!C35+'Balance Sheet - Hero'!C36)</f>
        <v>0</v>
      </c>
      <c r="D23" s="34">
        <f>('Balance Sheet - Hero'!D38+'Balance Sheet - Hero'!D46)/('Balance Sheet - Hero'!D35+'Balance Sheet - Hero'!D36)</f>
        <v>1.5292858235204159E-2</v>
      </c>
      <c r="E23" s="34">
        <f>('Balance Sheet - Hero'!E38+'Balance Sheet - Hero'!E46)/('Balance Sheet - Hero'!E35+'Balance Sheet - Hero'!E36)</f>
        <v>2.8801408627845554E-2</v>
      </c>
      <c r="F23" s="34">
        <f>('Balance Sheet - Hero'!F38+'Balance Sheet - Hero'!F46)/('Balance Sheet - Hero'!F35+'Balance Sheet - Hero'!F36)</f>
        <v>2.3948031801434944E-2</v>
      </c>
      <c r="G23" s="34">
        <f>('Balance Sheet - Hero'!G38+'Balance Sheet - Hero'!G46)/('Balance Sheet - Hero'!G35+'Balance Sheet - Hero'!G36)</f>
        <v>1.4536340852130326E-2</v>
      </c>
      <c r="H23" s="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C11" sqref="C11:G11"/>
    </sheetView>
  </sheetViews>
  <sheetFormatPr defaultRowHeight="15" x14ac:dyDescent="0.25"/>
  <cols>
    <col min="1" max="1" width="29.7109375" customWidth="1"/>
    <col min="2" max="2" width="2.42578125" customWidth="1"/>
    <col min="3" max="8" width="10.5703125" bestFit="1" customWidth="1"/>
  </cols>
  <sheetData>
    <row r="1" spans="1:8" x14ac:dyDescent="0.25">
      <c r="A1" s="1" t="s">
        <v>97</v>
      </c>
    </row>
    <row r="3" spans="1:8" x14ac:dyDescent="0.25">
      <c r="C3" s="12">
        <v>43904</v>
      </c>
      <c r="D3" s="12">
        <v>43905</v>
      </c>
      <c r="E3" s="12">
        <v>43906</v>
      </c>
      <c r="F3" s="12">
        <v>43907</v>
      </c>
      <c r="G3" s="12">
        <v>43908</v>
      </c>
    </row>
    <row r="4" spans="1:8" x14ac:dyDescent="0.25">
      <c r="A4" t="s">
        <v>98</v>
      </c>
      <c r="C4" s="6">
        <f>'Income Statement - Hero'!B22</f>
        <v>2102</v>
      </c>
      <c r="D4" s="6">
        <f>'Income Statement - Hero'!C22</f>
        <v>2365</v>
      </c>
      <c r="E4" s="6">
        <f>'Income Statement - Hero'!D22</f>
        <v>3116</v>
      </c>
      <c r="F4" s="6">
        <f>'Income Statement - Hero'!E22</f>
        <v>3547</v>
      </c>
      <c r="G4" s="6">
        <f>'Income Statement - Hero'!F22</f>
        <v>3722</v>
      </c>
      <c r="H4" s="6">
        <f>SUM(C4:G4)</f>
        <v>14852</v>
      </c>
    </row>
    <row r="5" spans="1:8" x14ac:dyDescent="0.25">
      <c r="A5" t="s">
        <v>100</v>
      </c>
      <c r="C5" s="6">
        <f>'Cash Flow - HeroCash '!B5</f>
        <v>2963</v>
      </c>
      <c r="D5" s="6">
        <f>'Cash Flow - HeroCash '!C5</f>
        <v>2186</v>
      </c>
      <c r="E5" s="6">
        <f>'Cash Flow - HeroCash '!D5</f>
        <v>3796</v>
      </c>
      <c r="F5" s="6">
        <f>'Cash Flow - HeroCash '!E5</f>
        <v>4007</v>
      </c>
      <c r="G5" s="6">
        <f>'Cash Flow - HeroCash '!F5</f>
        <v>4017</v>
      </c>
      <c r="H5" s="6">
        <f>SUM(C5:G5)</f>
        <v>16969</v>
      </c>
    </row>
    <row r="7" spans="1:8" x14ac:dyDescent="0.25">
      <c r="A7" t="s">
        <v>29</v>
      </c>
      <c r="C7" s="6">
        <f>'Balance Sheet - Hero'!C31</f>
        <v>10092</v>
      </c>
      <c r="D7" s="6">
        <f>'Balance Sheet - Hero'!D31</f>
        <v>10654</v>
      </c>
      <c r="E7" s="6">
        <f>'Balance Sheet - Hero'!E31</f>
        <v>12671</v>
      </c>
      <c r="F7" s="6">
        <f>'Balance Sheet - Hero'!F31</f>
        <v>15304</v>
      </c>
      <c r="G7" s="6">
        <f>'Balance Sheet - Hero'!G31</f>
        <v>17390</v>
      </c>
    </row>
    <row r="8" spans="1:8" x14ac:dyDescent="0.25">
      <c r="D8" s="15">
        <f>D7/C7-1</f>
        <v>5.5687673404676952E-2</v>
      </c>
      <c r="E8" s="15">
        <f t="shared" ref="E8:G8" si="0">E7/D7-1</f>
        <v>0.18931856579688389</v>
      </c>
      <c r="F8" s="15">
        <f t="shared" si="0"/>
        <v>0.20779733249151611</v>
      </c>
      <c r="G8" s="15">
        <f t="shared" si="0"/>
        <v>0.13630423418714055</v>
      </c>
    </row>
    <row r="9" spans="1:8" x14ac:dyDescent="0.25">
      <c r="D9" s="15"/>
      <c r="E9" s="15"/>
      <c r="F9" s="15"/>
      <c r="G9" s="15"/>
    </row>
    <row r="10" spans="1:8" x14ac:dyDescent="0.25">
      <c r="A10" t="s">
        <v>99</v>
      </c>
      <c r="C10">
        <v>218</v>
      </c>
      <c r="D10">
        <v>222</v>
      </c>
      <c r="E10">
        <v>391</v>
      </c>
      <c r="F10">
        <v>452</v>
      </c>
      <c r="G10">
        <v>530</v>
      </c>
    </row>
    <row r="11" spans="1:8" x14ac:dyDescent="0.25">
      <c r="A11" t="s">
        <v>101</v>
      </c>
      <c r="C11" s="15">
        <f>C10/'Balance Sheet - Hero'!C7</f>
        <v>0.11491829204006326</v>
      </c>
      <c r="D11" s="15">
        <f>D10/'Balance Sheet - Hero'!D7</f>
        <v>7.7867414942125568E-2</v>
      </c>
      <c r="E11" s="15">
        <f>E10/'Balance Sheet - Hero'!E7</f>
        <v>0.10007678525723061</v>
      </c>
      <c r="F11" s="15">
        <f>F10/'Balance Sheet - Hero'!F7</f>
        <v>0.10055617352614016</v>
      </c>
      <c r="G11" s="15">
        <f>G10/'Balance Sheet - Hero'!G7</f>
        <v>0.11108782225948438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 - Hero</vt:lpstr>
      <vt:lpstr>Income Statement - Hero</vt:lpstr>
      <vt:lpstr>Cash Flow - HeroCash </vt:lpstr>
      <vt:lpstr>Common Size</vt:lpstr>
      <vt:lpstr>Trend Analysis - Income Stat</vt:lpstr>
      <vt:lpstr>Analysis</vt:lpstr>
      <vt:lpstr>AC 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2020-07-04T15:03:38Z</dcterms:created>
  <dcterms:modified xsi:type="dcterms:W3CDTF">2020-07-07T17:18:18Z</dcterms:modified>
</cp:coreProperties>
</file>