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RAHUL" sheetId="1" r:id="rId1"/>
    <sheet name="AGARWAL" sheetId="2" r:id="rId2"/>
    <sheet name="FRESH" sheetId="4" r:id="rId3"/>
    <sheet name="REJECT OR DAMAGE" sheetId="5" r:id="rId4"/>
  </sheets>
  <calcPr calcId="124519"/>
</workbook>
</file>

<file path=xl/calcChain.xml><?xml version="1.0" encoding="utf-8"?>
<calcChain xmlns="http://schemas.openxmlformats.org/spreadsheetml/2006/main">
  <c r="Q115" i="4"/>
  <c r="P115"/>
  <c r="M115"/>
  <c r="J115"/>
  <c r="G115"/>
  <c r="D115"/>
  <c r="M41" i="5"/>
  <c r="D40"/>
  <c r="G39"/>
  <c r="J38"/>
  <c r="M37"/>
  <c r="G29"/>
  <c r="G28"/>
  <c r="G36"/>
  <c r="J35"/>
  <c r="J33"/>
  <c r="J31"/>
  <c r="J30"/>
  <c r="J27"/>
  <c r="J26"/>
  <c r="J25"/>
  <c r="J24"/>
  <c r="J23"/>
  <c r="J22"/>
  <c r="J21"/>
  <c r="J20"/>
  <c r="J19"/>
  <c r="J18"/>
  <c r="J17"/>
  <c r="J16"/>
  <c r="J15"/>
  <c r="J14"/>
  <c r="J13"/>
  <c r="J41" s="1"/>
  <c r="J12"/>
  <c r="J11"/>
  <c r="J9"/>
  <c r="G17"/>
  <c r="G10"/>
  <c r="G41" s="1"/>
  <c r="D8"/>
  <c r="D7"/>
  <c r="D6"/>
  <c r="D5"/>
  <c r="D4"/>
  <c r="D3"/>
  <c r="D2"/>
  <c r="D41" s="1"/>
  <c r="N41" s="1"/>
  <c r="F25" i="1"/>
  <c r="P99" i="4"/>
  <c r="P98"/>
  <c r="P97"/>
  <c r="P96"/>
  <c r="P89"/>
  <c r="P88"/>
  <c r="P87"/>
  <c r="P86"/>
  <c r="P85"/>
  <c r="P84"/>
  <c r="P83"/>
  <c r="P82"/>
  <c r="M106"/>
  <c r="M105"/>
  <c r="M104"/>
  <c r="M103"/>
  <c r="M102"/>
  <c r="M95"/>
  <c r="M94"/>
  <c r="M93"/>
  <c r="M92"/>
  <c r="M91"/>
  <c r="M89"/>
  <c r="M85"/>
  <c r="M49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8"/>
  <c r="J106"/>
  <c r="J104"/>
  <c r="J103"/>
  <c r="J102"/>
  <c r="J92"/>
  <c r="J91"/>
  <c r="J90"/>
  <c r="J89"/>
  <c r="J88"/>
  <c r="J87"/>
  <c r="J86"/>
  <c r="J85"/>
  <c r="J78"/>
  <c r="J77"/>
  <c r="J76"/>
  <c r="J75"/>
  <c r="J74"/>
  <c r="J73"/>
  <c r="J72"/>
  <c r="J71"/>
  <c r="J70"/>
  <c r="J69"/>
  <c r="J68"/>
  <c r="J67"/>
  <c r="J65"/>
  <c r="J64"/>
  <c r="J63"/>
  <c r="J60"/>
  <c r="J59"/>
  <c r="J58"/>
  <c r="J56"/>
  <c r="J54"/>
  <c r="J52"/>
  <c r="J51"/>
  <c r="J47"/>
  <c r="J46"/>
  <c r="J45"/>
  <c r="J44"/>
  <c r="J43"/>
  <c r="J42"/>
  <c r="J41"/>
  <c r="J40"/>
  <c r="J39"/>
  <c r="J38"/>
  <c r="J37"/>
  <c r="J35"/>
  <c r="J34"/>
  <c r="J33"/>
  <c r="J31"/>
  <c r="J30"/>
  <c r="J29"/>
  <c r="J28"/>
  <c r="J27"/>
  <c r="J25"/>
  <c r="J24"/>
  <c r="J23"/>
  <c r="J21"/>
  <c r="J20"/>
  <c r="J19"/>
  <c r="J18"/>
  <c r="J17"/>
  <c r="J16"/>
  <c r="J15"/>
  <c r="J13"/>
  <c r="J12"/>
  <c r="J11"/>
  <c r="J10"/>
  <c r="J9"/>
  <c r="J8"/>
  <c r="J7"/>
  <c r="J6"/>
  <c r="J5"/>
  <c r="J4"/>
  <c r="J3"/>
  <c r="J2"/>
  <c r="G91"/>
  <c r="G68"/>
  <c r="G67"/>
  <c r="G66"/>
  <c r="G65"/>
  <c r="G64"/>
  <c r="G60"/>
  <c r="G59"/>
  <c r="G56"/>
  <c r="G53"/>
  <c r="G46"/>
  <c r="G43"/>
  <c r="G42"/>
  <c r="G41"/>
  <c r="G39"/>
  <c r="G38"/>
  <c r="G35"/>
  <c r="G34"/>
  <c r="G30"/>
  <c r="G29"/>
  <c r="G28"/>
  <c r="G27"/>
  <c r="G26"/>
  <c r="G23"/>
  <c r="G22"/>
  <c r="G20"/>
  <c r="G15"/>
  <c r="G14"/>
  <c r="G13"/>
  <c r="D110"/>
  <c r="D109"/>
  <c r="D96"/>
  <c r="D95"/>
  <c r="D63"/>
  <c r="D62"/>
  <c r="D61"/>
  <c r="D60"/>
  <c r="D59"/>
  <c r="D58"/>
  <c r="D57"/>
  <c r="D56"/>
  <c r="D55"/>
  <c r="D54"/>
  <c r="D53"/>
  <c r="D52"/>
  <c r="D51"/>
  <c r="D48"/>
  <c r="D47"/>
  <c r="D46"/>
  <c r="D42"/>
  <c r="D41"/>
  <c r="D40"/>
  <c r="D35"/>
  <c r="D34"/>
  <c r="D30"/>
  <c r="D29"/>
  <c r="D28"/>
  <c r="D27"/>
  <c r="D23"/>
  <c r="D22"/>
  <c r="D20"/>
  <c r="D18"/>
  <c r="D15"/>
  <c r="D14"/>
  <c r="D13"/>
  <c r="S111" i="2"/>
  <c r="S110"/>
  <c r="S109"/>
  <c r="S108"/>
  <c r="S107"/>
  <c r="S106"/>
  <c r="S105"/>
  <c r="Q104"/>
  <c r="Q103"/>
  <c r="O111"/>
  <c r="O110"/>
  <c r="O109"/>
  <c r="O108"/>
  <c r="O107"/>
  <c r="O106"/>
  <c r="O105"/>
  <c r="M104"/>
  <c r="M103"/>
  <c r="K111"/>
  <c r="K110"/>
  <c r="K109"/>
  <c r="K108"/>
  <c r="K107"/>
  <c r="K106"/>
  <c r="K105"/>
  <c r="I104"/>
  <c r="I103"/>
  <c r="G111"/>
  <c r="G110"/>
  <c r="G109"/>
  <c r="G108"/>
  <c r="G107"/>
  <c r="G106"/>
  <c r="E105"/>
  <c r="E104"/>
  <c r="E103"/>
  <c r="S99"/>
  <c r="S98"/>
  <c r="S97"/>
  <c r="S96"/>
  <c r="S95"/>
  <c r="Q101"/>
  <c r="Q100"/>
  <c r="Q94"/>
  <c r="Q93"/>
  <c r="Q92"/>
  <c r="O99"/>
  <c r="O98"/>
  <c r="O97"/>
  <c r="O96"/>
  <c r="O95"/>
  <c r="M94"/>
  <c r="M93"/>
  <c r="M92"/>
  <c r="K95"/>
  <c r="I94"/>
  <c r="I93"/>
  <c r="I92"/>
  <c r="G95"/>
  <c r="E95"/>
  <c r="E94"/>
  <c r="E93"/>
  <c r="E92"/>
  <c r="AQ88" l="1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AP5"/>
  <c r="AP4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N70"/>
  <c r="AN69"/>
  <c r="AN68"/>
  <c r="AN67"/>
  <c r="AN66"/>
  <c r="AN65"/>
  <c r="AN64"/>
  <c r="AN63"/>
  <c r="AN62"/>
  <c r="AN61"/>
  <c r="AN60"/>
  <c r="AN59"/>
  <c r="AN58"/>
  <c r="AN57"/>
  <c r="AN56"/>
  <c r="AN55"/>
  <c r="AN54"/>
  <c r="AN53"/>
  <c r="AN52"/>
  <c r="AN51"/>
  <c r="AN50"/>
  <c r="AN49"/>
  <c r="AN48"/>
  <c r="AN47"/>
  <c r="AN46"/>
  <c r="AN45"/>
  <c r="AN44"/>
  <c r="AN43"/>
  <c r="AN42"/>
  <c r="AN41"/>
  <c r="AN40"/>
  <c r="AN39"/>
  <c r="AN38"/>
  <c r="AN37"/>
  <c r="AN36"/>
  <c r="AN35"/>
  <c r="AN34"/>
  <c r="AN33"/>
  <c r="AN32"/>
  <c r="AN31"/>
  <c r="AN30"/>
  <c r="AN29"/>
  <c r="AN28"/>
  <c r="AN27"/>
  <c r="AN26"/>
  <c r="AN25"/>
  <c r="AN24"/>
  <c r="AN23"/>
  <c r="AN22"/>
  <c r="AN21"/>
  <c r="AN20"/>
  <c r="AN19"/>
  <c r="AN18"/>
  <c r="AN17"/>
  <c r="AN16"/>
  <c r="AN15"/>
  <c r="AN14"/>
  <c r="AN13"/>
  <c r="AN12"/>
  <c r="AN11"/>
  <c r="AN10"/>
  <c r="AN9"/>
  <c r="AN8"/>
  <c r="AN7"/>
  <c r="AN6"/>
  <c r="AN5"/>
  <c r="AN4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57"/>
  <c r="AM56"/>
  <c r="AM55"/>
  <c r="AM54"/>
  <c r="AM53"/>
  <c r="AM52"/>
  <c r="AM51"/>
  <c r="AM50"/>
  <c r="AM49"/>
  <c r="AM48"/>
  <c r="AM47"/>
  <c r="AM46"/>
  <c r="AM45"/>
  <c r="AM44"/>
  <c r="AM43"/>
  <c r="AM42"/>
  <c r="AM41"/>
  <c r="AM40"/>
  <c r="AM39"/>
  <c r="AM38"/>
  <c r="AM37"/>
  <c r="AM36"/>
  <c r="AM35"/>
  <c r="AM34"/>
  <c r="AM33"/>
  <c r="AM32"/>
  <c r="AM31"/>
  <c r="AM30"/>
  <c r="AM29"/>
  <c r="AM28"/>
  <c r="AM27"/>
  <c r="AM26"/>
  <c r="AM25"/>
  <c r="AM24"/>
  <c r="AM23"/>
  <c r="AM22"/>
  <c r="AM21"/>
  <c r="AM20"/>
  <c r="AM19"/>
  <c r="AM18"/>
  <c r="AM17"/>
  <c r="AM16"/>
  <c r="AM15"/>
  <c r="AM14"/>
  <c r="AM13"/>
  <c r="AM12"/>
  <c r="AM11"/>
  <c r="AM10"/>
  <c r="AM9"/>
  <c r="AM8"/>
  <c r="AM7"/>
  <c r="AM6"/>
  <c r="AM5"/>
  <c r="AM4"/>
  <c r="C75" l="1"/>
  <c r="C76" s="1"/>
  <c r="C77" s="1"/>
  <c r="C66"/>
  <c r="C67" s="1"/>
  <c r="C56"/>
  <c r="C57" s="1"/>
  <c r="C45"/>
  <c r="C46" s="1"/>
  <c r="C40"/>
  <c r="K40" s="1"/>
  <c r="AF40" s="1"/>
  <c r="AH40" s="1"/>
  <c r="C39"/>
  <c r="K39" s="1"/>
  <c r="AF39" s="1"/>
  <c r="AH39" s="1"/>
  <c r="C30"/>
  <c r="C31" s="1"/>
  <c r="C21"/>
  <c r="C22" s="1"/>
  <c r="C13"/>
  <c r="C14" s="1"/>
  <c r="C5"/>
  <c r="C6" s="1"/>
  <c r="AI88"/>
  <c r="K88"/>
  <c r="AF88" s="1"/>
  <c r="AH88" s="1"/>
  <c r="I88"/>
  <c r="AC88" s="1"/>
  <c r="AE88" s="1"/>
  <c r="G88"/>
  <c r="Z88" s="1"/>
  <c r="AB88" s="1"/>
  <c r="E88"/>
  <c r="W88" s="1"/>
  <c r="Y88" s="1"/>
  <c r="Z87"/>
  <c r="M87"/>
  <c r="AI87" s="1"/>
  <c r="AK87" s="1"/>
  <c r="K87"/>
  <c r="AF87" s="1"/>
  <c r="AH87" s="1"/>
  <c r="I87"/>
  <c r="AC87" s="1"/>
  <c r="AE87" s="1"/>
  <c r="E87"/>
  <c r="W87" s="1"/>
  <c r="Y87" s="1"/>
  <c r="M86"/>
  <c r="AI86" s="1"/>
  <c r="AK86" s="1"/>
  <c r="K86"/>
  <c r="AF86" s="1"/>
  <c r="AH86" s="1"/>
  <c r="I86"/>
  <c r="AC86" s="1"/>
  <c r="AE86" s="1"/>
  <c r="G86"/>
  <c r="Z86" s="1"/>
  <c r="AB86" s="1"/>
  <c r="E86"/>
  <c r="W86" s="1"/>
  <c r="Y86" s="1"/>
  <c r="Z82"/>
  <c r="Q65"/>
  <c r="AF65" s="1"/>
  <c r="AH65" s="1"/>
  <c r="M65"/>
  <c r="AC65" s="1"/>
  <c r="AE65" s="1"/>
  <c r="I65"/>
  <c r="Z65" s="1"/>
  <c r="AB65" s="1"/>
  <c r="E65"/>
  <c r="W65" s="1"/>
  <c r="Y65" s="1"/>
  <c r="Q56"/>
  <c r="AF56" s="1"/>
  <c r="AH56" s="1"/>
  <c r="M56"/>
  <c r="AC56" s="1"/>
  <c r="AE56" s="1"/>
  <c r="I56"/>
  <c r="Z56" s="1"/>
  <c r="AB56" s="1"/>
  <c r="E56"/>
  <c r="W56" s="1"/>
  <c r="Y56" s="1"/>
  <c r="Q55"/>
  <c r="AF55" s="1"/>
  <c r="AH55" s="1"/>
  <c r="M55"/>
  <c r="AC55" s="1"/>
  <c r="AE55" s="1"/>
  <c r="I55"/>
  <c r="Z55" s="1"/>
  <c r="AB55" s="1"/>
  <c r="E55"/>
  <c r="W55" s="1"/>
  <c r="Y55" s="1"/>
  <c r="M45"/>
  <c r="AC45" s="1"/>
  <c r="AE45" s="1"/>
  <c r="Q44"/>
  <c r="AF44" s="1"/>
  <c r="AH44" s="1"/>
  <c r="M44"/>
  <c r="AC44" s="1"/>
  <c r="AE44" s="1"/>
  <c r="I44"/>
  <c r="Z44" s="1"/>
  <c r="AB44" s="1"/>
  <c r="E44"/>
  <c r="W44" s="1"/>
  <c r="Y44" s="1"/>
  <c r="I39"/>
  <c r="AC39" s="1"/>
  <c r="AE39" s="1"/>
  <c r="G39"/>
  <c r="Z39" s="1"/>
  <c r="AB39" s="1"/>
  <c r="M38"/>
  <c r="AI38" s="1"/>
  <c r="AK38" s="1"/>
  <c r="K38"/>
  <c r="AF38" s="1"/>
  <c r="AH38" s="1"/>
  <c r="I38"/>
  <c r="AC38" s="1"/>
  <c r="AE38" s="1"/>
  <c r="G38"/>
  <c r="Z38" s="1"/>
  <c r="AB38" s="1"/>
  <c r="E38"/>
  <c r="W38" s="1"/>
  <c r="Y38" s="1"/>
  <c r="W35"/>
  <c r="Z33"/>
  <c r="W33"/>
  <c r="W32"/>
  <c r="Q30"/>
  <c r="AF30" s="1"/>
  <c r="AH30" s="1"/>
  <c r="M30"/>
  <c r="AC30" s="1"/>
  <c r="AE30" s="1"/>
  <c r="I30"/>
  <c r="Z30" s="1"/>
  <c r="AB30" s="1"/>
  <c r="E30"/>
  <c r="W30" s="1"/>
  <c r="Y30" s="1"/>
  <c r="Q29"/>
  <c r="AF29" s="1"/>
  <c r="AH29" s="1"/>
  <c r="M29"/>
  <c r="AC29" s="1"/>
  <c r="AE29" s="1"/>
  <c r="I29"/>
  <c r="Z29" s="1"/>
  <c r="AB29" s="1"/>
  <c r="E29"/>
  <c r="W29" s="1"/>
  <c r="Y29" s="1"/>
  <c r="Z27"/>
  <c r="W27"/>
  <c r="W25"/>
  <c r="Z24"/>
  <c r="W24"/>
  <c r="AF23"/>
  <c r="E21"/>
  <c r="W21" s="1"/>
  <c r="Y21" s="1"/>
  <c r="Q20"/>
  <c r="AF20" s="1"/>
  <c r="AH20" s="1"/>
  <c r="M20"/>
  <c r="AC20" s="1"/>
  <c r="AE20" s="1"/>
  <c r="I20"/>
  <c r="Z20" s="1"/>
  <c r="AB20" s="1"/>
  <c r="E20"/>
  <c r="W20" s="1"/>
  <c r="Y20" s="1"/>
  <c r="Z18"/>
  <c r="W18"/>
  <c r="Z17"/>
  <c r="W17"/>
  <c r="Z16"/>
  <c r="W16"/>
  <c r="Z15"/>
  <c r="W15"/>
  <c r="Q13"/>
  <c r="AF13" s="1"/>
  <c r="AH13" s="1"/>
  <c r="Q12"/>
  <c r="AF12" s="1"/>
  <c r="AH12" s="1"/>
  <c r="M12"/>
  <c r="AC12" s="1"/>
  <c r="AE12" s="1"/>
  <c r="I12"/>
  <c r="Z12" s="1"/>
  <c r="AB12" s="1"/>
  <c r="E12"/>
  <c r="W12" s="1"/>
  <c r="Y12" s="1"/>
  <c r="Z10"/>
  <c r="W10"/>
  <c r="Z9"/>
  <c r="W9"/>
  <c r="Z8"/>
  <c r="W8"/>
  <c r="Z7"/>
  <c r="W7"/>
  <c r="E5"/>
  <c r="W5" s="1"/>
  <c r="Y5" s="1"/>
  <c r="Q4"/>
  <c r="AF4" s="1"/>
  <c r="AH4" s="1"/>
  <c r="M4"/>
  <c r="AC4" s="1"/>
  <c r="AE4" s="1"/>
  <c r="I4"/>
  <c r="Z4" s="1"/>
  <c r="AB4" s="1"/>
  <c r="E4"/>
  <c r="W4" s="1"/>
  <c r="Y4" s="1"/>
  <c r="D75" i="1"/>
  <c r="D76" s="1"/>
  <c r="D77" s="1"/>
  <c r="D78" s="1"/>
  <c r="D79" s="1"/>
  <c r="D80" s="1"/>
  <c r="D81" s="1"/>
  <c r="D82" s="1"/>
  <c r="D66"/>
  <c r="D67" s="1"/>
  <c r="D68" s="1"/>
  <c r="D69" s="1"/>
  <c r="D70" s="1"/>
  <c r="D71" s="1"/>
  <c r="D72" s="1"/>
  <c r="D73" s="1"/>
  <c r="D56"/>
  <c r="D57" s="1"/>
  <c r="D58" s="1"/>
  <c r="D59" s="1"/>
  <c r="D60" s="1"/>
  <c r="D61" s="1"/>
  <c r="D62" s="1"/>
  <c r="D63" s="1"/>
  <c r="D45"/>
  <c r="D46" s="1"/>
  <c r="D47" s="1"/>
  <c r="D48" s="1"/>
  <c r="D49" s="1"/>
  <c r="D50" s="1"/>
  <c r="D51" s="1"/>
  <c r="D52" s="1"/>
  <c r="D53" s="1"/>
  <c r="D40"/>
  <c r="D39"/>
  <c r="D30"/>
  <c r="D31" s="1"/>
  <c r="D32" s="1"/>
  <c r="D33" s="1"/>
  <c r="D34" s="1"/>
  <c r="D35" s="1"/>
  <c r="D21"/>
  <c r="D22" s="1"/>
  <c r="D23" s="1"/>
  <c r="D24" s="1"/>
  <c r="D25" s="1"/>
  <c r="D26" s="1"/>
  <c r="D27" s="1"/>
  <c r="D13"/>
  <c r="D14" s="1"/>
  <c r="D15" s="1"/>
  <c r="D16" s="1"/>
  <c r="D17" s="1"/>
  <c r="D18" s="1"/>
  <c r="D6"/>
  <c r="D7" s="1"/>
  <c r="D8" s="1"/>
  <c r="D9" s="1"/>
  <c r="D10" s="1"/>
  <c r="D5"/>
  <c r="AM87"/>
  <c r="AM86"/>
  <c r="AJ88"/>
  <c r="AJ87"/>
  <c r="AJ86"/>
  <c r="AM82"/>
  <c r="AM81"/>
  <c r="AM80"/>
  <c r="AM79"/>
  <c r="AM78"/>
  <c r="AM77"/>
  <c r="AJ82"/>
  <c r="AJ81"/>
  <c r="AJ80"/>
  <c r="AJ79"/>
  <c r="AJ78"/>
  <c r="AJ77"/>
  <c r="AJ73"/>
  <c r="AJ72"/>
  <c r="AJ71"/>
  <c r="AJ70"/>
  <c r="AJ69"/>
  <c r="AJ68"/>
  <c r="AJ67"/>
  <c r="AJ66"/>
  <c r="AJ65"/>
  <c r="AJ63"/>
  <c r="AJ62"/>
  <c r="AJ61"/>
  <c r="AJ60"/>
  <c r="AJ59"/>
  <c r="AJ58"/>
  <c r="AJ57"/>
  <c r="AJ56"/>
  <c r="AJ53"/>
  <c r="AJ52"/>
  <c r="AJ51"/>
  <c r="AJ50"/>
  <c r="AJ49"/>
  <c r="AJ48"/>
  <c r="AJ47"/>
  <c r="AJ46"/>
  <c r="AJ45"/>
  <c r="AM38"/>
  <c r="AJ40"/>
  <c r="AJ39"/>
  <c r="AJ38"/>
  <c r="AJ27"/>
  <c r="AG88"/>
  <c r="AG87"/>
  <c r="AG86"/>
  <c r="AG82"/>
  <c r="AG81"/>
  <c r="AG80"/>
  <c r="AG79"/>
  <c r="AG78"/>
  <c r="AG77"/>
  <c r="AG73"/>
  <c r="AG72"/>
  <c r="AG71"/>
  <c r="AG70"/>
  <c r="AG69"/>
  <c r="AG68"/>
  <c r="AG67"/>
  <c r="AG66"/>
  <c r="AG65"/>
  <c r="AG63"/>
  <c r="AG62"/>
  <c r="AG61"/>
  <c r="AG60"/>
  <c r="AG59"/>
  <c r="AG58"/>
  <c r="AG57"/>
  <c r="AG56"/>
  <c r="AG55"/>
  <c r="AG53"/>
  <c r="AG52"/>
  <c r="AG51"/>
  <c r="AG50"/>
  <c r="AG49"/>
  <c r="AG48"/>
  <c r="AG47"/>
  <c r="AG46"/>
  <c r="AG45"/>
  <c r="AG40"/>
  <c r="AG39"/>
  <c r="AG38"/>
  <c r="AG27"/>
  <c r="AG20"/>
  <c r="AD40"/>
  <c r="AD39"/>
  <c r="AD38"/>
  <c r="AD53"/>
  <c r="AD52"/>
  <c r="AD51"/>
  <c r="AD50"/>
  <c r="AD49"/>
  <c r="AD48"/>
  <c r="AD47"/>
  <c r="AD46"/>
  <c r="AD45"/>
  <c r="AD63"/>
  <c r="AD62"/>
  <c r="AD61"/>
  <c r="AD60"/>
  <c r="AD59"/>
  <c r="AD58"/>
  <c r="AD57"/>
  <c r="AD56"/>
  <c r="AD73"/>
  <c r="AD72"/>
  <c r="AD71"/>
  <c r="AD70"/>
  <c r="AD69"/>
  <c r="AD68"/>
  <c r="AD67"/>
  <c r="AD66"/>
  <c r="AD65"/>
  <c r="AD81"/>
  <c r="AD80"/>
  <c r="AD79"/>
  <c r="AD78"/>
  <c r="AD77"/>
  <c r="AD88"/>
  <c r="AD86"/>
  <c r="AA88"/>
  <c r="AA87"/>
  <c r="AA86"/>
  <c r="AA82"/>
  <c r="AA81"/>
  <c r="AA80"/>
  <c r="AA79"/>
  <c r="AA78"/>
  <c r="AA77"/>
  <c r="AA73"/>
  <c r="AA72"/>
  <c r="AA71"/>
  <c r="AA70"/>
  <c r="AA69"/>
  <c r="AA68"/>
  <c r="AA67"/>
  <c r="AA66"/>
  <c r="AA65"/>
  <c r="AA63"/>
  <c r="AA62"/>
  <c r="AA61"/>
  <c r="AA60"/>
  <c r="AA59"/>
  <c r="AA58"/>
  <c r="AA57"/>
  <c r="AA56"/>
  <c r="AA53"/>
  <c r="AA52"/>
  <c r="AA51"/>
  <c r="AA50"/>
  <c r="AA49"/>
  <c r="AA48"/>
  <c r="AA47"/>
  <c r="AA46"/>
  <c r="AA45"/>
  <c r="AA40"/>
  <c r="AA39"/>
  <c r="AA38"/>
  <c r="AK88"/>
  <c r="AB87"/>
  <c r="AB82"/>
  <c r="Y35"/>
  <c r="AB33"/>
  <c r="Y33"/>
  <c r="Y32"/>
  <c r="AB27"/>
  <c r="Y27"/>
  <c r="Y25"/>
  <c r="AB24"/>
  <c r="Y24"/>
  <c r="AH23"/>
  <c r="AB18"/>
  <c r="Y18"/>
  <c r="AB17"/>
  <c r="Y17"/>
  <c r="AB16"/>
  <c r="Y16"/>
  <c r="AB15"/>
  <c r="Y15"/>
  <c r="AB10"/>
  <c r="Y10"/>
  <c r="AB9"/>
  <c r="Y9"/>
  <c r="AB8"/>
  <c r="Y8"/>
  <c r="AB7"/>
  <c r="Y7"/>
  <c r="N87"/>
  <c r="AK87" s="1"/>
  <c r="N86"/>
  <c r="AK86" s="1"/>
  <c r="L88"/>
  <c r="AH88" s="1"/>
  <c r="L87"/>
  <c r="AH87" s="1"/>
  <c r="L86"/>
  <c r="AH86" s="1"/>
  <c r="J88"/>
  <c r="AE88" s="1"/>
  <c r="J87"/>
  <c r="AE87" s="1"/>
  <c r="J86"/>
  <c r="AE86" s="1"/>
  <c r="H88"/>
  <c r="AB88" s="1"/>
  <c r="H86"/>
  <c r="AB86" s="1"/>
  <c r="F88"/>
  <c r="Y88" s="1"/>
  <c r="F87"/>
  <c r="Y87" s="1"/>
  <c r="F86"/>
  <c r="Y86" s="1"/>
  <c r="N82"/>
  <c r="AK82" s="1"/>
  <c r="N81"/>
  <c r="AK81" s="1"/>
  <c r="N80"/>
  <c r="AK80" s="1"/>
  <c r="N79"/>
  <c r="AK79" s="1"/>
  <c r="N78"/>
  <c r="AK78" s="1"/>
  <c r="N77"/>
  <c r="AK77" s="1"/>
  <c r="L82"/>
  <c r="AH82" s="1"/>
  <c r="L81"/>
  <c r="AH81" s="1"/>
  <c r="L80"/>
  <c r="AH80" s="1"/>
  <c r="L79"/>
  <c r="AH79" s="1"/>
  <c r="L78"/>
  <c r="AH78" s="1"/>
  <c r="L77"/>
  <c r="AH77" s="1"/>
  <c r="J82"/>
  <c r="AE82" s="1"/>
  <c r="J81"/>
  <c r="AE81" s="1"/>
  <c r="J80"/>
  <c r="AE80" s="1"/>
  <c r="J79"/>
  <c r="AE79" s="1"/>
  <c r="J78"/>
  <c r="AE78" s="1"/>
  <c r="J77"/>
  <c r="AE77" s="1"/>
  <c r="H81"/>
  <c r="AB81" s="1"/>
  <c r="H80"/>
  <c r="AB80" s="1"/>
  <c r="H79"/>
  <c r="AB79" s="1"/>
  <c r="H78"/>
  <c r="AB78" s="1"/>
  <c r="H77"/>
  <c r="AB77" s="1"/>
  <c r="F82"/>
  <c r="Y82" s="1"/>
  <c r="F81"/>
  <c r="Y81" s="1"/>
  <c r="F80"/>
  <c r="Y80" s="1"/>
  <c r="F79"/>
  <c r="Y79" s="1"/>
  <c r="F78"/>
  <c r="Y78" s="1"/>
  <c r="F77"/>
  <c r="Y77" s="1"/>
  <c r="T73"/>
  <c r="AH73" s="1"/>
  <c r="T72"/>
  <c r="AH72" s="1"/>
  <c r="T71"/>
  <c r="AH71" s="1"/>
  <c r="T70"/>
  <c r="AH70" s="1"/>
  <c r="T69"/>
  <c r="AH69" s="1"/>
  <c r="T68"/>
  <c r="AH68" s="1"/>
  <c r="T67"/>
  <c r="AH67" s="1"/>
  <c r="R66"/>
  <c r="AH66" s="1"/>
  <c r="R65"/>
  <c r="AH65" s="1"/>
  <c r="P73"/>
  <c r="AE73" s="1"/>
  <c r="P72"/>
  <c r="AE72" s="1"/>
  <c r="P71"/>
  <c r="AE71" s="1"/>
  <c r="P70"/>
  <c r="AE70" s="1"/>
  <c r="P69"/>
  <c r="AE69" s="1"/>
  <c r="P68"/>
  <c r="AE68" s="1"/>
  <c r="P67"/>
  <c r="AE67" s="1"/>
  <c r="N66"/>
  <c r="AE66" s="1"/>
  <c r="N65"/>
  <c r="AE65" s="1"/>
  <c r="J66"/>
  <c r="AB66" s="1"/>
  <c r="J65"/>
  <c r="AB65" s="1"/>
  <c r="L73"/>
  <c r="AB73" s="1"/>
  <c r="L72"/>
  <c r="AB72" s="1"/>
  <c r="L71"/>
  <c r="AB71" s="1"/>
  <c r="L70"/>
  <c r="AB70" s="1"/>
  <c r="L69"/>
  <c r="AB69" s="1"/>
  <c r="L68"/>
  <c r="AB68" s="1"/>
  <c r="L67"/>
  <c r="AB67" s="1"/>
  <c r="H73"/>
  <c r="Y73" s="1"/>
  <c r="H72"/>
  <c r="Y72" s="1"/>
  <c r="H70"/>
  <c r="Y70" s="1"/>
  <c r="H69"/>
  <c r="Y69" s="1"/>
  <c r="H68"/>
  <c r="Y68" s="1"/>
  <c r="F71"/>
  <c r="Y71" s="1"/>
  <c r="F67"/>
  <c r="Y67" s="1"/>
  <c r="F66"/>
  <c r="Y66" s="1"/>
  <c r="F65"/>
  <c r="Y65" s="1"/>
  <c r="T53"/>
  <c r="AH53" s="1"/>
  <c r="T52"/>
  <c r="AH52" s="1"/>
  <c r="T51"/>
  <c r="AH51" s="1"/>
  <c r="T50"/>
  <c r="AH50" s="1"/>
  <c r="T49"/>
  <c r="AH49" s="1"/>
  <c r="T48"/>
  <c r="AH48" s="1"/>
  <c r="T47"/>
  <c r="AH47" s="1"/>
  <c r="T46"/>
  <c r="AH46" s="1"/>
  <c r="R45"/>
  <c r="AH45" s="1"/>
  <c r="R44"/>
  <c r="AH44" s="1"/>
  <c r="AJ44" s="1"/>
  <c r="P53"/>
  <c r="AE53" s="1"/>
  <c r="P52"/>
  <c r="AE52" s="1"/>
  <c r="P51"/>
  <c r="AE51" s="1"/>
  <c r="P50"/>
  <c r="AE50" s="1"/>
  <c r="P49"/>
  <c r="AE49" s="1"/>
  <c r="P48"/>
  <c r="AE48" s="1"/>
  <c r="P47"/>
  <c r="AE47" s="1"/>
  <c r="P46"/>
  <c r="AE46" s="1"/>
  <c r="N45"/>
  <c r="AE45" s="1"/>
  <c r="N44"/>
  <c r="AE44" s="1"/>
  <c r="AG44" s="1"/>
  <c r="L53"/>
  <c r="AB53" s="1"/>
  <c r="L52"/>
  <c r="AB52" s="1"/>
  <c r="L51"/>
  <c r="AB51" s="1"/>
  <c r="L50"/>
  <c r="AB50" s="1"/>
  <c r="L49"/>
  <c r="AB49" s="1"/>
  <c r="L48"/>
  <c r="AB48" s="1"/>
  <c r="L47"/>
  <c r="AB47" s="1"/>
  <c r="L46"/>
  <c r="AB46" s="1"/>
  <c r="J45"/>
  <c r="AB45" s="1"/>
  <c r="J44"/>
  <c r="AB44" s="1"/>
  <c r="AD44" s="1"/>
  <c r="H53"/>
  <c r="Y53" s="1"/>
  <c r="H51"/>
  <c r="Y51" s="1"/>
  <c r="H50"/>
  <c r="Y50" s="1"/>
  <c r="H49"/>
  <c r="Y49" s="1"/>
  <c r="H48"/>
  <c r="Y48" s="1"/>
  <c r="H47"/>
  <c r="Y47" s="1"/>
  <c r="F52"/>
  <c r="Y52" s="1"/>
  <c r="F46"/>
  <c r="Y46" s="1"/>
  <c r="F45"/>
  <c r="Y45" s="1"/>
  <c r="F44"/>
  <c r="Y44" s="1"/>
  <c r="AA44" s="1"/>
  <c r="T63"/>
  <c r="AH63" s="1"/>
  <c r="T62"/>
  <c r="AH62" s="1"/>
  <c r="T61"/>
  <c r="AH61" s="1"/>
  <c r="T60"/>
  <c r="AH60" s="1"/>
  <c r="T59"/>
  <c r="AH59" s="1"/>
  <c r="T58"/>
  <c r="AH58" s="1"/>
  <c r="T57"/>
  <c r="AH57" s="1"/>
  <c r="R56"/>
  <c r="AH56" s="1"/>
  <c r="R55"/>
  <c r="AH55" s="1"/>
  <c r="AJ55" s="1"/>
  <c r="P63"/>
  <c r="AE63" s="1"/>
  <c r="P62"/>
  <c r="AE62" s="1"/>
  <c r="P61"/>
  <c r="AE61" s="1"/>
  <c r="P60"/>
  <c r="AE60" s="1"/>
  <c r="P59"/>
  <c r="AE59" s="1"/>
  <c r="P58"/>
  <c r="AE58" s="1"/>
  <c r="P57"/>
  <c r="AE57" s="1"/>
  <c r="N56"/>
  <c r="AE56" s="1"/>
  <c r="N55"/>
  <c r="AE55" s="1"/>
  <c r="L63"/>
  <c r="AB63" s="1"/>
  <c r="L62"/>
  <c r="AB62" s="1"/>
  <c r="L61"/>
  <c r="AB61" s="1"/>
  <c r="L60"/>
  <c r="AB60" s="1"/>
  <c r="L59"/>
  <c r="AB59" s="1"/>
  <c r="L58"/>
  <c r="AB58" s="1"/>
  <c r="L57"/>
  <c r="AB57" s="1"/>
  <c r="J56"/>
  <c r="AB56" s="1"/>
  <c r="J55"/>
  <c r="AB55" s="1"/>
  <c r="AD55" s="1"/>
  <c r="H63"/>
  <c r="Y63" s="1"/>
  <c r="H61"/>
  <c r="Y61" s="1"/>
  <c r="H60"/>
  <c r="Y60" s="1"/>
  <c r="H59"/>
  <c r="Y59" s="1"/>
  <c r="H58"/>
  <c r="Y58" s="1"/>
  <c r="F62"/>
  <c r="Y62" s="1"/>
  <c r="F57"/>
  <c r="Y57" s="1"/>
  <c r="F56"/>
  <c r="Y56" s="1"/>
  <c r="F55"/>
  <c r="Y55" s="1"/>
  <c r="AA55" s="1"/>
  <c r="L40"/>
  <c r="AH40" s="1"/>
  <c r="L39"/>
  <c r="AH39" s="1"/>
  <c r="J40"/>
  <c r="AE40" s="1"/>
  <c r="J39"/>
  <c r="AE39" s="1"/>
  <c r="H40"/>
  <c r="AB40" s="1"/>
  <c r="H39"/>
  <c r="AB39" s="1"/>
  <c r="F40"/>
  <c r="Y40" s="1"/>
  <c r="F39"/>
  <c r="Y39" s="1"/>
  <c r="N38"/>
  <c r="AK38" s="1"/>
  <c r="L38"/>
  <c r="AH38" s="1"/>
  <c r="J38"/>
  <c r="AE38" s="1"/>
  <c r="H38"/>
  <c r="AB38" s="1"/>
  <c r="F38"/>
  <c r="Y38" s="1"/>
  <c r="T35"/>
  <c r="AH35" s="1"/>
  <c r="AJ35" s="1"/>
  <c r="T34"/>
  <c r="AH34" s="1"/>
  <c r="AJ34" s="1"/>
  <c r="T33"/>
  <c r="AH33" s="1"/>
  <c r="AJ33" s="1"/>
  <c r="T32"/>
  <c r="AH32" s="1"/>
  <c r="AJ32" s="1"/>
  <c r="T31"/>
  <c r="AH31" s="1"/>
  <c r="AJ31" s="1"/>
  <c r="R30"/>
  <c r="AH30" s="1"/>
  <c r="AJ30" s="1"/>
  <c r="R29"/>
  <c r="AH29" s="1"/>
  <c r="AJ29" s="1"/>
  <c r="P35"/>
  <c r="AE35" s="1"/>
  <c r="AG35" s="1"/>
  <c r="P34"/>
  <c r="AE34" s="1"/>
  <c r="AG34" s="1"/>
  <c r="P33"/>
  <c r="AE33" s="1"/>
  <c r="AG33" s="1"/>
  <c r="P32"/>
  <c r="AE32" s="1"/>
  <c r="AG32" s="1"/>
  <c r="P31"/>
  <c r="AE31" s="1"/>
  <c r="AG31" s="1"/>
  <c r="N30"/>
  <c r="AE30" s="1"/>
  <c r="AG30" s="1"/>
  <c r="N29"/>
  <c r="AE29" s="1"/>
  <c r="AG29" s="1"/>
  <c r="J35"/>
  <c r="AB35" s="1"/>
  <c r="AD35" s="1"/>
  <c r="J34"/>
  <c r="AB34" s="1"/>
  <c r="AD34" s="1"/>
  <c r="J32"/>
  <c r="AB32" s="1"/>
  <c r="AD32" s="1"/>
  <c r="J31"/>
  <c r="AB31" s="1"/>
  <c r="AD31" s="1"/>
  <c r="J30"/>
  <c r="AB30" s="1"/>
  <c r="AD30" s="1"/>
  <c r="J29"/>
  <c r="AB29" s="1"/>
  <c r="AD29" s="1"/>
  <c r="F34"/>
  <c r="Y34" s="1"/>
  <c r="AA34" s="1"/>
  <c r="F31"/>
  <c r="Y31" s="1"/>
  <c r="AA31" s="1"/>
  <c r="F30"/>
  <c r="Y30" s="1"/>
  <c r="AA30" s="1"/>
  <c r="F29"/>
  <c r="Y29" s="1"/>
  <c r="AA29" s="1"/>
  <c r="P27"/>
  <c r="AE27" s="1"/>
  <c r="T27"/>
  <c r="AH27" s="1"/>
  <c r="R20"/>
  <c r="AH20" s="1"/>
  <c r="AJ20" s="1"/>
  <c r="N20"/>
  <c r="AE20" s="1"/>
  <c r="J20"/>
  <c r="AB20" s="1"/>
  <c r="AD20" s="1"/>
  <c r="F20"/>
  <c r="Y20" s="1"/>
  <c r="AA20" s="1"/>
  <c r="R12"/>
  <c r="AH12" s="1"/>
  <c r="AJ12" s="1"/>
  <c r="N12"/>
  <c r="AE12" s="1"/>
  <c r="AG12" s="1"/>
  <c r="J12"/>
  <c r="AB12" s="1"/>
  <c r="AD12" s="1"/>
  <c r="F12"/>
  <c r="Y12" s="1"/>
  <c r="AA12" s="1"/>
  <c r="C13"/>
  <c r="C14" s="1"/>
  <c r="P14" s="1"/>
  <c r="AE14" s="1"/>
  <c r="AG14" s="1"/>
  <c r="F4"/>
  <c r="Y4" s="1"/>
  <c r="AA4" s="1"/>
  <c r="R4"/>
  <c r="AH4" s="1"/>
  <c r="AJ4" s="1"/>
  <c r="N4"/>
  <c r="AE4" s="1"/>
  <c r="AG4" s="1"/>
  <c r="J4"/>
  <c r="AB4" s="1"/>
  <c r="AD4" s="1"/>
  <c r="C21"/>
  <c r="C22" s="1"/>
  <c r="C23" s="1"/>
  <c r="C24" s="1"/>
  <c r="C25" s="1"/>
  <c r="C26" s="1"/>
  <c r="H26" s="1"/>
  <c r="Y26" s="1"/>
  <c r="AA26" s="1"/>
  <c r="C5"/>
  <c r="F5" s="1"/>
  <c r="Y5" s="1"/>
  <c r="AA5" s="1"/>
  <c r="C32" i="2" l="1"/>
  <c r="O31"/>
  <c r="AC31" s="1"/>
  <c r="AE31" s="1"/>
  <c r="E31"/>
  <c r="W31" s="1"/>
  <c r="Y31" s="1"/>
  <c r="E13"/>
  <c r="W13" s="1"/>
  <c r="Y13" s="1"/>
  <c r="E39"/>
  <c r="W39" s="1"/>
  <c r="Y39" s="1"/>
  <c r="E40"/>
  <c r="W40" s="1"/>
  <c r="Y40" s="1"/>
  <c r="I40"/>
  <c r="AC40" s="1"/>
  <c r="AE40" s="1"/>
  <c r="I13"/>
  <c r="Z13" s="1"/>
  <c r="AB13" s="1"/>
  <c r="I66"/>
  <c r="Z66" s="1"/>
  <c r="AB66" s="1"/>
  <c r="C47"/>
  <c r="S47" s="1"/>
  <c r="AF47" s="1"/>
  <c r="AH47" s="1"/>
  <c r="E46"/>
  <c r="W46" s="1"/>
  <c r="Y46" s="1"/>
  <c r="O46"/>
  <c r="AC46" s="1"/>
  <c r="AE46" s="1"/>
  <c r="I45"/>
  <c r="Z45" s="1"/>
  <c r="AB45" s="1"/>
  <c r="E45"/>
  <c r="W45" s="1"/>
  <c r="Y45" s="1"/>
  <c r="Q45"/>
  <c r="AF45" s="1"/>
  <c r="AH45" s="1"/>
  <c r="Q5"/>
  <c r="AF5" s="1"/>
  <c r="AH5" s="1"/>
  <c r="I21"/>
  <c r="Z21" s="1"/>
  <c r="AB21" s="1"/>
  <c r="S31"/>
  <c r="AF31" s="1"/>
  <c r="AH31" s="1"/>
  <c r="G40"/>
  <c r="Z40" s="1"/>
  <c r="AB40" s="1"/>
  <c r="K46"/>
  <c r="Z46" s="1"/>
  <c r="AB46" s="1"/>
  <c r="Q66"/>
  <c r="AF66" s="1"/>
  <c r="AH66" s="1"/>
  <c r="I5"/>
  <c r="Z5" s="1"/>
  <c r="AB5" s="1"/>
  <c r="Q21"/>
  <c r="AF21" s="1"/>
  <c r="AH21" s="1"/>
  <c r="I31"/>
  <c r="Z31" s="1"/>
  <c r="AB31" s="1"/>
  <c r="S46"/>
  <c r="AF46" s="1"/>
  <c r="AH46" s="1"/>
  <c r="O6"/>
  <c r="AC6" s="1"/>
  <c r="AE6" s="1"/>
  <c r="C7"/>
  <c r="C8" s="1"/>
  <c r="C9" s="1"/>
  <c r="C10" s="1"/>
  <c r="S32"/>
  <c r="AF32" s="1"/>
  <c r="AH32" s="1"/>
  <c r="C33"/>
  <c r="I32"/>
  <c r="Z32" s="1"/>
  <c r="AB32" s="1"/>
  <c r="O32"/>
  <c r="AC32" s="1"/>
  <c r="AE32" s="1"/>
  <c r="C48"/>
  <c r="I77"/>
  <c r="AC77" s="1"/>
  <c r="AE77" s="1"/>
  <c r="K77"/>
  <c r="AF77" s="1"/>
  <c r="AH77" s="1"/>
  <c r="M77"/>
  <c r="AI77" s="1"/>
  <c r="AK77" s="1"/>
  <c r="E77"/>
  <c r="W77" s="1"/>
  <c r="Y77" s="1"/>
  <c r="C78"/>
  <c r="G77"/>
  <c r="Z77" s="1"/>
  <c r="AB77" s="1"/>
  <c r="C23"/>
  <c r="C24" s="1"/>
  <c r="C25" s="1"/>
  <c r="C26" s="1"/>
  <c r="C27" s="1"/>
  <c r="O22"/>
  <c r="AC22" s="1"/>
  <c r="AE22" s="1"/>
  <c r="I22"/>
  <c r="Z22" s="1"/>
  <c r="AB22" s="1"/>
  <c r="K67"/>
  <c r="Z67" s="1"/>
  <c r="AB67" s="1"/>
  <c r="O67"/>
  <c r="AC67" s="1"/>
  <c r="AE67" s="1"/>
  <c r="C68"/>
  <c r="S67"/>
  <c r="AF67" s="1"/>
  <c r="AH67" s="1"/>
  <c r="E67"/>
  <c r="W67" s="1"/>
  <c r="Y67" s="1"/>
  <c r="C15"/>
  <c r="C16" s="1"/>
  <c r="C17" s="1"/>
  <c r="C18" s="1"/>
  <c r="O14"/>
  <c r="AC14" s="1"/>
  <c r="AE14" s="1"/>
  <c r="K14"/>
  <c r="Z14" s="1"/>
  <c r="AB14" s="1"/>
  <c r="E57"/>
  <c r="W57" s="1"/>
  <c r="Y57" s="1"/>
  <c r="K57"/>
  <c r="Z57" s="1"/>
  <c r="AB57" s="1"/>
  <c r="C58"/>
  <c r="O57"/>
  <c r="AC57" s="1"/>
  <c r="AE57" s="1"/>
  <c r="S57"/>
  <c r="AF57" s="1"/>
  <c r="AH57" s="1"/>
  <c r="E66"/>
  <c r="W66" s="1"/>
  <c r="Y66" s="1"/>
  <c r="M66"/>
  <c r="AC66" s="1"/>
  <c r="AE66" s="1"/>
  <c r="M5"/>
  <c r="AC5" s="1"/>
  <c r="AE5" s="1"/>
  <c r="E6"/>
  <c r="W6" s="1"/>
  <c r="Y6" s="1"/>
  <c r="M13"/>
  <c r="AC13" s="1"/>
  <c r="AE13" s="1"/>
  <c r="E14"/>
  <c r="W14" s="1"/>
  <c r="Y14" s="1"/>
  <c r="M21"/>
  <c r="AC21" s="1"/>
  <c r="AE21" s="1"/>
  <c r="E22"/>
  <c r="W22" s="1"/>
  <c r="Y22" s="1"/>
  <c r="K6"/>
  <c r="Z6" s="1"/>
  <c r="AB6" s="1"/>
  <c r="S6"/>
  <c r="AF6" s="1"/>
  <c r="AH6" s="1"/>
  <c r="S14"/>
  <c r="AF14" s="1"/>
  <c r="AH14" s="1"/>
  <c r="S22"/>
  <c r="AF22" s="1"/>
  <c r="AH22" s="1"/>
  <c r="C15" i="1"/>
  <c r="C16" s="1"/>
  <c r="C17" s="1"/>
  <c r="C18" s="1"/>
  <c r="P18" s="1"/>
  <c r="AE18" s="1"/>
  <c r="AG18" s="1"/>
  <c r="N5"/>
  <c r="AE5" s="1"/>
  <c r="AG5" s="1"/>
  <c r="T14"/>
  <c r="AH14" s="1"/>
  <c r="AJ14" s="1"/>
  <c r="N13"/>
  <c r="AE13" s="1"/>
  <c r="AG13" s="1"/>
  <c r="L23"/>
  <c r="AB23" s="1"/>
  <c r="AD23" s="1"/>
  <c r="P26"/>
  <c r="AE26" s="1"/>
  <c r="AG26" s="1"/>
  <c r="C6"/>
  <c r="F13"/>
  <c r="Y13" s="1"/>
  <c r="AA13" s="1"/>
  <c r="L14"/>
  <c r="AB14" s="1"/>
  <c r="AD14" s="1"/>
  <c r="F21"/>
  <c r="Y21" s="1"/>
  <c r="AA21" s="1"/>
  <c r="J22"/>
  <c r="AB22" s="1"/>
  <c r="AD22" s="1"/>
  <c r="R21"/>
  <c r="AH21" s="1"/>
  <c r="AJ21" s="1"/>
  <c r="T26"/>
  <c r="AH26" s="1"/>
  <c r="AJ26" s="1"/>
  <c r="L26"/>
  <c r="AB26" s="1"/>
  <c r="AD26" s="1"/>
  <c r="P25"/>
  <c r="AE25" s="1"/>
  <c r="AG25" s="1"/>
  <c r="N21"/>
  <c r="AE21" s="1"/>
  <c r="AG21" s="1"/>
  <c r="T24"/>
  <c r="AH24" s="1"/>
  <c r="AJ24" s="1"/>
  <c r="P23"/>
  <c r="AE23" s="1"/>
  <c r="AG23" s="1"/>
  <c r="F14"/>
  <c r="Y14" s="1"/>
  <c r="AA14" s="1"/>
  <c r="R13"/>
  <c r="AH13" s="1"/>
  <c r="AJ13" s="1"/>
  <c r="F22"/>
  <c r="Y22" s="1"/>
  <c r="AA22" s="1"/>
  <c r="T22"/>
  <c r="AH22" s="1"/>
  <c r="AJ22" s="1"/>
  <c r="P22"/>
  <c r="AE22" s="1"/>
  <c r="AG22" s="1"/>
  <c r="J5"/>
  <c r="AB5" s="1"/>
  <c r="AD5" s="1"/>
  <c r="J13"/>
  <c r="AB13" s="1"/>
  <c r="AD13" s="1"/>
  <c r="J21"/>
  <c r="AB21" s="1"/>
  <c r="AD21" s="1"/>
  <c r="T25"/>
  <c r="AH25" s="1"/>
  <c r="AJ25" s="1"/>
  <c r="L25"/>
  <c r="AB25" s="1"/>
  <c r="AD25" s="1"/>
  <c r="P24"/>
  <c r="AE24" s="1"/>
  <c r="AG24" s="1"/>
  <c r="H23"/>
  <c r="Y23" s="1"/>
  <c r="AA23" s="1"/>
  <c r="R5"/>
  <c r="AH5" s="1"/>
  <c r="AJ5" s="1"/>
  <c r="F6"/>
  <c r="Y6" s="1"/>
  <c r="AA6" s="1"/>
  <c r="G47" i="2" l="1"/>
  <c r="W47" s="1"/>
  <c r="Y47" s="1"/>
  <c r="K47"/>
  <c r="Z47" s="1"/>
  <c r="AB47" s="1"/>
  <c r="O47"/>
  <c r="AC47" s="1"/>
  <c r="AE47" s="1"/>
  <c r="C79"/>
  <c r="M78"/>
  <c r="AI78" s="1"/>
  <c r="AK78" s="1"/>
  <c r="E78"/>
  <c r="W78" s="1"/>
  <c r="Y78" s="1"/>
  <c r="G78"/>
  <c r="Z78" s="1"/>
  <c r="AB78" s="1"/>
  <c r="I78"/>
  <c r="AC78" s="1"/>
  <c r="AE78" s="1"/>
  <c r="K78"/>
  <c r="AF78" s="1"/>
  <c r="AH78" s="1"/>
  <c r="O33"/>
  <c r="AC33" s="1"/>
  <c r="AE33" s="1"/>
  <c r="C34"/>
  <c r="S33"/>
  <c r="AF33" s="1"/>
  <c r="AH33" s="1"/>
  <c r="K48"/>
  <c r="Z48" s="1"/>
  <c r="AB48" s="1"/>
  <c r="O48"/>
  <c r="AC48" s="1"/>
  <c r="AE48" s="1"/>
  <c r="S48"/>
  <c r="AF48" s="1"/>
  <c r="AH48" s="1"/>
  <c r="C49"/>
  <c r="G48"/>
  <c r="W48" s="1"/>
  <c r="Y48" s="1"/>
  <c r="O27"/>
  <c r="AC27" s="1"/>
  <c r="AE27" s="1"/>
  <c r="S27"/>
  <c r="AF27" s="1"/>
  <c r="AH27" s="1"/>
  <c r="G58"/>
  <c r="W58" s="1"/>
  <c r="Y58" s="1"/>
  <c r="K58"/>
  <c r="Z58" s="1"/>
  <c r="AB58" s="1"/>
  <c r="O58"/>
  <c r="AC58" s="1"/>
  <c r="AE58" s="1"/>
  <c r="C59"/>
  <c r="S58"/>
  <c r="AF58" s="1"/>
  <c r="AH58" s="1"/>
  <c r="K68"/>
  <c r="Z68" s="1"/>
  <c r="AB68" s="1"/>
  <c r="O68"/>
  <c r="AC68" s="1"/>
  <c r="AE68" s="1"/>
  <c r="S68"/>
  <c r="AF68" s="1"/>
  <c r="AH68" s="1"/>
  <c r="C69"/>
  <c r="G68"/>
  <c r="W68" s="1"/>
  <c r="Y68" s="1"/>
  <c r="G23"/>
  <c r="W23" s="1"/>
  <c r="Y23" s="1"/>
  <c r="K23"/>
  <c r="Z23" s="1"/>
  <c r="AB23" s="1"/>
  <c r="O23"/>
  <c r="AC23" s="1"/>
  <c r="AE23" s="1"/>
  <c r="O15"/>
  <c r="AC15" s="1"/>
  <c r="AE15" s="1"/>
  <c r="S15"/>
  <c r="AF15" s="1"/>
  <c r="AH15" s="1"/>
  <c r="O7"/>
  <c r="AC7" s="1"/>
  <c r="AE7" s="1"/>
  <c r="S7"/>
  <c r="AF7" s="1"/>
  <c r="AH7" s="1"/>
  <c r="P16" i="1"/>
  <c r="AE16" s="1"/>
  <c r="AG16" s="1"/>
  <c r="P17"/>
  <c r="AE17" s="1"/>
  <c r="AG17" s="1"/>
  <c r="P15"/>
  <c r="AE15" s="1"/>
  <c r="AG15" s="1"/>
  <c r="T17"/>
  <c r="AH17" s="1"/>
  <c r="AJ17" s="1"/>
  <c r="T15"/>
  <c r="AH15" s="1"/>
  <c r="AJ15" s="1"/>
  <c r="T18"/>
  <c r="AH18" s="1"/>
  <c r="AJ18" s="1"/>
  <c r="T16"/>
  <c r="AH16" s="1"/>
  <c r="AJ16" s="1"/>
  <c r="L6"/>
  <c r="AB6" s="1"/>
  <c r="AD6" s="1"/>
  <c r="C7"/>
  <c r="P6"/>
  <c r="AE6" s="1"/>
  <c r="AG6" s="1"/>
  <c r="T6"/>
  <c r="AH6" s="1"/>
  <c r="AJ6" s="1"/>
  <c r="C60" i="2" l="1"/>
  <c r="S59"/>
  <c r="AF59" s="1"/>
  <c r="AH59" s="1"/>
  <c r="G59"/>
  <c r="W59" s="1"/>
  <c r="Y59" s="1"/>
  <c r="K59"/>
  <c r="Z59" s="1"/>
  <c r="AB59" s="1"/>
  <c r="O59"/>
  <c r="AC59" s="1"/>
  <c r="AE59" s="1"/>
  <c r="C35"/>
  <c r="O34"/>
  <c r="AC34" s="1"/>
  <c r="AE34" s="1"/>
  <c r="S34"/>
  <c r="AF34" s="1"/>
  <c r="AH34" s="1"/>
  <c r="E34"/>
  <c r="W34" s="1"/>
  <c r="Y34" s="1"/>
  <c r="I34"/>
  <c r="Z34" s="1"/>
  <c r="AB34" s="1"/>
  <c r="C70"/>
  <c r="G69"/>
  <c r="W69" s="1"/>
  <c r="Y69" s="1"/>
  <c r="K69"/>
  <c r="Z69" s="1"/>
  <c r="AB69" s="1"/>
  <c r="O69"/>
  <c r="AC69" s="1"/>
  <c r="AE69" s="1"/>
  <c r="S69"/>
  <c r="AF69" s="1"/>
  <c r="AH69" s="1"/>
  <c r="C50"/>
  <c r="K49"/>
  <c r="Z49" s="1"/>
  <c r="AB49" s="1"/>
  <c r="O49"/>
  <c r="AC49" s="1"/>
  <c r="AE49" s="1"/>
  <c r="S49"/>
  <c r="AF49" s="1"/>
  <c r="AH49" s="1"/>
  <c r="G49"/>
  <c r="W49" s="1"/>
  <c r="Y49" s="1"/>
  <c r="I79"/>
  <c r="AC79" s="1"/>
  <c r="AE79" s="1"/>
  <c r="C80"/>
  <c r="K79"/>
  <c r="AF79" s="1"/>
  <c r="AH79" s="1"/>
  <c r="M79"/>
  <c r="AI79" s="1"/>
  <c r="AK79" s="1"/>
  <c r="E79"/>
  <c r="W79" s="1"/>
  <c r="Y79" s="1"/>
  <c r="G79"/>
  <c r="Z79" s="1"/>
  <c r="AB79" s="1"/>
  <c r="O8"/>
  <c r="AC8" s="1"/>
  <c r="AE8" s="1"/>
  <c r="S8"/>
  <c r="AF8" s="1"/>
  <c r="AH8" s="1"/>
  <c r="S16"/>
  <c r="AF16" s="1"/>
  <c r="AH16" s="1"/>
  <c r="O16"/>
  <c r="AC16" s="1"/>
  <c r="AE16" s="1"/>
  <c r="O24"/>
  <c r="AC24" s="1"/>
  <c r="AE24" s="1"/>
  <c r="S24"/>
  <c r="AF24" s="1"/>
  <c r="AH24" s="1"/>
  <c r="C8" i="1"/>
  <c r="T7"/>
  <c r="AH7" s="1"/>
  <c r="AJ7" s="1"/>
  <c r="P7"/>
  <c r="AE7" s="1"/>
  <c r="AG7" s="1"/>
  <c r="K50" i="2" l="1"/>
  <c r="Z50" s="1"/>
  <c r="AB50" s="1"/>
  <c r="C51"/>
  <c r="O50"/>
  <c r="AC50" s="1"/>
  <c r="AE50" s="1"/>
  <c r="S50"/>
  <c r="AF50" s="1"/>
  <c r="AH50" s="1"/>
  <c r="G50"/>
  <c r="W50" s="1"/>
  <c r="Y50" s="1"/>
  <c r="S60"/>
  <c r="AF60" s="1"/>
  <c r="AH60" s="1"/>
  <c r="C61"/>
  <c r="G60"/>
  <c r="W60" s="1"/>
  <c r="Y60" s="1"/>
  <c r="K60"/>
  <c r="Z60" s="1"/>
  <c r="AB60" s="1"/>
  <c r="O60"/>
  <c r="AC60" s="1"/>
  <c r="AE60" s="1"/>
  <c r="M80"/>
  <c r="AI80" s="1"/>
  <c r="AK80" s="1"/>
  <c r="E80"/>
  <c r="W80" s="1"/>
  <c r="Y80" s="1"/>
  <c r="G80"/>
  <c r="Z80" s="1"/>
  <c r="AB80" s="1"/>
  <c r="C81"/>
  <c r="I80"/>
  <c r="AC80" s="1"/>
  <c r="AE80" s="1"/>
  <c r="K80"/>
  <c r="AF80" s="1"/>
  <c r="AH80" s="1"/>
  <c r="S35"/>
  <c r="AF35" s="1"/>
  <c r="AH35" s="1"/>
  <c r="I35"/>
  <c r="Z35" s="1"/>
  <c r="AB35" s="1"/>
  <c r="O35"/>
  <c r="AC35" s="1"/>
  <c r="AE35" s="1"/>
  <c r="G70"/>
  <c r="W70" s="1"/>
  <c r="Y70" s="1"/>
  <c r="C71"/>
  <c r="K70"/>
  <c r="Z70" s="1"/>
  <c r="AB70" s="1"/>
  <c r="O70"/>
  <c r="AC70" s="1"/>
  <c r="AE70" s="1"/>
  <c r="S70"/>
  <c r="AF70" s="1"/>
  <c r="AH70" s="1"/>
  <c r="O17"/>
  <c r="AC17" s="1"/>
  <c r="AE17" s="1"/>
  <c r="S17"/>
  <c r="AF17" s="1"/>
  <c r="AH17" s="1"/>
  <c r="O9"/>
  <c r="AC9" s="1"/>
  <c r="AE9" s="1"/>
  <c r="S9"/>
  <c r="AF9" s="1"/>
  <c r="AH9" s="1"/>
  <c r="S25"/>
  <c r="AF25" s="1"/>
  <c r="AH25" s="1"/>
  <c r="K25"/>
  <c r="Z25" s="1"/>
  <c r="AB25" s="1"/>
  <c r="O25"/>
  <c r="AC25" s="1"/>
  <c r="AE25" s="1"/>
  <c r="C9" i="1"/>
  <c r="T8"/>
  <c r="AH8" s="1"/>
  <c r="AJ8" s="1"/>
  <c r="P8"/>
  <c r="AE8" s="1"/>
  <c r="AG8" s="1"/>
  <c r="E71" i="2" l="1"/>
  <c r="W71" s="1"/>
  <c r="Y71" s="1"/>
  <c r="K71"/>
  <c r="Z71" s="1"/>
  <c r="AB71" s="1"/>
  <c r="C72"/>
  <c r="O71"/>
  <c r="AC71" s="1"/>
  <c r="AE71" s="1"/>
  <c r="S71"/>
  <c r="AF71" s="1"/>
  <c r="AH71" s="1"/>
  <c r="I81"/>
  <c r="AC81" s="1"/>
  <c r="AE81" s="1"/>
  <c r="K81"/>
  <c r="AF81" s="1"/>
  <c r="AH81" s="1"/>
  <c r="M81"/>
  <c r="AI81" s="1"/>
  <c r="AK81" s="1"/>
  <c r="E81"/>
  <c r="W81" s="1"/>
  <c r="Y81" s="1"/>
  <c r="C82"/>
  <c r="G81"/>
  <c r="Z81" s="1"/>
  <c r="AB81" s="1"/>
  <c r="K51"/>
  <c r="Z51" s="1"/>
  <c r="AB51" s="1"/>
  <c r="O51"/>
  <c r="AC51" s="1"/>
  <c r="AE51" s="1"/>
  <c r="C52"/>
  <c r="S51"/>
  <c r="AF51" s="1"/>
  <c r="AH51" s="1"/>
  <c r="G51"/>
  <c r="W51" s="1"/>
  <c r="Y51" s="1"/>
  <c r="S61"/>
  <c r="AF61" s="1"/>
  <c r="AH61" s="1"/>
  <c r="G61"/>
  <c r="W61" s="1"/>
  <c r="Y61" s="1"/>
  <c r="C62"/>
  <c r="K61"/>
  <c r="Z61" s="1"/>
  <c r="AB61" s="1"/>
  <c r="O61"/>
  <c r="AC61" s="1"/>
  <c r="AE61" s="1"/>
  <c r="O18"/>
  <c r="AC18" s="1"/>
  <c r="AE18" s="1"/>
  <c r="S18"/>
  <c r="AF18" s="1"/>
  <c r="AH18" s="1"/>
  <c r="O26"/>
  <c r="AC26" s="1"/>
  <c r="AE26" s="1"/>
  <c r="S26"/>
  <c r="AF26" s="1"/>
  <c r="AH26" s="1"/>
  <c r="G26"/>
  <c r="W26" s="1"/>
  <c r="Y26" s="1"/>
  <c r="K26"/>
  <c r="Z26" s="1"/>
  <c r="AB26" s="1"/>
  <c r="O10"/>
  <c r="AC10" s="1"/>
  <c r="AE10" s="1"/>
  <c r="S10"/>
  <c r="AF10" s="1"/>
  <c r="AH10" s="1"/>
  <c r="C10" i="1"/>
  <c r="T9"/>
  <c r="AH9" s="1"/>
  <c r="AJ9" s="1"/>
  <c r="P9"/>
  <c r="AE9" s="1"/>
  <c r="AG9" s="1"/>
  <c r="K52" i="2" l="1"/>
  <c r="Z52" s="1"/>
  <c r="AB52" s="1"/>
  <c r="O52"/>
  <c r="AC52" s="1"/>
  <c r="AE52" s="1"/>
  <c r="S52"/>
  <c r="AF52" s="1"/>
  <c r="AH52" s="1"/>
  <c r="C53"/>
  <c r="E52"/>
  <c r="W52" s="1"/>
  <c r="Y52" s="1"/>
  <c r="E82"/>
  <c r="W82" s="1"/>
  <c r="Y82" s="1"/>
  <c r="I82"/>
  <c r="AC82" s="1"/>
  <c r="AE82" s="1"/>
  <c r="K82"/>
  <c r="AF82" s="1"/>
  <c r="AH82" s="1"/>
  <c r="M82"/>
  <c r="AI82" s="1"/>
  <c r="AK82" s="1"/>
  <c r="O62"/>
  <c r="AC62" s="1"/>
  <c r="AE62" s="1"/>
  <c r="S62"/>
  <c r="AF62" s="1"/>
  <c r="AH62" s="1"/>
  <c r="E62"/>
  <c r="W62" s="1"/>
  <c r="Y62" s="1"/>
  <c r="C63"/>
  <c r="K62"/>
  <c r="Z62" s="1"/>
  <c r="AB62" s="1"/>
  <c r="S72"/>
  <c r="AF72" s="1"/>
  <c r="AH72" s="1"/>
  <c r="G72"/>
  <c r="W72" s="1"/>
  <c r="Y72" s="1"/>
  <c r="K72"/>
  <c r="Z72" s="1"/>
  <c r="AB72" s="1"/>
  <c r="C73"/>
  <c r="O72"/>
  <c r="AC72" s="1"/>
  <c r="AE72" s="1"/>
  <c r="P10" i="1"/>
  <c r="AE10" s="1"/>
  <c r="AG10" s="1"/>
  <c r="T10"/>
  <c r="AH10" s="1"/>
  <c r="AJ10" s="1"/>
  <c r="S73" i="2" l="1"/>
  <c r="AF73" s="1"/>
  <c r="AH73" s="1"/>
  <c r="G73"/>
  <c r="W73" s="1"/>
  <c r="Y73" s="1"/>
  <c r="K73"/>
  <c r="Z73" s="1"/>
  <c r="AB73" s="1"/>
  <c r="O73"/>
  <c r="AC73" s="1"/>
  <c r="AE73" s="1"/>
  <c r="K53"/>
  <c r="Z53" s="1"/>
  <c r="AB53" s="1"/>
  <c r="O53"/>
  <c r="AC53" s="1"/>
  <c r="AE53" s="1"/>
  <c r="S53"/>
  <c r="AF53" s="1"/>
  <c r="AH53" s="1"/>
  <c r="G53"/>
  <c r="W53" s="1"/>
  <c r="Y53" s="1"/>
  <c r="O63"/>
  <c r="AC63" s="1"/>
  <c r="AE63" s="1"/>
  <c r="S63"/>
  <c r="AF63" s="1"/>
  <c r="AH63" s="1"/>
  <c r="G63"/>
  <c r="W63" s="1"/>
  <c r="Y63" s="1"/>
  <c r="K63"/>
  <c r="Z63" s="1"/>
  <c r="AB63" s="1"/>
</calcChain>
</file>

<file path=xl/sharedStrings.xml><?xml version="1.0" encoding="utf-8"?>
<sst xmlns="http://schemas.openxmlformats.org/spreadsheetml/2006/main" count="1201" uniqueCount="307">
  <si>
    <t>INTERIOR</t>
  </si>
  <si>
    <t>SILK</t>
  </si>
  <si>
    <t>RANGOLI TOTAL CARE</t>
  </si>
  <si>
    <t>EASY CLEAN</t>
  </si>
  <si>
    <t>BISON EML</t>
  </si>
  <si>
    <t>EXTERIOR</t>
  </si>
  <si>
    <t>WALMASTA</t>
  </si>
  <si>
    <t>WEATHERCOAT SMOOTH</t>
  </si>
  <si>
    <t>ENAMEL</t>
  </si>
  <si>
    <t>DAZZ WHITE</t>
  </si>
  <si>
    <t>GROUP A</t>
  </si>
  <si>
    <t>GROUP E</t>
  </si>
  <si>
    <t>1LT</t>
  </si>
  <si>
    <t>4LT</t>
  </si>
  <si>
    <t>10LT</t>
  </si>
  <si>
    <t>20LT</t>
  </si>
  <si>
    <t>GROUP F</t>
  </si>
  <si>
    <t>WHITE</t>
  </si>
  <si>
    <t>W1</t>
  </si>
  <si>
    <t>PO</t>
  </si>
  <si>
    <t>ST</t>
  </si>
  <si>
    <t>RO</t>
  </si>
  <si>
    <t>WT</t>
  </si>
  <si>
    <t>REBATE</t>
  </si>
  <si>
    <t>RAHUL</t>
  </si>
  <si>
    <t>N1</t>
  </si>
  <si>
    <t>YELLOW</t>
  </si>
  <si>
    <t>RED</t>
  </si>
  <si>
    <t>9LT</t>
  </si>
  <si>
    <t>3.6LT</t>
  </si>
  <si>
    <t>900ML</t>
  </si>
  <si>
    <t>DPL</t>
  </si>
  <si>
    <t>PURC</t>
  </si>
  <si>
    <t>N2</t>
  </si>
  <si>
    <t>N</t>
  </si>
  <si>
    <t>CREAM</t>
  </si>
  <si>
    <t>18LT</t>
  </si>
  <si>
    <t>BISON DIST</t>
  </si>
  <si>
    <t>WO</t>
  </si>
  <si>
    <t>20KG</t>
  </si>
  <si>
    <t>10KG</t>
  </si>
  <si>
    <t>5KG</t>
  </si>
  <si>
    <t>2KG</t>
  </si>
  <si>
    <t>1KG</t>
  </si>
  <si>
    <t>BROWN</t>
  </si>
  <si>
    <t>WEATHERCOAT ALLGUARD</t>
  </si>
  <si>
    <t>IVORY</t>
  </si>
  <si>
    <t>500ML</t>
  </si>
  <si>
    <t>GROUP C</t>
  </si>
  <si>
    <t>GROUP D</t>
  </si>
  <si>
    <t>PRIMER</t>
  </si>
  <si>
    <t>SALE</t>
  </si>
  <si>
    <t>20kg</t>
  </si>
  <si>
    <t>5kg</t>
  </si>
  <si>
    <t>10kg</t>
  </si>
  <si>
    <t>2kg</t>
  </si>
  <si>
    <t>1kg</t>
  </si>
  <si>
    <t>20lt</t>
  </si>
  <si>
    <t>10lt</t>
  </si>
  <si>
    <t>4lt</t>
  </si>
  <si>
    <t>1lt</t>
  </si>
  <si>
    <t>500ml</t>
  </si>
  <si>
    <t>RATE LIST -APRIL</t>
  </si>
  <si>
    <t>AQUAMARINE</t>
  </si>
  <si>
    <t>BLACK ROSE</t>
  </si>
  <si>
    <t>CHERRY</t>
  </si>
  <si>
    <t>DAWN</t>
  </si>
  <si>
    <t>DEEP ORANGE</t>
  </si>
  <si>
    <t>GOLDEN YELLOW</t>
  </si>
  <si>
    <t>LEMON YELLOW</t>
  </si>
  <si>
    <t>LIGHT GREY</t>
  </si>
  <si>
    <t>LIME FROST</t>
  </si>
  <si>
    <t>MAHOGANY</t>
  </si>
  <si>
    <t>MID BUFF</t>
  </si>
  <si>
    <t>MINT GREEN</t>
  </si>
  <si>
    <t>NEW JADE</t>
  </si>
  <si>
    <t>GREEN</t>
  </si>
  <si>
    <t>OFF WHITE</t>
  </si>
  <si>
    <t>P.O.RED</t>
  </si>
  <si>
    <t>PALE CREAM</t>
  </si>
  <si>
    <t>RAW SILK</t>
  </si>
  <si>
    <t>REGENCY GREY</t>
  </si>
  <si>
    <t>ROYAL IVORY</t>
  </si>
  <si>
    <t>SAND STONE</t>
  </si>
  <si>
    <t>SATIN BLUE</t>
  </si>
  <si>
    <t>SIGNAL RED</t>
  </si>
  <si>
    <t>SUMMER ROSE</t>
  </si>
  <si>
    <t>WILD LILAC</t>
  </si>
  <si>
    <t>ISLAND GREEN</t>
  </si>
  <si>
    <t>OPALINE GREEN</t>
  </si>
  <si>
    <t>ROYAL JADE</t>
  </si>
  <si>
    <t>BASE 001</t>
  </si>
  <si>
    <t>BLACK</t>
  </si>
  <si>
    <t>BUS GREEN</t>
  </si>
  <si>
    <t>DA GREY</t>
  </si>
  <si>
    <t>GOLDEN BROWN</t>
  </si>
  <si>
    <t>LEAF BROWN</t>
  </si>
  <si>
    <t>OXFORD BLUE</t>
  </si>
  <si>
    <t>PHIROZA BLUE</t>
  </si>
  <si>
    <t>SKY BLUE</t>
  </si>
  <si>
    <t>SMOKE GREY</t>
  </si>
  <si>
    <t>TRUCK BROWN</t>
  </si>
  <si>
    <t>LB MAGENTA</t>
  </si>
  <si>
    <t>LB PURPLE</t>
  </si>
  <si>
    <t>SILK GLAMOR</t>
  </si>
  <si>
    <t>ANTIDUST</t>
  </si>
  <si>
    <t>WOODKEEPER SEALER</t>
  </si>
  <si>
    <t>LU STA</t>
  </si>
  <si>
    <t>AGARWAL</t>
  </si>
  <si>
    <t>COLOURANT</t>
  </si>
  <si>
    <t>HAPPY WALL PUTTY</t>
  </si>
  <si>
    <t xml:space="preserve">HOMESHIELD PUTTY </t>
  </si>
  <si>
    <t>WOOD PROTECTOR</t>
  </si>
  <si>
    <t>HOMESHIELD PUTTY</t>
  </si>
  <si>
    <t>PINK</t>
  </si>
  <si>
    <t>SILK_P0</t>
  </si>
  <si>
    <t>SILK_W1</t>
  </si>
  <si>
    <t>SILK_N2</t>
  </si>
  <si>
    <t>SILK_YELLOW</t>
  </si>
  <si>
    <t>SILK_RED</t>
  </si>
  <si>
    <t>SILK_WHITE</t>
  </si>
  <si>
    <t>EASY_CLEAN_WHITE</t>
  </si>
  <si>
    <t>EASY_CLEAN_P0</t>
  </si>
  <si>
    <t>EASY_CLEAN_W1</t>
  </si>
  <si>
    <t>EASY_CLEAN_N1</t>
  </si>
  <si>
    <t>EASY_CLEAN_N2</t>
  </si>
  <si>
    <t>EASY_CLEAN_YELLOW</t>
  </si>
  <si>
    <t>EASY_CLEAN_RED</t>
  </si>
  <si>
    <t>RANGOLI _TOTAL_CARE_WHITE</t>
  </si>
  <si>
    <t>RANGOLI _TOTAL_CARE_P0</t>
  </si>
  <si>
    <t>RANGOLI _TOTAL_CARE_W1</t>
  </si>
  <si>
    <t>RANGOLI _TOTAL_CARE_N2</t>
  </si>
  <si>
    <t>RANGOLI _TOTAL_CARE_CREAM</t>
  </si>
  <si>
    <t>RANGOLI _TOTAL_CARE_YELLOW</t>
  </si>
  <si>
    <t>RANGOLI _TOTAL_CARE_RED</t>
  </si>
  <si>
    <t>BISON_EML_WHITE</t>
  </si>
  <si>
    <t>BISON_EML_P0</t>
  </si>
  <si>
    <t>BISON_EML_W1</t>
  </si>
  <si>
    <t>BISON_EML_N2</t>
  </si>
  <si>
    <t>BISON_EML_N</t>
  </si>
  <si>
    <t>BISON_EML_CREAM</t>
  </si>
  <si>
    <t>BISON_EML_YELLOW</t>
  </si>
  <si>
    <t>BISON_DIST_WHITE</t>
  </si>
  <si>
    <t>BISON_DIST_W0</t>
  </si>
  <si>
    <t>BISON_DIST_YELLOW</t>
  </si>
  <si>
    <t>WEATHERCOAT_SMOOTH_WHITE</t>
  </si>
  <si>
    <t>WEATHERCOAT_SMOOTH_P0</t>
  </si>
  <si>
    <t>WEATHERCOAT_SMOOTH_W1</t>
  </si>
  <si>
    <t>WEATHERCOAT_SMOOTH_N</t>
  </si>
  <si>
    <t>WEATHERCOAT_SMOOTH_N1</t>
  </si>
  <si>
    <t>WEATHERCOAT_SMOOTH_N2</t>
  </si>
  <si>
    <t>WEATHERCOAT_SMOOTH_YELLOW</t>
  </si>
  <si>
    <t>WEATHERCOAT_SMOOTH_RED</t>
  </si>
  <si>
    <t>WEATHERCOAT_SMOOTH_IVORY</t>
  </si>
  <si>
    <t>WEATHERCOAT_SMOOTH_BROWN</t>
  </si>
  <si>
    <t>WEATHERCOAT_ALLGUARD_WHITE</t>
  </si>
  <si>
    <t>WEATHERCOAT_ALLGUARD_P0</t>
  </si>
  <si>
    <t>WEATHERCOAT_ALLGUARD_W1</t>
  </si>
  <si>
    <t>WEATHERCOAT_ALLGUARD_N</t>
  </si>
  <si>
    <t>WEATHERCOAT_ALLGUARD_N2</t>
  </si>
  <si>
    <t>WEATHERCOAT_ALLGUARD_N1</t>
  </si>
  <si>
    <t>WEATHERCOAT_ALLGUARD_YELLOW</t>
  </si>
  <si>
    <t>WEATHERCOAT_ALLGUARD_CREAM</t>
  </si>
  <si>
    <t>WEATHERCOAT_ALLGUARD_BROWN</t>
  </si>
  <si>
    <t>WALMASTA_WHITE</t>
  </si>
  <si>
    <t>WALMASTA_P0</t>
  </si>
  <si>
    <t>WALMASTA_W1</t>
  </si>
  <si>
    <t>WALMASTA_N1</t>
  </si>
  <si>
    <t>WALMASTA_N2</t>
  </si>
  <si>
    <t>WALMASTA_N</t>
  </si>
  <si>
    <t>WALMASTA_CREAM</t>
  </si>
  <si>
    <t>WALMASTA_BROWN</t>
  </si>
  <si>
    <t>WALMASTA_YELLOW</t>
  </si>
  <si>
    <t>GROUP_A</t>
  </si>
  <si>
    <t>GROUP_C</t>
  </si>
  <si>
    <t>GROUP_D</t>
  </si>
  <si>
    <t>GROUP_E</t>
  </si>
  <si>
    <t>GROUP_F</t>
  </si>
  <si>
    <t>DAZZ_WHITE</t>
  </si>
  <si>
    <t>20LT/20KG</t>
  </si>
  <si>
    <t>10LT/10KG</t>
  </si>
  <si>
    <t>4LT/5KG</t>
  </si>
  <si>
    <t>1LT/2KG</t>
  </si>
  <si>
    <t>500ML/1KG</t>
  </si>
  <si>
    <t>PURCHASE RATE LIST</t>
  </si>
  <si>
    <t>TOTAL</t>
  </si>
  <si>
    <t>SILK_GLAMOR_WHITE</t>
  </si>
  <si>
    <t>SILK_GLAMOR_ULTRA_WHITE</t>
  </si>
  <si>
    <t>SILK_GLAMOR_P0</t>
  </si>
  <si>
    <t>SILK_GLAMOR_W1</t>
  </si>
  <si>
    <t>SILK_GLAMOR_N2</t>
  </si>
  <si>
    <t>SILK_GLAMOR_RED</t>
  </si>
  <si>
    <t>SILK_GLAMOR_YELLOW</t>
  </si>
  <si>
    <t>SILK_GLAMOR_N</t>
  </si>
  <si>
    <t>SILK_GLAMOR_SILVER</t>
  </si>
  <si>
    <t>SILK_GLAMOR_GOLD</t>
  </si>
  <si>
    <t>ANTIDUT_WHITE</t>
  </si>
  <si>
    <t>ANTIDUST_P0</t>
  </si>
  <si>
    <t>ANTIDUST_W1</t>
  </si>
  <si>
    <t>ANTIDUST_N</t>
  </si>
  <si>
    <t>ANTIDUST_N1</t>
  </si>
  <si>
    <t>ANTIDUST_N2</t>
  </si>
  <si>
    <t>ANTIDUST_BR</t>
  </si>
  <si>
    <t>ANTIDUST_YL</t>
  </si>
  <si>
    <t>ANTIDUST_IVORY</t>
  </si>
  <si>
    <t>WOODKEEPER_SEALER</t>
  </si>
  <si>
    <t>WOODKEEPER_PU_CLEAR</t>
  </si>
  <si>
    <t>200ML</t>
  </si>
  <si>
    <t>FAST_RED,YL_OX,B_SEINNA</t>
  </si>
  <si>
    <t>WALMASTA XP WHITE</t>
  </si>
  <si>
    <t>WALMASTA XP W1</t>
  </si>
  <si>
    <t>WALMASTA XP P0</t>
  </si>
  <si>
    <t>SILK N</t>
  </si>
  <si>
    <t>RANGOLI N</t>
  </si>
  <si>
    <t>BISON EMULSION XP WHITE</t>
  </si>
  <si>
    <t>BISON EMULSION XP YELLOW</t>
  </si>
  <si>
    <t>BISON EMULSION XP N2</t>
  </si>
  <si>
    <t>BISON EMULSION XP W1</t>
  </si>
  <si>
    <t>BISON EMULSION XP P0</t>
  </si>
  <si>
    <t>EASY CLEAN XP WHITE</t>
  </si>
  <si>
    <t>EASY CLEAN XP P0</t>
  </si>
  <si>
    <t>PASTEL GREEN</t>
  </si>
  <si>
    <t>COOL ASTER</t>
  </si>
  <si>
    <t>ROMANCE</t>
  </si>
  <si>
    <t>SUMMER SAND</t>
  </si>
  <si>
    <t>ELECTRIC BLUE</t>
  </si>
  <si>
    <t>SUGARCANE</t>
  </si>
  <si>
    <t>PANAMA ROSE</t>
  </si>
  <si>
    <t>SURF GREEN</t>
  </si>
  <si>
    <t>LIGHT GREEN</t>
  </si>
  <si>
    <t>PROMISE</t>
  </si>
  <si>
    <t>BROKEN WHITE</t>
  </si>
  <si>
    <t>PISTA</t>
  </si>
  <si>
    <t>BARLEY</t>
  </si>
  <si>
    <t>COOL GREEN</t>
  </si>
  <si>
    <t>NEW BLISS</t>
  </si>
  <si>
    <t>COOL ICE</t>
  </si>
  <si>
    <t>COOL PINK</t>
  </si>
  <si>
    <t>COOL CREAM</t>
  </si>
  <si>
    <t>MACRAME</t>
  </si>
  <si>
    <t>GYPSY PINK</t>
  </si>
  <si>
    <t>SPICE</t>
  </si>
  <si>
    <t>MERRIE PINK</t>
  </si>
  <si>
    <t>BLUSH</t>
  </si>
  <si>
    <t>STRAW BERRY</t>
  </si>
  <si>
    <t>BISON VINYL WO</t>
  </si>
  <si>
    <t>CHAMOIS</t>
  </si>
  <si>
    <t>CORAL SHELL</t>
  </si>
  <si>
    <t>PORCELIEN</t>
  </si>
  <si>
    <t>GOLD GREY BASE</t>
  </si>
  <si>
    <t>GOLD BROWN BASE</t>
  </si>
  <si>
    <t>GOLD SUPER PREMIUM GREY</t>
  </si>
  <si>
    <t>GOLD SUPER PREMIUM YELLOW</t>
  </si>
  <si>
    <t>GOLD W1 BASE</t>
  </si>
  <si>
    <t>FESTIVAL WHITE</t>
  </si>
  <si>
    <t>SANDAL WOOD</t>
  </si>
  <si>
    <t>LUXOL</t>
  </si>
  <si>
    <t>BREATHE EASY</t>
  </si>
  <si>
    <t>MULTISURFACE PRIMER</t>
  </si>
  <si>
    <t>BISON DISTEMPER</t>
  </si>
  <si>
    <t xml:space="preserve"> </t>
  </si>
  <si>
    <t>ANTIDUST_WHITE</t>
  </si>
  <si>
    <t>BUTTERFLY</t>
  </si>
  <si>
    <t>RED OXIDE PRIMER</t>
  </si>
  <si>
    <t>WEATHER COAT ALLGUARD P0</t>
  </si>
  <si>
    <t>B.P.WHITE W.T.PRIMER</t>
  </si>
  <si>
    <t>RANGOLI TOTAL CARE P0</t>
  </si>
  <si>
    <t>BISON BLUE</t>
  </si>
  <si>
    <t>RANGOLI TOTAL CARE CREAM</t>
  </si>
  <si>
    <t>EASY CLEAN P0</t>
  </si>
  <si>
    <t>BISON SUPER EMULSION W0</t>
  </si>
  <si>
    <t>BISON SUPER EMULSION W1</t>
  </si>
  <si>
    <t>ALLGUARD YELLOW</t>
  </si>
  <si>
    <t>ALLGUARD N</t>
  </si>
  <si>
    <t>WALMASTA N1</t>
  </si>
  <si>
    <t>WEATHER COAT SMOOTH OX BLUE</t>
  </si>
  <si>
    <t>WALMASTA N2</t>
  </si>
  <si>
    <t>WALMASTA W1</t>
  </si>
  <si>
    <t>WALMASTA P0</t>
  </si>
  <si>
    <t>WEATHER COAT SMOOTH W1</t>
  </si>
  <si>
    <t>WEATHER COAT SMOOTH YELLOW</t>
  </si>
  <si>
    <t>WEATHER COAT SMOOTH N2</t>
  </si>
  <si>
    <t>WALMASTA N</t>
  </si>
  <si>
    <t>EASY CLEAN YELLOW</t>
  </si>
  <si>
    <t>EASY CLEAN W1</t>
  </si>
  <si>
    <t>EASY CLEAN N2</t>
  </si>
  <si>
    <t>SILK W1</t>
  </si>
  <si>
    <t>ALLGUARD N1</t>
  </si>
  <si>
    <t>WALMASTA CREAM</t>
  </si>
  <si>
    <t>RANGOLI TOTAL CARE W1</t>
  </si>
  <si>
    <t>WALMASTA CORAL TREASURE</t>
  </si>
  <si>
    <t>WALMASTA PALE LILAC</t>
  </si>
  <si>
    <t xml:space="preserve">LUXOL BLACK ROSE </t>
  </si>
  <si>
    <t xml:space="preserve">PU TOP COAT EXT </t>
  </si>
  <si>
    <t>LUXOL GOLD ENAMEL N BASE</t>
  </si>
  <si>
    <t xml:space="preserve">HAPPY WALL PUTTY </t>
  </si>
  <si>
    <t>LUXOL TRUCK BROWN</t>
  </si>
  <si>
    <t>SILK GLAMOR P0</t>
  </si>
  <si>
    <t>LUXOL DAZZLING WHITE</t>
  </si>
  <si>
    <t>THINNER 899900</t>
  </si>
  <si>
    <t>TOOLS</t>
  </si>
  <si>
    <t>AUTO ROLLER - REMOTE ( PXT-XR2 )</t>
  </si>
  <si>
    <t>HAND-HELD SANDER ( PXT-XS2 )</t>
  </si>
  <si>
    <t>MULTIPURPOSE MIXER ( PXT XM1 )</t>
  </si>
  <si>
    <t>RATE</t>
  </si>
  <si>
    <t>AMT</t>
  </si>
  <si>
    <t>ITEM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</si>
</sst>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0" fontId="0" fillId="3" borderId="0" xfId="0" applyFill="1"/>
    <xf numFmtId="2" fontId="0" fillId="3" borderId="0" xfId="0" applyNumberFormat="1" applyFill="1"/>
    <xf numFmtId="2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/>
    <xf numFmtId="10" fontId="1" fillId="0" borderId="0" xfId="0" applyNumberFormat="1" applyFont="1" applyFill="1"/>
    <xf numFmtId="0" fontId="1" fillId="4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1" fillId="4" borderId="0" xfId="0" applyNumberFormat="1" applyFont="1" applyFill="1" applyBorder="1"/>
    <xf numFmtId="0" fontId="0" fillId="0" borderId="0" xfId="0" applyFont="1" applyFill="1" applyBorder="1"/>
    <xf numFmtId="2" fontId="1" fillId="0" borderId="0" xfId="0" applyNumberFormat="1" applyFont="1" applyFill="1" applyBorder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0" fillId="4" borderId="0" xfId="0" applyFill="1" applyBorder="1"/>
    <xf numFmtId="164" fontId="0" fillId="0" borderId="0" xfId="0" applyNumberFormat="1"/>
    <xf numFmtId="0" fontId="0" fillId="4" borderId="0" xfId="0" applyFill="1"/>
    <xf numFmtId="164" fontId="1" fillId="0" borderId="0" xfId="0" applyNumberFormat="1" applyFont="1"/>
    <xf numFmtId="0" fontId="0" fillId="2" borderId="0" xfId="0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98"/>
  <sheetViews>
    <sheetView workbookViewId="0">
      <pane ySplit="2" topLeftCell="A12" activePane="bottomLeft" state="frozen"/>
      <selection pane="bottomLeft" activeCell="A31" sqref="A31"/>
    </sheetView>
  </sheetViews>
  <sheetFormatPr defaultRowHeight="15"/>
  <cols>
    <col min="1" max="1" width="24.5703125" bestFit="1" customWidth="1"/>
    <col min="2" max="2" width="9.42578125" bestFit="1" customWidth="1"/>
    <col min="3" max="3" width="7.5703125" bestFit="1" customWidth="1"/>
    <col min="4" max="4" width="10.28515625" bestFit="1" customWidth="1"/>
    <col min="5" max="7" width="7.5703125" style="5" bestFit="1" customWidth="1"/>
    <col min="8" max="8" width="9.140625" style="5"/>
    <col min="9" max="16" width="7.5703125" style="5" bestFit="1" customWidth="1"/>
    <col min="17" max="20" width="8" style="5" bestFit="1" customWidth="1"/>
    <col min="23" max="23" width="24.5703125" bestFit="1" customWidth="1"/>
    <col min="24" max="24" width="9.42578125" bestFit="1" customWidth="1"/>
    <col min="25" max="25" width="9.28515625" bestFit="1" customWidth="1"/>
    <col min="28" max="28" width="9.28515625" bestFit="1" customWidth="1"/>
    <col min="31" max="31" width="9.28515625" bestFit="1" customWidth="1"/>
    <col min="34" max="34" width="9.28515625" bestFit="1" customWidth="1"/>
    <col min="35" max="36" width="9.140625" style="5"/>
    <col min="41" max="41" width="24.5703125" bestFit="1" customWidth="1"/>
    <col min="42" max="42" width="9.42578125" bestFit="1" customWidth="1"/>
    <col min="46" max="46" width="9.140625" style="5"/>
    <col min="48" max="48" width="15.85546875" bestFit="1" customWidth="1"/>
    <col min="49" max="49" width="15.140625" bestFit="1" customWidth="1"/>
    <col min="50" max="50" width="9.28515625" bestFit="1" customWidth="1"/>
    <col min="51" max="51" width="15.85546875" bestFit="1" customWidth="1"/>
    <col min="52" max="52" width="12.42578125" bestFit="1" customWidth="1"/>
  </cols>
  <sheetData>
    <row r="1" spans="1:53" s="1" customFormat="1">
      <c r="A1" s="52"/>
      <c r="B1" s="52"/>
      <c r="C1" s="1" t="s">
        <v>24</v>
      </c>
      <c r="D1" s="1" t="s">
        <v>108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W1" s="52"/>
      <c r="X1" s="52"/>
      <c r="AI1" s="3"/>
      <c r="AJ1" s="3"/>
      <c r="AO1" s="52" t="s">
        <v>62</v>
      </c>
      <c r="AP1" s="52"/>
      <c r="AQ1" s="52"/>
      <c r="AR1" s="52"/>
      <c r="AS1" s="52"/>
      <c r="AT1" s="52"/>
    </row>
    <row r="2" spans="1:53" s="1" customFormat="1">
      <c r="B2" s="1" t="s">
        <v>0</v>
      </c>
      <c r="C2" s="1" t="s">
        <v>23</v>
      </c>
      <c r="D2" s="1" t="s">
        <v>23</v>
      </c>
      <c r="E2" s="51" t="s">
        <v>15</v>
      </c>
      <c r="F2" s="51"/>
      <c r="G2" s="51" t="s">
        <v>36</v>
      </c>
      <c r="H2" s="51"/>
      <c r="I2" s="51" t="s">
        <v>14</v>
      </c>
      <c r="J2" s="51"/>
      <c r="K2" s="51" t="s">
        <v>28</v>
      </c>
      <c r="L2" s="51"/>
      <c r="M2" s="51" t="s">
        <v>13</v>
      </c>
      <c r="N2" s="51"/>
      <c r="O2" s="51" t="s">
        <v>29</v>
      </c>
      <c r="P2" s="51"/>
      <c r="Q2" s="51" t="s">
        <v>12</v>
      </c>
      <c r="R2" s="51"/>
      <c r="S2" s="51" t="s">
        <v>30</v>
      </c>
      <c r="T2" s="51"/>
      <c r="W2" s="1" t="s">
        <v>0</v>
      </c>
      <c r="Y2" s="52" t="s">
        <v>15</v>
      </c>
      <c r="Z2" s="52"/>
      <c r="AA2" s="16"/>
      <c r="AB2" s="52" t="s">
        <v>14</v>
      </c>
      <c r="AC2" s="52"/>
      <c r="AD2" s="16"/>
      <c r="AE2" s="52" t="s">
        <v>13</v>
      </c>
      <c r="AF2" s="52"/>
      <c r="AG2" s="16"/>
      <c r="AH2" s="52" t="s">
        <v>12</v>
      </c>
      <c r="AI2" s="52"/>
      <c r="AJ2" s="16"/>
      <c r="AO2" s="1" t="s">
        <v>0</v>
      </c>
      <c r="AQ2" s="9"/>
      <c r="AR2" s="9"/>
      <c r="AS2" s="9"/>
      <c r="AT2" s="9"/>
      <c r="AV2" s="1" t="s">
        <v>10</v>
      </c>
      <c r="AW2" s="1" t="s">
        <v>48</v>
      </c>
      <c r="AX2" s="1" t="s">
        <v>49</v>
      </c>
      <c r="AY2" s="1" t="s">
        <v>11</v>
      </c>
      <c r="AZ2" s="1" t="s">
        <v>16</v>
      </c>
    </row>
    <row r="3" spans="1:53" s="1" customFormat="1">
      <c r="E3" s="4" t="s">
        <v>31</v>
      </c>
      <c r="F3" s="4" t="s">
        <v>32</v>
      </c>
      <c r="G3" s="4"/>
      <c r="H3" s="4"/>
      <c r="I3" s="4" t="s">
        <v>31</v>
      </c>
      <c r="J3" s="4" t="s">
        <v>32</v>
      </c>
      <c r="K3" s="4" t="s">
        <v>31</v>
      </c>
      <c r="L3" s="4" t="s">
        <v>32</v>
      </c>
      <c r="M3" s="4" t="s">
        <v>31</v>
      </c>
      <c r="N3" s="4" t="s">
        <v>32</v>
      </c>
      <c r="O3" s="4" t="s">
        <v>31</v>
      </c>
      <c r="P3" s="4" t="s">
        <v>32</v>
      </c>
      <c r="Q3" s="4" t="s">
        <v>31</v>
      </c>
      <c r="R3" s="4" t="s">
        <v>32</v>
      </c>
      <c r="S3" s="4" t="s">
        <v>31</v>
      </c>
      <c r="T3" s="4" t="s">
        <v>32</v>
      </c>
      <c r="Y3" s="1" t="s">
        <v>32</v>
      </c>
      <c r="Z3" s="1" t="s">
        <v>51</v>
      </c>
      <c r="AB3" s="1" t="s">
        <v>32</v>
      </c>
      <c r="AC3" s="1" t="s">
        <v>51</v>
      </c>
      <c r="AE3" s="1" t="s">
        <v>32</v>
      </c>
      <c r="AF3" s="1" t="s">
        <v>51</v>
      </c>
      <c r="AH3" s="1" t="s">
        <v>32</v>
      </c>
      <c r="AI3" s="3" t="s">
        <v>51</v>
      </c>
      <c r="AJ3" s="3"/>
      <c r="AQ3" s="1" t="s">
        <v>57</v>
      </c>
      <c r="AR3" s="1" t="s">
        <v>58</v>
      </c>
      <c r="AS3" s="1" t="s">
        <v>59</v>
      </c>
      <c r="AT3" s="3" t="s">
        <v>60</v>
      </c>
      <c r="AV3" s="10" t="s">
        <v>63</v>
      </c>
      <c r="AW3" s="10" t="s">
        <v>88</v>
      </c>
      <c r="AX3" s="10" t="s">
        <v>91</v>
      </c>
      <c r="AY3" s="10" t="s">
        <v>92</v>
      </c>
      <c r="AZ3" s="10" t="s">
        <v>102</v>
      </c>
      <c r="BA3" s="10"/>
    </row>
    <row r="4" spans="1:53">
      <c r="A4" t="s">
        <v>1</v>
      </c>
      <c r="B4" t="s">
        <v>17</v>
      </c>
      <c r="C4">
        <v>50</v>
      </c>
      <c r="D4">
        <v>60</v>
      </c>
      <c r="E4" s="5">
        <v>6878</v>
      </c>
      <c r="F4" s="5">
        <f>(E4-E4*5/100)+((E4-E4*5/100)*28/100)-20*C4</f>
        <v>7363.648000000001</v>
      </c>
      <c r="I4" s="5">
        <v>3483</v>
      </c>
      <c r="J4" s="5">
        <f>(I4-I4*5/100)+((I4-I4*5/100)*28/100)-10*C4</f>
        <v>3735.3279999999995</v>
      </c>
      <c r="M4" s="5">
        <v>1410</v>
      </c>
      <c r="N4" s="5">
        <f>(M4-M4*5/100)+((M4-M4*5/100)*28/100)-4*C4</f>
        <v>1514.56</v>
      </c>
      <c r="Q4" s="5">
        <v>360</v>
      </c>
      <c r="R4" s="5">
        <f>(Q4-Q4*5/100)+((Q4-Q4*5/100)*28/100)-1*C4</f>
        <v>387.76</v>
      </c>
      <c r="W4" t="s">
        <v>1</v>
      </c>
      <c r="X4" t="s">
        <v>17</v>
      </c>
      <c r="Y4" s="5">
        <f>F4+H4</f>
        <v>7363.648000000001</v>
      </c>
      <c r="Z4" s="5">
        <v>7600</v>
      </c>
      <c r="AA4" s="5">
        <f>Z4-Y4</f>
        <v>236.35199999999895</v>
      </c>
      <c r="AB4" s="5">
        <f>J4+L4</f>
        <v>3735.3279999999995</v>
      </c>
      <c r="AC4" s="5">
        <v>3940</v>
      </c>
      <c r="AD4" s="5">
        <f t="shared" ref="AD4:AD6" si="0">AC4-AB4</f>
        <v>204.67200000000048</v>
      </c>
      <c r="AE4" s="5">
        <f>N4+P4</f>
        <v>1514.56</v>
      </c>
      <c r="AF4" s="5">
        <v>1620</v>
      </c>
      <c r="AG4" s="5">
        <f t="shared" ref="AG4:AG10" si="1">AF4-AE4</f>
        <v>105.44000000000005</v>
      </c>
      <c r="AH4" s="5">
        <f>R4+T4</f>
        <v>387.76</v>
      </c>
      <c r="AI4" s="5">
        <v>425</v>
      </c>
      <c r="AJ4" s="5">
        <f t="shared" ref="AJ4:AJ10" si="2">AI4-AH4</f>
        <v>37.240000000000009</v>
      </c>
      <c r="AO4" t="s">
        <v>1</v>
      </c>
      <c r="AP4" t="s">
        <v>17</v>
      </c>
      <c r="AQ4" s="5">
        <v>7600</v>
      </c>
      <c r="AR4" s="5">
        <v>3940</v>
      </c>
      <c r="AS4" s="5">
        <v>1620</v>
      </c>
      <c r="AT4" s="5">
        <v>425</v>
      </c>
      <c r="AV4" t="s">
        <v>64</v>
      </c>
      <c r="AW4" s="10" t="s">
        <v>89</v>
      </c>
      <c r="AX4" s="10"/>
      <c r="AY4" s="10" t="s">
        <v>44</v>
      </c>
      <c r="AZ4" s="10" t="s">
        <v>103</v>
      </c>
    </row>
    <row r="5" spans="1:53">
      <c r="B5" t="s">
        <v>19</v>
      </c>
      <c r="C5">
        <f>C4</f>
        <v>50</v>
      </c>
      <c r="D5">
        <f>D4</f>
        <v>60</v>
      </c>
      <c r="E5" s="5">
        <v>6878</v>
      </c>
      <c r="F5" s="5">
        <f>(E5-E5*5/100)+((E5-E5*5/100)*28/100)-20*C5</f>
        <v>7363.648000000001</v>
      </c>
      <c r="I5" s="5">
        <v>3483</v>
      </c>
      <c r="J5" s="5">
        <f>(I5-I5*5/100)+((I5-I5*5/100)*28/100)-10*C5</f>
        <v>3735.3279999999995</v>
      </c>
      <c r="M5" s="5">
        <v>1410</v>
      </c>
      <c r="N5" s="5">
        <f>(M5-M5*5/100)+((M5-M5*5/100)*28/100)-4*C5</f>
        <v>1514.56</v>
      </c>
      <c r="Q5" s="5">
        <v>360</v>
      </c>
      <c r="R5" s="5">
        <f>(Q5-Q5*5/100)+((Q5-Q5*5/100)*28/100)-1*C5</f>
        <v>387.76</v>
      </c>
      <c r="X5" t="s">
        <v>19</v>
      </c>
      <c r="Y5" s="5">
        <f t="shared" ref="Y5:Y35" si="3">F5+H5</f>
        <v>7363.648000000001</v>
      </c>
      <c r="Z5" s="5">
        <v>7600</v>
      </c>
      <c r="AA5" s="5">
        <f t="shared" ref="AA5:AA6" si="4">Z5-Y5</f>
        <v>236.35199999999895</v>
      </c>
      <c r="AB5" s="5">
        <f t="shared" ref="AB5:AB35" si="5">J5+L5</f>
        <v>3735.3279999999995</v>
      </c>
      <c r="AC5" s="5">
        <v>3940</v>
      </c>
      <c r="AD5" s="5">
        <f t="shared" si="0"/>
        <v>204.67200000000048</v>
      </c>
      <c r="AE5" s="5">
        <f t="shared" ref="AE5:AE35" si="6">N5+P5</f>
        <v>1514.56</v>
      </c>
      <c r="AF5" s="5">
        <v>1620</v>
      </c>
      <c r="AG5" s="5">
        <f t="shared" si="1"/>
        <v>105.44000000000005</v>
      </c>
      <c r="AH5" s="5">
        <f t="shared" ref="AH5:AH35" si="7">R5+T5</f>
        <v>387.76</v>
      </c>
      <c r="AI5" s="5">
        <v>425</v>
      </c>
      <c r="AJ5" s="5">
        <f t="shared" si="2"/>
        <v>37.240000000000009</v>
      </c>
      <c r="AP5" t="s">
        <v>19</v>
      </c>
      <c r="AQ5" s="5">
        <v>7600</v>
      </c>
      <c r="AR5" s="5">
        <v>3940</v>
      </c>
      <c r="AS5" s="5">
        <v>1620</v>
      </c>
      <c r="AT5" s="5">
        <v>425</v>
      </c>
      <c r="AV5" t="s">
        <v>65</v>
      </c>
      <c r="AW5" s="10" t="s">
        <v>90</v>
      </c>
      <c r="AX5" s="10"/>
      <c r="AY5" s="10" t="s">
        <v>93</v>
      </c>
      <c r="AZ5" s="10"/>
    </row>
    <row r="6" spans="1:53">
      <c r="B6" t="s">
        <v>18</v>
      </c>
      <c r="C6">
        <f t="shared" ref="C6:D10" si="8">C5</f>
        <v>50</v>
      </c>
      <c r="D6">
        <f t="shared" si="8"/>
        <v>60</v>
      </c>
      <c r="E6" s="5">
        <v>6740</v>
      </c>
      <c r="F6" s="5">
        <f>(E6-E6*5/100)+((E6-E6*5/100)*28/100)-20*C6</f>
        <v>7195.84</v>
      </c>
      <c r="K6" s="5">
        <v>3325</v>
      </c>
      <c r="L6" s="5">
        <f>(K6-K6*5/100)+((K6-K6*5/100)*28/100)-9*C6</f>
        <v>3593.2</v>
      </c>
      <c r="O6" s="5">
        <v>1349</v>
      </c>
      <c r="P6" s="5">
        <f>(O6-O6*5/100)+((O6-O6*5/100)*28/100)-3.6*C6</f>
        <v>1460.384</v>
      </c>
      <c r="S6" s="5">
        <v>345</v>
      </c>
      <c r="T6" s="5">
        <f>(S6-S6*5/100)+((S6-S6*5/100)*28/100)-0.9*C6</f>
        <v>374.52</v>
      </c>
      <c r="X6" t="s">
        <v>18</v>
      </c>
      <c r="Y6" s="5">
        <f t="shared" si="3"/>
        <v>7195.84</v>
      </c>
      <c r="Z6" s="5">
        <v>7450</v>
      </c>
      <c r="AA6" s="5">
        <f t="shared" si="4"/>
        <v>254.15999999999985</v>
      </c>
      <c r="AB6" s="5">
        <f t="shared" si="5"/>
        <v>3593.2</v>
      </c>
      <c r="AC6" s="5">
        <v>3840</v>
      </c>
      <c r="AD6" s="5">
        <f t="shared" si="0"/>
        <v>246.80000000000018</v>
      </c>
      <c r="AE6" s="5">
        <f t="shared" si="6"/>
        <v>1460.384</v>
      </c>
      <c r="AF6" s="5">
        <v>1600</v>
      </c>
      <c r="AG6" s="5">
        <f t="shared" si="1"/>
        <v>139.61599999999999</v>
      </c>
      <c r="AH6" s="5">
        <f t="shared" si="7"/>
        <v>374.52</v>
      </c>
      <c r="AI6" s="5">
        <v>425</v>
      </c>
      <c r="AJ6" s="5">
        <f t="shared" si="2"/>
        <v>50.480000000000018</v>
      </c>
      <c r="AP6" t="s">
        <v>18</v>
      </c>
      <c r="AQ6" s="5">
        <v>7450</v>
      </c>
      <c r="AR6" s="5">
        <v>3840</v>
      </c>
      <c r="AS6" s="5">
        <v>1600</v>
      </c>
      <c r="AT6" s="5">
        <v>425</v>
      </c>
      <c r="AV6" t="s">
        <v>66</v>
      </c>
      <c r="AW6" s="10"/>
      <c r="AX6" s="10"/>
      <c r="AY6" s="10" t="s">
        <v>94</v>
      </c>
      <c r="AZ6" s="10"/>
    </row>
    <row r="7" spans="1:53">
      <c r="B7" t="s">
        <v>33</v>
      </c>
      <c r="C7">
        <f t="shared" si="8"/>
        <v>50</v>
      </c>
      <c r="D7">
        <f t="shared" si="8"/>
        <v>60</v>
      </c>
      <c r="O7" s="5">
        <v>1272</v>
      </c>
      <c r="P7" s="5">
        <f t="shared" ref="P7:P10" si="9">(O7-O7*5/100)+((O7-O7*5/100)*28/100)-3.6*C7</f>
        <v>1366.7520000000002</v>
      </c>
      <c r="S7" s="5">
        <v>325</v>
      </c>
      <c r="T7" s="5">
        <f t="shared" ref="T7:T10" si="10">(S7-S7*5/100)+((S7-S7*5/100)*28/100)-0.9*C7</f>
        <v>350.2</v>
      </c>
      <c r="X7" t="s">
        <v>33</v>
      </c>
      <c r="Y7" s="5">
        <f t="shared" si="3"/>
        <v>0</v>
      </c>
      <c r="Z7" s="5"/>
      <c r="AA7" s="5"/>
      <c r="AB7" s="5">
        <f t="shared" si="5"/>
        <v>0</v>
      </c>
      <c r="AC7" s="5"/>
      <c r="AD7" s="5"/>
      <c r="AE7" s="5">
        <f t="shared" si="6"/>
        <v>1366.7520000000002</v>
      </c>
      <c r="AF7" s="5">
        <v>1470</v>
      </c>
      <c r="AG7" s="5">
        <f t="shared" si="1"/>
        <v>103.24799999999982</v>
      </c>
      <c r="AH7" s="5">
        <f t="shared" si="7"/>
        <v>350.2</v>
      </c>
      <c r="AI7" s="5">
        <v>400</v>
      </c>
      <c r="AJ7" s="5">
        <f t="shared" si="2"/>
        <v>49.800000000000011</v>
      </c>
      <c r="AP7" t="s">
        <v>33</v>
      </c>
      <c r="AQ7" s="5"/>
      <c r="AR7" s="5"/>
      <c r="AS7" s="5">
        <v>1470</v>
      </c>
      <c r="AT7" s="5">
        <v>400</v>
      </c>
      <c r="AV7" t="s">
        <v>67</v>
      </c>
      <c r="AW7" s="10"/>
      <c r="AX7" s="10"/>
      <c r="AY7" s="10" t="s">
        <v>95</v>
      </c>
      <c r="AZ7" s="10"/>
    </row>
    <row r="8" spans="1:53">
      <c r="B8" t="s">
        <v>34</v>
      </c>
      <c r="C8">
        <f t="shared" si="8"/>
        <v>50</v>
      </c>
      <c r="D8">
        <f t="shared" si="8"/>
        <v>60</v>
      </c>
      <c r="O8" s="5">
        <v>1266</v>
      </c>
      <c r="P8" s="5">
        <f t="shared" si="9"/>
        <v>1359.4560000000001</v>
      </c>
      <c r="S8" s="5">
        <v>322</v>
      </c>
      <c r="T8" s="5">
        <f t="shared" si="10"/>
        <v>346.55199999999996</v>
      </c>
      <c r="X8" t="s">
        <v>34</v>
      </c>
      <c r="Y8" s="5">
        <f t="shared" si="3"/>
        <v>0</v>
      </c>
      <c r="Z8" s="5"/>
      <c r="AA8" s="5"/>
      <c r="AB8" s="5">
        <f t="shared" si="5"/>
        <v>0</v>
      </c>
      <c r="AC8" s="5"/>
      <c r="AD8" s="5"/>
      <c r="AE8" s="5">
        <f t="shared" si="6"/>
        <v>1359.4560000000001</v>
      </c>
      <c r="AF8" s="5">
        <v>1470</v>
      </c>
      <c r="AG8" s="5">
        <f t="shared" si="1"/>
        <v>110.54399999999987</v>
      </c>
      <c r="AH8" s="5">
        <f t="shared" si="7"/>
        <v>346.55199999999996</v>
      </c>
      <c r="AI8" s="5">
        <v>400</v>
      </c>
      <c r="AJ8" s="5">
        <f t="shared" si="2"/>
        <v>53.448000000000036</v>
      </c>
      <c r="AP8" t="s">
        <v>34</v>
      </c>
      <c r="AQ8" s="5"/>
      <c r="AR8" s="5"/>
      <c r="AS8" s="5">
        <v>1470</v>
      </c>
      <c r="AT8" s="5">
        <v>400</v>
      </c>
      <c r="AV8" t="s">
        <v>68</v>
      </c>
      <c r="AW8" s="10"/>
      <c r="AX8" s="10"/>
      <c r="AY8" s="10" t="s">
        <v>96</v>
      </c>
      <c r="AZ8" s="10"/>
    </row>
    <row r="9" spans="1:53">
      <c r="B9" t="s">
        <v>26</v>
      </c>
      <c r="C9">
        <f t="shared" si="8"/>
        <v>50</v>
      </c>
      <c r="D9">
        <f t="shared" si="8"/>
        <v>60</v>
      </c>
      <c r="O9" s="5">
        <v>1323</v>
      </c>
      <c r="P9" s="5">
        <f t="shared" si="9"/>
        <v>1428.7679999999998</v>
      </c>
      <c r="S9" s="5">
        <v>331</v>
      </c>
      <c r="T9" s="5">
        <f t="shared" si="10"/>
        <v>357.49599999999998</v>
      </c>
      <c r="X9" t="s">
        <v>26</v>
      </c>
      <c r="Y9" s="5">
        <f t="shared" si="3"/>
        <v>0</v>
      </c>
      <c r="Z9" s="5"/>
      <c r="AA9" s="5"/>
      <c r="AB9" s="5">
        <f t="shared" si="5"/>
        <v>0</v>
      </c>
      <c r="AC9" s="5"/>
      <c r="AD9" s="5"/>
      <c r="AE9" s="5">
        <f t="shared" si="6"/>
        <v>1428.7679999999998</v>
      </c>
      <c r="AF9" s="5">
        <v>1600</v>
      </c>
      <c r="AG9" s="5">
        <f t="shared" si="1"/>
        <v>171.2320000000002</v>
      </c>
      <c r="AH9" s="5">
        <f t="shared" si="7"/>
        <v>357.49599999999998</v>
      </c>
      <c r="AI9" s="5">
        <v>400</v>
      </c>
      <c r="AJ9" s="5">
        <f t="shared" si="2"/>
        <v>42.504000000000019</v>
      </c>
      <c r="AP9" t="s">
        <v>26</v>
      </c>
      <c r="AQ9" s="5"/>
      <c r="AR9" s="5"/>
      <c r="AS9" s="5">
        <v>1600</v>
      </c>
      <c r="AT9" s="5">
        <v>400</v>
      </c>
      <c r="AV9" t="s">
        <v>69</v>
      </c>
      <c r="AW9" s="10"/>
      <c r="AX9" s="10"/>
      <c r="AY9" s="10" t="s">
        <v>97</v>
      </c>
      <c r="AZ9" s="10"/>
    </row>
    <row r="10" spans="1:53">
      <c r="B10" t="s">
        <v>27</v>
      </c>
      <c r="C10">
        <f t="shared" si="8"/>
        <v>50</v>
      </c>
      <c r="D10">
        <f t="shared" si="8"/>
        <v>60</v>
      </c>
      <c r="O10" s="5">
        <v>1260</v>
      </c>
      <c r="P10" s="5">
        <f t="shared" si="9"/>
        <v>1352.16</v>
      </c>
      <c r="S10" s="5">
        <v>317</v>
      </c>
      <c r="T10" s="5">
        <f t="shared" si="10"/>
        <v>340.47199999999998</v>
      </c>
      <c r="X10" t="s">
        <v>27</v>
      </c>
      <c r="Y10" s="5">
        <f t="shared" si="3"/>
        <v>0</v>
      </c>
      <c r="Z10" s="5"/>
      <c r="AA10" s="5"/>
      <c r="AB10" s="5">
        <f t="shared" si="5"/>
        <v>0</v>
      </c>
      <c r="AC10" s="5"/>
      <c r="AD10" s="5"/>
      <c r="AE10" s="5">
        <f t="shared" si="6"/>
        <v>1352.16</v>
      </c>
      <c r="AF10" s="5">
        <v>1470</v>
      </c>
      <c r="AG10" s="5">
        <f t="shared" si="1"/>
        <v>117.83999999999992</v>
      </c>
      <c r="AH10" s="5">
        <f t="shared" si="7"/>
        <v>340.47199999999998</v>
      </c>
      <c r="AI10" s="5">
        <v>400</v>
      </c>
      <c r="AJ10" s="5">
        <f t="shared" si="2"/>
        <v>59.52800000000002</v>
      </c>
      <c r="AP10" t="s">
        <v>27</v>
      </c>
      <c r="AQ10" s="5"/>
      <c r="AR10" s="5"/>
      <c r="AS10" s="5">
        <v>1470</v>
      </c>
      <c r="AT10" s="5">
        <v>400</v>
      </c>
      <c r="AV10" t="s">
        <v>70</v>
      </c>
      <c r="AW10" s="10"/>
      <c r="AX10" s="10"/>
      <c r="AY10" s="10" t="s">
        <v>98</v>
      </c>
      <c r="AZ10" s="10"/>
    </row>
    <row r="11" spans="1:53">
      <c r="A11" s="50"/>
      <c r="B11" s="50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12"/>
      <c r="AO11" s="11"/>
      <c r="AP11" s="11"/>
      <c r="AQ11" s="11"/>
      <c r="AR11" s="11"/>
      <c r="AS11" s="11"/>
      <c r="AT11" s="12"/>
      <c r="AV11" t="s">
        <v>71</v>
      </c>
      <c r="AW11" s="10"/>
      <c r="AX11" s="10"/>
      <c r="AY11" s="10" t="s">
        <v>99</v>
      </c>
      <c r="AZ11" s="10"/>
    </row>
    <row r="12" spans="1:53">
      <c r="A12" t="s">
        <v>3</v>
      </c>
      <c r="B12" t="s">
        <v>17</v>
      </c>
      <c r="C12">
        <v>0</v>
      </c>
      <c r="D12">
        <v>60</v>
      </c>
      <c r="E12" s="5">
        <v>5525</v>
      </c>
      <c r="F12" s="5">
        <f>(E12-E12*5/100)+((E12-E12*5/100)*28/100)-20*C12</f>
        <v>6718.4</v>
      </c>
      <c r="I12" s="5">
        <v>2835</v>
      </c>
      <c r="J12" s="5">
        <f>(I12-I12*5/100)+((I12-I12*5/100)*28/100)-10*C12</f>
        <v>3447.36</v>
      </c>
      <c r="M12" s="5">
        <v>1141</v>
      </c>
      <c r="N12" s="5">
        <f>(M12-M12*5/100)+((M12-M12*5/100)*28/100)-4*C12</f>
        <v>1387.4560000000001</v>
      </c>
      <c r="Q12" s="5">
        <v>289</v>
      </c>
      <c r="R12" s="5">
        <f>(Q12-Q12*5/100)+((Q12-Q12*5/100)*28/100)-1*C12</f>
        <v>351.42400000000004</v>
      </c>
      <c r="W12" t="s">
        <v>3</v>
      </c>
      <c r="X12" t="s">
        <v>17</v>
      </c>
      <c r="Y12" s="5">
        <f t="shared" si="3"/>
        <v>6718.4</v>
      </c>
      <c r="Z12" s="5">
        <v>6050</v>
      </c>
      <c r="AA12" s="5">
        <f t="shared" ref="AA12:AA14" si="11">Z12-Y12</f>
        <v>-668.39999999999964</v>
      </c>
      <c r="AB12" s="5">
        <f t="shared" si="5"/>
        <v>3447.36</v>
      </c>
      <c r="AC12" s="5">
        <v>3200</v>
      </c>
      <c r="AD12" s="5">
        <f t="shared" ref="AD12:AD14" si="12">AC12-AB12</f>
        <v>-247.36000000000013</v>
      </c>
      <c r="AE12" s="5">
        <f t="shared" si="6"/>
        <v>1387.4560000000001</v>
      </c>
      <c r="AF12" s="5">
        <v>1310</v>
      </c>
      <c r="AG12" s="5">
        <f t="shared" ref="AG12:AG18" si="13">AF12-AE12</f>
        <v>-77.456000000000131</v>
      </c>
      <c r="AH12" s="5">
        <f t="shared" si="7"/>
        <v>351.42400000000004</v>
      </c>
      <c r="AI12" s="5">
        <v>340</v>
      </c>
      <c r="AJ12" s="5">
        <f t="shared" ref="AJ12:AJ18" si="14">AI12-AH12</f>
        <v>-11.424000000000035</v>
      </c>
      <c r="AO12" t="s">
        <v>3</v>
      </c>
      <c r="AP12" t="s">
        <v>17</v>
      </c>
      <c r="AQ12" s="5">
        <v>6050</v>
      </c>
      <c r="AR12" s="5">
        <v>3200</v>
      </c>
      <c r="AS12" s="5">
        <v>1310</v>
      </c>
      <c r="AT12" s="5">
        <v>340</v>
      </c>
      <c r="AV12" t="s">
        <v>72</v>
      </c>
      <c r="AW12" s="10"/>
      <c r="AX12" s="10"/>
      <c r="AY12" s="10" t="s">
        <v>100</v>
      </c>
      <c r="AZ12" s="10"/>
    </row>
    <row r="13" spans="1:53">
      <c r="B13" t="s">
        <v>19</v>
      </c>
      <c r="C13">
        <f t="shared" ref="C13:D18" si="15">C12</f>
        <v>0</v>
      </c>
      <c r="D13">
        <f t="shared" si="15"/>
        <v>60</v>
      </c>
      <c r="E13" s="5">
        <v>5525</v>
      </c>
      <c r="F13" s="5">
        <f>(E13-E13*5/100)+((E13-E13*5/100)*28/100)-20*C13</f>
        <v>6718.4</v>
      </c>
      <c r="I13" s="5">
        <v>2835</v>
      </c>
      <c r="J13" s="5">
        <f>(I13-I13*5/100)+((I13-I13*5/100)*28/100)-10*C13</f>
        <v>3447.36</v>
      </c>
      <c r="M13" s="5">
        <v>1141</v>
      </c>
      <c r="N13" s="5">
        <f>(M13-M13*5/100)+((M13-M13*5/100)*28/100)-4*C13</f>
        <v>1387.4560000000001</v>
      </c>
      <c r="Q13" s="5">
        <v>289</v>
      </c>
      <c r="R13" s="5">
        <f>(Q13-Q13*5/100)+((Q13-Q13*5/100)*28/100)-1*C13</f>
        <v>351.42400000000004</v>
      </c>
      <c r="X13" t="s">
        <v>19</v>
      </c>
      <c r="Y13" s="5">
        <f t="shared" si="3"/>
        <v>6718.4</v>
      </c>
      <c r="Z13" s="5">
        <v>6050</v>
      </c>
      <c r="AA13" s="5">
        <f t="shared" si="11"/>
        <v>-668.39999999999964</v>
      </c>
      <c r="AB13" s="5">
        <f t="shared" si="5"/>
        <v>3447.36</v>
      </c>
      <c r="AC13" s="5">
        <v>3200</v>
      </c>
      <c r="AD13" s="5">
        <f t="shared" si="12"/>
        <v>-247.36000000000013</v>
      </c>
      <c r="AE13" s="5">
        <f t="shared" si="6"/>
        <v>1387.4560000000001</v>
      </c>
      <c r="AF13" s="5">
        <v>1310</v>
      </c>
      <c r="AG13" s="5">
        <f t="shared" si="13"/>
        <v>-77.456000000000131</v>
      </c>
      <c r="AH13" s="5">
        <f t="shared" si="7"/>
        <v>351.42400000000004</v>
      </c>
      <c r="AI13" s="5">
        <v>340</v>
      </c>
      <c r="AJ13" s="5">
        <f t="shared" si="14"/>
        <v>-11.424000000000035</v>
      </c>
      <c r="AP13" t="s">
        <v>19</v>
      </c>
      <c r="AQ13" s="5">
        <v>6050</v>
      </c>
      <c r="AR13" s="5">
        <v>3200</v>
      </c>
      <c r="AS13" s="5">
        <v>1310</v>
      </c>
      <c r="AT13" s="5">
        <v>340</v>
      </c>
      <c r="AV13" t="s">
        <v>73</v>
      </c>
      <c r="AW13" s="10"/>
      <c r="AX13" s="10"/>
      <c r="AY13" s="10" t="s">
        <v>101</v>
      </c>
      <c r="AZ13" s="10"/>
    </row>
    <row r="14" spans="1:53">
      <c r="B14" t="s">
        <v>18</v>
      </c>
      <c r="C14">
        <f t="shared" si="15"/>
        <v>0</v>
      </c>
      <c r="D14">
        <f t="shared" si="15"/>
        <v>60</v>
      </c>
      <c r="E14" s="5">
        <v>5465</v>
      </c>
      <c r="F14" s="5">
        <f>(E14-E14*5/100)+((E14-E14*5/100)*28/100)-20*C14</f>
        <v>6645.4400000000005</v>
      </c>
      <c r="K14" s="5">
        <v>2735</v>
      </c>
      <c r="L14" s="5">
        <f>(K14-K14*5/100)+((K14-K14*5/100)*28/100)-9*C14</f>
        <v>3325.76</v>
      </c>
      <c r="O14" s="5">
        <v>1119</v>
      </c>
      <c r="P14" s="5">
        <f>(O14-O14*5/100)+((O14-O14*5/100)*28/100)-3.6*C14</f>
        <v>1360.704</v>
      </c>
      <c r="S14" s="5">
        <v>283</v>
      </c>
      <c r="T14" s="5">
        <f>(S14-S14*5/100)+((S14-S14*5/100)*28/100)-0.9*C14</f>
        <v>344.12800000000004</v>
      </c>
      <c r="X14" t="s">
        <v>18</v>
      </c>
      <c r="Y14" s="5">
        <f t="shared" si="3"/>
        <v>6645.4400000000005</v>
      </c>
      <c r="Z14" s="5">
        <v>5950</v>
      </c>
      <c r="AA14" s="5">
        <f t="shared" si="11"/>
        <v>-695.44000000000051</v>
      </c>
      <c r="AB14" s="5">
        <f t="shared" si="5"/>
        <v>3325.76</v>
      </c>
      <c r="AC14" s="5">
        <v>3200</v>
      </c>
      <c r="AD14" s="5">
        <f t="shared" si="12"/>
        <v>-125.76000000000022</v>
      </c>
      <c r="AE14" s="5">
        <f t="shared" si="6"/>
        <v>1360.704</v>
      </c>
      <c r="AF14" s="5">
        <v>1300</v>
      </c>
      <c r="AG14" s="5">
        <f t="shared" si="13"/>
        <v>-60.703999999999951</v>
      </c>
      <c r="AH14" s="5">
        <f t="shared" si="7"/>
        <v>344.12800000000004</v>
      </c>
      <c r="AI14" s="5">
        <v>340</v>
      </c>
      <c r="AJ14" s="5">
        <f t="shared" si="14"/>
        <v>-4.1280000000000427</v>
      </c>
      <c r="AP14" t="s">
        <v>18</v>
      </c>
      <c r="AQ14" s="5">
        <v>5950</v>
      </c>
      <c r="AR14" s="5">
        <v>3200</v>
      </c>
      <c r="AS14" s="5">
        <v>1300</v>
      </c>
      <c r="AT14" s="5">
        <v>340</v>
      </c>
      <c r="AV14" t="s">
        <v>74</v>
      </c>
      <c r="AW14" s="10"/>
      <c r="AX14" s="10"/>
      <c r="AY14" s="10"/>
      <c r="AZ14" s="10"/>
    </row>
    <row r="15" spans="1:53">
      <c r="B15" t="s">
        <v>25</v>
      </c>
      <c r="C15">
        <f t="shared" si="15"/>
        <v>0</v>
      </c>
      <c r="D15">
        <f t="shared" si="15"/>
        <v>60</v>
      </c>
      <c r="O15" s="5">
        <v>655</v>
      </c>
      <c r="P15" s="5">
        <f t="shared" ref="P15:P18" si="16">(O15-O15*5/100)+((O15-O15*5/100)*28/100)-3.6*C15</f>
        <v>796.48</v>
      </c>
      <c r="S15" s="5">
        <v>168</v>
      </c>
      <c r="T15" s="5">
        <f t="shared" ref="T15:T18" si="17">(S15-S15*5/100)+((S15-S15*5/100)*28/100)-0.9*C15</f>
        <v>204.28800000000001</v>
      </c>
      <c r="X15" t="s">
        <v>25</v>
      </c>
      <c r="Y15" s="5">
        <f t="shared" si="3"/>
        <v>0</v>
      </c>
      <c r="Z15" s="5"/>
      <c r="AA15" s="5"/>
      <c r="AB15" s="5">
        <f t="shared" si="5"/>
        <v>0</v>
      </c>
      <c r="AC15" s="5"/>
      <c r="AD15" s="5"/>
      <c r="AE15" s="5">
        <f t="shared" si="6"/>
        <v>796.48</v>
      </c>
      <c r="AF15" s="5">
        <v>1300</v>
      </c>
      <c r="AG15" s="5">
        <f t="shared" si="13"/>
        <v>503.52</v>
      </c>
      <c r="AH15" s="5">
        <f t="shared" si="7"/>
        <v>204.28800000000001</v>
      </c>
      <c r="AI15" s="5">
        <v>300</v>
      </c>
      <c r="AJ15" s="5">
        <f t="shared" si="14"/>
        <v>95.711999999999989</v>
      </c>
      <c r="AP15" t="s">
        <v>25</v>
      </c>
      <c r="AQ15" s="5"/>
      <c r="AR15" s="5"/>
      <c r="AS15" s="5">
        <v>1300</v>
      </c>
      <c r="AT15" s="5">
        <v>300</v>
      </c>
      <c r="AV15" t="s">
        <v>75</v>
      </c>
      <c r="AW15" s="10"/>
      <c r="AX15" s="10"/>
      <c r="AY15" s="10"/>
      <c r="AZ15" s="10"/>
    </row>
    <row r="16" spans="1:53">
      <c r="B16" t="s">
        <v>33</v>
      </c>
      <c r="C16">
        <f t="shared" si="15"/>
        <v>0</v>
      </c>
      <c r="D16">
        <f t="shared" si="15"/>
        <v>60</v>
      </c>
      <c r="O16" s="5">
        <v>1031</v>
      </c>
      <c r="P16" s="5">
        <f t="shared" si="16"/>
        <v>1253.6960000000001</v>
      </c>
      <c r="S16" s="5">
        <v>266</v>
      </c>
      <c r="T16" s="5">
        <f t="shared" si="17"/>
        <v>323.45600000000002</v>
      </c>
      <c r="X16" t="s">
        <v>33</v>
      </c>
      <c r="Y16" s="5">
        <f t="shared" si="3"/>
        <v>0</v>
      </c>
      <c r="Z16" s="5"/>
      <c r="AA16" s="5"/>
      <c r="AB16" s="5">
        <f t="shared" si="5"/>
        <v>0</v>
      </c>
      <c r="AC16" s="5"/>
      <c r="AD16" s="5"/>
      <c r="AE16" s="5">
        <f t="shared" si="6"/>
        <v>1253.6960000000001</v>
      </c>
      <c r="AF16" s="5">
        <v>1200</v>
      </c>
      <c r="AG16" s="5">
        <f t="shared" si="13"/>
        <v>-53.69600000000014</v>
      </c>
      <c r="AH16" s="5">
        <f t="shared" si="7"/>
        <v>323.45600000000002</v>
      </c>
      <c r="AI16" s="5">
        <v>320</v>
      </c>
      <c r="AJ16" s="5">
        <f t="shared" si="14"/>
        <v>-3.4560000000000173</v>
      </c>
      <c r="AP16" t="s">
        <v>33</v>
      </c>
      <c r="AQ16" s="5"/>
      <c r="AR16" s="5"/>
      <c r="AS16" s="5">
        <v>1200</v>
      </c>
      <c r="AT16" s="5">
        <v>320</v>
      </c>
      <c r="AV16" t="s">
        <v>76</v>
      </c>
    </row>
    <row r="17" spans="1:48">
      <c r="B17" t="s">
        <v>26</v>
      </c>
      <c r="C17">
        <f t="shared" si="15"/>
        <v>0</v>
      </c>
      <c r="D17">
        <f t="shared" si="15"/>
        <v>60</v>
      </c>
      <c r="O17" s="5">
        <v>1191</v>
      </c>
      <c r="P17" s="5">
        <f t="shared" si="16"/>
        <v>1448.2560000000001</v>
      </c>
      <c r="S17" s="5">
        <v>298</v>
      </c>
      <c r="T17" s="5">
        <f t="shared" si="17"/>
        <v>362.36800000000005</v>
      </c>
      <c r="X17" t="s">
        <v>26</v>
      </c>
      <c r="Y17" s="5">
        <f t="shared" si="3"/>
        <v>0</v>
      </c>
      <c r="Z17" s="5"/>
      <c r="AA17" s="5"/>
      <c r="AB17" s="5">
        <f t="shared" si="5"/>
        <v>0</v>
      </c>
      <c r="AC17" s="5"/>
      <c r="AD17" s="5"/>
      <c r="AE17" s="5">
        <f t="shared" si="6"/>
        <v>1448.2560000000001</v>
      </c>
      <c r="AF17" s="5">
        <v>1400</v>
      </c>
      <c r="AG17" s="5">
        <f t="shared" si="13"/>
        <v>-48.256000000000085</v>
      </c>
      <c r="AH17" s="5">
        <f t="shared" si="7"/>
        <v>362.36800000000005</v>
      </c>
      <c r="AI17" s="5">
        <v>350</v>
      </c>
      <c r="AJ17" s="5">
        <f t="shared" si="14"/>
        <v>-12.368000000000052</v>
      </c>
      <c r="AP17" t="s">
        <v>26</v>
      </c>
      <c r="AQ17" s="5"/>
      <c r="AR17" s="5"/>
      <c r="AS17" s="5">
        <v>1400</v>
      </c>
      <c r="AT17" s="5">
        <v>350</v>
      </c>
      <c r="AV17" t="s">
        <v>77</v>
      </c>
    </row>
    <row r="18" spans="1:48">
      <c r="B18" t="s">
        <v>27</v>
      </c>
      <c r="C18">
        <f t="shared" si="15"/>
        <v>0</v>
      </c>
      <c r="D18">
        <f t="shared" si="15"/>
        <v>60</v>
      </c>
      <c r="O18" s="5">
        <v>1163</v>
      </c>
      <c r="P18" s="5">
        <f t="shared" si="16"/>
        <v>1414.2079999999999</v>
      </c>
      <c r="S18" s="5">
        <v>291</v>
      </c>
      <c r="T18" s="5">
        <f t="shared" si="17"/>
        <v>353.85599999999999</v>
      </c>
      <c r="X18" t="s">
        <v>27</v>
      </c>
      <c r="Y18" s="5">
        <f t="shared" si="3"/>
        <v>0</v>
      </c>
      <c r="Z18" s="5"/>
      <c r="AA18" s="5"/>
      <c r="AB18" s="5">
        <f t="shared" si="5"/>
        <v>0</v>
      </c>
      <c r="AC18" s="5"/>
      <c r="AD18" s="5"/>
      <c r="AE18" s="5">
        <f t="shared" si="6"/>
        <v>1414.2079999999999</v>
      </c>
      <c r="AF18" s="5">
        <v>1400</v>
      </c>
      <c r="AG18" s="5">
        <f t="shared" si="13"/>
        <v>-14.207999999999856</v>
      </c>
      <c r="AH18" s="5">
        <f t="shared" si="7"/>
        <v>353.85599999999999</v>
      </c>
      <c r="AI18" s="5">
        <v>350</v>
      </c>
      <c r="AJ18" s="5">
        <f t="shared" si="14"/>
        <v>-3.8559999999999945</v>
      </c>
      <c r="AP18" t="s">
        <v>27</v>
      </c>
      <c r="AQ18" s="5"/>
      <c r="AR18" s="5"/>
      <c r="AS18" s="5">
        <v>1400</v>
      </c>
      <c r="AT18" s="5">
        <v>350</v>
      </c>
      <c r="AV18" t="s">
        <v>78</v>
      </c>
    </row>
    <row r="19" spans="1:48">
      <c r="A19" s="50"/>
      <c r="B19" s="50"/>
      <c r="W19" s="2"/>
      <c r="X19" s="2"/>
      <c r="Y19" s="2"/>
      <c r="Z19" s="2"/>
      <c r="AA19" s="14"/>
      <c r="AB19" s="2"/>
      <c r="AC19" s="2"/>
      <c r="AD19" s="14"/>
      <c r="AE19" s="2"/>
      <c r="AF19" s="2"/>
      <c r="AG19" s="14"/>
      <c r="AH19" s="2"/>
      <c r="AI19" s="12"/>
      <c r="AJ19" s="12"/>
      <c r="AO19" s="8"/>
      <c r="AP19" s="8"/>
      <c r="AQ19" s="8"/>
      <c r="AR19" s="8"/>
      <c r="AS19" s="8"/>
      <c r="AT19" s="12"/>
      <c r="AV19" t="s">
        <v>79</v>
      </c>
    </row>
    <row r="20" spans="1:48">
      <c r="A20" t="s">
        <v>2</v>
      </c>
      <c r="B20" t="s">
        <v>17</v>
      </c>
      <c r="C20">
        <v>0</v>
      </c>
      <c r="D20">
        <v>22</v>
      </c>
      <c r="E20" s="5">
        <v>3895</v>
      </c>
      <c r="F20" s="5">
        <f>(E20-E20*5/100)+((E20-E20*5/100)*28/100)-20*C20</f>
        <v>4736.32</v>
      </c>
      <c r="I20" s="5">
        <v>2015</v>
      </c>
      <c r="J20" s="5">
        <f>(I20-I20*5/100)+((I20-I20*5/100)*28/100)-10*C20</f>
        <v>2450.2399999999998</v>
      </c>
      <c r="M20" s="5">
        <v>826</v>
      </c>
      <c r="N20" s="5">
        <f t="shared" ref="N20:N21" si="18">(M20-M20*5/100)+((M20-M20*5/100)*28/100)-4*C20</f>
        <v>1004.4160000000001</v>
      </c>
      <c r="Q20" s="5">
        <v>214</v>
      </c>
      <c r="R20" s="5">
        <f t="shared" ref="R20:R21" si="19">(Q20-Q20*5/100)+((Q20-Q20*5/100)*28/100)-1*C20</f>
        <v>260.22400000000005</v>
      </c>
      <c r="W20" t="s">
        <v>2</v>
      </c>
      <c r="X20" t="s">
        <v>17</v>
      </c>
      <c r="Y20" s="5">
        <f t="shared" si="3"/>
        <v>4736.32</v>
      </c>
      <c r="Z20" s="5">
        <v>4500</v>
      </c>
      <c r="AA20" s="5">
        <f t="shared" ref="AA20:AA23" si="20">Z20-Y20</f>
        <v>-236.31999999999971</v>
      </c>
      <c r="AB20" s="5">
        <f t="shared" si="5"/>
        <v>2450.2399999999998</v>
      </c>
      <c r="AC20" s="5">
        <v>2400</v>
      </c>
      <c r="AD20" s="5">
        <f t="shared" ref="AD20:AD23" si="21">AC20-AB20</f>
        <v>-50.239999999999782</v>
      </c>
      <c r="AE20" s="5">
        <f t="shared" si="6"/>
        <v>1004.4160000000001</v>
      </c>
      <c r="AF20" s="5">
        <v>1020</v>
      </c>
      <c r="AG20" s="5">
        <f t="shared" ref="AG20:AG27" si="22">AF20-AE20</f>
        <v>15.583999999999946</v>
      </c>
      <c r="AH20" s="5">
        <f t="shared" si="7"/>
        <v>260.22400000000005</v>
      </c>
      <c r="AI20" s="5">
        <v>260</v>
      </c>
      <c r="AJ20" s="5">
        <f t="shared" ref="AJ20:AJ22" si="23">AI20-AH20</f>
        <v>-0.22400000000004638</v>
      </c>
      <c r="AO20" t="s">
        <v>2</v>
      </c>
      <c r="AP20" t="s">
        <v>17</v>
      </c>
      <c r="AQ20" s="5">
        <v>4500</v>
      </c>
      <c r="AR20" s="5">
        <v>2400</v>
      </c>
      <c r="AS20" s="5">
        <v>1020</v>
      </c>
      <c r="AT20" s="5">
        <v>260</v>
      </c>
      <c r="AV20" t="s">
        <v>80</v>
      </c>
    </row>
    <row r="21" spans="1:48">
      <c r="B21" t="s">
        <v>19</v>
      </c>
      <c r="C21">
        <f t="shared" ref="C21:D26" si="24">C20</f>
        <v>0</v>
      </c>
      <c r="D21">
        <f t="shared" si="24"/>
        <v>22</v>
      </c>
      <c r="E21" s="5">
        <v>3895</v>
      </c>
      <c r="F21" s="5">
        <f>(E21-E21*5/100)+((E21-E21*5/100)*28/100)-20*C21</f>
        <v>4736.32</v>
      </c>
      <c r="I21" s="5">
        <v>2015</v>
      </c>
      <c r="J21" s="5">
        <f>(I21-I21*5/100)+((I21-I21*5/100)*28/100)-10*C21</f>
        <v>2450.2399999999998</v>
      </c>
      <c r="M21" s="5">
        <v>826</v>
      </c>
      <c r="N21" s="5">
        <f t="shared" si="18"/>
        <v>1004.4160000000001</v>
      </c>
      <c r="Q21" s="5">
        <v>214</v>
      </c>
      <c r="R21" s="5">
        <f t="shared" si="19"/>
        <v>260.22400000000005</v>
      </c>
      <c r="X21" t="s">
        <v>19</v>
      </c>
      <c r="Y21" s="5">
        <f t="shared" si="3"/>
        <v>4736.32</v>
      </c>
      <c r="Z21" s="5">
        <v>4500</v>
      </c>
      <c r="AA21" s="5">
        <f t="shared" si="20"/>
        <v>-236.31999999999971</v>
      </c>
      <c r="AB21" s="5">
        <f t="shared" si="5"/>
        <v>2450.2399999999998</v>
      </c>
      <c r="AC21" s="5">
        <v>2400</v>
      </c>
      <c r="AD21" s="5">
        <f t="shared" si="21"/>
        <v>-50.239999999999782</v>
      </c>
      <c r="AE21" s="5">
        <f t="shared" si="6"/>
        <v>1004.4160000000001</v>
      </c>
      <c r="AF21" s="5">
        <v>1020</v>
      </c>
      <c r="AG21" s="5">
        <f t="shared" si="22"/>
        <v>15.583999999999946</v>
      </c>
      <c r="AH21" s="5">
        <f t="shared" si="7"/>
        <v>260.22400000000005</v>
      </c>
      <c r="AI21" s="5">
        <v>260</v>
      </c>
      <c r="AJ21" s="5">
        <f t="shared" si="23"/>
        <v>-0.22400000000004638</v>
      </c>
      <c r="AP21" t="s">
        <v>19</v>
      </c>
      <c r="AQ21" s="5">
        <v>4500</v>
      </c>
      <c r="AR21" s="5">
        <v>2400</v>
      </c>
      <c r="AS21" s="5">
        <v>1020</v>
      </c>
      <c r="AT21" s="5">
        <v>260</v>
      </c>
      <c r="AV21" t="s">
        <v>81</v>
      </c>
    </row>
    <row r="22" spans="1:48">
      <c r="B22" t="s">
        <v>18</v>
      </c>
      <c r="C22">
        <f t="shared" si="24"/>
        <v>0</v>
      </c>
      <c r="D22">
        <f t="shared" si="24"/>
        <v>22</v>
      </c>
      <c r="E22" s="5">
        <v>3765</v>
      </c>
      <c r="F22" s="5">
        <f>(E22-E22*5/100)+((E22-E22*5/100)*28/100)-20*C22</f>
        <v>4578.24</v>
      </c>
      <c r="I22" s="5">
        <v>1855</v>
      </c>
      <c r="J22" s="5">
        <f>(I22-I22*5/100)+((I22-I22*5/100)*28/100)-10*C22</f>
        <v>2255.6799999999998</v>
      </c>
      <c r="O22" s="5">
        <v>758</v>
      </c>
      <c r="P22" s="5">
        <f t="shared" ref="P22:P27" si="25">(O22-O22*5/100)+((O22-O22*5/100)*28/100)-3.6*C22</f>
        <v>921.72800000000007</v>
      </c>
      <c r="S22" s="5">
        <v>236</v>
      </c>
      <c r="T22" s="5">
        <f t="shared" ref="T22:T27" si="26">(S22-S22*5/100)+((S22-S22*5/100)*28/100)-0.9*C22</f>
        <v>286.976</v>
      </c>
      <c r="X22" t="s">
        <v>18</v>
      </c>
      <c r="Y22" s="5">
        <f t="shared" si="3"/>
        <v>4578.24</v>
      </c>
      <c r="Z22" s="5">
        <v>4400</v>
      </c>
      <c r="AA22" s="5">
        <f t="shared" si="20"/>
        <v>-178.23999999999978</v>
      </c>
      <c r="AB22" s="5">
        <f t="shared" si="5"/>
        <v>2255.6799999999998</v>
      </c>
      <c r="AC22" s="5">
        <v>2300</v>
      </c>
      <c r="AD22" s="5">
        <f t="shared" si="21"/>
        <v>44.320000000000164</v>
      </c>
      <c r="AE22" s="5">
        <f t="shared" si="6"/>
        <v>921.72800000000007</v>
      </c>
      <c r="AF22" s="5">
        <v>950</v>
      </c>
      <c r="AG22" s="5">
        <f t="shared" si="22"/>
        <v>28.271999999999935</v>
      </c>
      <c r="AH22" s="5">
        <f t="shared" si="7"/>
        <v>286.976</v>
      </c>
      <c r="AI22" s="5">
        <v>290</v>
      </c>
      <c r="AJ22" s="5">
        <f t="shared" si="23"/>
        <v>3.0240000000000009</v>
      </c>
      <c r="AP22" t="s">
        <v>18</v>
      </c>
      <c r="AQ22" s="5">
        <v>4400</v>
      </c>
      <c r="AR22" s="5">
        <v>2300</v>
      </c>
      <c r="AS22" s="5">
        <v>950</v>
      </c>
      <c r="AT22" s="5">
        <v>290</v>
      </c>
      <c r="AV22" t="s">
        <v>82</v>
      </c>
    </row>
    <row r="23" spans="1:48">
      <c r="B23" t="s">
        <v>33</v>
      </c>
      <c r="C23">
        <f t="shared" si="24"/>
        <v>0</v>
      </c>
      <c r="D23">
        <f t="shared" si="24"/>
        <v>22</v>
      </c>
      <c r="G23" s="5">
        <v>3070</v>
      </c>
      <c r="H23" s="5">
        <f>(G23-G23*5/100)+((G23-G23*5/100)*28/100)-18*C23</f>
        <v>3733.12</v>
      </c>
      <c r="K23" s="5">
        <v>1620</v>
      </c>
      <c r="L23" s="5">
        <f t="shared" ref="L23:L26" si="27">(K23-K23*5/100)+((K23-K23*5/100)*28/100)-9*C23</f>
        <v>1969.92</v>
      </c>
      <c r="O23" s="5">
        <v>697</v>
      </c>
      <c r="P23" s="5">
        <f t="shared" si="25"/>
        <v>847.55200000000002</v>
      </c>
      <c r="X23" t="s">
        <v>33</v>
      </c>
      <c r="Y23" s="5">
        <f t="shared" si="3"/>
        <v>3733.12</v>
      </c>
      <c r="Z23" s="5">
        <v>3550</v>
      </c>
      <c r="AA23" s="5">
        <f t="shared" si="20"/>
        <v>-183.11999999999989</v>
      </c>
      <c r="AB23" s="5">
        <f t="shared" si="5"/>
        <v>1969.92</v>
      </c>
      <c r="AC23" s="5">
        <v>2000</v>
      </c>
      <c r="AD23" s="5">
        <f t="shared" si="21"/>
        <v>30.079999999999927</v>
      </c>
      <c r="AE23" s="5">
        <f t="shared" si="6"/>
        <v>847.55200000000002</v>
      </c>
      <c r="AF23" s="5">
        <v>860</v>
      </c>
      <c r="AG23" s="5">
        <f t="shared" si="22"/>
        <v>12.447999999999979</v>
      </c>
      <c r="AH23" s="5">
        <f t="shared" si="7"/>
        <v>0</v>
      </c>
      <c r="AP23" t="s">
        <v>33</v>
      </c>
      <c r="AQ23" s="5">
        <v>3550</v>
      </c>
      <c r="AR23" s="5">
        <v>2000</v>
      </c>
      <c r="AS23" s="5">
        <v>860</v>
      </c>
      <c r="AV23" t="s">
        <v>83</v>
      </c>
    </row>
    <row r="24" spans="1:48">
      <c r="B24" t="s">
        <v>34</v>
      </c>
      <c r="C24">
        <f t="shared" si="24"/>
        <v>0</v>
      </c>
      <c r="D24">
        <f t="shared" si="24"/>
        <v>22</v>
      </c>
      <c r="O24" s="5">
        <v>693</v>
      </c>
      <c r="P24" s="5">
        <f t="shared" si="25"/>
        <v>842.68799999999999</v>
      </c>
      <c r="S24" s="5">
        <v>176</v>
      </c>
      <c r="T24" s="5">
        <f t="shared" si="26"/>
        <v>214.01599999999999</v>
      </c>
      <c r="X24" t="s">
        <v>34</v>
      </c>
      <c r="Y24" s="5">
        <f t="shared" si="3"/>
        <v>0</v>
      </c>
      <c r="Z24" s="5"/>
      <c r="AA24" s="5"/>
      <c r="AB24" s="5">
        <f t="shared" si="5"/>
        <v>0</v>
      </c>
      <c r="AC24" s="5"/>
      <c r="AD24" s="5"/>
      <c r="AE24" s="5">
        <f t="shared" si="6"/>
        <v>842.68799999999999</v>
      </c>
      <c r="AF24" s="5">
        <v>860</v>
      </c>
      <c r="AG24" s="5">
        <f t="shared" si="22"/>
        <v>17.312000000000012</v>
      </c>
      <c r="AH24" s="5">
        <f t="shared" si="7"/>
        <v>214.01599999999999</v>
      </c>
      <c r="AI24" s="5">
        <v>230</v>
      </c>
      <c r="AJ24" s="5">
        <f t="shared" ref="AJ24:AJ27" si="28">AI24-AH24</f>
        <v>15.984000000000009</v>
      </c>
      <c r="AP24" t="s">
        <v>34</v>
      </c>
      <c r="AQ24" s="5"/>
      <c r="AR24" s="5"/>
      <c r="AS24" s="5">
        <v>860</v>
      </c>
      <c r="AT24" s="5">
        <v>230</v>
      </c>
      <c r="AV24" t="s">
        <v>84</v>
      </c>
    </row>
    <row r="25" spans="1:48">
      <c r="B25" t="s">
        <v>35</v>
      </c>
      <c r="C25">
        <f t="shared" si="24"/>
        <v>0</v>
      </c>
      <c r="D25">
        <f t="shared" si="24"/>
        <v>22</v>
      </c>
      <c r="E25" s="5">
        <v>3495</v>
      </c>
      <c r="F25" s="5">
        <f>(E25-E25*5/100)+((E25-E25*5/100)*28/100)-20*C25</f>
        <v>4249.92</v>
      </c>
      <c r="K25" s="5">
        <v>1735</v>
      </c>
      <c r="L25" s="5">
        <f t="shared" si="27"/>
        <v>2109.7600000000002</v>
      </c>
      <c r="O25" s="5">
        <v>717</v>
      </c>
      <c r="P25" s="5">
        <f t="shared" si="25"/>
        <v>871.87199999999996</v>
      </c>
      <c r="S25" s="5">
        <v>185</v>
      </c>
      <c r="T25" s="5">
        <f t="shared" si="26"/>
        <v>224.96</v>
      </c>
      <c r="X25" t="s">
        <v>35</v>
      </c>
      <c r="Y25" s="5">
        <f t="shared" si="3"/>
        <v>4249.92</v>
      </c>
      <c r="Z25" s="5"/>
      <c r="AA25" s="5"/>
      <c r="AB25" s="5">
        <f t="shared" si="5"/>
        <v>2109.7600000000002</v>
      </c>
      <c r="AC25" s="5">
        <v>2150</v>
      </c>
      <c r="AD25" s="5">
        <f t="shared" ref="AD25:AD26" si="29">AC25-AB25</f>
        <v>40.239999999999782</v>
      </c>
      <c r="AE25" s="5">
        <f t="shared" si="6"/>
        <v>871.87199999999996</v>
      </c>
      <c r="AF25" s="5">
        <v>900</v>
      </c>
      <c r="AG25" s="5">
        <f t="shared" si="22"/>
        <v>28.128000000000043</v>
      </c>
      <c r="AH25" s="5">
        <f t="shared" si="7"/>
        <v>224.96</v>
      </c>
      <c r="AI25" s="5">
        <v>230</v>
      </c>
      <c r="AJ25" s="5">
        <f t="shared" si="28"/>
        <v>5.039999999999992</v>
      </c>
      <c r="AP25" t="s">
        <v>35</v>
      </c>
      <c r="AQ25" s="5"/>
      <c r="AR25" s="5">
        <v>2150</v>
      </c>
      <c r="AS25" s="5">
        <v>900</v>
      </c>
      <c r="AT25" s="5">
        <v>230</v>
      </c>
      <c r="AV25" t="s">
        <v>85</v>
      </c>
    </row>
    <row r="26" spans="1:48">
      <c r="B26" t="s">
        <v>26</v>
      </c>
      <c r="C26">
        <f t="shared" si="24"/>
        <v>0</v>
      </c>
      <c r="D26">
        <f t="shared" si="24"/>
        <v>22</v>
      </c>
      <c r="G26" s="5">
        <v>3665</v>
      </c>
      <c r="H26" s="5">
        <f>(G26-G26*5/100)+((G26-G26*5/100)*28/100)-18*C26</f>
        <v>4456.6400000000003</v>
      </c>
      <c r="K26" s="5">
        <v>1875</v>
      </c>
      <c r="L26" s="5">
        <f t="shared" si="27"/>
        <v>2280</v>
      </c>
      <c r="O26" s="5">
        <v>801</v>
      </c>
      <c r="P26" s="5">
        <f t="shared" si="25"/>
        <v>974.01600000000008</v>
      </c>
      <c r="S26" s="5">
        <v>208</v>
      </c>
      <c r="T26" s="5">
        <f t="shared" si="26"/>
        <v>252.928</v>
      </c>
      <c r="X26" t="s">
        <v>26</v>
      </c>
      <c r="Y26" s="5">
        <f t="shared" si="3"/>
        <v>4456.6400000000003</v>
      </c>
      <c r="Z26" s="5">
        <v>4300</v>
      </c>
      <c r="AA26" s="5">
        <f>Z26-Y26</f>
        <v>-156.64000000000033</v>
      </c>
      <c r="AB26" s="5">
        <f t="shared" si="5"/>
        <v>2280</v>
      </c>
      <c r="AC26" s="5">
        <v>2250</v>
      </c>
      <c r="AD26" s="5">
        <f t="shared" si="29"/>
        <v>-30</v>
      </c>
      <c r="AE26" s="5">
        <f t="shared" si="6"/>
        <v>974.01600000000008</v>
      </c>
      <c r="AF26" s="5">
        <v>1000</v>
      </c>
      <c r="AG26" s="5">
        <f t="shared" si="22"/>
        <v>25.983999999999924</v>
      </c>
      <c r="AH26" s="5">
        <f t="shared" si="7"/>
        <v>252.928</v>
      </c>
      <c r="AI26" s="5">
        <v>260</v>
      </c>
      <c r="AJ26" s="5">
        <f t="shared" si="28"/>
        <v>7.0720000000000027</v>
      </c>
      <c r="AP26" t="s">
        <v>26</v>
      </c>
      <c r="AQ26" s="5">
        <v>4300</v>
      </c>
      <c r="AR26" s="5">
        <v>2250</v>
      </c>
      <c r="AS26" s="5">
        <v>1000</v>
      </c>
      <c r="AT26" s="5">
        <v>260</v>
      </c>
      <c r="AV26" t="s">
        <v>86</v>
      </c>
    </row>
    <row r="27" spans="1:48">
      <c r="B27" t="s">
        <v>27</v>
      </c>
      <c r="C27">
        <v>25</v>
      </c>
      <c r="D27">
        <f t="shared" ref="D27" si="30">D26</f>
        <v>22</v>
      </c>
      <c r="O27" s="5">
        <v>806</v>
      </c>
      <c r="P27" s="5">
        <f t="shared" si="25"/>
        <v>890.096</v>
      </c>
      <c r="S27" s="5">
        <v>208</v>
      </c>
      <c r="T27" s="5">
        <f t="shared" si="26"/>
        <v>230.428</v>
      </c>
      <c r="X27" t="s">
        <v>27</v>
      </c>
      <c r="Y27" s="5">
        <f t="shared" si="3"/>
        <v>0</v>
      </c>
      <c r="Z27" s="5"/>
      <c r="AA27" s="5"/>
      <c r="AB27" s="5">
        <f t="shared" si="5"/>
        <v>0</v>
      </c>
      <c r="AC27" s="5"/>
      <c r="AD27" s="5"/>
      <c r="AE27" s="5">
        <f t="shared" si="6"/>
        <v>890.096</v>
      </c>
      <c r="AF27" s="5">
        <v>1000</v>
      </c>
      <c r="AG27" s="5">
        <f t="shared" si="22"/>
        <v>109.904</v>
      </c>
      <c r="AH27" s="5">
        <f t="shared" si="7"/>
        <v>230.428</v>
      </c>
      <c r="AI27" s="5">
        <v>260</v>
      </c>
      <c r="AJ27" s="5">
        <f t="shared" si="28"/>
        <v>29.572000000000003</v>
      </c>
      <c r="AP27" t="s">
        <v>27</v>
      </c>
      <c r="AQ27" s="5"/>
      <c r="AR27" s="5"/>
      <c r="AS27" s="5">
        <v>1000</v>
      </c>
      <c r="AT27" s="5">
        <v>260</v>
      </c>
      <c r="AV27" t="s">
        <v>87</v>
      </c>
    </row>
    <row r="28" spans="1:48">
      <c r="A28" s="50"/>
      <c r="B28" s="50"/>
      <c r="W28" s="50"/>
      <c r="X28" s="50"/>
      <c r="Y28" s="2"/>
      <c r="Z28" s="2"/>
      <c r="AA28" s="14"/>
      <c r="AB28" s="2"/>
      <c r="AC28" s="2"/>
      <c r="AD28" s="14"/>
      <c r="AE28" s="2"/>
      <c r="AF28" s="2"/>
      <c r="AG28" s="14"/>
      <c r="AH28" s="2"/>
      <c r="AI28" s="12"/>
      <c r="AJ28" s="12"/>
      <c r="AO28" s="50"/>
      <c r="AP28" s="50"/>
      <c r="AQ28" s="8"/>
      <c r="AR28" s="8"/>
      <c r="AS28" s="8"/>
      <c r="AT28" s="12"/>
    </row>
    <row r="29" spans="1:48">
      <c r="A29" t="s">
        <v>4</v>
      </c>
      <c r="B29" t="s">
        <v>17</v>
      </c>
      <c r="C29">
        <v>0</v>
      </c>
      <c r="D29">
        <v>23</v>
      </c>
      <c r="E29" s="5">
        <v>1735</v>
      </c>
      <c r="F29" s="5">
        <f t="shared" ref="F29:F34" si="31">(E29-E29*5/100)+((E29-E29*5/100)*28/100)-20*C29</f>
        <v>2109.7600000000002</v>
      </c>
      <c r="I29" s="5">
        <v>927</v>
      </c>
      <c r="J29" s="5">
        <f t="shared" ref="J29:J35" si="32">(I29-I29*5/100)+((I29-I29*5/100)*28/100)-10*C29</f>
        <v>1127.232</v>
      </c>
      <c r="M29" s="5">
        <v>403</v>
      </c>
      <c r="N29" s="5">
        <f t="shared" ref="N29:N30" si="33">(M29-M29*5/100)+((M29-M29*5/100)*28/100)-4*C29</f>
        <v>490.048</v>
      </c>
      <c r="Q29" s="5">
        <v>108</v>
      </c>
      <c r="R29" s="5">
        <f t="shared" ref="R29:R30" si="34">(Q29-Q29*5/100)+((Q29-Q29*5/100)*28/100)-1*C29</f>
        <v>131.328</v>
      </c>
      <c r="W29" t="s">
        <v>4</v>
      </c>
      <c r="X29" t="s">
        <v>17</v>
      </c>
      <c r="Y29" s="5">
        <f t="shared" si="3"/>
        <v>2109.7600000000002</v>
      </c>
      <c r="Z29" s="5">
        <v>2000</v>
      </c>
      <c r="AA29" s="5">
        <f t="shared" ref="AA29:AA31" si="35">Z29-Y29</f>
        <v>-109.76000000000022</v>
      </c>
      <c r="AB29" s="5">
        <f t="shared" si="5"/>
        <v>1127.232</v>
      </c>
      <c r="AC29" s="5">
        <v>1150</v>
      </c>
      <c r="AD29" s="5">
        <f t="shared" ref="AD29:AD32" si="36">AC29-AB29</f>
        <v>22.768000000000029</v>
      </c>
      <c r="AE29" s="5">
        <f t="shared" si="6"/>
        <v>490.048</v>
      </c>
      <c r="AF29" s="5">
        <v>450</v>
      </c>
      <c r="AG29" s="5">
        <f t="shared" ref="AG29:AG35" si="37">AF29-AE29</f>
        <v>-40.048000000000002</v>
      </c>
      <c r="AH29" s="5">
        <f t="shared" si="7"/>
        <v>131.328</v>
      </c>
      <c r="AI29" s="5">
        <v>130</v>
      </c>
      <c r="AJ29" s="5">
        <f t="shared" ref="AJ29:AJ35" si="38">AI29-AH29</f>
        <v>-1.328000000000003</v>
      </c>
      <c r="AO29" t="s">
        <v>4</v>
      </c>
      <c r="AP29" t="s">
        <v>17</v>
      </c>
      <c r="AQ29" s="5">
        <v>2000</v>
      </c>
      <c r="AR29" s="5">
        <v>1150</v>
      </c>
      <c r="AS29" s="5">
        <v>450</v>
      </c>
      <c r="AT29" s="5">
        <v>130</v>
      </c>
    </row>
    <row r="30" spans="1:48">
      <c r="B30" t="s">
        <v>19</v>
      </c>
      <c r="C30">
        <v>0</v>
      </c>
      <c r="D30">
        <f t="shared" ref="D30:D35" si="39">D29</f>
        <v>23</v>
      </c>
      <c r="E30" s="5">
        <v>1735</v>
      </c>
      <c r="F30" s="5">
        <f t="shared" si="31"/>
        <v>2109.7600000000002</v>
      </c>
      <c r="I30" s="5">
        <v>927</v>
      </c>
      <c r="J30" s="5">
        <f t="shared" si="32"/>
        <v>1127.232</v>
      </c>
      <c r="M30" s="5">
        <v>403</v>
      </c>
      <c r="N30" s="5">
        <f t="shared" si="33"/>
        <v>490.048</v>
      </c>
      <c r="Q30" s="5">
        <v>108</v>
      </c>
      <c r="R30" s="5">
        <f t="shared" si="34"/>
        <v>131.328</v>
      </c>
      <c r="X30" t="s">
        <v>19</v>
      </c>
      <c r="Y30" s="5">
        <f t="shared" si="3"/>
        <v>2109.7600000000002</v>
      </c>
      <c r="Z30" s="5">
        <v>2000</v>
      </c>
      <c r="AA30" s="5">
        <f t="shared" si="35"/>
        <v>-109.76000000000022</v>
      </c>
      <c r="AB30" s="5">
        <f t="shared" si="5"/>
        <v>1127.232</v>
      </c>
      <c r="AC30" s="5">
        <v>1150</v>
      </c>
      <c r="AD30" s="5">
        <f t="shared" si="36"/>
        <v>22.768000000000029</v>
      </c>
      <c r="AE30" s="5">
        <f t="shared" si="6"/>
        <v>490.048</v>
      </c>
      <c r="AF30" s="5">
        <v>450</v>
      </c>
      <c r="AG30" s="5">
        <f t="shared" si="37"/>
        <v>-40.048000000000002</v>
      </c>
      <c r="AH30" s="5">
        <f t="shared" si="7"/>
        <v>131.328</v>
      </c>
      <c r="AI30" s="5">
        <v>130</v>
      </c>
      <c r="AJ30" s="5">
        <f t="shared" si="38"/>
        <v>-1.328000000000003</v>
      </c>
      <c r="AP30" t="s">
        <v>19</v>
      </c>
      <c r="AQ30" s="5">
        <v>2000</v>
      </c>
      <c r="AR30" s="5">
        <v>1150</v>
      </c>
      <c r="AS30" s="5">
        <v>450</v>
      </c>
      <c r="AT30" s="5">
        <v>130</v>
      </c>
    </row>
    <row r="31" spans="1:48">
      <c r="B31" t="s">
        <v>18</v>
      </c>
      <c r="C31">
        <v>0</v>
      </c>
      <c r="D31">
        <f t="shared" si="39"/>
        <v>23</v>
      </c>
      <c r="E31" s="5">
        <v>1715</v>
      </c>
      <c r="F31" s="5">
        <f t="shared" si="31"/>
        <v>2085.44</v>
      </c>
      <c r="I31" s="5">
        <v>910</v>
      </c>
      <c r="J31" s="5">
        <f t="shared" si="32"/>
        <v>1106.56</v>
      </c>
      <c r="O31" s="5">
        <v>380</v>
      </c>
      <c r="P31" s="5">
        <f t="shared" ref="P31:P35" si="40">(O31-O31*5/100)+((O31-O31*5/100)*28/100)-3.6*C31</f>
        <v>462.08</v>
      </c>
      <c r="S31" s="5">
        <v>102</v>
      </c>
      <c r="T31" s="5">
        <f t="shared" ref="T31:T35" si="41">(S31-S31*5/100)+((S31-S31*5/100)*28/100)-0.9*C31</f>
        <v>124.03200000000001</v>
      </c>
      <c r="X31" t="s">
        <v>18</v>
      </c>
      <c r="Y31" s="5">
        <f t="shared" si="3"/>
        <v>2085.44</v>
      </c>
      <c r="Z31" s="5">
        <v>1975</v>
      </c>
      <c r="AA31" s="5">
        <f t="shared" si="35"/>
        <v>-110.44000000000005</v>
      </c>
      <c r="AB31" s="5">
        <f t="shared" si="5"/>
        <v>1106.56</v>
      </c>
      <c r="AC31" s="5">
        <v>1150</v>
      </c>
      <c r="AD31" s="5">
        <f t="shared" si="36"/>
        <v>43.440000000000055</v>
      </c>
      <c r="AE31" s="5">
        <f t="shared" si="6"/>
        <v>462.08</v>
      </c>
      <c r="AF31" s="5">
        <v>430</v>
      </c>
      <c r="AG31" s="5">
        <f t="shared" si="37"/>
        <v>-32.079999999999984</v>
      </c>
      <c r="AH31" s="5">
        <f t="shared" si="7"/>
        <v>124.03200000000001</v>
      </c>
      <c r="AI31" s="5">
        <v>130</v>
      </c>
      <c r="AJ31" s="5">
        <f t="shared" si="38"/>
        <v>5.9679999999999893</v>
      </c>
      <c r="AP31" t="s">
        <v>18</v>
      </c>
      <c r="AQ31" s="5">
        <v>1975</v>
      </c>
      <c r="AR31" s="5">
        <v>1150</v>
      </c>
      <c r="AS31" s="5">
        <v>430</v>
      </c>
      <c r="AT31" s="5">
        <v>130</v>
      </c>
    </row>
    <row r="32" spans="1:48">
      <c r="B32" t="s">
        <v>33</v>
      </c>
      <c r="C32">
        <v>0</v>
      </c>
      <c r="D32">
        <f t="shared" si="39"/>
        <v>23</v>
      </c>
      <c r="I32" s="5">
        <v>860</v>
      </c>
      <c r="J32" s="5">
        <f t="shared" si="32"/>
        <v>1045.76</v>
      </c>
      <c r="O32" s="5">
        <v>362</v>
      </c>
      <c r="P32" s="5">
        <f t="shared" si="40"/>
        <v>440.19199999999995</v>
      </c>
      <c r="S32" s="5">
        <v>99</v>
      </c>
      <c r="T32" s="5">
        <f t="shared" si="41"/>
        <v>120.384</v>
      </c>
      <c r="X32" t="s">
        <v>33</v>
      </c>
      <c r="Y32" s="5">
        <f t="shared" si="3"/>
        <v>0</v>
      </c>
      <c r="Z32" s="5"/>
      <c r="AA32" s="5"/>
      <c r="AB32" s="5">
        <f t="shared" si="5"/>
        <v>1045.76</v>
      </c>
      <c r="AC32" s="5">
        <v>1100</v>
      </c>
      <c r="AD32" s="5">
        <f t="shared" si="36"/>
        <v>54.240000000000009</v>
      </c>
      <c r="AE32" s="5">
        <f t="shared" si="6"/>
        <v>440.19199999999995</v>
      </c>
      <c r="AF32" s="5">
        <v>430</v>
      </c>
      <c r="AG32" s="5">
        <f t="shared" si="37"/>
        <v>-10.19199999999995</v>
      </c>
      <c r="AH32" s="5">
        <f t="shared" si="7"/>
        <v>120.384</v>
      </c>
      <c r="AI32" s="5">
        <v>130</v>
      </c>
      <c r="AJ32" s="5">
        <f t="shared" si="38"/>
        <v>9.6159999999999997</v>
      </c>
      <c r="AP32" t="s">
        <v>33</v>
      </c>
      <c r="AQ32" s="5"/>
      <c r="AR32" s="5">
        <v>1100</v>
      </c>
      <c r="AS32" s="5">
        <v>430</v>
      </c>
      <c r="AT32" s="5">
        <v>130</v>
      </c>
    </row>
    <row r="33" spans="1:47">
      <c r="B33" t="s">
        <v>34</v>
      </c>
      <c r="C33">
        <v>0</v>
      </c>
      <c r="D33">
        <f t="shared" si="39"/>
        <v>23</v>
      </c>
      <c r="O33" s="5">
        <v>362</v>
      </c>
      <c r="P33" s="5">
        <f t="shared" si="40"/>
        <v>440.19199999999995</v>
      </c>
      <c r="S33" s="5">
        <v>99</v>
      </c>
      <c r="T33" s="5">
        <f t="shared" si="41"/>
        <v>120.384</v>
      </c>
      <c r="X33" t="s">
        <v>34</v>
      </c>
      <c r="Y33" s="5">
        <f t="shared" si="3"/>
        <v>0</v>
      </c>
      <c r="Z33" s="5"/>
      <c r="AA33" s="5"/>
      <c r="AB33" s="5">
        <f t="shared" si="5"/>
        <v>0</v>
      </c>
      <c r="AC33" s="5"/>
      <c r="AD33" s="5"/>
      <c r="AE33" s="5">
        <f t="shared" si="6"/>
        <v>440.19199999999995</v>
      </c>
      <c r="AF33" s="5">
        <v>430</v>
      </c>
      <c r="AG33" s="5">
        <f t="shared" si="37"/>
        <v>-10.19199999999995</v>
      </c>
      <c r="AH33" s="5">
        <f t="shared" si="7"/>
        <v>120.384</v>
      </c>
      <c r="AI33" s="5">
        <v>130</v>
      </c>
      <c r="AJ33" s="5">
        <f t="shared" si="38"/>
        <v>9.6159999999999997</v>
      </c>
      <c r="AP33" t="s">
        <v>34</v>
      </c>
      <c r="AQ33" s="5"/>
      <c r="AR33" s="5"/>
      <c r="AS33" s="5">
        <v>430</v>
      </c>
      <c r="AT33" s="5">
        <v>130</v>
      </c>
    </row>
    <row r="34" spans="1:47">
      <c r="B34" t="s">
        <v>35</v>
      </c>
      <c r="C34">
        <v>0</v>
      </c>
      <c r="D34">
        <f t="shared" si="39"/>
        <v>23</v>
      </c>
      <c r="E34" s="5">
        <v>1600</v>
      </c>
      <c r="F34" s="5">
        <f t="shared" si="31"/>
        <v>1945.6</v>
      </c>
      <c r="I34" s="5">
        <v>820</v>
      </c>
      <c r="J34" s="5">
        <f t="shared" si="32"/>
        <v>997.12</v>
      </c>
      <c r="O34" s="5">
        <v>355</v>
      </c>
      <c r="P34" s="5">
        <f t="shared" si="40"/>
        <v>431.68</v>
      </c>
      <c r="S34" s="5">
        <v>95</v>
      </c>
      <c r="T34" s="5">
        <f t="shared" si="41"/>
        <v>115.52</v>
      </c>
      <c r="X34" t="s">
        <v>35</v>
      </c>
      <c r="Y34" s="5">
        <f t="shared" si="3"/>
        <v>1945.6</v>
      </c>
      <c r="Z34" s="5">
        <v>1850</v>
      </c>
      <c r="AA34" s="5">
        <f>Z34-Y34</f>
        <v>-95.599999999999909</v>
      </c>
      <c r="AB34" s="5">
        <f t="shared" si="5"/>
        <v>997.12</v>
      </c>
      <c r="AC34" s="5">
        <v>1050</v>
      </c>
      <c r="AD34" s="5">
        <f t="shared" ref="AD34:AD35" si="42">AC34-AB34</f>
        <v>52.879999999999995</v>
      </c>
      <c r="AE34" s="5">
        <f t="shared" si="6"/>
        <v>431.68</v>
      </c>
      <c r="AF34" s="5">
        <v>430</v>
      </c>
      <c r="AG34" s="5">
        <f t="shared" si="37"/>
        <v>-1.6800000000000068</v>
      </c>
      <c r="AH34" s="5">
        <f t="shared" si="7"/>
        <v>115.52</v>
      </c>
      <c r="AI34" s="5">
        <v>130</v>
      </c>
      <c r="AJ34" s="5">
        <f t="shared" si="38"/>
        <v>14.480000000000004</v>
      </c>
      <c r="AP34" t="s">
        <v>35</v>
      </c>
      <c r="AQ34" s="5">
        <v>1850</v>
      </c>
      <c r="AR34" s="5">
        <v>1050</v>
      </c>
      <c r="AS34" s="5">
        <v>430</v>
      </c>
      <c r="AT34" s="5">
        <v>130</v>
      </c>
    </row>
    <row r="35" spans="1:47">
      <c r="B35" t="s">
        <v>26</v>
      </c>
      <c r="C35">
        <v>0</v>
      </c>
      <c r="D35">
        <f t="shared" si="39"/>
        <v>23</v>
      </c>
      <c r="I35" s="5">
        <v>1350</v>
      </c>
      <c r="J35" s="5">
        <f t="shared" si="32"/>
        <v>1641.6</v>
      </c>
      <c r="O35" s="5">
        <v>500</v>
      </c>
      <c r="P35" s="5">
        <f t="shared" si="40"/>
        <v>608</v>
      </c>
      <c r="S35" s="5">
        <v>133</v>
      </c>
      <c r="T35" s="5">
        <f t="shared" si="41"/>
        <v>161.72800000000001</v>
      </c>
      <c r="X35" t="s">
        <v>26</v>
      </c>
      <c r="Y35" s="5">
        <f t="shared" si="3"/>
        <v>0</v>
      </c>
      <c r="Z35" s="5"/>
      <c r="AA35" s="5"/>
      <c r="AB35" s="5">
        <f t="shared" si="5"/>
        <v>1641.6</v>
      </c>
      <c r="AC35" s="5">
        <v>1700</v>
      </c>
      <c r="AD35" s="5">
        <f t="shared" si="42"/>
        <v>58.400000000000091</v>
      </c>
      <c r="AE35" s="5">
        <f t="shared" si="6"/>
        <v>608</v>
      </c>
      <c r="AF35" s="5">
        <v>600</v>
      </c>
      <c r="AG35" s="5">
        <f t="shared" si="37"/>
        <v>-8</v>
      </c>
      <c r="AH35" s="5">
        <f t="shared" si="7"/>
        <v>161.72800000000001</v>
      </c>
      <c r="AI35" s="5">
        <v>200</v>
      </c>
      <c r="AJ35" s="5">
        <f t="shared" si="38"/>
        <v>38.271999999999991</v>
      </c>
      <c r="AP35" t="s">
        <v>26</v>
      </c>
      <c r="AQ35" s="5"/>
      <c r="AR35" s="5">
        <v>1700</v>
      </c>
      <c r="AS35" s="5">
        <v>600</v>
      </c>
      <c r="AT35" s="5">
        <v>200</v>
      </c>
    </row>
    <row r="36" spans="1:47">
      <c r="A36" s="50"/>
      <c r="B36" s="50"/>
      <c r="W36" s="2"/>
      <c r="X36" s="2"/>
      <c r="Y36" s="2"/>
      <c r="Z36" s="2"/>
      <c r="AA36" s="14"/>
      <c r="AB36" s="2"/>
      <c r="AC36" s="2"/>
      <c r="AD36" s="14"/>
      <c r="AE36" s="2"/>
      <c r="AF36" s="2"/>
      <c r="AG36" s="14"/>
      <c r="AH36" s="2"/>
      <c r="AI36" s="12"/>
      <c r="AJ36" s="12"/>
      <c r="AO36" s="8"/>
      <c r="AP36" s="8"/>
      <c r="AQ36" s="8"/>
      <c r="AR36" s="8"/>
      <c r="AS36" s="8"/>
      <c r="AT36" s="12"/>
    </row>
    <row r="37" spans="1:47" s="1" customFormat="1">
      <c r="A37" s="6"/>
      <c r="B37" s="6"/>
      <c r="E37" s="51" t="s">
        <v>39</v>
      </c>
      <c r="F37" s="51"/>
      <c r="G37" s="51" t="s">
        <v>40</v>
      </c>
      <c r="H37" s="51"/>
      <c r="I37" s="51" t="s">
        <v>41</v>
      </c>
      <c r="J37" s="51"/>
      <c r="K37" s="51" t="s">
        <v>42</v>
      </c>
      <c r="L37" s="51"/>
      <c r="M37" s="51" t="s">
        <v>43</v>
      </c>
      <c r="N37" s="51"/>
      <c r="O37" s="3"/>
      <c r="P37" s="3"/>
      <c r="Q37" s="3"/>
      <c r="R37" s="3"/>
      <c r="S37" s="3"/>
      <c r="T37" s="3"/>
      <c r="W37" s="2"/>
      <c r="X37" s="2"/>
      <c r="Y37" s="51" t="s">
        <v>39</v>
      </c>
      <c r="Z37" s="51"/>
      <c r="AA37" s="15"/>
      <c r="AB37" s="51" t="s">
        <v>40</v>
      </c>
      <c r="AC37" s="51"/>
      <c r="AD37" s="15"/>
      <c r="AE37" s="51" t="s">
        <v>41</v>
      </c>
      <c r="AF37" s="51"/>
      <c r="AG37" s="15"/>
      <c r="AH37" s="51" t="s">
        <v>42</v>
      </c>
      <c r="AI37" s="51"/>
      <c r="AJ37" s="15"/>
      <c r="AK37" s="51" t="s">
        <v>43</v>
      </c>
      <c r="AL37" s="51"/>
      <c r="AO37" s="8"/>
      <c r="AP37" s="8"/>
      <c r="AQ37" s="7" t="s">
        <v>52</v>
      </c>
      <c r="AR37" s="7" t="s">
        <v>54</v>
      </c>
      <c r="AS37" s="7" t="s">
        <v>53</v>
      </c>
      <c r="AT37" s="7" t="s">
        <v>55</v>
      </c>
      <c r="AU37" s="7" t="s">
        <v>56</v>
      </c>
    </row>
    <row r="38" spans="1:47">
      <c r="A38" t="s">
        <v>37</v>
      </c>
      <c r="B38" t="s">
        <v>17</v>
      </c>
      <c r="C38">
        <v>7.5</v>
      </c>
      <c r="D38">
        <v>7.5</v>
      </c>
      <c r="E38" s="5">
        <v>729</v>
      </c>
      <c r="F38" s="5">
        <f t="shared" ref="F38:F40" si="43">(E38-E38*5/100)+((E38-E38*5/100)*28/100)-20*C38</f>
        <v>736.46399999999994</v>
      </c>
      <c r="G38" s="5">
        <v>398.5</v>
      </c>
      <c r="H38" s="5">
        <f>(G38-G38*5/100)+((G38-G38*5/100)*28/100)-10*C38</f>
        <v>409.57600000000002</v>
      </c>
      <c r="I38" s="5">
        <v>219.25</v>
      </c>
      <c r="J38" s="5">
        <f>(I38-I38*5/100)+((I38-I38*5/100)*28/100)-5*C38</f>
        <v>229.108</v>
      </c>
      <c r="K38" s="5">
        <v>93.5</v>
      </c>
      <c r="L38" s="5">
        <f>(K38-K38*5/100)+((K38-K38*5/100)*28/100)-2*C38</f>
        <v>98.695999999999998</v>
      </c>
      <c r="M38" s="5">
        <v>51.25</v>
      </c>
      <c r="N38" s="5">
        <f>(M38-M38*5/100)+((M38-M38*5/100)*28/100)-1*C38</f>
        <v>54.82</v>
      </c>
      <c r="W38" t="s">
        <v>37</v>
      </c>
      <c r="X38" t="s">
        <v>17</v>
      </c>
      <c r="Y38" s="5">
        <f>F38</f>
        <v>736.46399999999994</v>
      </c>
      <c r="Z38" s="5">
        <v>780</v>
      </c>
      <c r="AA38" s="5">
        <f t="shared" ref="AA38:AA40" si="44">Z38-Y38</f>
        <v>43.536000000000058</v>
      </c>
      <c r="AB38" s="5">
        <f>H38</f>
        <v>409.57600000000002</v>
      </c>
      <c r="AC38" s="5">
        <v>450</v>
      </c>
      <c r="AD38" s="5">
        <f t="shared" ref="AD38:AD40" si="45">AC38-AB38</f>
        <v>40.423999999999978</v>
      </c>
      <c r="AE38" s="5">
        <f>J38</f>
        <v>229.108</v>
      </c>
      <c r="AF38" s="5">
        <v>260</v>
      </c>
      <c r="AG38" s="5">
        <f t="shared" ref="AG38:AG40" si="46">AF38-AE38</f>
        <v>30.891999999999996</v>
      </c>
      <c r="AH38" s="5">
        <f>L38</f>
        <v>98.695999999999998</v>
      </c>
      <c r="AI38" s="5">
        <v>120</v>
      </c>
      <c r="AJ38" s="5">
        <f t="shared" ref="AJ38:AJ40" si="47">AI38-AH38</f>
        <v>21.304000000000002</v>
      </c>
      <c r="AK38" s="5">
        <f>N38</f>
        <v>54.82</v>
      </c>
      <c r="AL38">
        <v>70</v>
      </c>
      <c r="AM38" s="5">
        <f t="shared" ref="AM38" si="48">AL38-AK38</f>
        <v>15.18</v>
      </c>
      <c r="AN38" s="5"/>
      <c r="AO38" t="s">
        <v>37</v>
      </c>
      <c r="AP38" t="s">
        <v>17</v>
      </c>
      <c r="AQ38" s="5">
        <v>780</v>
      </c>
      <c r="AR38" s="5">
        <v>450</v>
      </c>
      <c r="AS38" s="5">
        <v>260</v>
      </c>
      <c r="AT38" s="5">
        <v>120</v>
      </c>
      <c r="AU38">
        <v>70</v>
      </c>
    </row>
    <row r="39" spans="1:47">
      <c r="B39" t="s">
        <v>38</v>
      </c>
      <c r="C39">
        <v>7.5</v>
      </c>
      <c r="D39">
        <f t="shared" ref="D39:D40" si="49">D38</f>
        <v>7.5</v>
      </c>
      <c r="E39" s="5">
        <v>752</v>
      </c>
      <c r="F39" s="5">
        <f t="shared" si="43"/>
        <v>764.43200000000002</v>
      </c>
      <c r="G39" s="5">
        <v>405.5</v>
      </c>
      <c r="H39" s="5">
        <f t="shared" ref="H39:H40" si="50">(G39-G39*5/100)+((G39-G39*5/100)*28/100)-10*C39</f>
        <v>418.08800000000002</v>
      </c>
      <c r="I39" s="5">
        <v>228.25</v>
      </c>
      <c r="J39" s="5">
        <f t="shared" ref="J39:J40" si="51">(I39-I39*5/100)+((I39-I39*5/100)*28/100)-5*C39</f>
        <v>240.05200000000002</v>
      </c>
      <c r="K39" s="5">
        <v>96.5</v>
      </c>
      <c r="L39" s="5">
        <f t="shared" ref="L39:L40" si="52">(K39-K39*5/100)+((K39-K39*5/100)*28/100)-2*C39</f>
        <v>102.34399999999999</v>
      </c>
      <c r="X39" t="s">
        <v>38</v>
      </c>
      <c r="Y39" s="5">
        <f t="shared" ref="Y39:Y40" si="53">F39</f>
        <v>764.43200000000002</v>
      </c>
      <c r="Z39" s="5">
        <v>820</v>
      </c>
      <c r="AA39" s="5">
        <f t="shared" si="44"/>
        <v>55.567999999999984</v>
      </c>
      <c r="AB39" s="5">
        <f t="shared" ref="AB39:AB40" si="54">H39</f>
        <v>418.08800000000002</v>
      </c>
      <c r="AC39" s="5">
        <v>460</v>
      </c>
      <c r="AD39" s="5">
        <f t="shared" si="45"/>
        <v>41.911999999999978</v>
      </c>
      <c r="AE39" s="5">
        <f t="shared" ref="AE39:AE40" si="55">J39</f>
        <v>240.05200000000002</v>
      </c>
      <c r="AF39" s="5">
        <v>270</v>
      </c>
      <c r="AG39" s="5">
        <f t="shared" si="46"/>
        <v>29.947999999999979</v>
      </c>
      <c r="AH39" s="5">
        <f t="shared" ref="AH39:AH40" si="56">L39</f>
        <v>102.34399999999999</v>
      </c>
      <c r="AI39" s="5">
        <v>120</v>
      </c>
      <c r="AJ39" s="5">
        <f t="shared" si="47"/>
        <v>17.656000000000006</v>
      </c>
      <c r="AK39" s="5"/>
      <c r="AM39" s="5"/>
      <c r="AN39" s="5"/>
      <c r="AP39" t="s">
        <v>38</v>
      </c>
      <c r="AQ39" s="5">
        <v>820</v>
      </c>
      <c r="AR39" s="5">
        <v>460</v>
      </c>
      <c r="AS39" s="5">
        <v>270</v>
      </c>
      <c r="AT39" s="5">
        <v>120</v>
      </c>
    </row>
    <row r="40" spans="1:47">
      <c r="B40" t="s">
        <v>26</v>
      </c>
      <c r="C40">
        <v>7.5</v>
      </c>
      <c r="D40">
        <f t="shared" si="49"/>
        <v>7.5</v>
      </c>
      <c r="E40" s="5">
        <v>750</v>
      </c>
      <c r="F40" s="5">
        <f t="shared" si="43"/>
        <v>762</v>
      </c>
      <c r="G40" s="5">
        <v>402.5</v>
      </c>
      <c r="H40" s="5">
        <f t="shared" si="50"/>
        <v>414.44</v>
      </c>
      <c r="I40" s="5">
        <v>220.25</v>
      </c>
      <c r="J40" s="5">
        <f t="shared" si="51"/>
        <v>230.32400000000001</v>
      </c>
      <c r="K40" s="5">
        <v>92.5</v>
      </c>
      <c r="L40" s="5">
        <f t="shared" si="52"/>
        <v>97.48</v>
      </c>
      <c r="X40" t="s">
        <v>26</v>
      </c>
      <c r="Y40" s="5">
        <f t="shared" si="53"/>
        <v>762</v>
      </c>
      <c r="Z40" s="5">
        <v>820</v>
      </c>
      <c r="AA40" s="5">
        <f t="shared" si="44"/>
        <v>58</v>
      </c>
      <c r="AB40" s="5">
        <f t="shared" si="54"/>
        <v>414.44</v>
      </c>
      <c r="AC40" s="5">
        <v>460</v>
      </c>
      <c r="AD40" s="5">
        <f t="shared" si="45"/>
        <v>45.56</v>
      </c>
      <c r="AE40" s="5">
        <f t="shared" si="55"/>
        <v>230.32400000000001</v>
      </c>
      <c r="AF40" s="5">
        <v>260</v>
      </c>
      <c r="AG40" s="5">
        <f t="shared" si="46"/>
        <v>29.675999999999988</v>
      </c>
      <c r="AH40" s="5">
        <f t="shared" si="56"/>
        <v>97.48</v>
      </c>
      <c r="AI40" s="5">
        <v>120</v>
      </c>
      <c r="AJ40" s="5">
        <f t="shared" si="47"/>
        <v>22.519999999999996</v>
      </c>
      <c r="AK40" s="5"/>
      <c r="AM40" s="5"/>
      <c r="AN40" s="5"/>
      <c r="AP40" t="s">
        <v>26</v>
      </c>
      <c r="AQ40" s="5">
        <v>820</v>
      </c>
      <c r="AR40" s="5">
        <v>460</v>
      </c>
      <c r="AS40" s="5">
        <v>260</v>
      </c>
      <c r="AT40" s="5">
        <v>120</v>
      </c>
    </row>
    <row r="41" spans="1:47">
      <c r="W41" s="50"/>
      <c r="X41" s="50"/>
      <c r="Y41" s="50"/>
      <c r="Z41" s="50"/>
      <c r="AA41" s="14"/>
      <c r="AB41" s="50"/>
      <c r="AC41" s="50"/>
      <c r="AD41" s="14"/>
      <c r="AE41" s="50"/>
      <c r="AF41" s="50"/>
      <c r="AG41" s="14"/>
      <c r="AH41" s="50"/>
      <c r="AI41" s="50"/>
      <c r="AJ41" s="14"/>
      <c r="AK41" s="50"/>
      <c r="AL41" s="50"/>
      <c r="AO41" s="50"/>
      <c r="AP41" s="50"/>
      <c r="AQ41" s="8"/>
      <c r="AR41" s="8"/>
      <c r="AS41" s="8"/>
      <c r="AT41" s="8"/>
      <c r="AU41" s="8"/>
    </row>
    <row r="42" spans="1:47">
      <c r="A42" s="1"/>
      <c r="B42" s="1" t="s">
        <v>5</v>
      </c>
      <c r="W42" s="1" t="s">
        <v>5</v>
      </c>
      <c r="Y42" s="52" t="s">
        <v>15</v>
      </c>
      <c r="Z42" s="52"/>
      <c r="AA42" s="16"/>
      <c r="AB42" s="52" t="s">
        <v>14</v>
      </c>
      <c r="AC42" s="52"/>
      <c r="AD42" s="16"/>
      <c r="AE42" s="52" t="s">
        <v>13</v>
      </c>
      <c r="AF42" s="52"/>
      <c r="AG42" s="16"/>
      <c r="AH42" s="52" t="s">
        <v>12</v>
      </c>
      <c r="AI42" s="52"/>
      <c r="AJ42" s="16"/>
      <c r="AO42" s="1" t="s">
        <v>5</v>
      </c>
      <c r="AQ42" s="9"/>
      <c r="AR42" s="9"/>
      <c r="AS42" s="9"/>
      <c r="AT42" s="9"/>
    </row>
    <row r="43" spans="1:47" s="1" customFormat="1">
      <c r="A43" s="50"/>
      <c r="B43" s="50"/>
      <c r="C43">
        <v>35</v>
      </c>
      <c r="D43"/>
      <c r="E43" s="51" t="s">
        <v>15</v>
      </c>
      <c r="F43" s="51"/>
      <c r="G43" s="51" t="s">
        <v>36</v>
      </c>
      <c r="H43" s="51"/>
      <c r="I43" s="51" t="s">
        <v>14</v>
      </c>
      <c r="J43" s="51"/>
      <c r="K43" s="51" t="s">
        <v>28</v>
      </c>
      <c r="L43" s="51"/>
      <c r="M43" s="51" t="s">
        <v>13</v>
      </c>
      <c r="N43" s="51"/>
      <c r="O43" s="51" t="s">
        <v>29</v>
      </c>
      <c r="P43" s="51"/>
      <c r="Q43" s="51" t="s">
        <v>12</v>
      </c>
      <c r="R43" s="51"/>
      <c r="S43" s="51" t="s">
        <v>30</v>
      </c>
      <c r="T43" s="51"/>
      <c r="W43" s="50"/>
      <c r="X43" s="50"/>
      <c r="Y43" s="1" t="s">
        <v>32</v>
      </c>
      <c r="Z43" s="1" t="s">
        <v>51</v>
      </c>
      <c r="AB43" s="1" t="s">
        <v>32</v>
      </c>
      <c r="AC43" s="1" t="s">
        <v>51</v>
      </c>
      <c r="AE43" s="1" t="s">
        <v>32</v>
      </c>
      <c r="AF43" s="1" t="s">
        <v>51</v>
      </c>
      <c r="AH43" s="1" t="s">
        <v>32</v>
      </c>
      <c r="AI43" s="3" t="s">
        <v>51</v>
      </c>
      <c r="AJ43" s="3"/>
      <c r="AO43" s="50"/>
      <c r="AP43" s="50"/>
      <c r="AQ43" s="1" t="s">
        <v>57</v>
      </c>
      <c r="AR43" s="1" t="s">
        <v>58</v>
      </c>
      <c r="AS43" s="1" t="s">
        <v>59</v>
      </c>
      <c r="AT43" s="3" t="s">
        <v>60</v>
      </c>
    </row>
    <row r="44" spans="1:47">
      <c r="A44" t="s">
        <v>7</v>
      </c>
      <c r="B44" t="s">
        <v>17</v>
      </c>
      <c r="C44">
        <v>35</v>
      </c>
      <c r="D44">
        <v>28</v>
      </c>
      <c r="E44" s="5">
        <v>3750</v>
      </c>
      <c r="F44" s="5">
        <f t="shared" ref="F44:F46" si="57">(E44-E44*5/100)+((E44-E44*5/100)*28/100)-20*C44</f>
        <v>3860</v>
      </c>
      <c r="I44" s="5">
        <v>1967</v>
      </c>
      <c r="J44" s="5">
        <f t="shared" ref="J44:J45" si="58">(I44-I44*5/100)+((I44-I44*5/100)*28/100)-10*C44</f>
        <v>2041.8720000000003</v>
      </c>
      <c r="M44" s="5">
        <v>826</v>
      </c>
      <c r="N44" s="5">
        <f t="shared" ref="N44:N45" si="59">(M44-M44*5/100)+((M44-M44*5/100)*28/100)-4*C44</f>
        <v>864.41600000000005</v>
      </c>
      <c r="Q44" s="5">
        <v>216</v>
      </c>
      <c r="R44" s="5">
        <f t="shared" ref="R44:R45" si="60">(Q44-Q44*5/100)+((Q44-Q44*5/100)*28/100)-1*C44</f>
        <v>227.65600000000001</v>
      </c>
      <c r="W44" t="s">
        <v>7</v>
      </c>
      <c r="X44" t="s">
        <v>17</v>
      </c>
      <c r="Y44" s="5">
        <f t="shared" ref="Y44:Y73" si="61">F44+H44</f>
        <v>3860</v>
      </c>
      <c r="Z44" s="5">
        <v>4150</v>
      </c>
      <c r="AA44" s="5">
        <f t="shared" ref="AA44:AA53" si="62">Z44-Y44</f>
        <v>290</v>
      </c>
      <c r="AB44" s="5">
        <f t="shared" ref="AB44:AB73" si="63">J44+L44</f>
        <v>2041.8720000000003</v>
      </c>
      <c r="AC44" s="5">
        <v>2300</v>
      </c>
      <c r="AD44" s="5">
        <f t="shared" ref="AD44:AD53" si="64">AC44-AB44</f>
        <v>258.1279999999997</v>
      </c>
      <c r="AE44" s="5">
        <f t="shared" ref="AE44:AE73" si="65">N44+P44</f>
        <v>864.41600000000005</v>
      </c>
      <c r="AF44" s="5">
        <v>970</v>
      </c>
      <c r="AG44" s="5">
        <f t="shared" ref="AG44:AG53" si="66">AF44-AE44</f>
        <v>105.58399999999995</v>
      </c>
      <c r="AH44" s="5">
        <f t="shared" ref="AH44:AH73" si="67">R44+T44</f>
        <v>227.65600000000001</v>
      </c>
      <c r="AI44" s="5">
        <v>260</v>
      </c>
      <c r="AJ44" s="5">
        <f t="shared" ref="AJ44:AJ53" si="68">AI44-AH44</f>
        <v>32.343999999999994</v>
      </c>
      <c r="AO44" t="s">
        <v>7</v>
      </c>
      <c r="AP44" t="s">
        <v>17</v>
      </c>
      <c r="AQ44" s="5">
        <v>4150</v>
      </c>
      <c r="AR44" s="5">
        <v>2300</v>
      </c>
      <c r="AS44" s="5">
        <v>970</v>
      </c>
      <c r="AT44" s="5">
        <v>260</v>
      </c>
    </row>
    <row r="45" spans="1:47">
      <c r="B45" t="s">
        <v>19</v>
      </c>
      <c r="C45">
        <v>35</v>
      </c>
      <c r="D45">
        <f t="shared" ref="D45:D53" si="69">D44</f>
        <v>28</v>
      </c>
      <c r="E45" s="5">
        <v>3750</v>
      </c>
      <c r="F45" s="5">
        <f t="shared" si="57"/>
        <v>3860</v>
      </c>
      <c r="I45" s="5">
        <v>1967</v>
      </c>
      <c r="J45" s="5">
        <f t="shared" si="58"/>
        <v>2041.8720000000003</v>
      </c>
      <c r="M45" s="5">
        <v>826</v>
      </c>
      <c r="N45" s="5">
        <f t="shared" si="59"/>
        <v>864.41600000000005</v>
      </c>
      <c r="Q45" s="5">
        <v>216</v>
      </c>
      <c r="R45" s="5">
        <f t="shared" si="60"/>
        <v>227.65600000000001</v>
      </c>
      <c r="X45" t="s">
        <v>19</v>
      </c>
      <c r="Y45" s="5">
        <f t="shared" si="61"/>
        <v>3860</v>
      </c>
      <c r="Z45" s="5">
        <v>4150</v>
      </c>
      <c r="AA45" s="5">
        <f t="shared" si="62"/>
        <v>290</v>
      </c>
      <c r="AB45" s="5">
        <f t="shared" si="63"/>
        <v>2041.8720000000003</v>
      </c>
      <c r="AC45" s="5">
        <v>2300</v>
      </c>
      <c r="AD45" s="5">
        <f t="shared" si="64"/>
        <v>258.1279999999997</v>
      </c>
      <c r="AE45" s="5">
        <f t="shared" si="65"/>
        <v>864.41600000000005</v>
      </c>
      <c r="AF45" s="5">
        <v>970</v>
      </c>
      <c r="AG45" s="5">
        <f t="shared" si="66"/>
        <v>105.58399999999995</v>
      </c>
      <c r="AH45" s="5">
        <f t="shared" si="67"/>
        <v>227.65600000000001</v>
      </c>
      <c r="AI45" s="5">
        <v>260</v>
      </c>
      <c r="AJ45" s="5">
        <f t="shared" si="68"/>
        <v>32.343999999999994</v>
      </c>
      <c r="AP45" t="s">
        <v>19</v>
      </c>
      <c r="AQ45" s="5">
        <v>4150</v>
      </c>
      <c r="AR45" s="5">
        <v>2300</v>
      </c>
      <c r="AS45" s="5">
        <v>970</v>
      </c>
      <c r="AT45" s="5">
        <v>260</v>
      </c>
    </row>
    <row r="46" spans="1:47">
      <c r="B46" t="s">
        <v>18</v>
      </c>
      <c r="C46">
        <v>35</v>
      </c>
      <c r="D46">
        <f t="shared" si="69"/>
        <v>28</v>
      </c>
      <c r="E46" s="5">
        <v>3672</v>
      </c>
      <c r="F46" s="5">
        <f t="shared" si="57"/>
        <v>3765.152</v>
      </c>
      <c r="K46" s="5">
        <v>1938</v>
      </c>
      <c r="L46" s="5">
        <f t="shared" ref="L46:L53" si="70">(K46-K46*5/100)+((K46-K46*5/100)*28/100)-9*C46</f>
        <v>2041.6079999999997</v>
      </c>
      <c r="O46" s="5">
        <v>819</v>
      </c>
      <c r="P46" s="5">
        <f t="shared" ref="P46:P53" si="71">(O46-O46*5/100)+((O46-O46*5/100)*28/100)-3.6*C46</f>
        <v>869.904</v>
      </c>
      <c r="S46" s="5">
        <v>215</v>
      </c>
      <c r="T46" s="5">
        <f t="shared" ref="T46:T53" si="72">(S46-S46*5/100)+((S46-S46*5/100)*28/100)-0.9*C46</f>
        <v>229.94</v>
      </c>
      <c r="X46" t="s">
        <v>18</v>
      </c>
      <c r="Y46" s="5">
        <f t="shared" si="61"/>
        <v>3765.152</v>
      </c>
      <c r="Z46" s="5">
        <v>4050</v>
      </c>
      <c r="AA46" s="5">
        <f t="shared" si="62"/>
        <v>284.84799999999996</v>
      </c>
      <c r="AB46" s="5">
        <f t="shared" si="63"/>
        <v>2041.6079999999997</v>
      </c>
      <c r="AC46" s="5">
        <v>2300</v>
      </c>
      <c r="AD46" s="5">
        <f t="shared" si="64"/>
        <v>258.39200000000028</v>
      </c>
      <c r="AE46" s="5">
        <f t="shared" si="65"/>
        <v>869.904</v>
      </c>
      <c r="AF46" s="5">
        <v>970</v>
      </c>
      <c r="AG46" s="5">
        <f t="shared" si="66"/>
        <v>100.096</v>
      </c>
      <c r="AH46" s="5">
        <f t="shared" si="67"/>
        <v>229.94</v>
      </c>
      <c r="AI46" s="5">
        <v>260</v>
      </c>
      <c r="AJ46" s="5">
        <f t="shared" si="68"/>
        <v>30.060000000000002</v>
      </c>
      <c r="AP46" t="s">
        <v>18</v>
      </c>
      <c r="AQ46" s="5">
        <v>4050</v>
      </c>
      <c r="AR46" s="5">
        <v>2300</v>
      </c>
      <c r="AS46" s="5">
        <v>970</v>
      </c>
      <c r="AT46" s="5">
        <v>260</v>
      </c>
    </row>
    <row r="47" spans="1:47">
      <c r="B47" t="s">
        <v>34</v>
      </c>
      <c r="C47">
        <v>35</v>
      </c>
      <c r="D47">
        <f t="shared" si="69"/>
        <v>28</v>
      </c>
      <c r="G47" s="5">
        <v>3237</v>
      </c>
      <c r="H47" s="5">
        <f t="shared" ref="H47:H51" si="73">(G47-G47*5/100)+((G47-G47*5/100)*28/100)-18*C47</f>
        <v>3306.192</v>
      </c>
      <c r="K47" s="5">
        <v>1689</v>
      </c>
      <c r="L47" s="5">
        <f t="shared" si="70"/>
        <v>1738.8240000000001</v>
      </c>
      <c r="O47" s="5">
        <v>703</v>
      </c>
      <c r="P47" s="5">
        <f t="shared" si="71"/>
        <v>728.84799999999996</v>
      </c>
      <c r="S47" s="5">
        <v>184</v>
      </c>
      <c r="T47" s="5">
        <f t="shared" si="72"/>
        <v>192.24400000000003</v>
      </c>
      <c r="X47" t="s">
        <v>34</v>
      </c>
      <c r="Y47" s="5">
        <f t="shared" si="61"/>
        <v>3306.192</v>
      </c>
      <c r="Z47" s="5">
        <v>3550</v>
      </c>
      <c r="AA47" s="5">
        <f t="shared" si="62"/>
        <v>243.80799999999999</v>
      </c>
      <c r="AB47" s="5">
        <f t="shared" si="63"/>
        <v>1738.8240000000001</v>
      </c>
      <c r="AC47" s="5">
        <v>2000</v>
      </c>
      <c r="AD47" s="5">
        <f t="shared" si="64"/>
        <v>261.17599999999993</v>
      </c>
      <c r="AE47" s="5">
        <f t="shared" si="65"/>
        <v>728.84799999999996</v>
      </c>
      <c r="AF47" s="5">
        <v>830</v>
      </c>
      <c r="AG47" s="5">
        <f t="shared" si="66"/>
        <v>101.15200000000004</v>
      </c>
      <c r="AH47" s="5">
        <f t="shared" si="67"/>
        <v>192.24400000000003</v>
      </c>
      <c r="AI47" s="5">
        <v>260</v>
      </c>
      <c r="AJ47" s="5">
        <f t="shared" si="68"/>
        <v>67.755999999999972</v>
      </c>
      <c r="AP47" t="s">
        <v>34</v>
      </c>
      <c r="AQ47" s="5">
        <v>3550</v>
      </c>
      <c r="AR47" s="5">
        <v>2000</v>
      </c>
      <c r="AS47" s="5">
        <v>830</v>
      </c>
      <c r="AT47" s="5">
        <v>260</v>
      </c>
    </row>
    <row r="48" spans="1:47">
      <c r="B48" t="s">
        <v>25</v>
      </c>
      <c r="C48">
        <v>35</v>
      </c>
      <c r="D48">
        <f t="shared" si="69"/>
        <v>28</v>
      </c>
      <c r="G48" s="5">
        <v>3267</v>
      </c>
      <c r="H48" s="5">
        <f t="shared" si="73"/>
        <v>3342.672</v>
      </c>
      <c r="K48" s="5">
        <v>1719</v>
      </c>
      <c r="L48" s="5">
        <f t="shared" si="70"/>
        <v>1775.3040000000001</v>
      </c>
      <c r="O48" s="5">
        <v>732</v>
      </c>
      <c r="P48" s="5">
        <f t="shared" si="71"/>
        <v>764.11199999999997</v>
      </c>
      <c r="S48" s="5">
        <v>192</v>
      </c>
      <c r="T48" s="5">
        <f t="shared" si="72"/>
        <v>201.97200000000001</v>
      </c>
      <c r="X48" t="s">
        <v>25</v>
      </c>
      <c r="Y48" s="5">
        <f t="shared" si="61"/>
        <v>3342.672</v>
      </c>
      <c r="Z48" s="5">
        <v>3550</v>
      </c>
      <c r="AA48" s="5">
        <f t="shared" si="62"/>
        <v>207.32799999999997</v>
      </c>
      <c r="AB48" s="5">
        <f t="shared" si="63"/>
        <v>1775.3040000000001</v>
      </c>
      <c r="AC48" s="5">
        <v>2100</v>
      </c>
      <c r="AD48" s="5">
        <f t="shared" si="64"/>
        <v>324.69599999999991</v>
      </c>
      <c r="AE48" s="5">
        <f t="shared" si="65"/>
        <v>764.11199999999997</v>
      </c>
      <c r="AF48" s="5">
        <v>870</v>
      </c>
      <c r="AG48" s="5">
        <f t="shared" si="66"/>
        <v>105.88800000000003</v>
      </c>
      <c r="AH48" s="5">
        <f t="shared" si="67"/>
        <v>201.97200000000001</v>
      </c>
      <c r="AI48" s="5">
        <v>260</v>
      </c>
      <c r="AJ48" s="5">
        <f t="shared" si="68"/>
        <v>58.027999999999992</v>
      </c>
      <c r="AP48" t="s">
        <v>25</v>
      </c>
      <c r="AQ48" s="5">
        <v>3550</v>
      </c>
      <c r="AR48" s="5">
        <v>2100</v>
      </c>
      <c r="AS48" s="5">
        <v>870</v>
      </c>
      <c r="AT48" s="5">
        <v>260</v>
      </c>
    </row>
    <row r="49" spans="1:46">
      <c r="B49" t="s">
        <v>33</v>
      </c>
      <c r="C49">
        <v>35</v>
      </c>
      <c r="D49">
        <f t="shared" si="69"/>
        <v>28</v>
      </c>
      <c r="G49" s="5">
        <v>3237</v>
      </c>
      <c r="H49" s="5">
        <f t="shared" si="73"/>
        <v>3306.192</v>
      </c>
      <c r="K49" s="5">
        <v>1689</v>
      </c>
      <c r="L49" s="5">
        <f t="shared" si="70"/>
        <v>1738.8240000000001</v>
      </c>
      <c r="O49" s="5">
        <v>703</v>
      </c>
      <c r="P49" s="5">
        <f t="shared" si="71"/>
        <v>728.84799999999996</v>
      </c>
      <c r="S49" s="5">
        <v>184</v>
      </c>
      <c r="T49" s="5">
        <f t="shared" si="72"/>
        <v>192.24400000000003</v>
      </c>
      <c r="X49" t="s">
        <v>33</v>
      </c>
      <c r="Y49" s="5">
        <f t="shared" si="61"/>
        <v>3306.192</v>
      </c>
      <c r="Z49" s="5">
        <v>3550</v>
      </c>
      <c r="AA49" s="5">
        <f t="shared" si="62"/>
        <v>243.80799999999999</v>
      </c>
      <c r="AB49" s="5">
        <f t="shared" si="63"/>
        <v>1738.8240000000001</v>
      </c>
      <c r="AC49" s="5">
        <v>2000</v>
      </c>
      <c r="AD49" s="5">
        <f t="shared" si="64"/>
        <v>261.17599999999993</v>
      </c>
      <c r="AE49" s="5">
        <f t="shared" si="65"/>
        <v>728.84799999999996</v>
      </c>
      <c r="AF49" s="5">
        <v>830</v>
      </c>
      <c r="AG49" s="5">
        <f t="shared" si="66"/>
        <v>101.15200000000004</v>
      </c>
      <c r="AH49" s="5">
        <f t="shared" si="67"/>
        <v>192.24400000000003</v>
      </c>
      <c r="AI49" s="5">
        <v>260</v>
      </c>
      <c r="AJ49" s="5">
        <f t="shared" si="68"/>
        <v>67.755999999999972</v>
      </c>
      <c r="AP49" t="s">
        <v>33</v>
      </c>
      <c r="AQ49" s="5">
        <v>3550</v>
      </c>
      <c r="AR49" s="5">
        <v>2000</v>
      </c>
      <c r="AS49" s="5">
        <v>830</v>
      </c>
      <c r="AT49" s="5">
        <v>260</v>
      </c>
    </row>
    <row r="50" spans="1:46">
      <c r="B50" t="s">
        <v>26</v>
      </c>
      <c r="C50">
        <v>35</v>
      </c>
      <c r="D50">
        <f t="shared" si="69"/>
        <v>28</v>
      </c>
      <c r="G50" s="5">
        <v>3874</v>
      </c>
      <c r="H50" s="5">
        <f t="shared" si="73"/>
        <v>4080.7840000000006</v>
      </c>
      <c r="K50" s="5">
        <v>1995</v>
      </c>
      <c r="L50" s="5">
        <f t="shared" si="70"/>
        <v>2110.92</v>
      </c>
      <c r="O50" s="5">
        <v>830</v>
      </c>
      <c r="P50" s="5">
        <f t="shared" si="71"/>
        <v>883.28</v>
      </c>
      <c r="S50" s="5">
        <v>216</v>
      </c>
      <c r="T50" s="5">
        <f t="shared" si="72"/>
        <v>231.15600000000001</v>
      </c>
      <c r="X50" t="s">
        <v>26</v>
      </c>
      <c r="Y50" s="5">
        <f t="shared" si="61"/>
        <v>4080.7840000000006</v>
      </c>
      <c r="Z50" s="5">
        <v>4400</v>
      </c>
      <c r="AA50" s="5">
        <f t="shared" si="62"/>
        <v>319.21599999999944</v>
      </c>
      <c r="AB50" s="5">
        <f t="shared" si="63"/>
        <v>2110.92</v>
      </c>
      <c r="AC50" s="5">
        <v>2350</v>
      </c>
      <c r="AD50" s="5">
        <f t="shared" si="64"/>
        <v>239.07999999999993</v>
      </c>
      <c r="AE50" s="5">
        <f t="shared" si="65"/>
        <v>883.28</v>
      </c>
      <c r="AF50" s="5">
        <v>1000</v>
      </c>
      <c r="AG50" s="5">
        <f t="shared" si="66"/>
        <v>116.72000000000003</v>
      </c>
      <c r="AH50" s="5">
        <f t="shared" si="67"/>
        <v>231.15600000000001</v>
      </c>
      <c r="AI50" s="5">
        <v>260</v>
      </c>
      <c r="AJ50" s="5">
        <f t="shared" si="68"/>
        <v>28.843999999999994</v>
      </c>
      <c r="AP50" t="s">
        <v>26</v>
      </c>
      <c r="AQ50" s="5">
        <v>4400</v>
      </c>
      <c r="AR50" s="5">
        <v>2350</v>
      </c>
      <c r="AS50" s="5">
        <v>1000</v>
      </c>
      <c r="AT50" s="5">
        <v>260</v>
      </c>
    </row>
    <row r="51" spans="1:46">
      <c r="B51" t="s">
        <v>27</v>
      </c>
      <c r="C51">
        <v>35</v>
      </c>
      <c r="D51">
        <f t="shared" si="69"/>
        <v>28</v>
      </c>
      <c r="G51" s="5">
        <v>4536</v>
      </c>
      <c r="H51" s="5">
        <f t="shared" si="73"/>
        <v>4885.7759999999998</v>
      </c>
      <c r="K51" s="5">
        <v>2347</v>
      </c>
      <c r="L51" s="5">
        <f t="shared" si="70"/>
        <v>2538.9520000000002</v>
      </c>
      <c r="O51" s="5">
        <v>970</v>
      </c>
      <c r="P51" s="5">
        <f t="shared" si="71"/>
        <v>1053.52</v>
      </c>
      <c r="S51" s="5">
        <v>252</v>
      </c>
      <c r="T51" s="5">
        <f t="shared" si="72"/>
        <v>274.93200000000002</v>
      </c>
      <c r="X51" t="s">
        <v>27</v>
      </c>
      <c r="Y51" s="5">
        <f t="shared" si="61"/>
        <v>4885.7759999999998</v>
      </c>
      <c r="Z51" s="5">
        <v>5250</v>
      </c>
      <c r="AA51" s="5">
        <f t="shared" si="62"/>
        <v>364.22400000000016</v>
      </c>
      <c r="AB51" s="5">
        <f t="shared" si="63"/>
        <v>2538.9520000000002</v>
      </c>
      <c r="AC51" s="5">
        <v>2900</v>
      </c>
      <c r="AD51" s="5">
        <f t="shared" si="64"/>
        <v>361.04799999999977</v>
      </c>
      <c r="AE51" s="5">
        <f t="shared" si="65"/>
        <v>1053.52</v>
      </c>
      <c r="AF51" s="5">
        <v>1160</v>
      </c>
      <c r="AG51" s="5">
        <f t="shared" si="66"/>
        <v>106.48000000000002</v>
      </c>
      <c r="AH51" s="5">
        <f t="shared" si="67"/>
        <v>274.93200000000002</v>
      </c>
      <c r="AI51" s="5">
        <v>310</v>
      </c>
      <c r="AJ51" s="5">
        <f t="shared" si="68"/>
        <v>35.067999999999984</v>
      </c>
      <c r="AP51" t="s">
        <v>27</v>
      </c>
      <c r="AQ51" s="5">
        <v>5250</v>
      </c>
      <c r="AR51" s="5">
        <v>2900</v>
      </c>
      <c r="AS51" s="5">
        <v>1160</v>
      </c>
      <c r="AT51" s="5">
        <v>310</v>
      </c>
    </row>
    <row r="52" spans="1:46">
      <c r="B52" t="s">
        <v>46</v>
      </c>
      <c r="C52">
        <v>35</v>
      </c>
      <c r="D52">
        <f t="shared" si="69"/>
        <v>28</v>
      </c>
      <c r="E52" s="5">
        <v>3572</v>
      </c>
      <c r="F52" s="5">
        <f t="shared" ref="F52" si="74">(E52-E52*5/100)+((E52-E52*5/100)*28/100)-20*C52</f>
        <v>3643.5519999999997</v>
      </c>
      <c r="K52" s="5">
        <v>1820</v>
      </c>
      <c r="L52" s="5">
        <f t="shared" si="70"/>
        <v>1898.12</v>
      </c>
      <c r="O52" s="5">
        <v>772</v>
      </c>
      <c r="P52" s="5">
        <f t="shared" si="71"/>
        <v>812.75199999999995</v>
      </c>
      <c r="S52" s="5">
        <v>204</v>
      </c>
      <c r="T52" s="5">
        <f t="shared" si="72"/>
        <v>216.56400000000002</v>
      </c>
      <c r="X52" t="s">
        <v>46</v>
      </c>
      <c r="Y52" s="5">
        <f t="shared" si="61"/>
        <v>3643.5519999999997</v>
      </c>
      <c r="Z52" s="5">
        <v>4000</v>
      </c>
      <c r="AA52" s="5">
        <f t="shared" si="62"/>
        <v>356.44800000000032</v>
      </c>
      <c r="AB52" s="5">
        <f t="shared" si="63"/>
        <v>1898.12</v>
      </c>
      <c r="AC52" s="5">
        <v>2200</v>
      </c>
      <c r="AD52" s="5">
        <f t="shared" si="64"/>
        <v>301.88000000000011</v>
      </c>
      <c r="AE52" s="5">
        <f t="shared" si="65"/>
        <v>812.75199999999995</v>
      </c>
      <c r="AF52" s="5">
        <v>920</v>
      </c>
      <c r="AG52" s="5">
        <f t="shared" si="66"/>
        <v>107.24800000000005</v>
      </c>
      <c r="AH52" s="5">
        <f t="shared" si="67"/>
        <v>216.56400000000002</v>
      </c>
      <c r="AI52" s="5">
        <v>260</v>
      </c>
      <c r="AJ52" s="5">
        <f t="shared" si="68"/>
        <v>43.435999999999979</v>
      </c>
      <c r="AP52" t="s">
        <v>46</v>
      </c>
      <c r="AQ52" s="5">
        <v>4000</v>
      </c>
      <c r="AR52" s="5">
        <v>2200</v>
      </c>
      <c r="AS52" s="5">
        <v>920</v>
      </c>
      <c r="AT52" s="5">
        <v>260</v>
      </c>
    </row>
    <row r="53" spans="1:46">
      <c r="B53" t="s">
        <v>44</v>
      </c>
      <c r="C53">
        <v>35</v>
      </c>
      <c r="D53">
        <f t="shared" si="69"/>
        <v>28</v>
      </c>
      <c r="G53" s="5">
        <v>3465</v>
      </c>
      <c r="H53" s="5">
        <f t="shared" ref="H53" si="75">(G53-G53*5/100)+((G53-G53*5/100)*28/100)-18*C53</f>
        <v>3583.4400000000005</v>
      </c>
      <c r="K53" s="5">
        <v>1813</v>
      </c>
      <c r="L53" s="5">
        <f t="shared" si="70"/>
        <v>1889.6079999999997</v>
      </c>
      <c r="O53" s="5">
        <v>769</v>
      </c>
      <c r="P53" s="5">
        <f t="shared" si="71"/>
        <v>809.10399999999993</v>
      </c>
      <c r="S53" s="5">
        <v>203</v>
      </c>
      <c r="T53" s="5">
        <f t="shared" si="72"/>
        <v>215.34800000000001</v>
      </c>
      <c r="X53" t="s">
        <v>44</v>
      </c>
      <c r="Y53" s="5">
        <f t="shared" si="61"/>
        <v>3583.4400000000005</v>
      </c>
      <c r="Z53" s="5">
        <v>4000</v>
      </c>
      <c r="AA53" s="5">
        <f t="shared" si="62"/>
        <v>416.55999999999949</v>
      </c>
      <c r="AB53" s="5">
        <f t="shared" si="63"/>
        <v>1889.6079999999997</v>
      </c>
      <c r="AC53" s="5">
        <v>2200</v>
      </c>
      <c r="AD53" s="5">
        <f t="shared" si="64"/>
        <v>310.39200000000028</v>
      </c>
      <c r="AE53" s="5">
        <f t="shared" si="65"/>
        <v>809.10399999999993</v>
      </c>
      <c r="AF53" s="5">
        <v>920</v>
      </c>
      <c r="AG53" s="5">
        <f t="shared" si="66"/>
        <v>110.89600000000007</v>
      </c>
      <c r="AH53" s="5">
        <f t="shared" si="67"/>
        <v>215.34800000000001</v>
      </c>
      <c r="AI53" s="5">
        <v>260</v>
      </c>
      <c r="AJ53" s="5">
        <f t="shared" si="68"/>
        <v>44.651999999999987</v>
      </c>
      <c r="AP53" t="s">
        <v>44</v>
      </c>
      <c r="AQ53" s="5">
        <v>4000</v>
      </c>
      <c r="AR53" s="5">
        <v>2200</v>
      </c>
      <c r="AS53" s="5">
        <v>920</v>
      </c>
      <c r="AT53" s="5">
        <v>260</v>
      </c>
    </row>
    <row r="54" spans="1:46">
      <c r="A54" s="50"/>
      <c r="B54" s="50"/>
      <c r="W54" s="2"/>
      <c r="X54" s="2"/>
      <c r="Y54" s="2"/>
      <c r="Z54" s="2"/>
      <c r="AA54" s="14"/>
      <c r="AB54" s="2"/>
      <c r="AC54" s="2"/>
      <c r="AD54" s="14"/>
      <c r="AE54" s="2"/>
      <c r="AF54" s="2"/>
      <c r="AG54" s="14"/>
      <c r="AH54" s="2"/>
      <c r="AI54" s="13"/>
      <c r="AJ54" s="13"/>
      <c r="AO54" s="8"/>
      <c r="AP54" s="8"/>
      <c r="AQ54" s="8"/>
      <c r="AR54" s="8"/>
      <c r="AS54" s="8"/>
      <c r="AT54" s="13"/>
    </row>
    <row r="55" spans="1:46">
      <c r="A55" t="s">
        <v>45</v>
      </c>
      <c r="B55" t="s">
        <v>17</v>
      </c>
      <c r="C55">
        <v>28</v>
      </c>
      <c r="D55">
        <v>40</v>
      </c>
      <c r="E55" s="5">
        <v>5649</v>
      </c>
      <c r="F55" s="5">
        <f t="shared" ref="F55:F62" si="76">(E55-E55*5/100)+((E55-E55*5/100)*28/100)-20*C55</f>
        <v>6309.1840000000002</v>
      </c>
      <c r="I55" s="5">
        <v>2920</v>
      </c>
      <c r="J55" s="5">
        <f t="shared" ref="J55:J56" si="77">(I55-I55*5/100)+((I55-I55*5/100)*28/100)-10*C55</f>
        <v>3270.7200000000003</v>
      </c>
      <c r="M55" s="5">
        <v>1202</v>
      </c>
      <c r="N55" s="5">
        <f t="shared" ref="N55:N56" si="78">(M55-M55*5/100)+((M55-M55*5/100)*28/100)-4*C55</f>
        <v>1349.6320000000001</v>
      </c>
      <c r="Q55" s="5">
        <v>307</v>
      </c>
      <c r="R55" s="5">
        <f t="shared" ref="R55:R56" si="79">(Q55-Q55*5/100)+((Q55-Q55*5/100)*28/100)-1*C55</f>
        <v>345.31199999999995</v>
      </c>
      <c r="W55" t="s">
        <v>45</v>
      </c>
      <c r="X55" t="s">
        <v>17</v>
      </c>
      <c r="Y55" s="5">
        <f t="shared" si="61"/>
        <v>6309.1840000000002</v>
      </c>
      <c r="Z55" s="5">
        <v>6550</v>
      </c>
      <c r="AA55" s="5">
        <f t="shared" ref="AA55:AA63" si="80">Z55-Y55</f>
        <v>240.8159999999998</v>
      </c>
      <c r="AB55" s="5">
        <f t="shared" si="63"/>
        <v>3270.7200000000003</v>
      </c>
      <c r="AC55" s="5">
        <v>3500</v>
      </c>
      <c r="AD55" s="5">
        <f t="shared" ref="AD55:AD63" si="81">AC55-AB55</f>
        <v>229.27999999999975</v>
      </c>
      <c r="AE55" s="5">
        <f t="shared" si="65"/>
        <v>1349.6320000000001</v>
      </c>
      <c r="AF55" s="5">
        <v>1450</v>
      </c>
      <c r="AG55" s="5">
        <f t="shared" ref="AG55:AG63" si="82">AF55-AE55</f>
        <v>100.36799999999994</v>
      </c>
      <c r="AH55" s="5">
        <f t="shared" si="67"/>
        <v>345.31199999999995</v>
      </c>
      <c r="AI55" s="5">
        <v>390</v>
      </c>
      <c r="AJ55" s="5">
        <f t="shared" ref="AJ55:AJ63" si="83">AI55-AH55</f>
        <v>44.688000000000045</v>
      </c>
      <c r="AO55" t="s">
        <v>45</v>
      </c>
      <c r="AP55" t="s">
        <v>17</v>
      </c>
      <c r="AQ55" s="5">
        <v>6550</v>
      </c>
      <c r="AR55" s="5">
        <v>3500</v>
      </c>
      <c r="AS55" s="5">
        <v>1450</v>
      </c>
      <c r="AT55" s="5">
        <v>390</v>
      </c>
    </row>
    <row r="56" spans="1:46">
      <c r="B56" t="s">
        <v>19</v>
      </c>
      <c r="C56">
        <v>28</v>
      </c>
      <c r="D56">
        <f t="shared" ref="D56:D63" si="84">D55</f>
        <v>40</v>
      </c>
      <c r="E56" s="5">
        <v>5649</v>
      </c>
      <c r="F56" s="5">
        <f t="shared" si="76"/>
        <v>6309.1840000000002</v>
      </c>
      <c r="I56" s="5">
        <v>2920</v>
      </c>
      <c r="J56" s="5">
        <f t="shared" si="77"/>
        <v>3270.7200000000003</v>
      </c>
      <c r="M56" s="5">
        <v>1202</v>
      </c>
      <c r="N56" s="5">
        <f t="shared" si="78"/>
        <v>1349.6320000000001</v>
      </c>
      <c r="Q56" s="5">
        <v>307</v>
      </c>
      <c r="R56" s="5">
        <f t="shared" si="79"/>
        <v>345.31199999999995</v>
      </c>
      <c r="X56" t="s">
        <v>19</v>
      </c>
      <c r="Y56" s="5">
        <f t="shared" si="61"/>
        <v>6309.1840000000002</v>
      </c>
      <c r="Z56" s="5">
        <v>6550</v>
      </c>
      <c r="AA56" s="5">
        <f t="shared" si="80"/>
        <v>240.8159999999998</v>
      </c>
      <c r="AB56" s="5">
        <f t="shared" si="63"/>
        <v>3270.7200000000003</v>
      </c>
      <c r="AC56" s="5">
        <v>3500</v>
      </c>
      <c r="AD56" s="5">
        <f t="shared" si="81"/>
        <v>229.27999999999975</v>
      </c>
      <c r="AE56" s="5">
        <f t="shared" si="65"/>
        <v>1349.6320000000001</v>
      </c>
      <c r="AF56" s="5">
        <v>1450</v>
      </c>
      <c r="AG56" s="5">
        <f t="shared" si="82"/>
        <v>100.36799999999994</v>
      </c>
      <c r="AH56" s="5">
        <f t="shared" si="67"/>
        <v>345.31199999999995</v>
      </c>
      <c r="AI56" s="5">
        <v>390</v>
      </c>
      <c r="AJ56" s="5">
        <f t="shared" si="83"/>
        <v>44.688000000000045</v>
      </c>
      <c r="AP56" t="s">
        <v>19</v>
      </c>
      <c r="AQ56" s="5">
        <v>6550</v>
      </c>
      <c r="AR56" s="5">
        <v>3500</v>
      </c>
      <c r="AS56" s="5">
        <v>1450</v>
      </c>
      <c r="AT56" s="5">
        <v>390</v>
      </c>
    </row>
    <row r="57" spans="1:46">
      <c r="B57" t="s">
        <v>18</v>
      </c>
      <c r="C57">
        <v>28</v>
      </c>
      <c r="D57">
        <f t="shared" si="84"/>
        <v>40</v>
      </c>
      <c r="E57" s="5">
        <v>5525</v>
      </c>
      <c r="F57" s="5">
        <f t="shared" si="76"/>
        <v>6158.4</v>
      </c>
      <c r="K57" s="5">
        <v>2695</v>
      </c>
      <c r="L57" s="5">
        <f t="shared" ref="L57:L63" si="85">(K57-K57*5/100)+((K57-K57*5/100)*28/100)-9*C57</f>
        <v>3025.12</v>
      </c>
      <c r="O57" s="5">
        <v>1117</v>
      </c>
      <c r="P57" s="5">
        <f t="shared" ref="P57:P63" si="86">(O57-O57*5/100)+((O57-O57*5/100)*28/100)-3.6*C57</f>
        <v>1257.4720000000002</v>
      </c>
      <c r="S57" s="5">
        <v>287</v>
      </c>
      <c r="T57" s="5">
        <f t="shared" ref="T57:T63" si="87">(S57-S57*5/100)+((S57-S57*5/100)*28/100)-0.9*C57</f>
        <v>323.79199999999997</v>
      </c>
      <c r="X57" t="s">
        <v>18</v>
      </c>
      <c r="Y57" s="5">
        <f t="shared" si="61"/>
        <v>6158.4</v>
      </c>
      <c r="Z57" s="5">
        <v>6400</v>
      </c>
      <c r="AA57" s="5">
        <f t="shared" si="80"/>
        <v>241.60000000000036</v>
      </c>
      <c r="AB57" s="5">
        <f t="shared" si="63"/>
        <v>3025.12</v>
      </c>
      <c r="AC57" s="5">
        <v>3200</v>
      </c>
      <c r="AD57" s="5">
        <f t="shared" si="81"/>
        <v>174.88000000000011</v>
      </c>
      <c r="AE57" s="5">
        <f t="shared" si="65"/>
        <v>1257.4720000000002</v>
      </c>
      <c r="AF57" s="5">
        <v>1400</v>
      </c>
      <c r="AG57" s="5">
        <f t="shared" si="82"/>
        <v>142.52799999999979</v>
      </c>
      <c r="AH57" s="5">
        <f t="shared" si="67"/>
        <v>323.79199999999997</v>
      </c>
      <c r="AI57" s="5">
        <v>390</v>
      </c>
      <c r="AJ57" s="5">
        <f t="shared" si="83"/>
        <v>66.208000000000027</v>
      </c>
      <c r="AP57" t="s">
        <v>18</v>
      </c>
      <c r="AQ57" s="5">
        <v>6400</v>
      </c>
      <c r="AR57" s="5">
        <v>3200</v>
      </c>
      <c r="AS57" s="5">
        <v>1400</v>
      </c>
      <c r="AT57" s="5">
        <v>390</v>
      </c>
    </row>
    <row r="58" spans="1:46">
      <c r="B58" t="s">
        <v>34</v>
      </c>
      <c r="C58">
        <v>28</v>
      </c>
      <c r="D58">
        <f t="shared" si="84"/>
        <v>40</v>
      </c>
      <c r="G58" s="5">
        <v>4803</v>
      </c>
      <c r="H58" s="5">
        <f t="shared" ref="H58:H63" si="88">(G58-G58*5/100)+((G58-G58*5/100)*28/100)-18*C58</f>
        <v>5336.4480000000003</v>
      </c>
      <c r="K58" s="5">
        <v>2747</v>
      </c>
      <c r="L58" s="5">
        <f t="shared" si="85"/>
        <v>3088.3519999999999</v>
      </c>
      <c r="O58" s="5">
        <v>1035</v>
      </c>
      <c r="P58" s="5">
        <f t="shared" si="86"/>
        <v>1157.76</v>
      </c>
      <c r="S58" s="5">
        <v>264</v>
      </c>
      <c r="T58" s="5">
        <f t="shared" si="87"/>
        <v>295.82400000000001</v>
      </c>
      <c r="X58" t="s">
        <v>34</v>
      </c>
      <c r="Y58" s="5">
        <f t="shared" si="61"/>
        <v>5336.4480000000003</v>
      </c>
      <c r="Z58" s="5">
        <v>5700</v>
      </c>
      <c r="AA58" s="5">
        <f t="shared" si="80"/>
        <v>363.55199999999968</v>
      </c>
      <c r="AB58" s="5">
        <f t="shared" si="63"/>
        <v>3088.3519999999999</v>
      </c>
      <c r="AC58" s="5">
        <v>3300</v>
      </c>
      <c r="AD58" s="5">
        <f t="shared" si="81"/>
        <v>211.64800000000014</v>
      </c>
      <c r="AE58" s="5">
        <f t="shared" si="65"/>
        <v>1157.76</v>
      </c>
      <c r="AF58" s="5">
        <v>1300</v>
      </c>
      <c r="AG58" s="5">
        <f t="shared" si="82"/>
        <v>142.24</v>
      </c>
      <c r="AH58" s="5">
        <f t="shared" si="67"/>
        <v>295.82400000000001</v>
      </c>
      <c r="AI58" s="5">
        <v>390</v>
      </c>
      <c r="AJ58" s="5">
        <f t="shared" si="83"/>
        <v>94.175999999999988</v>
      </c>
      <c r="AP58" t="s">
        <v>34</v>
      </c>
      <c r="AQ58" s="5">
        <v>5700</v>
      </c>
      <c r="AR58" s="5">
        <v>3300</v>
      </c>
      <c r="AS58" s="5">
        <v>1300</v>
      </c>
      <c r="AT58" s="5">
        <v>390</v>
      </c>
    </row>
    <row r="59" spans="1:46">
      <c r="B59" t="s">
        <v>33</v>
      </c>
      <c r="C59">
        <v>28</v>
      </c>
      <c r="D59">
        <f t="shared" si="84"/>
        <v>40</v>
      </c>
      <c r="G59" s="5">
        <v>4803</v>
      </c>
      <c r="H59" s="5">
        <f t="shared" si="88"/>
        <v>5336.4480000000003</v>
      </c>
      <c r="K59" s="5">
        <v>2474</v>
      </c>
      <c r="L59" s="5">
        <f t="shared" si="85"/>
        <v>2756.384</v>
      </c>
      <c r="O59" s="5">
        <v>1035</v>
      </c>
      <c r="P59" s="5">
        <f t="shared" si="86"/>
        <v>1157.76</v>
      </c>
      <c r="S59" s="5">
        <v>264</v>
      </c>
      <c r="T59" s="5">
        <f t="shared" si="87"/>
        <v>295.82400000000001</v>
      </c>
      <c r="X59" t="s">
        <v>33</v>
      </c>
      <c r="Y59" s="5">
        <f t="shared" si="61"/>
        <v>5336.4480000000003</v>
      </c>
      <c r="Z59" s="5">
        <v>5700</v>
      </c>
      <c r="AA59" s="5">
        <f t="shared" si="80"/>
        <v>363.55199999999968</v>
      </c>
      <c r="AB59" s="5">
        <f t="shared" si="63"/>
        <v>2756.384</v>
      </c>
      <c r="AC59" s="5">
        <v>3000</v>
      </c>
      <c r="AD59" s="5">
        <f t="shared" si="81"/>
        <v>243.61599999999999</v>
      </c>
      <c r="AE59" s="5">
        <f t="shared" si="65"/>
        <v>1157.76</v>
      </c>
      <c r="AF59" s="5">
        <v>1300</v>
      </c>
      <c r="AG59" s="5">
        <f t="shared" si="82"/>
        <v>142.24</v>
      </c>
      <c r="AH59" s="5">
        <f t="shared" si="67"/>
        <v>295.82400000000001</v>
      </c>
      <c r="AI59" s="5">
        <v>390</v>
      </c>
      <c r="AJ59" s="5">
        <f t="shared" si="83"/>
        <v>94.175999999999988</v>
      </c>
      <c r="AP59" t="s">
        <v>33</v>
      </c>
      <c r="AQ59" s="5">
        <v>5700</v>
      </c>
      <c r="AR59" s="5">
        <v>3000</v>
      </c>
      <c r="AS59" s="5">
        <v>1300</v>
      </c>
      <c r="AT59" s="5">
        <v>390</v>
      </c>
    </row>
    <row r="60" spans="1:46">
      <c r="B60" t="s">
        <v>25</v>
      </c>
      <c r="C60">
        <v>28</v>
      </c>
      <c r="D60">
        <f t="shared" si="84"/>
        <v>40</v>
      </c>
      <c r="G60" s="5">
        <v>4913</v>
      </c>
      <c r="H60" s="5">
        <f t="shared" si="88"/>
        <v>5470.2080000000005</v>
      </c>
      <c r="K60" s="5">
        <v>2534</v>
      </c>
      <c r="L60" s="5">
        <f t="shared" si="85"/>
        <v>2829.3440000000001</v>
      </c>
      <c r="O60" s="5">
        <v>1054</v>
      </c>
      <c r="P60" s="5">
        <f t="shared" si="86"/>
        <v>1180.864</v>
      </c>
      <c r="S60" s="5">
        <v>269</v>
      </c>
      <c r="T60" s="5">
        <f t="shared" si="87"/>
        <v>301.90400000000005</v>
      </c>
      <c r="X60" t="s">
        <v>25</v>
      </c>
      <c r="Y60" s="5">
        <f t="shared" si="61"/>
        <v>5470.2080000000005</v>
      </c>
      <c r="Z60" s="5">
        <v>5800</v>
      </c>
      <c r="AA60" s="5">
        <f t="shared" si="80"/>
        <v>329.79199999999946</v>
      </c>
      <c r="AB60" s="5">
        <f t="shared" si="63"/>
        <v>2829.3440000000001</v>
      </c>
      <c r="AC60" s="5">
        <v>3000</v>
      </c>
      <c r="AD60" s="5">
        <f t="shared" si="81"/>
        <v>170.65599999999995</v>
      </c>
      <c r="AE60" s="5">
        <f t="shared" si="65"/>
        <v>1180.864</v>
      </c>
      <c r="AF60" s="5">
        <v>1300</v>
      </c>
      <c r="AG60" s="5">
        <f t="shared" si="82"/>
        <v>119.13599999999997</v>
      </c>
      <c r="AH60" s="5">
        <f t="shared" si="67"/>
        <v>301.90400000000005</v>
      </c>
      <c r="AI60" s="5">
        <v>390</v>
      </c>
      <c r="AJ60" s="5">
        <f t="shared" si="83"/>
        <v>88.095999999999947</v>
      </c>
      <c r="AP60" t="s">
        <v>25</v>
      </c>
      <c r="AQ60" s="5">
        <v>5800</v>
      </c>
      <c r="AR60" s="5">
        <v>3000</v>
      </c>
      <c r="AS60" s="5">
        <v>1300</v>
      </c>
      <c r="AT60" s="5">
        <v>390</v>
      </c>
    </row>
    <row r="61" spans="1:46">
      <c r="B61" t="s">
        <v>26</v>
      </c>
      <c r="C61">
        <v>28</v>
      </c>
      <c r="D61">
        <f t="shared" si="84"/>
        <v>40</v>
      </c>
      <c r="G61" s="5">
        <v>5722</v>
      </c>
      <c r="H61" s="5">
        <f t="shared" si="88"/>
        <v>6453.9519999999993</v>
      </c>
      <c r="K61" s="5">
        <v>2965</v>
      </c>
      <c r="L61" s="5">
        <f t="shared" si="85"/>
        <v>3353.44</v>
      </c>
      <c r="O61" s="5">
        <v>1234</v>
      </c>
      <c r="P61" s="5">
        <f t="shared" si="86"/>
        <v>1399.7439999999999</v>
      </c>
      <c r="S61" s="5">
        <v>316</v>
      </c>
      <c r="T61" s="5">
        <f t="shared" si="87"/>
        <v>359.05599999999998</v>
      </c>
      <c r="X61" t="s">
        <v>26</v>
      </c>
      <c r="Y61" s="5">
        <f t="shared" si="61"/>
        <v>6453.9519999999993</v>
      </c>
      <c r="Z61" s="5">
        <v>6800</v>
      </c>
      <c r="AA61" s="5">
        <f t="shared" si="80"/>
        <v>346.04800000000068</v>
      </c>
      <c r="AB61" s="5">
        <f t="shared" si="63"/>
        <v>3353.44</v>
      </c>
      <c r="AC61" s="5">
        <v>3500</v>
      </c>
      <c r="AD61" s="5">
        <f t="shared" si="81"/>
        <v>146.55999999999995</v>
      </c>
      <c r="AE61" s="5">
        <f t="shared" si="65"/>
        <v>1399.7439999999999</v>
      </c>
      <c r="AF61" s="5">
        <v>1500</v>
      </c>
      <c r="AG61" s="5">
        <f t="shared" si="82"/>
        <v>100.25600000000009</v>
      </c>
      <c r="AH61" s="5">
        <f t="shared" si="67"/>
        <v>359.05599999999998</v>
      </c>
      <c r="AI61" s="5">
        <v>390</v>
      </c>
      <c r="AJ61" s="5">
        <f t="shared" si="83"/>
        <v>30.944000000000017</v>
      </c>
      <c r="AP61" t="s">
        <v>26</v>
      </c>
      <c r="AQ61" s="5">
        <v>6800</v>
      </c>
      <c r="AR61" s="5">
        <v>3500</v>
      </c>
      <c r="AS61" s="5">
        <v>1500</v>
      </c>
      <c r="AT61" s="5">
        <v>390</v>
      </c>
    </row>
    <row r="62" spans="1:46">
      <c r="B62" t="s">
        <v>35</v>
      </c>
      <c r="C62">
        <v>28</v>
      </c>
      <c r="D62">
        <f t="shared" si="84"/>
        <v>40</v>
      </c>
      <c r="E62" s="5">
        <v>5259</v>
      </c>
      <c r="F62" s="5">
        <f t="shared" si="76"/>
        <v>5834.9440000000004</v>
      </c>
      <c r="K62" s="5">
        <v>2705</v>
      </c>
      <c r="L62" s="5">
        <f t="shared" si="85"/>
        <v>3037.2799999999997</v>
      </c>
      <c r="O62" s="5">
        <v>1118</v>
      </c>
      <c r="P62" s="5">
        <f t="shared" si="86"/>
        <v>1258.6879999999999</v>
      </c>
      <c r="S62" s="5">
        <v>286</v>
      </c>
      <c r="T62" s="5">
        <f t="shared" si="87"/>
        <v>322.57599999999996</v>
      </c>
      <c r="X62" t="s">
        <v>35</v>
      </c>
      <c r="Y62" s="5">
        <f t="shared" si="61"/>
        <v>5834.9440000000004</v>
      </c>
      <c r="Z62" s="5">
        <v>6150</v>
      </c>
      <c r="AA62" s="5">
        <f t="shared" si="80"/>
        <v>315.05599999999959</v>
      </c>
      <c r="AB62" s="5">
        <f t="shared" si="63"/>
        <v>3037.2799999999997</v>
      </c>
      <c r="AC62" s="5">
        <v>3200</v>
      </c>
      <c r="AD62" s="5">
        <f t="shared" si="81"/>
        <v>162.72000000000025</v>
      </c>
      <c r="AE62" s="5">
        <f t="shared" si="65"/>
        <v>1258.6879999999999</v>
      </c>
      <c r="AF62" s="5">
        <v>1400</v>
      </c>
      <c r="AG62" s="5">
        <f t="shared" si="82"/>
        <v>141.31200000000013</v>
      </c>
      <c r="AH62" s="5">
        <f t="shared" si="67"/>
        <v>322.57599999999996</v>
      </c>
      <c r="AI62" s="5">
        <v>390</v>
      </c>
      <c r="AJ62" s="5">
        <f t="shared" si="83"/>
        <v>67.424000000000035</v>
      </c>
      <c r="AP62" t="s">
        <v>35</v>
      </c>
      <c r="AQ62" s="5">
        <v>6150</v>
      </c>
      <c r="AR62" s="5">
        <v>3200</v>
      </c>
      <c r="AS62" s="5">
        <v>1400</v>
      </c>
      <c r="AT62" s="5">
        <v>390</v>
      </c>
    </row>
    <row r="63" spans="1:46">
      <c r="B63" t="s">
        <v>44</v>
      </c>
      <c r="C63">
        <v>28</v>
      </c>
      <c r="D63">
        <f t="shared" si="84"/>
        <v>40</v>
      </c>
      <c r="G63" s="5">
        <v>5166</v>
      </c>
      <c r="H63" s="5">
        <f t="shared" si="88"/>
        <v>5777.8559999999998</v>
      </c>
      <c r="K63" s="5">
        <v>2689</v>
      </c>
      <c r="L63" s="5">
        <f t="shared" si="85"/>
        <v>3017.8240000000005</v>
      </c>
      <c r="O63" s="5">
        <v>1112</v>
      </c>
      <c r="P63" s="5">
        <f t="shared" si="86"/>
        <v>1251.3920000000001</v>
      </c>
      <c r="S63" s="5">
        <v>284</v>
      </c>
      <c r="T63" s="5">
        <f t="shared" si="87"/>
        <v>320.14400000000006</v>
      </c>
      <c r="X63" t="s">
        <v>44</v>
      </c>
      <c r="Y63" s="5">
        <f t="shared" si="61"/>
        <v>5777.8559999999998</v>
      </c>
      <c r="Z63" s="5">
        <v>6100</v>
      </c>
      <c r="AA63" s="5">
        <f t="shared" si="80"/>
        <v>322.14400000000023</v>
      </c>
      <c r="AB63" s="5">
        <f t="shared" si="63"/>
        <v>3017.8240000000005</v>
      </c>
      <c r="AC63" s="5">
        <v>3200</v>
      </c>
      <c r="AD63" s="5">
        <f t="shared" si="81"/>
        <v>182.17599999999948</v>
      </c>
      <c r="AE63" s="5">
        <f t="shared" si="65"/>
        <v>1251.3920000000001</v>
      </c>
      <c r="AF63" s="5">
        <v>1400</v>
      </c>
      <c r="AG63" s="5">
        <f t="shared" si="82"/>
        <v>148.60799999999995</v>
      </c>
      <c r="AH63" s="5">
        <f t="shared" si="67"/>
        <v>320.14400000000006</v>
      </c>
      <c r="AI63" s="5">
        <v>390</v>
      </c>
      <c r="AJ63" s="5">
        <f t="shared" si="83"/>
        <v>69.855999999999938</v>
      </c>
      <c r="AP63" t="s">
        <v>44</v>
      </c>
      <c r="AQ63" s="5">
        <v>6100</v>
      </c>
      <c r="AR63" s="5">
        <v>3200</v>
      </c>
      <c r="AS63" s="5">
        <v>1400</v>
      </c>
      <c r="AT63" s="5">
        <v>390</v>
      </c>
    </row>
    <row r="64" spans="1:46">
      <c r="A64" s="50"/>
      <c r="B64" s="50"/>
      <c r="C64" s="1"/>
      <c r="D64" s="1"/>
      <c r="W64" s="2"/>
      <c r="X64" s="2"/>
      <c r="Y64" s="2"/>
      <c r="Z64" s="2"/>
      <c r="AA64" s="14"/>
      <c r="AB64" s="2"/>
      <c r="AC64" s="2"/>
      <c r="AD64" s="14"/>
      <c r="AE64" s="2"/>
      <c r="AF64" s="2"/>
      <c r="AG64" s="14"/>
      <c r="AH64" s="2"/>
      <c r="AI64" s="13"/>
      <c r="AJ64" s="13"/>
      <c r="AO64" s="8"/>
      <c r="AP64" s="8"/>
      <c r="AQ64" s="8"/>
      <c r="AR64" s="8"/>
      <c r="AS64" s="8"/>
      <c r="AT64" s="13"/>
    </row>
    <row r="65" spans="1:52">
      <c r="A65" t="s">
        <v>6</v>
      </c>
      <c r="B65" t="s">
        <v>17</v>
      </c>
      <c r="C65">
        <v>23</v>
      </c>
      <c r="D65">
        <v>23</v>
      </c>
      <c r="E65" s="5">
        <v>2171</v>
      </c>
      <c r="F65" s="5">
        <f t="shared" ref="F65:F67" si="89">(E65-E65*5/100)+((E65-E65*5/100)*28/100)-20*C65</f>
        <v>2179.9359999999997</v>
      </c>
      <c r="I65" s="5">
        <v>1154</v>
      </c>
      <c r="J65" s="5">
        <f t="shared" ref="J65:J66" si="90">(I65-I65*5/100)+((I65-I65*5/100)*28/100)-10*C65</f>
        <v>1173.2639999999999</v>
      </c>
      <c r="M65" s="5">
        <v>489</v>
      </c>
      <c r="N65" s="5">
        <f t="shared" ref="N65:N66" si="91">(M65-M65*5/100)+((M65-M65*5/100)*28/100)-4*C65</f>
        <v>502.62400000000002</v>
      </c>
      <c r="Q65" s="5">
        <v>129</v>
      </c>
      <c r="R65" s="5">
        <f t="shared" ref="R65:R66" si="92">(Q65-Q65*5/100)+((Q65-Q65*5/100)*28/100)-1*C65</f>
        <v>133.864</v>
      </c>
      <c r="W65" t="s">
        <v>6</v>
      </c>
      <c r="X65" t="s">
        <v>17</v>
      </c>
      <c r="Y65" s="5">
        <f t="shared" si="61"/>
        <v>2179.9359999999997</v>
      </c>
      <c r="Z65" s="5">
        <v>2300</v>
      </c>
      <c r="AA65" s="5">
        <f t="shared" ref="AA65:AA73" si="93">Z65-Y65</f>
        <v>120.06400000000031</v>
      </c>
      <c r="AB65" s="5">
        <f t="shared" si="63"/>
        <v>1173.2639999999999</v>
      </c>
      <c r="AC65" s="5">
        <v>1300</v>
      </c>
      <c r="AD65" s="5">
        <f t="shared" ref="AD65:AD73" si="94">AC65-AB65</f>
        <v>126.7360000000001</v>
      </c>
      <c r="AE65" s="5">
        <f t="shared" si="65"/>
        <v>502.62400000000002</v>
      </c>
      <c r="AF65" s="5">
        <v>550</v>
      </c>
      <c r="AG65" s="5">
        <f t="shared" ref="AG65:AG73" si="95">AF65-AE65</f>
        <v>47.375999999999976</v>
      </c>
      <c r="AH65" s="5">
        <f t="shared" si="67"/>
        <v>133.864</v>
      </c>
      <c r="AI65" s="5">
        <v>160</v>
      </c>
      <c r="AJ65" s="5">
        <f t="shared" ref="AJ65:AJ73" si="96">AI65-AH65</f>
        <v>26.135999999999996</v>
      </c>
      <c r="AO65" t="s">
        <v>6</v>
      </c>
      <c r="AP65" t="s">
        <v>17</v>
      </c>
      <c r="AQ65" s="5">
        <v>2300</v>
      </c>
      <c r="AR65" s="5">
        <v>1300</v>
      </c>
      <c r="AS65" s="5">
        <v>550</v>
      </c>
      <c r="AT65" s="5">
        <v>160</v>
      </c>
    </row>
    <row r="66" spans="1:52">
      <c r="B66" t="s">
        <v>19</v>
      </c>
      <c r="C66">
        <v>23</v>
      </c>
      <c r="D66">
        <f t="shared" ref="D66:D73" si="97">D65</f>
        <v>23</v>
      </c>
      <c r="E66" s="5">
        <v>2171</v>
      </c>
      <c r="F66" s="5">
        <f t="shared" si="89"/>
        <v>2179.9359999999997</v>
      </c>
      <c r="I66" s="5">
        <v>1154</v>
      </c>
      <c r="J66" s="5">
        <f t="shared" si="90"/>
        <v>1173.2639999999999</v>
      </c>
      <c r="M66" s="5">
        <v>489</v>
      </c>
      <c r="N66" s="5">
        <f t="shared" si="91"/>
        <v>502.62400000000002</v>
      </c>
      <c r="Q66" s="5">
        <v>129</v>
      </c>
      <c r="R66" s="5">
        <f t="shared" si="92"/>
        <v>133.864</v>
      </c>
      <c r="X66" t="s">
        <v>19</v>
      </c>
      <c r="Y66" s="5">
        <f t="shared" si="61"/>
        <v>2179.9359999999997</v>
      </c>
      <c r="Z66" s="5">
        <v>2300</v>
      </c>
      <c r="AA66" s="5">
        <f t="shared" si="93"/>
        <v>120.06400000000031</v>
      </c>
      <c r="AB66" s="5">
        <f t="shared" si="63"/>
        <v>1173.2639999999999</v>
      </c>
      <c r="AC66" s="5">
        <v>1300</v>
      </c>
      <c r="AD66" s="5">
        <f t="shared" si="94"/>
        <v>126.7360000000001</v>
      </c>
      <c r="AE66" s="5">
        <f t="shared" si="65"/>
        <v>502.62400000000002</v>
      </c>
      <c r="AF66" s="5">
        <v>550</v>
      </c>
      <c r="AG66" s="5">
        <f t="shared" si="95"/>
        <v>47.375999999999976</v>
      </c>
      <c r="AH66" s="5">
        <f t="shared" si="67"/>
        <v>133.864</v>
      </c>
      <c r="AI66" s="5">
        <v>160</v>
      </c>
      <c r="AJ66" s="5">
        <f t="shared" si="96"/>
        <v>26.135999999999996</v>
      </c>
      <c r="AP66" t="s">
        <v>19</v>
      </c>
      <c r="AQ66" s="5">
        <v>2300</v>
      </c>
      <c r="AR66" s="5">
        <v>1300</v>
      </c>
      <c r="AS66" s="5">
        <v>550</v>
      </c>
      <c r="AT66" s="5">
        <v>160</v>
      </c>
    </row>
    <row r="67" spans="1:52">
      <c r="B67" t="s">
        <v>18</v>
      </c>
      <c r="C67">
        <v>23</v>
      </c>
      <c r="D67">
        <f t="shared" si="97"/>
        <v>23</v>
      </c>
      <c r="E67" s="5">
        <v>2146</v>
      </c>
      <c r="F67" s="5">
        <f t="shared" si="89"/>
        <v>2149.5360000000001</v>
      </c>
      <c r="K67" s="5">
        <v>1101</v>
      </c>
      <c r="L67" s="5">
        <f t="shared" ref="L67:L73" si="98">(K67-K67*5/100)+((K67-K67*5/100)*28/100)-9*C67</f>
        <v>1131.816</v>
      </c>
      <c r="O67" s="5">
        <v>474</v>
      </c>
      <c r="P67" s="5">
        <f t="shared" ref="P67:P73" si="99">(O67-O67*5/100)+((O67-O67*5/100)*28/100)-3.6*C67</f>
        <v>493.584</v>
      </c>
      <c r="S67" s="5">
        <v>124</v>
      </c>
      <c r="T67" s="5">
        <f t="shared" ref="T67:T73" si="100">(S67-S67*5/100)+((S67-S67*5/100)*28/100)-0.9*C67</f>
        <v>130.084</v>
      </c>
      <c r="X67" t="s">
        <v>18</v>
      </c>
      <c r="Y67" s="5">
        <f t="shared" si="61"/>
        <v>2149.5360000000001</v>
      </c>
      <c r="Z67" s="5">
        <v>2300</v>
      </c>
      <c r="AA67" s="5">
        <f t="shared" si="93"/>
        <v>150.46399999999994</v>
      </c>
      <c r="AB67" s="5">
        <f t="shared" si="63"/>
        <v>1131.816</v>
      </c>
      <c r="AC67" s="5">
        <v>1300</v>
      </c>
      <c r="AD67" s="5">
        <f t="shared" si="94"/>
        <v>168.18399999999997</v>
      </c>
      <c r="AE67" s="5">
        <f t="shared" si="65"/>
        <v>493.584</v>
      </c>
      <c r="AF67" s="5">
        <v>550</v>
      </c>
      <c r="AG67" s="5">
        <f t="shared" si="95"/>
        <v>56.415999999999997</v>
      </c>
      <c r="AH67" s="5">
        <f t="shared" si="67"/>
        <v>130.084</v>
      </c>
      <c r="AI67" s="5">
        <v>160</v>
      </c>
      <c r="AJ67" s="5">
        <f t="shared" si="96"/>
        <v>29.915999999999997</v>
      </c>
      <c r="AP67" t="s">
        <v>18</v>
      </c>
      <c r="AQ67" s="5">
        <v>2300</v>
      </c>
      <c r="AR67" s="5">
        <v>1300</v>
      </c>
      <c r="AS67" s="5">
        <v>550</v>
      </c>
      <c r="AT67" s="5">
        <v>160</v>
      </c>
    </row>
    <row r="68" spans="1:52">
      <c r="B68" t="s">
        <v>25</v>
      </c>
      <c r="C68">
        <v>23</v>
      </c>
      <c r="D68">
        <f t="shared" si="97"/>
        <v>23</v>
      </c>
      <c r="G68" s="5">
        <v>1892</v>
      </c>
      <c r="H68" s="5">
        <f t="shared" ref="H68:H70" si="101">(G68-G68*5/100)+((G68-G68*5/100)*28/100)-18*C68</f>
        <v>1886.672</v>
      </c>
      <c r="K68" s="5">
        <v>984</v>
      </c>
      <c r="L68" s="5">
        <f t="shared" si="98"/>
        <v>989.54399999999987</v>
      </c>
      <c r="O68" s="5">
        <v>420</v>
      </c>
      <c r="P68" s="5">
        <f t="shared" si="99"/>
        <v>427.92</v>
      </c>
      <c r="S68" s="5">
        <v>113</v>
      </c>
      <c r="T68" s="5">
        <f t="shared" si="100"/>
        <v>116.70799999999998</v>
      </c>
      <c r="X68" t="s">
        <v>25</v>
      </c>
      <c r="Y68" s="5">
        <f t="shared" si="61"/>
        <v>1886.672</v>
      </c>
      <c r="Z68" s="5">
        <v>2100</v>
      </c>
      <c r="AA68" s="5">
        <f t="shared" si="93"/>
        <v>213.32799999999997</v>
      </c>
      <c r="AB68" s="5">
        <f t="shared" si="63"/>
        <v>989.54399999999987</v>
      </c>
      <c r="AC68" s="5">
        <v>1300</v>
      </c>
      <c r="AD68" s="5">
        <f t="shared" si="94"/>
        <v>310.45600000000013</v>
      </c>
      <c r="AE68" s="5">
        <f t="shared" si="65"/>
        <v>427.92</v>
      </c>
      <c r="AF68" s="5">
        <v>550</v>
      </c>
      <c r="AG68" s="5">
        <f t="shared" si="95"/>
        <v>122.07999999999998</v>
      </c>
      <c r="AH68" s="5">
        <f t="shared" si="67"/>
        <v>116.70799999999998</v>
      </c>
      <c r="AI68" s="5">
        <v>160</v>
      </c>
      <c r="AJ68" s="5">
        <f t="shared" si="96"/>
        <v>43.292000000000016</v>
      </c>
      <c r="AP68" t="s">
        <v>25</v>
      </c>
      <c r="AQ68" s="5">
        <v>2100</v>
      </c>
      <c r="AR68" s="5">
        <v>1300</v>
      </c>
      <c r="AS68" s="5">
        <v>550</v>
      </c>
      <c r="AT68" s="5">
        <v>160</v>
      </c>
    </row>
    <row r="69" spans="1:52">
      <c r="B69" t="s">
        <v>33</v>
      </c>
      <c r="C69">
        <v>23</v>
      </c>
      <c r="D69">
        <f t="shared" si="97"/>
        <v>23</v>
      </c>
      <c r="G69" s="5">
        <v>1882</v>
      </c>
      <c r="H69" s="5">
        <f t="shared" si="101"/>
        <v>1874.5120000000002</v>
      </c>
      <c r="K69" s="5">
        <v>974</v>
      </c>
      <c r="L69" s="5">
        <f t="shared" si="98"/>
        <v>977.38400000000001</v>
      </c>
      <c r="O69" s="5">
        <v>415</v>
      </c>
      <c r="P69" s="5">
        <f t="shared" si="99"/>
        <v>421.84</v>
      </c>
      <c r="S69" s="5">
        <v>111</v>
      </c>
      <c r="T69" s="5">
        <f t="shared" si="100"/>
        <v>114.276</v>
      </c>
      <c r="X69" t="s">
        <v>33</v>
      </c>
      <c r="Y69" s="5">
        <f t="shared" si="61"/>
        <v>1874.5120000000002</v>
      </c>
      <c r="Z69" s="5">
        <v>2100</v>
      </c>
      <c r="AA69" s="5">
        <f t="shared" si="93"/>
        <v>225.48799999999983</v>
      </c>
      <c r="AB69" s="5">
        <f t="shared" si="63"/>
        <v>977.38400000000001</v>
      </c>
      <c r="AC69" s="5">
        <v>1300</v>
      </c>
      <c r="AD69" s="5">
        <f t="shared" si="94"/>
        <v>322.61599999999999</v>
      </c>
      <c r="AE69" s="5">
        <f t="shared" si="65"/>
        <v>421.84</v>
      </c>
      <c r="AF69" s="5">
        <v>550</v>
      </c>
      <c r="AG69" s="5">
        <f t="shared" si="95"/>
        <v>128.16000000000003</v>
      </c>
      <c r="AH69" s="5">
        <f t="shared" si="67"/>
        <v>114.276</v>
      </c>
      <c r="AI69" s="5">
        <v>160</v>
      </c>
      <c r="AJ69" s="5">
        <f t="shared" si="96"/>
        <v>45.724000000000004</v>
      </c>
      <c r="AP69" t="s">
        <v>33</v>
      </c>
      <c r="AQ69" s="5">
        <v>2100</v>
      </c>
      <c r="AR69" s="5">
        <v>1300</v>
      </c>
      <c r="AS69" s="5">
        <v>550</v>
      </c>
      <c r="AT69" s="5">
        <v>160</v>
      </c>
    </row>
    <row r="70" spans="1:52">
      <c r="B70" t="s">
        <v>34</v>
      </c>
      <c r="C70">
        <v>23</v>
      </c>
      <c r="D70">
        <f t="shared" si="97"/>
        <v>23</v>
      </c>
      <c r="G70" s="5">
        <v>1859</v>
      </c>
      <c r="H70" s="5">
        <f t="shared" si="101"/>
        <v>1846.5439999999999</v>
      </c>
      <c r="K70" s="5">
        <v>964</v>
      </c>
      <c r="L70" s="5">
        <f t="shared" si="98"/>
        <v>965.22399999999993</v>
      </c>
      <c r="O70" s="5">
        <v>414</v>
      </c>
      <c r="P70" s="5">
        <f t="shared" si="99"/>
        <v>420.62399999999997</v>
      </c>
      <c r="S70" s="5">
        <v>111</v>
      </c>
      <c r="T70" s="5">
        <f t="shared" si="100"/>
        <v>114.276</v>
      </c>
      <c r="X70" t="s">
        <v>34</v>
      </c>
      <c r="Y70" s="5">
        <f t="shared" si="61"/>
        <v>1846.5439999999999</v>
      </c>
      <c r="Z70" s="5">
        <v>2100</v>
      </c>
      <c r="AA70" s="5">
        <f t="shared" si="93"/>
        <v>253.45600000000013</v>
      </c>
      <c r="AB70" s="5">
        <f t="shared" si="63"/>
        <v>965.22399999999993</v>
      </c>
      <c r="AC70" s="5">
        <v>1300</v>
      </c>
      <c r="AD70" s="5">
        <f t="shared" si="94"/>
        <v>334.77600000000007</v>
      </c>
      <c r="AE70" s="5">
        <f t="shared" si="65"/>
        <v>420.62399999999997</v>
      </c>
      <c r="AF70" s="5">
        <v>550</v>
      </c>
      <c r="AG70" s="5">
        <f t="shared" si="95"/>
        <v>129.37600000000003</v>
      </c>
      <c r="AH70" s="5">
        <f t="shared" si="67"/>
        <v>114.276</v>
      </c>
      <c r="AI70" s="5">
        <v>160</v>
      </c>
      <c r="AJ70" s="5">
        <f t="shared" si="96"/>
        <v>45.724000000000004</v>
      </c>
      <c r="AP70" t="s">
        <v>34</v>
      </c>
      <c r="AQ70" s="5">
        <v>2100</v>
      </c>
      <c r="AR70" s="5">
        <v>1300</v>
      </c>
      <c r="AS70" s="5">
        <v>550</v>
      </c>
      <c r="AT70" s="5">
        <v>160</v>
      </c>
    </row>
    <row r="71" spans="1:52">
      <c r="B71" t="s">
        <v>35</v>
      </c>
      <c r="C71">
        <v>23</v>
      </c>
      <c r="D71">
        <f t="shared" si="97"/>
        <v>23</v>
      </c>
      <c r="E71" s="5">
        <v>2108</v>
      </c>
      <c r="F71" s="5">
        <f t="shared" ref="F71" si="102">(E71-E71*5/100)+((E71-E71*5/100)*28/100)-20*C71</f>
        <v>2103.328</v>
      </c>
      <c r="K71" s="5">
        <v>1033</v>
      </c>
      <c r="L71" s="5">
        <f t="shared" si="98"/>
        <v>1049.1280000000002</v>
      </c>
      <c r="O71" s="5">
        <v>457</v>
      </c>
      <c r="P71" s="5">
        <f t="shared" si="99"/>
        <v>472.91199999999998</v>
      </c>
      <c r="S71" s="5">
        <v>119</v>
      </c>
      <c r="T71" s="5">
        <f t="shared" si="100"/>
        <v>124.004</v>
      </c>
      <c r="X71" t="s">
        <v>35</v>
      </c>
      <c r="Y71" s="5">
        <f t="shared" si="61"/>
        <v>2103.328</v>
      </c>
      <c r="Z71" s="5">
        <v>2300</v>
      </c>
      <c r="AA71" s="5">
        <f t="shared" si="93"/>
        <v>196.67200000000003</v>
      </c>
      <c r="AB71" s="5">
        <f t="shared" si="63"/>
        <v>1049.1280000000002</v>
      </c>
      <c r="AC71" s="5">
        <v>1300</v>
      </c>
      <c r="AD71" s="5">
        <f t="shared" si="94"/>
        <v>250.87199999999984</v>
      </c>
      <c r="AE71" s="5">
        <f t="shared" si="65"/>
        <v>472.91199999999998</v>
      </c>
      <c r="AF71" s="5">
        <v>550</v>
      </c>
      <c r="AG71" s="5">
        <f t="shared" si="95"/>
        <v>77.088000000000022</v>
      </c>
      <c r="AH71" s="5">
        <f t="shared" si="67"/>
        <v>124.004</v>
      </c>
      <c r="AI71" s="5">
        <v>160</v>
      </c>
      <c r="AJ71" s="5">
        <f t="shared" si="96"/>
        <v>35.995999999999995</v>
      </c>
      <c r="AP71" t="s">
        <v>35</v>
      </c>
      <c r="AQ71" s="5">
        <v>2300</v>
      </c>
      <c r="AR71" s="5">
        <v>1300</v>
      </c>
      <c r="AS71" s="5">
        <v>550</v>
      </c>
      <c r="AT71" s="5">
        <v>160</v>
      </c>
    </row>
    <row r="72" spans="1:52">
      <c r="B72" t="s">
        <v>44</v>
      </c>
      <c r="C72">
        <v>23</v>
      </c>
      <c r="D72">
        <f t="shared" si="97"/>
        <v>23</v>
      </c>
      <c r="G72" s="5">
        <v>2153</v>
      </c>
      <c r="H72" s="5">
        <f t="shared" ref="H72:H73" si="103">(G72-G72*5/100)+((G72-G72*5/100)*28/100)-18*C72</f>
        <v>2204.0479999999998</v>
      </c>
      <c r="K72" s="5">
        <v>1115</v>
      </c>
      <c r="L72" s="5">
        <f t="shared" si="98"/>
        <v>1148.8399999999999</v>
      </c>
      <c r="O72" s="5">
        <v>475</v>
      </c>
      <c r="P72" s="5">
        <f t="shared" si="99"/>
        <v>494.8</v>
      </c>
      <c r="S72" s="5">
        <v>123</v>
      </c>
      <c r="T72" s="5">
        <f t="shared" si="100"/>
        <v>128.86799999999999</v>
      </c>
      <c r="X72" t="s">
        <v>44</v>
      </c>
      <c r="Y72" s="5">
        <f t="shared" si="61"/>
        <v>2204.0479999999998</v>
      </c>
      <c r="Z72" s="5">
        <v>2400</v>
      </c>
      <c r="AA72" s="5">
        <f t="shared" si="93"/>
        <v>195.95200000000023</v>
      </c>
      <c r="AB72" s="5">
        <f t="shared" si="63"/>
        <v>1148.8399999999999</v>
      </c>
      <c r="AC72" s="5">
        <v>1300</v>
      </c>
      <c r="AD72" s="5">
        <f t="shared" si="94"/>
        <v>151.16000000000008</v>
      </c>
      <c r="AE72" s="5">
        <f t="shared" si="65"/>
        <v>494.8</v>
      </c>
      <c r="AF72" s="5">
        <v>550</v>
      </c>
      <c r="AG72" s="5">
        <f t="shared" si="95"/>
        <v>55.199999999999989</v>
      </c>
      <c r="AH72" s="5">
        <f t="shared" si="67"/>
        <v>128.86799999999999</v>
      </c>
      <c r="AI72" s="5">
        <v>160</v>
      </c>
      <c r="AJ72" s="5">
        <f t="shared" si="96"/>
        <v>31.132000000000005</v>
      </c>
      <c r="AP72" t="s">
        <v>44</v>
      </c>
      <c r="AQ72" s="5">
        <v>2400</v>
      </c>
      <c r="AR72" s="5">
        <v>1300</v>
      </c>
      <c r="AS72" s="5">
        <v>550</v>
      </c>
      <c r="AT72" s="5">
        <v>160</v>
      </c>
    </row>
    <row r="73" spans="1:52">
      <c r="B73" t="s">
        <v>26</v>
      </c>
      <c r="C73">
        <v>23</v>
      </c>
      <c r="D73">
        <f t="shared" si="97"/>
        <v>23</v>
      </c>
      <c r="G73" s="5">
        <v>2529</v>
      </c>
      <c r="H73" s="5">
        <f t="shared" si="103"/>
        <v>2661.2640000000001</v>
      </c>
      <c r="K73" s="5">
        <v>1285</v>
      </c>
      <c r="L73" s="5">
        <f t="shared" si="98"/>
        <v>1355.56</v>
      </c>
      <c r="O73" s="5">
        <v>526</v>
      </c>
      <c r="P73" s="5">
        <f t="shared" si="99"/>
        <v>556.81600000000003</v>
      </c>
      <c r="S73" s="5">
        <v>143</v>
      </c>
      <c r="T73" s="5">
        <f t="shared" si="100"/>
        <v>153.18799999999999</v>
      </c>
      <c r="X73" t="s">
        <v>26</v>
      </c>
      <c r="Y73" s="5">
        <f t="shared" si="61"/>
        <v>2661.2640000000001</v>
      </c>
      <c r="Z73" s="5">
        <v>2850</v>
      </c>
      <c r="AA73" s="5">
        <f t="shared" si="93"/>
        <v>188.73599999999988</v>
      </c>
      <c r="AB73" s="5">
        <f t="shared" si="63"/>
        <v>1355.56</v>
      </c>
      <c r="AC73" s="5">
        <v>1500</v>
      </c>
      <c r="AD73" s="5">
        <f t="shared" si="94"/>
        <v>144.44000000000005</v>
      </c>
      <c r="AE73" s="5">
        <f t="shared" si="65"/>
        <v>556.81600000000003</v>
      </c>
      <c r="AF73" s="5">
        <v>600</v>
      </c>
      <c r="AG73" s="5">
        <f t="shared" si="95"/>
        <v>43.183999999999969</v>
      </c>
      <c r="AH73" s="5">
        <f t="shared" si="67"/>
        <v>153.18799999999999</v>
      </c>
      <c r="AI73" s="5">
        <v>180</v>
      </c>
      <c r="AJ73" s="5">
        <f t="shared" si="96"/>
        <v>26.812000000000012</v>
      </c>
      <c r="AP73" t="s">
        <v>26</v>
      </c>
      <c r="AQ73" s="5">
        <v>2850</v>
      </c>
      <c r="AR73" s="5">
        <v>1500</v>
      </c>
      <c r="AS73" s="5">
        <v>600</v>
      </c>
      <c r="AT73" s="5">
        <v>180</v>
      </c>
      <c r="AV73" s="1" t="s">
        <v>10</v>
      </c>
      <c r="AW73" s="1" t="s">
        <v>48</v>
      </c>
      <c r="AX73" s="1" t="s">
        <v>49</v>
      </c>
      <c r="AY73" s="1" t="s">
        <v>11</v>
      </c>
      <c r="AZ73" s="1" t="s">
        <v>16</v>
      </c>
    </row>
    <row r="74" spans="1:52" s="1" customFormat="1">
      <c r="B74" s="1" t="s">
        <v>8</v>
      </c>
      <c r="C74" s="1">
        <v>28</v>
      </c>
      <c r="D74" s="1">
        <v>28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W74" s="2"/>
      <c r="X74" s="2"/>
      <c r="Y74" s="2"/>
      <c r="Z74" s="2"/>
      <c r="AA74" s="14"/>
      <c r="AB74" s="2"/>
      <c r="AC74" s="2"/>
      <c r="AD74" s="14"/>
      <c r="AE74" s="2"/>
      <c r="AF74" s="2"/>
      <c r="AG74" s="14"/>
      <c r="AH74" s="2"/>
      <c r="AI74" s="13"/>
      <c r="AJ74" s="13"/>
      <c r="AO74" s="8"/>
      <c r="AP74" s="8"/>
      <c r="AQ74" s="8"/>
      <c r="AR74" s="8"/>
      <c r="AS74" s="8"/>
      <c r="AT74" s="13"/>
      <c r="AV74" s="10" t="s">
        <v>63</v>
      </c>
      <c r="AW74" s="10" t="s">
        <v>88</v>
      </c>
      <c r="AX74" s="10" t="s">
        <v>91</v>
      </c>
      <c r="AY74" s="10" t="s">
        <v>92</v>
      </c>
      <c r="AZ74" s="10" t="s">
        <v>102</v>
      </c>
    </row>
    <row r="75" spans="1:52" s="1" customFormat="1">
      <c r="D75">
        <f t="shared" ref="D75:D76" si="104">D74</f>
        <v>28</v>
      </c>
      <c r="E75" s="51" t="s">
        <v>15</v>
      </c>
      <c r="F75" s="51"/>
      <c r="G75" s="51" t="s">
        <v>14</v>
      </c>
      <c r="H75" s="51"/>
      <c r="I75" s="51" t="s">
        <v>13</v>
      </c>
      <c r="J75" s="51"/>
      <c r="K75" s="51" t="s">
        <v>12</v>
      </c>
      <c r="L75" s="51"/>
      <c r="M75" s="51" t="s">
        <v>47</v>
      </c>
      <c r="N75" s="51"/>
      <c r="O75" s="3"/>
      <c r="P75" s="3"/>
      <c r="Q75" s="3"/>
      <c r="R75" s="3"/>
      <c r="S75" s="3"/>
      <c r="T75" s="3"/>
      <c r="W75" s="1" t="s">
        <v>8</v>
      </c>
      <c r="Y75" s="52" t="s">
        <v>15</v>
      </c>
      <c r="Z75" s="52"/>
      <c r="AA75" s="16"/>
      <c r="AB75" s="52" t="s">
        <v>14</v>
      </c>
      <c r="AC75" s="52"/>
      <c r="AD75" s="16"/>
      <c r="AE75" s="52" t="s">
        <v>13</v>
      </c>
      <c r="AF75" s="52"/>
      <c r="AG75" s="16"/>
      <c r="AH75" s="1" t="s">
        <v>12</v>
      </c>
      <c r="AI75" s="3"/>
      <c r="AJ75" s="3"/>
      <c r="AK75" s="52" t="s">
        <v>47</v>
      </c>
      <c r="AL75" s="52"/>
      <c r="AO75" s="1" t="s">
        <v>8</v>
      </c>
      <c r="AQ75" s="9"/>
      <c r="AR75" s="9"/>
      <c r="AS75" s="9"/>
      <c r="AT75" s="3"/>
      <c r="AU75" s="9"/>
      <c r="AV75" t="s">
        <v>64</v>
      </c>
      <c r="AW75" s="10" t="s">
        <v>89</v>
      </c>
      <c r="AX75" s="10"/>
      <c r="AY75" s="10" t="s">
        <v>44</v>
      </c>
      <c r="AZ75" s="10" t="s">
        <v>103</v>
      </c>
    </row>
    <row r="76" spans="1:52" s="1" customFormat="1">
      <c r="D76">
        <f t="shared" si="104"/>
        <v>28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3"/>
      <c r="P76" s="3"/>
      <c r="Q76" s="3"/>
      <c r="R76" s="3"/>
      <c r="S76" s="3"/>
      <c r="T76" s="3"/>
      <c r="W76" s="50"/>
      <c r="X76" s="50"/>
      <c r="Y76" s="1" t="s">
        <v>32</v>
      </c>
      <c r="Z76" s="1" t="s">
        <v>51</v>
      </c>
      <c r="AB76" s="1" t="s">
        <v>32</v>
      </c>
      <c r="AC76" s="1" t="s">
        <v>51</v>
      </c>
      <c r="AE76" s="1" t="s">
        <v>32</v>
      </c>
      <c r="AF76" s="1" t="s">
        <v>51</v>
      </c>
      <c r="AH76" s="1" t="s">
        <v>32</v>
      </c>
      <c r="AI76" s="3" t="s">
        <v>51</v>
      </c>
      <c r="AJ76" s="3"/>
      <c r="AK76" s="1" t="s">
        <v>32</v>
      </c>
      <c r="AL76" s="1" t="s">
        <v>51</v>
      </c>
      <c r="AO76" s="50"/>
      <c r="AP76" s="50"/>
      <c r="AQ76" s="1" t="s">
        <v>57</v>
      </c>
      <c r="AR76" s="1" t="s">
        <v>58</v>
      </c>
      <c r="AS76" s="1" t="s">
        <v>59</v>
      </c>
      <c r="AT76" s="3" t="s">
        <v>60</v>
      </c>
      <c r="AU76" s="1" t="s">
        <v>61</v>
      </c>
      <c r="AV76" t="s">
        <v>65</v>
      </c>
      <c r="AW76" s="10" t="s">
        <v>90</v>
      </c>
      <c r="AX76" s="10"/>
      <c r="AY76" s="10" t="s">
        <v>93</v>
      </c>
      <c r="AZ76" s="10"/>
    </row>
    <row r="77" spans="1:52">
      <c r="A77" t="s">
        <v>9</v>
      </c>
      <c r="C77" s="10">
        <v>28</v>
      </c>
      <c r="D77">
        <f t="shared" ref="D77:D82" si="105">D76</f>
        <v>28</v>
      </c>
      <c r="E77" s="5">
        <v>3655</v>
      </c>
      <c r="F77" s="5">
        <f t="shared" ref="F77:F82" si="106">(E77-E77*5/100)+((E77-E77*5/100)*28/100)-20*C77</f>
        <v>3884.4799999999996</v>
      </c>
      <c r="G77" s="5">
        <v>1890</v>
      </c>
      <c r="H77" s="5">
        <f>(G77-G77*5/100)+((G77-G77*5/100)*28/100)-10*C77</f>
        <v>2018.2399999999998</v>
      </c>
      <c r="I77" s="5">
        <v>795</v>
      </c>
      <c r="J77" s="5">
        <f>(I77-I77*5/100)+((I77-I77*5/100)*28/100)-4*C77</f>
        <v>854.72</v>
      </c>
      <c r="K77" s="5">
        <v>209</v>
      </c>
      <c r="L77" s="5">
        <f>(K77-K77*5/100)+((K77-K77*5/100)*28/100)-1*C77</f>
        <v>226.14400000000001</v>
      </c>
      <c r="M77" s="5">
        <v>110</v>
      </c>
      <c r="N77" s="5">
        <f>(M77-M77*5/100)+((M77-M77*5/100)*28/100)-0.5*C77</f>
        <v>119.75999999999999</v>
      </c>
      <c r="W77" t="s">
        <v>9</v>
      </c>
      <c r="Y77" s="5">
        <f>F77</f>
        <v>3884.4799999999996</v>
      </c>
      <c r="Z77" s="5">
        <v>4000</v>
      </c>
      <c r="AA77" s="5">
        <f t="shared" ref="AA77:AA82" si="107">Z77-Y77</f>
        <v>115.52000000000044</v>
      </c>
      <c r="AB77" s="5">
        <f>H77</f>
        <v>2018.2399999999998</v>
      </c>
      <c r="AC77" s="5">
        <v>2100</v>
      </c>
      <c r="AD77" s="5">
        <f t="shared" ref="AD77:AD81" si="108">AC77-AB77</f>
        <v>81.760000000000218</v>
      </c>
      <c r="AE77" s="5">
        <f>J77</f>
        <v>854.72</v>
      </c>
      <c r="AF77" s="5">
        <v>900</v>
      </c>
      <c r="AG77" s="5">
        <f t="shared" ref="AG77:AG82" si="109">AF77-AE77</f>
        <v>45.279999999999973</v>
      </c>
      <c r="AH77" s="5">
        <f>L77</f>
        <v>226.14400000000001</v>
      </c>
      <c r="AI77" s="5">
        <v>240</v>
      </c>
      <c r="AJ77" s="5">
        <f t="shared" ref="AJ77:AJ82" si="110">AI77-AH77</f>
        <v>13.855999999999995</v>
      </c>
      <c r="AK77" s="5">
        <f t="shared" ref="AK77:AK82" si="111">N77</f>
        <v>119.75999999999999</v>
      </c>
      <c r="AL77">
        <v>130</v>
      </c>
      <c r="AM77" s="5">
        <f t="shared" ref="AM77:AM82" si="112">AL77-AK77</f>
        <v>10.240000000000009</v>
      </c>
      <c r="AN77" s="5"/>
      <c r="AO77" t="s">
        <v>9</v>
      </c>
      <c r="AQ77" s="5">
        <v>4000</v>
      </c>
      <c r="AR77" s="5">
        <v>2100</v>
      </c>
      <c r="AS77" s="5">
        <v>900</v>
      </c>
      <c r="AT77" s="5">
        <v>240</v>
      </c>
      <c r="AU77">
        <v>130</v>
      </c>
      <c r="AV77" t="s">
        <v>66</v>
      </c>
      <c r="AW77" s="10"/>
      <c r="AX77" s="10"/>
      <c r="AY77" s="10" t="s">
        <v>94</v>
      </c>
      <c r="AZ77" s="10"/>
    </row>
    <row r="78" spans="1:52">
      <c r="A78" t="s">
        <v>10</v>
      </c>
      <c r="C78" s="10">
        <v>28</v>
      </c>
      <c r="D78">
        <f t="shared" si="105"/>
        <v>28</v>
      </c>
      <c r="E78" s="5">
        <v>3914</v>
      </c>
      <c r="F78" s="5">
        <f t="shared" si="106"/>
        <v>4199.424</v>
      </c>
      <c r="G78" s="5">
        <v>2020</v>
      </c>
      <c r="H78" s="5">
        <f t="shared" ref="H78:H81" si="113">(G78-G78*5/100)+((G78-G78*5/100)*28/100)-10*C78</f>
        <v>2176.3200000000002</v>
      </c>
      <c r="I78" s="5">
        <v>830</v>
      </c>
      <c r="J78" s="5">
        <f t="shared" ref="J78:J82" si="114">(I78-I78*5/100)+((I78-I78*5/100)*28/100)-4*C78</f>
        <v>897.28</v>
      </c>
      <c r="K78" s="5">
        <v>215</v>
      </c>
      <c r="L78" s="5">
        <f t="shared" ref="L78:L82" si="115">(K78-K78*5/100)+((K78-K78*5/100)*28/100)-1*C78</f>
        <v>233.44</v>
      </c>
      <c r="M78" s="5">
        <v>113</v>
      </c>
      <c r="N78" s="5">
        <f t="shared" ref="N78:N82" si="116">(M78-M78*5/100)+((M78-M78*5/100)*28/100)-0.5*C78</f>
        <v>123.40799999999999</v>
      </c>
      <c r="W78" t="s">
        <v>10</v>
      </c>
      <c r="Y78" s="5">
        <f t="shared" ref="Y78:Y82" si="117">F78</f>
        <v>4199.424</v>
      </c>
      <c r="Z78" s="5">
        <v>4400</v>
      </c>
      <c r="AA78" s="5">
        <f t="shared" si="107"/>
        <v>200.57600000000002</v>
      </c>
      <c r="AB78" s="5">
        <f t="shared" ref="AB78:AB82" si="118">H78</f>
        <v>2176.3200000000002</v>
      </c>
      <c r="AC78" s="5">
        <v>2200</v>
      </c>
      <c r="AD78" s="5">
        <f t="shared" si="108"/>
        <v>23.679999999999836</v>
      </c>
      <c r="AE78" s="5">
        <f t="shared" ref="AE78:AE82" si="119">J78</f>
        <v>897.28</v>
      </c>
      <c r="AF78" s="5">
        <v>950</v>
      </c>
      <c r="AG78" s="5">
        <f t="shared" si="109"/>
        <v>52.720000000000027</v>
      </c>
      <c r="AH78" s="5">
        <f t="shared" ref="AH78:AH82" si="120">L78</f>
        <v>233.44</v>
      </c>
      <c r="AI78" s="5">
        <v>250</v>
      </c>
      <c r="AJ78" s="5">
        <f t="shared" si="110"/>
        <v>16.560000000000002</v>
      </c>
      <c r="AK78" s="5">
        <f t="shared" si="111"/>
        <v>123.40799999999999</v>
      </c>
      <c r="AL78">
        <v>135</v>
      </c>
      <c r="AM78" s="5">
        <f t="shared" si="112"/>
        <v>11.592000000000013</v>
      </c>
      <c r="AN78" s="5"/>
      <c r="AO78" t="s">
        <v>10</v>
      </c>
      <c r="AQ78" s="5">
        <v>4400</v>
      </c>
      <c r="AR78" s="5">
        <v>2200</v>
      </c>
      <c r="AS78" s="5">
        <v>950</v>
      </c>
      <c r="AT78" s="5">
        <v>250</v>
      </c>
      <c r="AU78">
        <v>135</v>
      </c>
      <c r="AV78" t="s">
        <v>67</v>
      </c>
      <c r="AW78" s="10"/>
      <c r="AX78" s="10"/>
      <c r="AY78" s="10" t="s">
        <v>95</v>
      </c>
      <c r="AZ78" s="10"/>
    </row>
    <row r="79" spans="1:52">
      <c r="A79" t="s">
        <v>48</v>
      </c>
      <c r="C79" s="10">
        <v>28</v>
      </c>
      <c r="D79">
        <f t="shared" si="105"/>
        <v>28</v>
      </c>
      <c r="E79" s="5">
        <v>3742</v>
      </c>
      <c r="F79" s="5">
        <f t="shared" si="106"/>
        <v>3990.2719999999999</v>
      </c>
      <c r="G79" s="5">
        <v>1936</v>
      </c>
      <c r="H79" s="5">
        <f t="shared" si="113"/>
        <v>2074.1759999999999</v>
      </c>
      <c r="I79" s="5">
        <v>788</v>
      </c>
      <c r="J79" s="5">
        <f t="shared" si="114"/>
        <v>846.20800000000008</v>
      </c>
      <c r="K79" s="5">
        <v>209</v>
      </c>
      <c r="L79" s="5">
        <f t="shared" si="115"/>
        <v>226.14400000000001</v>
      </c>
      <c r="M79" s="5">
        <v>107</v>
      </c>
      <c r="N79" s="5">
        <f t="shared" si="116"/>
        <v>116.11200000000002</v>
      </c>
      <c r="W79" t="s">
        <v>48</v>
      </c>
      <c r="Y79" s="5">
        <f t="shared" si="117"/>
        <v>3990.2719999999999</v>
      </c>
      <c r="Z79" s="5">
        <v>4200</v>
      </c>
      <c r="AA79" s="5">
        <f t="shared" si="107"/>
        <v>209.72800000000007</v>
      </c>
      <c r="AB79" s="5">
        <f t="shared" si="118"/>
        <v>2074.1759999999999</v>
      </c>
      <c r="AC79" s="5">
        <v>2200</v>
      </c>
      <c r="AD79" s="5">
        <f t="shared" si="108"/>
        <v>125.82400000000007</v>
      </c>
      <c r="AE79" s="5">
        <f t="shared" si="119"/>
        <v>846.20800000000008</v>
      </c>
      <c r="AF79" s="5">
        <v>900</v>
      </c>
      <c r="AG79" s="5">
        <f t="shared" si="109"/>
        <v>53.791999999999916</v>
      </c>
      <c r="AH79" s="5">
        <f t="shared" si="120"/>
        <v>226.14400000000001</v>
      </c>
      <c r="AI79" s="5">
        <v>240</v>
      </c>
      <c r="AJ79" s="5">
        <f t="shared" si="110"/>
        <v>13.855999999999995</v>
      </c>
      <c r="AK79" s="5">
        <f t="shared" si="111"/>
        <v>116.11200000000002</v>
      </c>
      <c r="AL79">
        <v>130</v>
      </c>
      <c r="AM79" s="5">
        <f t="shared" si="112"/>
        <v>13.887999999999977</v>
      </c>
      <c r="AN79" s="5"/>
      <c r="AO79" t="s">
        <v>48</v>
      </c>
      <c r="AQ79" s="5">
        <v>4200</v>
      </c>
      <c r="AR79" s="5">
        <v>2200</v>
      </c>
      <c r="AS79" s="5">
        <v>900</v>
      </c>
      <c r="AT79" s="5">
        <v>240</v>
      </c>
      <c r="AU79">
        <v>130</v>
      </c>
      <c r="AV79" t="s">
        <v>68</v>
      </c>
      <c r="AW79" s="10"/>
      <c r="AX79" s="10"/>
      <c r="AY79" s="10" t="s">
        <v>96</v>
      </c>
      <c r="AZ79" s="10"/>
    </row>
    <row r="80" spans="1:52">
      <c r="A80" t="s">
        <v>49</v>
      </c>
      <c r="C80" s="10">
        <v>28</v>
      </c>
      <c r="D80">
        <f t="shared" si="105"/>
        <v>28</v>
      </c>
      <c r="E80" s="5">
        <v>3656</v>
      </c>
      <c r="F80" s="5">
        <f t="shared" si="106"/>
        <v>3885.6959999999999</v>
      </c>
      <c r="G80" s="5">
        <v>1884</v>
      </c>
      <c r="H80" s="5">
        <f t="shared" si="113"/>
        <v>2010.944</v>
      </c>
      <c r="I80" s="5">
        <v>773</v>
      </c>
      <c r="J80" s="5">
        <f t="shared" si="114"/>
        <v>827.96800000000007</v>
      </c>
      <c r="K80" s="5">
        <v>201</v>
      </c>
      <c r="L80" s="5">
        <f t="shared" si="115"/>
        <v>216.416</v>
      </c>
      <c r="M80" s="5">
        <v>105</v>
      </c>
      <c r="N80" s="5">
        <f t="shared" si="116"/>
        <v>113.68</v>
      </c>
      <c r="W80" t="s">
        <v>49</v>
      </c>
      <c r="Y80" s="5">
        <f t="shared" si="117"/>
        <v>3885.6959999999999</v>
      </c>
      <c r="Z80" s="5">
        <v>4100</v>
      </c>
      <c r="AA80" s="5">
        <f t="shared" si="107"/>
        <v>214.30400000000009</v>
      </c>
      <c r="AB80" s="5">
        <f t="shared" si="118"/>
        <v>2010.944</v>
      </c>
      <c r="AC80" s="5">
        <v>2100</v>
      </c>
      <c r="AD80" s="5">
        <f t="shared" si="108"/>
        <v>89.05600000000004</v>
      </c>
      <c r="AE80" s="5">
        <f t="shared" si="119"/>
        <v>827.96800000000007</v>
      </c>
      <c r="AF80" s="5">
        <v>900</v>
      </c>
      <c r="AG80" s="5">
        <f t="shared" si="109"/>
        <v>72.031999999999925</v>
      </c>
      <c r="AH80" s="5">
        <f t="shared" si="120"/>
        <v>216.416</v>
      </c>
      <c r="AI80" s="5">
        <v>230</v>
      </c>
      <c r="AJ80" s="5">
        <f t="shared" si="110"/>
        <v>13.584000000000003</v>
      </c>
      <c r="AK80" s="5">
        <f t="shared" si="111"/>
        <v>113.68</v>
      </c>
      <c r="AL80">
        <v>125</v>
      </c>
      <c r="AM80" s="5">
        <f t="shared" si="112"/>
        <v>11.319999999999993</v>
      </c>
      <c r="AN80" s="5"/>
      <c r="AO80" t="s">
        <v>49</v>
      </c>
      <c r="AQ80" s="5">
        <v>4100</v>
      </c>
      <c r="AR80" s="5">
        <v>2100</v>
      </c>
      <c r="AS80" s="5">
        <v>900</v>
      </c>
      <c r="AT80" s="5">
        <v>230</v>
      </c>
      <c r="AU80">
        <v>125</v>
      </c>
      <c r="AV80" t="s">
        <v>69</v>
      </c>
      <c r="AW80" s="10"/>
      <c r="AX80" s="10"/>
      <c r="AY80" s="10" t="s">
        <v>97</v>
      </c>
      <c r="AZ80" s="10"/>
    </row>
    <row r="81" spans="1:52">
      <c r="A81" t="s">
        <v>11</v>
      </c>
      <c r="C81" s="10">
        <v>28</v>
      </c>
      <c r="D81">
        <f t="shared" si="105"/>
        <v>28</v>
      </c>
      <c r="E81" s="5">
        <v>3451</v>
      </c>
      <c r="F81" s="5">
        <f t="shared" si="106"/>
        <v>3636.4159999999993</v>
      </c>
      <c r="G81" s="5">
        <v>1778</v>
      </c>
      <c r="H81" s="5">
        <f t="shared" si="113"/>
        <v>1882.0479999999998</v>
      </c>
      <c r="I81" s="5">
        <v>736</v>
      </c>
      <c r="J81" s="5">
        <f t="shared" si="114"/>
        <v>782.97600000000011</v>
      </c>
      <c r="K81" s="5">
        <v>191</v>
      </c>
      <c r="L81" s="5">
        <f t="shared" si="115"/>
        <v>204.25599999999997</v>
      </c>
      <c r="M81" s="5">
        <v>101</v>
      </c>
      <c r="N81" s="5">
        <f t="shared" si="116"/>
        <v>108.816</v>
      </c>
      <c r="W81" t="s">
        <v>11</v>
      </c>
      <c r="Y81" s="5">
        <f t="shared" si="117"/>
        <v>3636.4159999999993</v>
      </c>
      <c r="Z81" s="5">
        <v>3900</v>
      </c>
      <c r="AA81" s="5">
        <f t="shared" si="107"/>
        <v>263.58400000000074</v>
      </c>
      <c r="AB81" s="5">
        <f t="shared" si="118"/>
        <v>1882.0479999999998</v>
      </c>
      <c r="AC81" s="5">
        <v>2000</v>
      </c>
      <c r="AD81" s="5">
        <f t="shared" si="108"/>
        <v>117.95200000000023</v>
      </c>
      <c r="AE81" s="5">
        <f t="shared" si="119"/>
        <v>782.97600000000011</v>
      </c>
      <c r="AF81" s="5">
        <v>850</v>
      </c>
      <c r="AG81" s="5">
        <f t="shared" si="109"/>
        <v>67.023999999999887</v>
      </c>
      <c r="AH81" s="5">
        <f t="shared" si="120"/>
        <v>204.25599999999997</v>
      </c>
      <c r="AI81" s="5">
        <v>225</v>
      </c>
      <c r="AJ81" s="5">
        <f t="shared" si="110"/>
        <v>20.744000000000028</v>
      </c>
      <c r="AK81" s="5">
        <f t="shared" si="111"/>
        <v>108.816</v>
      </c>
      <c r="AL81">
        <v>125</v>
      </c>
      <c r="AM81" s="5">
        <f t="shared" si="112"/>
        <v>16.183999999999997</v>
      </c>
      <c r="AN81" s="5"/>
      <c r="AO81" t="s">
        <v>11</v>
      </c>
      <c r="AQ81" s="5">
        <v>3900</v>
      </c>
      <c r="AR81" s="5">
        <v>2000</v>
      </c>
      <c r="AS81" s="5">
        <v>850</v>
      </c>
      <c r="AT81" s="5">
        <v>225</v>
      </c>
      <c r="AU81">
        <v>125</v>
      </c>
      <c r="AV81" t="s">
        <v>70</v>
      </c>
      <c r="AW81" s="10"/>
      <c r="AX81" s="10"/>
      <c r="AY81" s="10" t="s">
        <v>98</v>
      </c>
      <c r="AZ81" s="10"/>
    </row>
    <row r="82" spans="1:52">
      <c r="A82" t="s">
        <v>16</v>
      </c>
      <c r="C82" s="1">
        <v>28</v>
      </c>
      <c r="D82">
        <f t="shared" si="105"/>
        <v>28</v>
      </c>
      <c r="E82" s="5">
        <v>4221</v>
      </c>
      <c r="F82" s="5">
        <f t="shared" si="106"/>
        <v>4572.7359999999999</v>
      </c>
      <c r="I82" s="5">
        <v>882</v>
      </c>
      <c r="J82" s="5">
        <f t="shared" si="114"/>
        <v>960.51199999999994</v>
      </c>
      <c r="K82" s="5">
        <v>228</v>
      </c>
      <c r="L82" s="5">
        <f t="shared" si="115"/>
        <v>249.24799999999999</v>
      </c>
      <c r="M82" s="5">
        <v>119</v>
      </c>
      <c r="N82" s="5">
        <f t="shared" si="116"/>
        <v>130.70400000000001</v>
      </c>
      <c r="W82" t="s">
        <v>16</v>
      </c>
      <c r="Y82" s="5">
        <f t="shared" si="117"/>
        <v>4572.7359999999999</v>
      </c>
      <c r="Z82" s="5">
        <v>4800</v>
      </c>
      <c r="AA82" s="5">
        <f t="shared" si="107"/>
        <v>227.26400000000012</v>
      </c>
      <c r="AB82" s="5">
        <f t="shared" si="118"/>
        <v>0</v>
      </c>
      <c r="AC82" s="5"/>
      <c r="AD82" s="5"/>
      <c r="AE82" s="5">
        <f t="shared" si="119"/>
        <v>960.51199999999994</v>
      </c>
      <c r="AF82" s="5">
        <v>1020</v>
      </c>
      <c r="AG82" s="5">
        <f t="shared" si="109"/>
        <v>59.488000000000056</v>
      </c>
      <c r="AH82" s="5">
        <f t="shared" si="120"/>
        <v>249.24799999999999</v>
      </c>
      <c r="AI82" s="5">
        <v>300</v>
      </c>
      <c r="AJ82" s="5">
        <f t="shared" si="110"/>
        <v>50.75200000000001</v>
      </c>
      <c r="AK82" s="5">
        <f t="shared" si="111"/>
        <v>130.70400000000001</v>
      </c>
      <c r="AL82">
        <v>140</v>
      </c>
      <c r="AM82" s="5">
        <f t="shared" si="112"/>
        <v>9.2959999999999923</v>
      </c>
      <c r="AN82" s="5"/>
      <c r="AO82" t="s">
        <v>16</v>
      </c>
      <c r="AQ82" s="5">
        <v>4800</v>
      </c>
      <c r="AR82" s="5"/>
      <c r="AS82" s="5">
        <v>1020</v>
      </c>
      <c r="AT82" s="5">
        <v>300</v>
      </c>
      <c r="AU82">
        <v>140</v>
      </c>
      <c r="AV82" t="s">
        <v>71</v>
      </c>
      <c r="AW82" s="10"/>
      <c r="AX82" s="10"/>
      <c r="AY82" s="10" t="s">
        <v>99</v>
      </c>
      <c r="AZ82" s="10"/>
    </row>
    <row r="83" spans="1:52">
      <c r="W83" s="2"/>
      <c r="X83" s="2"/>
      <c r="Y83" s="2"/>
      <c r="Z83" s="2"/>
      <c r="AA83" s="14"/>
      <c r="AB83" s="2"/>
      <c r="AC83" s="2"/>
      <c r="AD83" s="14"/>
      <c r="AE83" s="2"/>
      <c r="AF83" s="2"/>
      <c r="AG83" s="14"/>
      <c r="AH83" s="2"/>
      <c r="AI83" s="13"/>
      <c r="AJ83" s="13"/>
      <c r="AK83" s="2"/>
      <c r="AL83" s="2"/>
      <c r="AO83" s="8"/>
      <c r="AP83" s="8"/>
      <c r="AQ83" s="8"/>
      <c r="AR83" s="8"/>
      <c r="AS83" s="8"/>
      <c r="AT83" s="13"/>
      <c r="AU83" s="8"/>
      <c r="AV83" t="s">
        <v>72</v>
      </c>
      <c r="AW83" s="10"/>
      <c r="AX83" s="10"/>
      <c r="AY83" s="10" t="s">
        <v>100</v>
      </c>
      <c r="AZ83" s="10"/>
    </row>
    <row r="84" spans="1:52">
      <c r="A84" t="s">
        <v>50</v>
      </c>
      <c r="E84" s="51" t="s">
        <v>15</v>
      </c>
      <c r="F84" s="51"/>
      <c r="G84" s="51" t="s">
        <v>14</v>
      </c>
      <c r="H84" s="51"/>
      <c r="I84" s="51" t="s">
        <v>13</v>
      </c>
      <c r="J84" s="51"/>
      <c r="K84" s="51" t="s">
        <v>12</v>
      </c>
      <c r="L84" s="51"/>
      <c r="M84" s="51" t="s">
        <v>47</v>
      </c>
      <c r="N84" s="51"/>
      <c r="W84" s="1" t="s">
        <v>50</v>
      </c>
      <c r="Y84" s="52" t="s">
        <v>15</v>
      </c>
      <c r="Z84" s="52"/>
      <c r="AA84" s="16"/>
      <c r="AB84" s="52" t="s">
        <v>14</v>
      </c>
      <c r="AC84" s="52"/>
      <c r="AD84" s="16"/>
      <c r="AE84" s="52" t="s">
        <v>13</v>
      </c>
      <c r="AF84" s="52"/>
      <c r="AG84" s="16"/>
      <c r="AH84" s="52" t="s">
        <v>12</v>
      </c>
      <c r="AI84" s="52"/>
      <c r="AJ84" s="16"/>
      <c r="AK84" s="52" t="s">
        <v>47</v>
      </c>
      <c r="AL84" s="52"/>
      <c r="AO84" s="1" t="s">
        <v>50</v>
      </c>
      <c r="AQ84" s="9"/>
      <c r="AR84" s="9"/>
      <c r="AS84" s="9"/>
      <c r="AT84" s="9"/>
      <c r="AU84" s="9"/>
      <c r="AV84" t="s">
        <v>73</v>
      </c>
      <c r="AW84" s="10"/>
      <c r="AX84" s="10"/>
      <c r="AY84" s="10" t="s">
        <v>101</v>
      </c>
      <c r="AZ84" s="10"/>
    </row>
    <row r="85" spans="1:52">
      <c r="E85" s="4"/>
      <c r="F85" s="4"/>
      <c r="G85" s="4"/>
      <c r="H85" s="4"/>
      <c r="I85" s="4"/>
      <c r="J85" s="4"/>
      <c r="K85" s="4"/>
      <c r="L85" s="4"/>
      <c r="M85" s="4"/>
      <c r="N85" s="4"/>
      <c r="W85" s="50"/>
      <c r="X85" s="50"/>
      <c r="Y85" s="1" t="s">
        <v>32</v>
      </c>
      <c r="Z85" s="1" t="s">
        <v>51</v>
      </c>
      <c r="AA85" s="1"/>
      <c r="AB85" s="1" t="s">
        <v>32</v>
      </c>
      <c r="AC85" s="1" t="s">
        <v>51</v>
      </c>
      <c r="AD85" s="1"/>
      <c r="AE85" s="1" t="s">
        <v>32</v>
      </c>
      <c r="AF85" s="1" t="s">
        <v>51</v>
      </c>
      <c r="AG85" s="1"/>
      <c r="AH85" s="1" t="s">
        <v>32</v>
      </c>
      <c r="AI85" s="3" t="s">
        <v>51</v>
      </c>
      <c r="AJ85" s="3"/>
      <c r="AK85" s="1" t="s">
        <v>32</v>
      </c>
      <c r="AL85" s="1" t="s">
        <v>51</v>
      </c>
      <c r="AO85" s="50"/>
      <c r="AP85" s="50"/>
      <c r="AQ85" s="1" t="s">
        <v>57</v>
      </c>
      <c r="AR85" s="1" t="s">
        <v>58</v>
      </c>
      <c r="AS85" s="1" t="s">
        <v>59</v>
      </c>
      <c r="AT85" s="3" t="s">
        <v>60</v>
      </c>
      <c r="AU85" s="1" t="s">
        <v>61</v>
      </c>
      <c r="AV85" t="s">
        <v>74</v>
      </c>
      <c r="AW85" s="10"/>
      <c r="AX85" s="10"/>
      <c r="AY85" s="10"/>
      <c r="AZ85" s="10"/>
    </row>
    <row r="86" spans="1:52">
      <c r="A86" t="s">
        <v>20</v>
      </c>
      <c r="C86">
        <v>8</v>
      </c>
      <c r="D86">
        <v>8</v>
      </c>
      <c r="E86" s="5">
        <v>2168</v>
      </c>
      <c r="F86" s="5">
        <f t="shared" ref="F86:F88" si="121">(E86-E86*5/100)+((E86-E86*5/100)*28/100)-20*C86</f>
        <v>2476.288</v>
      </c>
      <c r="G86" s="5">
        <v>1125</v>
      </c>
      <c r="H86" s="5">
        <f t="shared" ref="H86" si="122">(G86-G86*5/100)+((G86-G86*5/100)*28/100)-10*C86</f>
        <v>1288</v>
      </c>
      <c r="I86" s="5">
        <v>466</v>
      </c>
      <c r="J86" s="5">
        <f t="shared" ref="J86:J88" si="123">(I86-I86*5/100)+((I86-I86*5/100)*28/100)-4*C86</f>
        <v>534.65599999999995</v>
      </c>
      <c r="K86" s="5">
        <v>122</v>
      </c>
      <c r="L86" s="5">
        <f t="shared" ref="L86:L88" si="124">(K86-K86*5/100)+((K86-K86*5/100)*28/100)-1*C86</f>
        <v>140.352</v>
      </c>
      <c r="M86" s="5">
        <v>65</v>
      </c>
      <c r="N86" s="5">
        <f t="shared" ref="N86:N87" si="125">(M86-M86*5/100)+((M86-M86*5/100)*28/100)-0.5*C86</f>
        <v>75.039999999999992</v>
      </c>
      <c r="W86" t="s">
        <v>20</v>
      </c>
      <c r="Y86" s="5">
        <f t="shared" ref="Y86:Y88" si="126">F86</f>
        <v>2476.288</v>
      </c>
      <c r="Z86" s="5">
        <v>2600</v>
      </c>
      <c r="AA86" s="5">
        <f t="shared" ref="AA86:AA88" si="127">Z86-Y86</f>
        <v>123.71199999999999</v>
      </c>
      <c r="AB86" s="5">
        <f t="shared" ref="AB86:AB88" si="128">H86</f>
        <v>1288</v>
      </c>
      <c r="AC86" s="5">
        <v>1350</v>
      </c>
      <c r="AD86" s="5">
        <f>AC86-AB86</f>
        <v>62</v>
      </c>
      <c r="AE86" s="5">
        <f t="shared" ref="AE86:AE88" si="129">J86</f>
        <v>534.65599999999995</v>
      </c>
      <c r="AF86" s="5">
        <v>580</v>
      </c>
      <c r="AG86" s="5">
        <f t="shared" ref="AG86:AG88" si="130">AF86-AE86</f>
        <v>45.344000000000051</v>
      </c>
      <c r="AH86" s="5">
        <f t="shared" ref="AH86:AH88" si="131">L86</f>
        <v>140.352</v>
      </c>
      <c r="AI86" s="5">
        <v>160</v>
      </c>
      <c r="AJ86" s="5">
        <f t="shared" ref="AJ86:AJ88" si="132">AI86-AH86</f>
        <v>19.647999999999996</v>
      </c>
      <c r="AK86" s="5">
        <f>N86</f>
        <v>75.039999999999992</v>
      </c>
      <c r="AL86">
        <v>85</v>
      </c>
      <c r="AM86" s="5">
        <f t="shared" ref="AM86:AM87" si="133">AL86-AK86</f>
        <v>9.960000000000008</v>
      </c>
      <c r="AN86" s="5"/>
      <c r="AO86" t="s">
        <v>20</v>
      </c>
      <c r="AQ86" s="5">
        <v>2600</v>
      </c>
      <c r="AR86" s="5">
        <v>1350</v>
      </c>
      <c r="AS86" s="5">
        <v>580</v>
      </c>
      <c r="AT86" s="5">
        <v>160</v>
      </c>
      <c r="AU86">
        <v>85</v>
      </c>
      <c r="AV86" t="s">
        <v>75</v>
      </c>
      <c r="AW86" s="10"/>
      <c r="AX86" s="10"/>
      <c r="AY86" s="10"/>
      <c r="AZ86" s="10"/>
    </row>
    <row r="87" spans="1:52">
      <c r="A87" t="s">
        <v>21</v>
      </c>
      <c r="C87">
        <v>5</v>
      </c>
      <c r="D87">
        <v>6</v>
      </c>
      <c r="E87" s="5">
        <v>1800</v>
      </c>
      <c r="F87" s="5">
        <f t="shared" si="121"/>
        <v>2088.8000000000002</v>
      </c>
      <c r="I87" s="5">
        <v>409</v>
      </c>
      <c r="J87" s="5">
        <f t="shared" si="123"/>
        <v>477.34399999999999</v>
      </c>
      <c r="K87" s="5">
        <v>107</v>
      </c>
      <c r="L87" s="5">
        <f t="shared" si="124"/>
        <v>125.11200000000002</v>
      </c>
      <c r="M87" s="5">
        <v>58</v>
      </c>
      <c r="N87" s="5">
        <f t="shared" si="125"/>
        <v>68.028000000000006</v>
      </c>
      <c r="W87" t="s">
        <v>21</v>
      </c>
      <c r="Y87" s="5">
        <f t="shared" si="126"/>
        <v>2088.8000000000002</v>
      </c>
      <c r="Z87" s="5">
        <v>2200</v>
      </c>
      <c r="AA87" s="5">
        <f t="shared" si="127"/>
        <v>111.19999999999982</v>
      </c>
      <c r="AB87" s="5">
        <f t="shared" si="128"/>
        <v>0</v>
      </c>
      <c r="AC87" s="5"/>
      <c r="AD87" s="5"/>
      <c r="AE87" s="5">
        <f t="shared" si="129"/>
        <v>477.34399999999999</v>
      </c>
      <c r="AF87" s="5">
        <v>520</v>
      </c>
      <c r="AG87" s="5">
        <f t="shared" si="130"/>
        <v>42.656000000000006</v>
      </c>
      <c r="AH87" s="5">
        <f t="shared" si="131"/>
        <v>125.11200000000002</v>
      </c>
      <c r="AI87" s="5">
        <v>150</v>
      </c>
      <c r="AJ87" s="5">
        <f t="shared" si="132"/>
        <v>24.887999999999977</v>
      </c>
      <c r="AK87" s="5">
        <f>N87</f>
        <v>68.028000000000006</v>
      </c>
      <c r="AL87">
        <v>80</v>
      </c>
      <c r="AM87" s="5">
        <f t="shared" si="133"/>
        <v>11.971999999999994</v>
      </c>
      <c r="AN87" s="5"/>
      <c r="AO87" t="s">
        <v>21</v>
      </c>
      <c r="AQ87" s="5">
        <v>2200</v>
      </c>
      <c r="AR87" s="5"/>
      <c r="AS87" s="5">
        <v>520</v>
      </c>
      <c r="AT87" s="5">
        <v>150</v>
      </c>
      <c r="AU87">
        <v>80</v>
      </c>
      <c r="AV87" t="s">
        <v>76</v>
      </c>
    </row>
    <row r="88" spans="1:52">
      <c r="A88" t="s">
        <v>22</v>
      </c>
      <c r="C88">
        <v>9</v>
      </c>
      <c r="D88">
        <v>9</v>
      </c>
      <c r="E88" s="5">
        <v>1263</v>
      </c>
      <c r="F88" s="5">
        <f t="shared" si="121"/>
        <v>1355.808</v>
      </c>
      <c r="G88" s="5">
        <v>667</v>
      </c>
      <c r="H88" s="5">
        <f t="shared" ref="H88" si="134">(G88-G88*5/100)+((G88-G88*5/100)*28/100)-10*C88</f>
        <v>721.072</v>
      </c>
      <c r="I88" s="5">
        <v>295</v>
      </c>
      <c r="J88" s="5">
        <f t="shared" si="123"/>
        <v>322.72000000000003</v>
      </c>
      <c r="K88" s="5">
        <v>83</v>
      </c>
      <c r="L88" s="5">
        <f t="shared" si="124"/>
        <v>91.927999999999997</v>
      </c>
      <c r="W88" t="s">
        <v>22</v>
      </c>
      <c r="Y88" s="5">
        <f t="shared" si="126"/>
        <v>1355.808</v>
      </c>
      <c r="Z88" s="5">
        <v>1450</v>
      </c>
      <c r="AA88" s="5">
        <f t="shared" si="127"/>
        <v>94.192000000000007</v>
      </c>
      <c r="AB88" s="5">
        <f t="shared" si="128"/>
        <v>721.072</v>
      </c>
      <c r="AC88" s="5">
        <v>800</v>
      </c>
      <c r="AD88" s="5">
        <f>AC88-AB88</f>
        <v>78.927999999999997</v>
      </c>
      <c r="AE88" s="5">
        <f t="shared" si="129"/>
        <v>322.72000000000003</v>
      </c>
      <c r="AF88" s="5">
        <v>360</v>
      </c>
      <c r="AG88" s="5">
        <f t="shared" si="130"/>
        <v>37.279999999999973</v>
      </c>
      <c r="AH88" s="5">
        <f t="shared" si="131"/>
        <v>91.927999999999997</v>
      </c>
      <c r="AI88" s="5">
        <v>105</v>
      </c>
      <c r="AJ88" s="5">
        <f t="shared" si="132"/>
        <v>13.072000000000003</v>
      </c>
      <c r="AK88" s="5">
        <f>N88</f>
        <v>0</v>
      </c>
      <c r="AO88" t="s">
        <v>22</v>
      </c>
      <c r="AQ88" s="5">
        <v>1450</v>
      </c>
      <c r="AR88" s="5">
        <v>800</v>
      </c>
      <c r="AS88" s="5">
        <v>360</v>
      </c>
      <c r="AT88" s="5">
        <v>105</v>
      </c>
      <c r="AV88" t="s">
        <v>77</v>
      </c>
    </row>
    <row r="89" spans="1:52">
      <c r="AV89" t="s">
        <v>78</v>
      </c>
    </row>
    <row r="90" spans="1:52">
      <c r="A90" t="s">
        <v>104</v>
      </c>
      <c r="D90">
        <v>70</v>
      </c>
      <c r="AV90" t="s">
        <v>79</v>
      </c>
    </row>
    <row r="91" spans="1:52">
      <c r="A91" t="s">
        <v>105</v>
      </c>
      <c r="D91">
        <v>30</v>
      </c>
      <c r="AV91" t="s">
        <v>80</v>
      </c>
    </row>
    <row r="92" spans="1:52">
      <c r="A92" t="s">
        <v>106</v>
      </c>
      <c r="D92">
        <v>15</v>
      </c>
      <c r="AV92" t="s">
        <v>81</v>
      </c>
    </row>
    <row r="93" spans="1:52">
      <c r="A93" t="s">
        <v>107</v>
      </c>
      <c r="D93">
        <v>20</v>
      </c>
      <c r="AV93" t="s">
        <v>82</v>
      </c>
    </row>
    <row r="94" spans="1:52">
      <c r="A94" t="s">
        <v>109</v>
      </c>
      <c r="D94" s="20"/>
      <c r="AV94" t="s">
        <v>83</v>
      </c>
    </row>
    <row r="95" spans="1:52">
      <c r="A95" t="s">
        <v>110</v>
      </c>
      <c r="AV95" t="s">
        <v>84</v>
      </c>
    </row>
    <row r="96" spans="1:52">
      <c r="A96" t="s">
        <v>111</v>
      </c>
      <c r="AV96" t="s">
        <v>85</v>
      </c>
    </row>
    <row r="97" spans="48:48">
      <c r="AV97" t="s">
        <v>86</v>
      </c>
    </row>
    <row r="98" spans="48:48">
      <c r="AV98" t="s">
        <v>87</v>
      </c>
    </row>
  </sheetData>
  <mergeCells count="78">
    <mergeCell ref="AO85:AP85"/>
    <mergeCell ref="AO1:AT1"/>
    <mergeCell ref="AO76:AP76"/>
    <mergeCell ref="AO43:AP43"/>
    <mergeCell ref="AO41:AP41"/>
    <mergeCell ref="AO28:AP28"/>
    <mergeCell ref="S2:T2"/>
    <mergeCell ref="A11:B11"/>
    <mergeCell ref="G2:H2"/>
    <mergeCell ref="A36:B36"/>
    <mergeCell ref="E2:F2"/>
    <mergeCell ref="I2:J2"/>
    <mergeCell ref="K2:L2"/>
    <mergeCell ref="M2:N2"/>
    <mergeCell ref="O2:P2"/>
    <mergeCell ref="A1:B1"/>
    <mergeCell ref="A19:B19"/>
    <mergeCell ref="A28:B28"/>
    <mergeCell ref="A64:B64"/>
    <mergeCell ref="Q2:R2"/>
    <mergeCell ref="E37:F37"/>
    <mergeCell ref="G37:H37"/>
    <mergeCell ref="I37:J37"/>
    <mergeCell ref="K37:L37"/>
    <mergeCell ref="M37:N37"/>
    <mergeCell ref="G43:H43"/>
    <mergeCell ref="I43:J43"/>
    <mergeCell ref="K43:L43"/>
    <mergeCell ref="M43:N43"/>
    <mergeCell ref="A54:B54"/>
    <mergeCell ref="A43:B43"/>
    <mergeCell ref="W1:X1"/>
    <mergeCell ref="W28:X28"/>
    <mergeCell ref="E84:F84"/>
    <mergeCell ref="G84:H84"/>
    <mergeCell ref="I84:J84"/>
    <mergeCell ref="K84:L84"/>
    <mergeCell ref="M84:N84"/>
    <mergeCell ref="O43:P43"/>
    <mergeCell ref="Q43:R43"/>
    <mergeCell ref="S43:T43"/>
    <mergeCell ref="E75:F75"/>
    <mergeCell ref="G75:H75"/>
    <mergeCell ref="I75:J75"/>
    <mergeCell ref="K75:L75"/>
    <mergeCell ref="M75:N75"/>
    <mergeCell ref="E43:F43"/>
    <mergeCell ref="AK37:AL37"/>
    <mergeCell ref="AH41:AI41"/>
    <mergeCell ref="AK41:AL41"/>
    <mergeCell ref="W43:X43"/>
    <mergeCell ref="Y2:Z2"/>
    <mergeCell ref="AB2:AC2"/>
    <mergeCell ref="AE2:AF2"/>
    <mergeCell ref="AH2:AI2"/>
    <mergeCell ref="Y42:Z42"/>
    <mergeCell ref="AB42:AC42"/>
    <mergeCell ref="AE42:AF42"/>
    <mergeCell ref="AH42:AI42"/>
    <mergeCell ref="AH37:AI37"/>
    <mergeCell ref="AK75:AL75"/>
    <mergeCell ref="AK84:AL84"/>
    <mergeCell ref="Y84:Z84"/>
    <mergeCell ref="AB84:AC84"/>
    <mergeCell ref="AE84:AF84"/>
    <mergeCell ref="AH84:AI84"/>
    <mergeCell ref="W76:X76"/>
    <mergeCell ref="W85:X85"/>
    <mergeCell ref="Y37:Z37"/>
    <mergeCell ref="AB37:AC37"/>
    <mergeCell ref="AE37:AF37"/>
    <mergeCell ref="W41:X41"/>
    <mergeCell ref="Y41:Z41"/>
    <mergeCell ref="AB41:AC41"/>
    <mergeCell ref="AE41:AF41"/>
    <mergeCell ref="Y75:Z75"/>
    <mergeCell ref="AB75:AC75"/>
    <mergeCell ref="AE75:AF75"/>
  </mergeCells>
  <printOptions gridLines="1"/>
  <pageMargins left="1.3385826771653544" right="0.70866141732283472" top="0.74803149606299213" bottom="0.74803149606299213" header="0.31496062992125984" footer="0.31496062992125984"/>
  <pageSetup paperSize="9" scale="80" orientation="portrait" verticalDpi="180" r:id="rId1"/>
  <colBreaks count="1" manualBreakCount="1">
    <brk id="20" max="8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H123"/>
  <sheetViews>
    <sheetView topLeftCell="AU1" workbookViewId="0">
      <selection activeCell="BF20" sqref="BF20"/>
    </sheetView>
  </sheetViews>
  <sheetFormatPr defaultRowHeight="15"/>
  <cols>
    <col min="1" max="1" width="24.5703125" bestFit="1" customWidth="1"/>
    <col min="2" max="2" width="9.42578125" bestFit="1" customWidth="1"/>
    <col min="3" max="3" width="10.28515625" bestFit="1" customWidth="1"/>
    <col min="4" max="6" width="7.5703125" style="5" bestFit="1" customWidth="1"/>
    <col min="7" max="7" width="9.140625" style="5"/>
    <col min="8" max="15" width="7.5703125" style="5" bestFit="1" customWidth="1"/>
    <col min="16" max="19" width="8" style="5" bestFit="1" customWidth="1"/>
    <col min="22" max="22" width="33.42578125" bestFit="1" customWidth="1"/>
    <col min="23" max="23" width="9.28515625" bestFit="1" customWidth="1"/>
    <col min="26" max="26" width="9.28515625" bestFit="1" customWidth="1"/>
    <col min="29" max="29" width="9.28515625" bestFit="1" customWidth="1"/>
    <col min="32" max="32" width="9.28515625" bestFit="1" customWidth="1"/>
    <col min="33" max="34" width="9.140625" style="5"/>
    <col min="38" max="38" width="33.42578125" bestFit="1" customWidth="1"/>
    <col min="39" max="40" width="10.28515625" bestFit="1" customWidth="1"/>
    <col min="41" max="42" width="8.28515625" bestFit="1" customWidth="1"/>
    <col min="43" max="43" width="11.140625" bestFit="1" customWidth="1"/>
    <col min="48" max="48" width="24.5703125" bestFit="1" customWidth="1"/>
    <col min="49" max="49" width="9.42578125" bestFit="1" customWidth="1"/>
    <col min="53" max="53" width="9.140625" style="5"/>
    <col min="55" max="55" width="15.85546875" bestFit="1" customWidth="1"/>
    <col min="56" max="56" width="15.140625" bestFit="1" customWidth="1"/>
    <col min="57" max="57" width="9.28515625" bestFit="1" customWidth="1"/>
    <col min="58" max="58" width="15.85546875" bestFit="1" customWidth="1"/>
    <col min="59" max="59" width="12.42578125" bestFit="1" customWidth="1"/>
  </cols>
  <sheetData>
    <row r="1" spans="1:60" s="1" customFormat="1">
      <c r="A1" s="52"/>
      <c r="B1" s="52"/>
      <c r="C1" s="1" t="s">
        <v>108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V1" s="21"/>
      <c r="AG1" s="3"/>
      <c r="AH1" s="3"/>
      <c r="AL1" s="31"/>
      <c r="AM1" s="31" t="s">
        <v>184</v>
      </c>
      <c r="AN1" s="31"/>
      <c r="AO1" s="31"/>
      <c r="AP1" s="31"/>
      <c r="AQ1" s="31"/>
      <c r="AV1" s="54" t="s">
        <v>62</v>
      </c>
      <c r="AW1" s="54"/>
      <c r="AX1" s="54"/>
      <c r="AY1" s="54"/>
      <c r="AZ1" s="54"/>
      <c r="BA1" s="54"/>
      <c r="BB1" s="23"/>
    </row>
    <row r="2" spans="1:60" s="1" customFormat="1">
      <c r="B2" s="1" t="s">
        <v>0</v>
      </c>
      <c r="C2" s="1" t="s">
        <v>23</v>
      </c>
      <c r="D2" s="51" t="s">
        <v>15</v>
      </c>
      <c r="E2" s="51"/>
      <c r="F2" s="51" t="s">
        <v>36</v>
      </c>
      <c r="G2" s="51"/>
      <c r="H2" s="51" t="s">
        <v>14</v>
      </c>
      <c r="I2" s="51"/>
      <c r="J2" s="51" t="s">
        <v>28</v>
      </c>
      <c r="K2" s="51"/>
      <c r="L2" s="51" t="s">
        <v>13</v>
      </c>
      <c r="M2" s="51"/>
      <c r="N2" s="51" t="s">
        <v>29</v>
      </c>
      <c r="O2" s="51"/>
      <c r="P2" s="51" t="s">
        <v>12</v>
      </c>
      <c r="Q2" s="51"/>
      <c r="R2" s="51" t="s">
        <v>30</v>
      </c>
      <c r="S2" s="51"/>
      <c r="V2" s="1" t="s">
        <v>0</v>
      </c>
      <c r="W2" s="52" t="s">
        <v>15</v>
      </c>
      <c r="X2" s="52"/>
      <c r="Y2" s="18"/>
      <c r="Z2" s="52" t="s">
        <v>14</v>
      </c>
      <c r="AA2" s="52"/>
      <c r="AB2" s="18"/>
      <c r="AC2" s="52" t="s">
        <v>13</v>
      </c>
      <c r="AD2" s="52"/>
      <c r="AE2" s="18"/>
      <c r="AF2" s="52" t="s">
        <v>12</v>
      </c>
      <c r="AG2" s="52"/>
      <c r="AH2" s="18"/>
      <c r="AL2" s="31"/>
      <c r="AM2" s="31"/>
      <c r="AN2" s="31"/>
      <c r="AO2" s="31"/>
      <c r="AP2" s="31"/>
      <c r="AQ2" s="31"/>
      <c r="AV2" s="23" t="s">
        <v>0</v>
      </c>
      <c r="AW2" s="23"/>
      <c r="AX2" s="24"/>
      <c r="AY2" s="24"/>
      <c r="AZ2" s="24"/>
      <c r="BA2" s="24"/>
      <c r="BB2" s="23"/>
      <c r="BC2" s="1" t="s">
        <v>10</v>
      </c>
      <c r="BD2" s="1" t="s">
        <v>48</v>
      </c>
      <c r="BE2" s="1" t="s">
        <v>49</v>
      </c>
      <c r="BF2" s="1" t="s">
        <v>11</v>
      </c>
      <c r="BG2" s="1" t="s">
        <v>16</v>
      </c>
    </row>
    <row r="3" spans="1:60" s="1" customFormat="1">
      <c r="D3" s="19" t="s">
        <v>31</v>
      </c>
      <c r="E3" s="19" t="s">
        <v>32</v>
      </c>
      <c r="F3" s="19"/>
      <c r="G3" s="19"/>
      <c r="H3" s="19" t="s">
        <v>31</v>
      </c>
      <c r="I3" s="19" t="s">
        <v>32</v>
      </c>
      <c r="J3" s="19" t="s">
        <v>31</v>
      </c>
      <c r="K3" s="19" t="s">
        <v>32</v>
      </c>
      <c r="L3" s="19" t="s">
        <v>31</v>
      </c>
      <c r="M3" s="19" t="s">
        <v>32</v>
      </c>
      <c r="N3" s="19" t="s">
        <v>31</v>
      </c>
      <c r="O3" s="19" t="s">
        <v>32</v>
      </c>
      <c r="P3" s="19" t="s">
        <v>31</v>
      </c>
      <c r="Q3" s="19" t="s">
        <v>32</v>
      </c>
      <c r="R3" s="19" t="s">
        <v>31</v>
      </c>
      <c r="S3" s="19" t="s">
        <v>32</v>
      </c>
      <c r="W3" s="1" t="s">
        <v>32</v>
      </c>
      <c r="X3" s="1" t="s">
        <v>51</v>
      </c>
      <c r="Z3" s="1" t="s">
        <v>32</v>
      </c>
      <c r="AA3" s="1" t="s">
        <v>51</v>
      </c>
      <c r="AC3" s="1" t="s">
        <v>32</v>
      </c>
      <c r="AD3" s="1" t="s">
        <v>51</v>
      </c>
      <c r="AF3" s="1" t="s">
        <v>32</v>
      </c>
      <c r="AG3" s="3" t="s">
        <v>51</v>
      </c>
      <c r="AH3" s="3"/>
      <c r="AL3" s="31"/>
      <c r="AM3" s="31" t="s">
        <v>179</v>
      </c>
      <c r="AN3" s="31" t="s">
        <v>180</v>
      </c>
      <c r="AO3" s="31" t="s">
        <v>181</v>
      </c>
      <c r="AP3" s="31" t="s">
        <v>182</v>
      </c>
      <c r="AQ3" s="31" t="s">
        <v>183</v>
      </c>
      <c r="AV3" s="23"/>
      <c r="AW3" s="23"/>
      <c r="AX3" s="23" t="s">
        <v>57</v>
      </c>
      <c r="AY3" s="23" t="s">
        <v>58</v>
      </c>
      <c r="AZ3" s="23" t="s">
        <v>59</v>
      </c>
      <c r="BA3" s="25" t="s">
        <v>60</v>
      </c>
      <c r="BB3" s="23"/>
      <c r="BC3" s="10" t="s">
        <v>63</v>
      </c>
      <c r="BD3" s="10" t="s">
        <v>88</v>
      </c>
      <c r="BE3" s="10" t="s">
        <v>91</v>
      </c>
      <c r="BF3" s="10" t="s">
        <v>92</v>
      </c>
      <c r="BG3" s="10" t="s">
        <v>102</v>
      </c>
      <c r="BH3" s="10"/>
    </row>
    <row r="4" spans="1:60">
      <c r="A4" t="s">
        <v>1</v>
      </c>
      <c r="B4" t="s">
        <v>17</v>
      </c>
      <c r="C4">
        <v>60</v>
      </c>
      <c r="D4" s="5">
        <v>6878</v>
      </c>
      <c r="E4" s="5">
        <f>(D4-D4*5/100)+((D4-D4*5/100)*28/100)-20*C4</f>
        <v>7163.648000000001</v>
      </c>
      <c r="H4" s="5">
        <v>3483</v>
      </c>
      <c r="I4" s="5">
        <f>(H4-H4*5/100)+((H4-H4*5/100)*28/100)-10*C4</f>
        <v>3635.3279999999995</v>
      </c>
      <c r="L4" s="5">
        <v>1410</v>
      </c>
      <c r="M4" s="5">
        <f>(L4-L4*5/100)+((L4-L4*5/100)*28/100)-4*C4</f>
        <v>1474.56</v>
      </c>
      <c r="P4" s="5">
        <v>360</v>
      </c>
      <c r="Q4" s="5">
        <f>(P4-P4*5/100)+((P4-P4*5/100)*28/100)-1*C4</f>
        <v>377.76</v>
      </c>
      <c r="V4" t="s">
        <v>120</v>
      </c>
      <c r="W4" s="5">
        <f>E4+G4</f>
        <v>7163.648000000001</v>
      </c>
      <c r="X4" s="5">
        <v>7600</v>
      </c>
      <c r="Y4" s="5">
        <f>X4-W4</f>
        <v>436.35199999999895</v>
      </c>
      <c r="Z4" s="5">
        <f>I4+K4</f>
        <v>3635.3279999999995</v>
      </c>
      <c r="AA4" s="5">
        <v>3940</v>
      </c>
      <c r="AB4" s="5">
        <f t="shared" ref="AB4:AB6" si="0">AA4-Z4</f>
        <v>304.67200000000048</v>
      </c>
      <c r="AC4" s="5">
        <f>M4+O4</f>
        <v>1474.56</v>
      </c>
      <c r="AD4" s="5">
        <v>1620</v>
      </c>
      <c r="AE4" s="5">
        <f t="shared" ref="AE4:AE10" si="1">AD4-AC4</f>
        <v>145.44000000000005</v>
      </c>
      <c r="AF4" s="5">
        <f>Q4+S4</f>
        <v>377.76</v>
      </c>
      <c r="AG4" s="5">
        <v>425</v>
      </c>
      <c r="AH4" s="5">
        <f t="shared" ref="AH4:AH10" si="2">AG4-AF4</f>
        <v>47.240000000000009</v>
      </c>
      <c r="AL4" s="32" t="s">
        <v>120</v>
      </c>
      <c r="AM4" s="33">
        <f>W4</f>
        <v>7163.648000000001</v>
      </c>
      <c r="AN4" s="33">
        <f>Z4</f>
        <v>3635.3279999999995</v>
      </c>
      <c r="AO4" s="33">
        <f>AC4</f>
        <v>1474.56</v>
      </c>
      <c r="AP4" s="33">
        <f>AF4</f>
        <v>377.76</v>
      </c>
      <c r="AQ4" s="32">
        <f>AI4</f>
        <v>0</v>
      </c>
      <c r="AV4" s="26" t="s">
        <v>1</v>
      </c>
      <c r="AW4" s="26" t="s">
        <v>17</v>
      </c>
      <c r="AX4" s="27">
        <v>7600</v>
      </c>
      <c r="AY4" s="27">
        <v>3940</v>
      </c>
      <c r="AZ4" s="27">
        <v>1620</v>
      </c>
      <c r="BA4" s="27">
        <v>425</v>
      </c>
      <c r="BB4" s="26"/>
      <c r="BC4" t="s">
        <v>64</v>
      </c>
      <c r="BD4" s="10" t="s">
        <v>89</v>
      </c>
      <c r="BE4" s="10"/>
      <c r="BF4" s="10" t="s">
        <v>44</v>
      </c>
      <c r="BG4" s="10" t="s">
        <v>103</v>
      </c>
    </row>
    <row r="5" spans="1:60">
      <c r="B5" t="s">
        <v>19</v>
      </c>
      <c r="C5">
        <f t="shared" ref="C5:C10" si="3">C4</f>
        <v>60</v>
      </c>
      <c r="D5" s="5">
        <v>6878</v>
      </c>
      <c r="E5" s="5">
        <f>(D5-D5*5/100)+((D5-D5*5/100)*28/100)-20*C5</f>
        <v>7163.648000000001</v>
      </c>
      <c r="H5" s="5">
        <v>3483</v>
      </c>
      <c r="I5" s="5">
        <f>(H5-H5*5/100)+((H5-H5*5/100)*28/100)-10*C5</f>
        <v>3635.3279999999995</v>
      </c>
      <c r="L5" s="5">
        <v>1410</v>
      </c>
      <c r="M5" s="5">
        <f>(L5-L5*5/100)+((L5-L5*5/100)*28/100)-4*C5</f>
        <v>1474.56</v>
      </c>
      <c r="P5" s="5">
        <v>360</v>
      </c>
      <c r="Q5" s="5">
        <f>(P5-P5*5/100)+((P5-P5*5/100)*28/100)-1*C5</f>
        <v>377.76</v>
      </c>
      <c r="V5" t="s">
        <v>115</v>
      </c>
      <c r="W5" s="5">
        <f t="shared" ref="W5:W35" si="4">E5+G5</f>
        <v>7163.648000000001</v>
      </c>
      <c r="X5" s="5">
        <v>7600</v>
      </c>
      <c r="Y5" s="5">
        <f t="shared" ref="Y5:Y6" si="5">X5-W5</f>
        <v>436.35199999999895</v>
      </c>
      <c r="Z5" s="5">
        <f t="shared" ref="Z5:Z35" si="6">I5+K5</f>
        <v>3635.3279999999995</v>
      </c>
      <c r="AA5" s="5">
        <v>3940</v>
      </c>
      <c r="AB5" s="5">
        <f t="shared" si="0"/>
        <v>304.67200000000048</v>
      </c>
      <c r="AC5" s="5">
        <f t="shared" ref="AC5:AC35" si="7">M5+O5</f>
        <v>1474.56</v>
      </c>
      <c r="AD5" s="5">
        <v>1620</v>
      </c>
      <c r="AE5" s="5">
        <f t="shared" si="1"/>
        <v>145.44000000000005</v>
      </c>
      <c r="AF5" s="5">
        <f t="shared" ref="AF5:AF35" si="8">Q5+S5</f>
        <v>377.76</v>
      </c>
      <c r="AG5" s="5">
        <v>425</v>
      </c>
      <c r="AH5" s="5">
        <f t="shared" si="2"/>
        <v>47.240000000000009</v>
      </c>
      <c r="AL5" s="32" t="s">
        <v>115</v>
      </c>
      <c r="AM5" s="33">
        <f t="shared" ref="AM5:AM68" si="9">W5</f>
        <v>7163.648000000001</v>
      </c>
      <c r="AN5" s="33">
        <f t="shared" ref="AN5:AN68" si="10">Z5</f>
        <v>3635.3279999999995</v>
      </c>
      <c r="AO5" s="33">
        <f t="shared" ref="AO5:AO68" si="11">AC5</f>
        <v>1474.56</v>
      </c>
      <c r="AP5" s="33">
        <f t="shared" ref="AP5:AP68" si="12">AF5</f>
        <v>377.76</v>
      </c>
      <c r="AQ5" s="32">
        <f t="shared" ref="AQ5:AQ68" si="13">AI5</f>
        <v>0</v>
      </c>
      <c r="AV5" s="26"/>
      <c r="AW5" s="26" t="s">
        <v>19</v>
      </c>
      <c r="AX5" s="27">
        <v>7600</v>
      </c>
      <c r="AY5" s="27">
        <v>3940</v>
      </c>
      <c r="AZ5" s="27">
        <v>1620</v>
      </c>
      <c r="BA5" s="27">
        <v>425</v>
      </c>
      <c r="BB5" s="26"/>
      <c r="BC5" t="s">
        <v>65</v>
      </c>
      <c r="BD5" s="10" t="s">
        <v>90</v>
      </c>
      <c r="BE5" s="10"/>
      <c r="BF5" s="10" t="s">
        <v>93</v>
      </c>
      <c r="BG5" s="10"/>
    </row>
    <row r="6" spans="1:60">
      <c r="B6" t="s">
        <v>18</v>
      </c>
      <c r="C6">
        <f t="shared" si="3"/>
        <v>60</v>
      </c>
      <c r="D6" s="5">
        <v>6740</v>
      </c>
      <c r="E6" s="5">
        <f>(D6-D6*5/100)+((D6-D6*5/100)*28/100)-20*C6</f>
        <v>6995.84</v>
      </c>
      <c r="J6" s="5">
        <v>3325</v>
      </c>
      <c r="K6" s="5">
        <f>(J6-J6*5/100)+((J6-J6*5/100)*28/100)-9*C6</f>
        <v>3503.2</v>
      </c>
      <c r="N6" s="5">
        <v>1349</v>
      </c>
      <c r="O6" s="5">
        <f>(N6-N6*5/100)+((N6-N6*5/100)*28/100)-3.6*C6</f>
        <v>1424.384</v>
      </c>
      <c r="R6" s="5">
        <v>345</v>
      </c>
      <c r="S6" s="5">
        <f>(R6-R6*5/100)+((R6-R6*5/100)*28/100)-0.9*C6</f>
        <v>365.52</v>
      </c>
      <c r="V6" t="s">
        <v>116</v>
      </c>
      <c r="W6" s="5">
        <f t="shared" si="4"/>
        <v>6995.84</v>
      </c>
      <c r="X6" s="5">
        <v>7450</v>
      </c>
      <c r="Y6" s="5">
        <f t="shared" si="5"/>
        <v>454.15999999999985</v>
      </c>
      <c r="Z6" s="5">
        <f t="shared" si="6"/>
        <v>3503.2</v>
      </c>
      <c r="AA6" s="5">
        <v>3840</v>
      </c>
      <c r="AB6" s="5">
        <f t="shared" si="0"/>
        <v>336.80000000000018</v>
      </c>
      <c r="AC6" s="5">
        <f t="shared" si="7"/>
        <v>1424.384</v>
      </c>
      <c r="AD6" s="5">
        <v>1600</v>
      </c>
      <c r="AE6" s="5">
        <f t="shared" si="1"/>
        <v>175.61599999999999</v>
      </c>
      <c r="AF6" s="5">
        <f t="shared" si="8"/>
        <v>365.52</v>
      </c>
      <c r="AG6" s="5">
        <v>425</v>
      </c>
      <c r="AH6" s="5">
        <f t="shared" si="2"/>
        <v>59.480000000000018</v>
      </c>
      <c r="AL6" s="32" t="s">
        <v>116</v>
      </c>
      <c r="AM6" s="33">
        <f t="shared" si="9"/>
        <v>6995.84</v>
      </c>
      <c r="AN6" s="33">
        <f t="shared" si="10"/>
        <v>3503.2</v>
      </c>
      <c r="AO6" s="33">
        <f t="shared" si="11"/>
        <v>1424.384</v>
      </c>
      <c r="AP6" s="33">
        <f t="shared" si="12"/>
        <v>365.52</v>
      </c>
      <c r="AQ6" s="32">
        <f t="shared" si="13"/>
        <v>0</v>
      </c>
      <c r="AV6" s="26"/>
      <c r="AW6" s="26" t="s">
        <v>18</v>
      </c>
      <c r="AX6" s="27">
        <v>7450</v>
      </c>
      <c r="AY6" s="27">
        <v>3840</v>
      </c>
      <c r="AZ6" s="27">
        <v>1600</v>
      </c>
      <c r="BA6" s="27">
        <v>425</v>
      </c>
      <c r="BB6" s="26"/>
      <c r="BC6" t="s">
        <v>66</v>
      </c>
      <c r="BD6" s="10"/>
      <c r="BE6" s="10"/>
      <c r="BF6" s="10" t="s">
        <v>94</v>
      </c>
      <c r="BG6" s="10"/>
    </row>
    <row r="7" spans="1:60">
      <c r="B7" t="s">
        <v>33</v>
      </c>
      <c r="C7">
        <f t="shared" si="3"/>
        <v>60</v>
      </c>
      <c r="N7" s="5">
        <v>1272</v>
      </c>
      <c r="O7" s="5">
        <f>(N7-N7*5/100)+((N7-N7*5/100)*28/100)-3.6*C7</f>
        <v>1330.7520000000002</v>
      </c>
      <c r="R7" s="5">
        <v>325</v>
      </c>
      <c r="S7" s="5">
        <f>(R7-R7*5/100)+((R7-R7*5/100)*28/100)-0.9*C7</f>
        <v>341.2</v>
      </c>
      <c r="V7" t="s">
        <v>117</v>
      </c>
      <c r="W7" s="5">
        <f t="shared" si="4"/>
        <v>0</v>
      </c>
      <c r="X7" s="5"/>
      <c r="Y7" s="5"/>
      <c r="Z7" s="5">
        <f t="shared" si="6"/>
        <v>0</v>
      </c>
      <c r="AA7" s="5"/>
      <c r="AB7" s="5"/>
      <c r="AC7" s="5">
        <f t="shared" si="7"/>
        <v>1330.7520000000002</v>
      </c>
      <c r="AD7" s="5">
        <v>1470</v>
      </c>
      <c r="AE7" s="5">
        <f t="shared" si="1"/>
        <v>139.24799999999982</v>
      </c>
      <c r="AF7" s="5">
        <f t="shared" si="8"/>
        <v>341.2</v>
      </c>
      <c r="AG7" s="5">
        <v>400</v>
      </c>
      <c r="AH7" s="5">
        <f t="shared" si="2"/>
        <v>58.800000000000011</v>
      </c>
      <c r="AL7" s="32" t="s">
        <v>117</v>
      </c>
      <c r="AM7" s="33">
        <f t="shared" si="9"/>
        <v>0</v>
      </c>
      <c r="AN7" s="33">
        <f t="shared" si="10"/>
        <v>0</v>
      </c>
      <c r="AO7" s="33">
        <f t="shared" si="11"/>
        <v>1330.7520000000002</v>
      </c>
      <c r="AP7" s="33">
        <f t="shared" si="12"/>
        <v>341.2</v>
      </c>
      <c r="AQ7" s="32">
        <f t="shared" si="13"/>
        <v>0</v>
      </c>
      <c r="AV7" s="26"/>
      <c r="AW7" s="26" t="s">
        <v>33</v>
      </c>
      <c r="AX7" s="27"/>
      <c r="AY7" s="27"/>
      <c r="AZ7" s="27">
        <v>1470</v>
      </c>
      <c r="BA7" s="27">
        <v>400</v>
      </c>
      <c r="BB7" s="26"/>
      <c r="BC7" t="s">
        <v>67</v>
      </c>
      <c r="BD7" s="10"/>
      <c r="BE7" s="10"/>
      <c r="BF7" s="10" t="s">
        <v>95</v>
      </c>
      <c r="BG7" s="10"/>
    </row>
    <row r="8" spans="1:60">
      <c r="B8" t="s">
        <v>34</v>
      </c>
      <c r="C8">
        <f t="shared" si="3"/>
        <v>60</v>
      </c>
      <c r="N8" s="5">
        <v>1266</v>
      </c>
      <c r="O8" s="5">
        <f>(N8-N8*5/100)+((N8-N8*5/100)*28/100)-3.6*C8</f>
        <v>1323.4560000000001</v>
      </c>
      <c r="R8" s="5">
        <v>322</v>
      </c>
      <c r="S8" s="5">
        <f>(R8-R8*5/100)+((R8-R8*5/100)*28/100)-0.9*C8</f>
        <v>337.55199999999996</v>
      </c>
      <c r="V8" t="s">
        <v>117</v>
      </c>
      <c r="W8" s="5">
        <f t="shared" si="4"/>
        <v>0</v>
      </c>
      <c r="X8" s="5"/>
      <c r="Y8" s="5"/>
      <c r="Z8" s="5">
        <f t="shared" si="6"/>
        <v>0</v>
      </c>
      <c r="AA8" s="5"/>
      <c r="AB8" s="5"/>
      <c r="AC8" s="5">
        <f t="shared" si="7"/>
        <v>1323.4560000000001</v>
      </c>
      <c r="AD8" s="5">
        <v>1470</v>
      </c>
      <c r="AE8" s="5">
        <f t="shared" si="1"/>
        <v>146.54399999999987</v>
      </c>
      <c r="AF8" s="5">
        <f t="shared" si="8"/>
        <v>337.55199999999996</v>
      </c>
      <c r="AG8" s="5">
        <v>400</v>
      </c>
      <c r="AH8" s="5">
        <f t="shared" si="2"/>
        <v>62.448000000000036</v>
      </c>
      <c r="AL8" s="32" t="s">
        <v>117</v>
      </c>
      <c r="AM8" s="33">
        <f t="shared" si="9"/>
        <v>0</v>
      </c>
      <c r="AN8" s="33">
        <f t="shared" si="10"/>
        <v>0</v>
      </c>
      <c r="AO8" s="33">
        <f t="shared" si="11"/>
        <v>1323.4560000000001</v>
      </c>
      <c r="AP8" s="33">
        <f t="shared" si="12"/>
        <v>337.55199999999996</v>
      </c>
      <c r="AQ8" s="32">
        <f t="shared" si="13"/>
        <v>0</v>
      </c>
      <c r="AV8" s="26"/>
      <c r="AW8" s="26" t="s">
        <v>34</v>
      </c>
      <c r="AX8" s="27"/>
      <c r="AY8" s="27"/>
      <c r="AZ8" s="27">
        <v>1470</v>
      </c>
      <c r="BA8" s="27">
        <v>400</v>
      </c>
      <c r="BB8" s="26"/>
      <c r="BC8" t="s">
        <v>68</v>
      </c>
      <c r="BD8" s="10"/>
      <c r="BE8" s="10"/>
      <c r="BF8" s="10" t="s">
        <v>96</v>
      </c>
      <c r="BG8" s="10"/>
    </row>
    <row r="9" spans="1:60">
      <c r="B9" t="s">
        <v>26</v>
      </c>
      <c r="C9">
        <f t="shared" si="3"/>
        <v>60</v>
      </c>
      <c r="N9" s="5">
        <v>1323</v>
      </c>
      <c r="O9" s="5">
        <f>(N9-N9*5/100)+((N9-N9*5/100)*28/100)-3.6*C9</f>
        <v>1392.7679999999998</v>
      </c>
      <c r="R9" s="5">
        <v>331</v>
      </c>
      <c r="S9" s="5">
        <f>(R9-R9*5/100)+((R9-R9*5/100)*28/100)-0.9*C9</f>
        <v>348.49599999999998</v>
      </c>
      <c r="V9" t="s">
        <v>118</v>
      </c>
      <c r="W9" s="5">
        <f t="shared" si="4"/>
        <v>0</v>
      </c>
      <c r="X9" s="5"/>
      <c r="Y9" s="5"/>
      <c r="Z9" s="5">
        <f t="shared" si="6"/>
        <v>0</v>
      </c>
      <c r="AA9" s="5"/>
      <c r="AB9" s="5"/>
      <c r="AC9" s="5">
        <f t="shared" si="7"/>
        <v>1392.7679999999998</v>
      </c>
      <c r="AD9" s="5">
        <v>1600</v>
      </c>
      <c r="AE9" s="5">
        <f t="shared" si="1"/>
        <v>207.2320000000002</v>
      </c>
      <c r="AF9" s="5">
        <f t="shared" si="8"/>
        <v>348.49599999999998</v>
      </c>
      <c r="AG9" s="5">
        <v>400</v>
      </c>
      <c r="AH9" s="5">
        <f t="shared" si="2"/>
        <v>51.504000000000019</v>
      </c>
      <c r="AL9" s="32" t="s">
        <v>118</v>
      </c>
      <c r="AM9" s="33">
        <f t="shared" si="9"/>
        <v>0</v>
      </c>
      <c r="AN9" s="33">
        <f t="shared" si="10"/>
        <v>0</v>
      </c>
      <c r="AO9" s="33">
        <f t="shared" si="11"/>
        <v>1392.7679999999998</v>
      </c>
      <c r="AP9" s="33">
        <f t="shared" si="12"/>
        <v>348.49599999999998</v>
      </c>
      <c r="AQ9" s="32">
        <f t="shared" si="13"/>
        <v>0</v>
      </c>
      <c r="AV9" s="26"/>
      <c r="AW9" s="26" t="s">
        <v>26</v>
      </c>
      <c r="AX9" s="27"/>
      <c r="AY9" s="27"/>
      <c r="AZ9" s="27">
        <v>1600</v>
      </c>
      <c r="BA9" s="27">
        <v>400</v>
      </c>
      <c r="BB9" s="26"/>
      <c r="BC9" t="s">
        <v>69</v>
      </c>
      <c r="BD9" s="10"/>
      <c r="BE9" s="10"/>
      <c r="BF9" s="10" t="s">
        <v>97</v>
      </c>
      <c r="BG9" s="10"/>
    </row>
    <row r="10" spans="1:60">
      <c r="B10" t="s">
        <v>27</v>
      </c>
      <c r="C10">
        <f t="shared" si="3"/>
        <v>60</v>
      </c>
      <c r="N10" s="5">
        <v>1260</v>
      </c>
      <c r="O10" s="5">
        <f>(N10-N10*5/100)+((N10-N10*5/100)*28/100)-3.6*C10</f>
        <v>1316.16</v>
      </c>
      <c r="R10" s="5">
        <v>317</v>
      </c>
      <c r="S10" s="5">
        <f>(R10-R10*5/100)+((R10-R10*5/100)*28/100)-0.9*C10</f>
        <v>331.47199999999998</v>
      </c>
      <c r="V10" t="s">
        <v>119</v>
      </c>
      <c r="W10" s="5">
        <f t="shared" si="4"/>
        <v>0</v>
      </c>
      <c r="X10" s="5"/>
      <c r="Y10" s="5"/>
      <c r="Z10" s="5">
        <f t="shared" si="6"/>
        <v>0</v>
      </c>
      <c r="AA10" s="5"/>
      <c r="AB10" s="5"/>
      <c r="AC10" s="5">
        <f t="shared" si="7"/>
        <v>1316.16</v>
      </c>
      <c r="AD10" s="5">
        <v>1470</v>
      </c>
      <c r="AE10" s="5">
        <f t="shared" si="1"/>
        <v>153.83999999999992</v>
      </c>
      <c r="AF10" s="5">
        <f t="shared" si="8"/>
        <v>331.47199999999998</v>
      </c>
      <c r="AG10" s="5">
        <v>400</v>
      </c>
      <c r="AH10" s="5">
        <f t="shared" si="2"/>
        <v>68.52800000000002</v>
      </c>
      <c r="AL10" s="32" t="s">
        <v>119</v>
      </c>
      <c r="AM10" s="33">
        <f t="shared" si="9"/>
        <v>0</v>
      </c>
      <c r="AN10" s="33">
        <f t="shared" si="10"/>
        <v>0</v>
      </c>
      <c r="AO10" s="33">
        <f t="shared" si="11"/>
        <v>1316.16</v>
      </c>
      <c r="AP10" s="33">
        <f t="shared" si="12"/>
        <v>331.47199999999998</v>
      </c>
      <c r="AQ10" s="32">
        <f t="shared" si="13"/>
        <v>0</v>
      </c>
      <c r="AV10" s="26"/>
      <c r="AW10" s="26" t="s">
        <v>27</v>
      </c>
      <c r="AX10" s="27"/>
      <c r="AY10" s="27"/>
      <c r="AZ10" s="27">
        <v>1470</v>
      </c>
      <c r="BA10" s="27">
        <v>400</v>
      </c>
      <c r="BB10" s="26"/>
      <c r="BC10" t="s">
        <v>70</v>
      </c>
      <c r="BD10" s="10"/>
      <c r="BE10" s="10"/>
      <c r="BF10" s="10" t="s">
        <v>98</v>
      </c>
      <c r="BG10" s="10"/>
    </row>
    <row r="11" spans="1:60">
      <c r="A11" s="50"/>
      <c r="B11" s="50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  <c r="AH11" s="12"/>
      <c r="AL11" s="6"/>
      <c r="AM11" s="33">
        <f t="shared" si="9"/>
        <v>0</v>
      </c>
      <c r="AN11" s="33">
        <f t="shared" si="10"/>
        <v>0</v>
      </c>
      <c r="AO11" s="33">
        <f t="shared" si="11"/>
        <v>0</v>
      </c>
      <c r="AP11" s="33">
        <f t="shared" si="12"/>
        <v>0</v>
      </c>
      <c r="AQ11" s="32">
        <f t="shared" si="13"/>
        <v>0</v>
      </c>
      <c r="AV11" s="24"/>
      <c r="AW11" s="24"/>
      <c r="AX11" s="24"/>
      <c r="AY11" s="24"/>
      <c r="AZ11" s="24"/>
      <c r="BA11" s="28"/>
      <c r="BB11" s="26"/>
      <c r="BC11" t="s">
        <v>71</v>
      </c>
      <c r="BD11" s="10"/>
      <c r="BE11" s="10"/>
      <c r="BF11" s="10" t="s">
        <v>99</v>
      </c>
      <c r="BG11" s="10"/>
    </row>
    <row r="12" spans="1:60">
      <c r="A12" t="s">
        <v>3</v>
      </c>
      <c r="B12" t="s">
        <v>17</v>
      </c>
      <c r="C12">
        <v>60</v>
      </c>
      <c r="D12" s="5">
        <v>5525</v>
      </c>
      <c r="E12" s="5">
        <f>(D12-D12*5/100)+((D12-D12*5/100)*28/100)-20*C12</f>
        <v>5518.4</v>
      </c>
      <c r="H12" s="5">
        <v>2835</v>
      </c>
      <c r="I12" s="5">
        <f>(H12-H12*5/100)+((H12-H12*5/100)*28/100)-10*C12</f>
        <v>2847.36</v>
      </c>
      <c r="L12" s="5">
        <v>1141</v>
      </c>
      <c r="M12" s="5">
        <f>(L12-L12*5/100)+((L12-L12*5/100)*28/100)-4*C12</f>
        <v>1147.4560000000001</v>
      </c>
      <c r="P12" s="5">
        <v>289</v>
      </c>
      <c r="Q12" s="5">
        <f>(P12-P12*5/100)+((P12-P12*5/100)*28/100)-1*C12</f>
        <v>291.42400000000004</v>
      </c>
      <c r="V12" t="s">
        <v>121</v>
      </c>
      <c r="W12" s="5">
        <f t="shared" si="4"/>
        <v>5518.4</v>
      </c>
      <c r="X12" s="5">
        <v>6050</v>
      </c>
      <c r="Y12" s="5">
        <f t="shared" ref="Y12:Y14" si="14">X12-W12</f>
        <v>531.60000000000036</v>
      </c>
      <c r="Z12" s="5">
        <f t="shared" si="6"/>
        <v>2847.36</v>
      </c>
      <c r="AA12" s="5">
        <v>3200</v>
      </c>
      <c r="AB12" s="5">
        <f t="shared" ref="AB12:AB14" si="15">AA12-Z12</f>
        <v>352.63999999999987</v>
      </c>
      <c r="AC12" s="5">
        <f t="shared" si="7"/>
        <v>1147.4560000000001</v>
      </c>
      <c r="AD12" s="5">
        <v>1310</v>
      </c>
      <c r="AE12" s="5">
        <f t="shared" ref="AE12:AE18" si="16">AD12-AC12</f>
        <v>162.54399999999987</v>
      </c>
      <c r="AF12" s="5">
        <f t="shared" si="8"/>
        <v>291.42400000000004</v>
      </c>
      <c r="AG12" s="5">
        <v>340</v>
      </c>
      <c r="AH12" s="5">
        <f t="shared" ref="AH12:AH18" si="17">AG12-AF12</f>
        <v>48.575999999999965</v>
      </c>
      <c r="AL12" s="32" t="s">
        <v>121</v>
      </c>
      <c r="AM12" s="33">
        <f t="shared" si="9"/>
        <v>5518.4</v>
      </c>
      <c r="AN12" s="33">
        <f t="shared" si="10"/>
        <v>2847.36</v>
      </c>
      <c r="AO12" s="33">
        <f t="shared" si="11"/>
        <v>1147.4560000000001</v>
      </c>
      <c r="AP12" s="33">
        <f t="shared" si="12"/>
        <v>291.42400000000004</v>
      </c>
      <c r="AQ12" s="32">
        <f t="shared" si="13"/>
        <v>0</v>
      </c>
      <c r="AV12" s="26" t="s">
        <v>3</v>
      </c>
      <c r="AW12" s="26" t="s">
        <v>17</v>
      </c>
      <c r="AX12" s="27">
        <v>6050</v>
      </c>
      <c r="AY12" s="27">
        <v>3200</v>
      </c>
      <c r="AZ12" s="27">
        <v>1310</v>
      </c>
      <c r="BA12" s="27">
        <v>340</v>
      </c>
      <c r="BB12" s="26"/>
      <c r="BC12" t="s">
        <v>72</v>
      </c>
      <c r="BD12" s="10"/>
      <c r="BE12" s="10"/>
      <c r="BF12" s="10" t="s">
        <v>100</v>
      </c>
      <c r="BG12" s="10"/>
    </row>
    <row r="13" spans="1:60">
      <c r="B13" t="s">
        <v>19</v>
      </c>
      <c r="C13">
        <f t="shared" ref="C13:C18" si="18">C12</f>
        <v>60</v>
      </c>
      <c r="D13" s="5">
        <v>5525</v>
      </c>
      <c r="E13" s="5">
        <f>(D13-D13*5/100)+((D13-D13*5/100)*28/100)-20*C13</f>
        <v>5518.4</v>
      </c>
      <c r="H13" s="5">
        <v>2835</v>
      </c>
      <c r="I13" s="5">
        <f>(H13-H13*5/100)+((H13-H13*5/100)*28/100)-10*C13</f>
        <v>2847.36</v>
      </c>
      <c r="L13" s="5">
        <v>1141</v>
      </c>
      <c r="M13" s="5">
        <f>(L13-L13*5/100)+((L13-L13*5/100)*28/100)-4*C13</f>
        <v>1147.4560000000001</v>
      </c>
      <c r="P13" s="5">
        <v>289</v>
      </c>
      <c r="Q13" s="5">
        <f>(P13-P13*5/100)+((P13-P13*5/100)*28/100)-1*C13</f>
        <v>291.42400000000004</v>
      </c>
      <c r="V13" t="s">
        <v>122</v>
      </c>
      <c r="W13" s="5">
        <f t="shared" si="4"/>
        <v>5518.4</v>
      </c>
      <c r="X13" s="5">
        <v>6050</v>
      </c>
      <c r="Y13" s="5">
        <f t="shared" si="14"/>
        <v>531.60000000000036</v>
      </c>
      <c r="Z13" s="5">
        <f t="shared" si="6"/>
        <v>2847.36</v>
      </c>
      <c r="AA13" s="5">
        <v>3200</v>
      </c>
      <c r="AB13" s="5">
        <f t="shared" si="15"/>
        <v>352.63999999999987</v>
      </c>
      <c r="AC13" s="5">
        <f t="shared" si="7"/>
        <v>1147.4560000000001</v>
      </c>
      <c r="AD13" s="5">
        <v>1310</v>
      </c>
      <c r="AE13" s="5">
        <f t="shared" si="16"/>
        <v>162.54399999999987</v>
      </c>
      <c r="AF13" s="5">
        <f t="shared" si="8"/>
        <v>291.42400000000004</v>
      </c>
      <c r="AG13" s="5">
        <v>340</v>
      </c>
      <c r="AH13" s="5">
        <f t="shared" si="17"/>
        <v>48.575999999999965</v>
      </c>
      <c r="AL13" s="32" t="s">
        <v>122</v>
      </c>
      <c r="AM13" s="33">
        <f t="shared" si="9"/>
        <v>5518.4</v>
      </c>
      <c r="AN13" s="33">
        <f t="shared" si="10"/>
        <v>2847.36</v>
      </c>
      <c r="AO13" s="33">
        <f t="shared" si="11"/>
        <v>1147.4560000000001</v>
      </c>
      <c r="AP13" s="33">
        <f t="shared" si="12"/>
        <v>291.42400000000004</v>
      </c>
      <c r="AQ13" s="32">
        <f t="shared" si="13"/>
        <v>0</v>
      </c>
      <c r="AV13" s="26"/>
      <c r="AW13" s="26" t="s">
        <v>19</v>
      </c>
      <c r="AX13" s="27">
        <v>6050</v>
      </c>
      <c r="AY13" s="27">
        <v>3200</v>
      </c>
      <c r="AZ13" s="27">
        <v>1310</v>
      </c>
      <c r="BA13" s="27">
        <v>340</v>
      </c>
      <c r="BB13" s="26"/>
      <c r="BC13" t="s">
        <v>73</v>
      </c>
      <c r="BD13" s="10"/>
      <c r="BE13" s="10"/>
      <c r="BF13" s="10" t="s">
        <v>101</v>
      </c>
      <c r="BG13" s="10"/>
    </row>
    <row r="14" spans="1:60">
      <c r="B14" t="s">
        <v>18</v>
      </c>
      <c r="C14">
        <f t="shared" si="18"/>
        <v>60</v>
      </c>
      <c r="D14" s="5">
        <v>5465</v>
      </c>
      <c r="E14" s="5">
        <f>(D14-D14*5/100)+((D14-D14*5/100)*28/100)-20*C14</f>
        <v>5445.4400000000005</v>
      </c>
      <c r="J14" s="5">
        <v>2735</v>
      </c>
      <c r="K14" s="5">
        <f>(J14-J14*5/100)+((J14-J14*5/100)*28/100)-9*C14</f>
        <v>2785.76</v>
      </c>
      <c r="N14" s="5">
        <v>1119</v>
      </c>
      <c r="O14" s="5">
        <f>(N14-N14*5/100)+((N14-N14*5/100)*28/100)-3.6*C14</f>
        <v>1144.704</v>
      </c>
      <c r="R14" s="5">
        <v>283</v>
      </c>
      <c r="S14" s="5">
        <f>(R14-R14*5/100)+((R14-R14*5/100)*28/100)-0.9*C14</f>
        <v>290.12800000000004</v>
      </c>
      <c r="V14" t="s">
        <v>123</v>
      </c>
      <c r="W14" s="5">
        <f t="shared" si="4"/>
        <v>5445.4400000000005</v>
      </c>
      <c r="X14" s="5">
        <v>5950</v>
      </c>
      <c r="Y14" s="5">
        <f t="shared" si="14"/>
        <v>504.55999999999949</v>
      </c>
      <c r="Z14" s="5">
        <f t="shared" si="6"/>
        <v>2785.76</v>
      </c>
      <c r="AA14" s="5">
        <v>3200</v>
      </c>
      <c r="AB14" s="5">
        <f t="shared" si="15"/>
        <v>414.23999999999978</v>
      </c>
      <c r="AC14" s="5">
        <f t="shared" si="7"/>
        <v>1144.704</v>
      </c>
      <c r="AD14" s="5">
        <v>1300</v>
      </c>
      <c r="AE14" s="5">
        <f t="shared" si="16"/>
        <v>155.29600000000005</v>
      </c>
      <c r="AF14" s="5">
        <f t="shared" si="8"/>
        <v>290.12800000000004</v>
      </c>
      <c r="AG14" s="5">
        <v>340</v>
      </c>
      <c r="AH14" s="5">
        <f t="shared" si="17"/>
        <v>49.871999999999957</v>
      </c>
      <c r="AL14" s="32" t="s">
        <v>123</v>
      </c>
      <c r="AM14" s="33">
        <f t="shared" si="9"/>
        <v>5445.4400000000005</v>
      </c>
      <c r="AN14" s="33">
        <f t="shared" si="10"/>
        <v>2785.76</v>
      </c>
      <c r="AO14" s="33">
        <f t="shared" si="11"/>
        <v>1144.704</v>
      </c>
      <c r="AP14" s="33">
        <f t="shared" si="12"/>
        <v>290.12800000000004</v>
      </c>
      <c r="AQ14" s="32">
        <f t="shared" si="13"/>
        <v>0</v>
      </c>
      <c r="AV14" s="26"/>
      <c r="AW14" s="26" t="s">
        <v>18</v>
      </c>
      <c r="AX14" s="27">
        <v>5950</v>
      </c>
      <c r="AY14" s="27">
        <v>3200</v>
      </c>
      <c r="AZ14" s="27">
        <v>1300</v>
      </c>
      <c r="BA14" s="27">
        <v>340</v>
      </c>
      <c r="BB14" s="26"/>
      <c r="BC14" t="s">
        <v>74</v>
      </c>
      <c r="BD14" s="10"/>
      <c r="BE14" s="10"/>
      <c r="BF14" s="10"/>
      <c r="BG14" s="10"/>
    </row>
    <row r="15" spans="1:60">
      <c r="B15" t="s">
        <v>25</v>
      </c>
      <c r="C15">
        <f t="shared" si="18"/>
        <v>60</v>
      </c>
      <c r="N15" s="5">
        <v>655</v>
      </c>
      <c r="O15" s="5">
        <f>(N15-N15*5/100)+((N15-N15*5/100)*28/100)-3.6*C15</f>
        <v>580.48</v>
      </c>
      <c r="R15" s="5">
        <v>168</v>
      </c>
      <c r="S15" s="5">
        <f>(R15-R15*5/100)+((R15-R15*5/100)*28/100)-0.9*C15</f>
        <v>150.28800000000001</v>
      </c>
      <c r="V15" t="s">
        <v>124</v>
      </c>
      <c r="W15" s="5">
        <f t="shared" si="4"/>
        <v>0</v>
      </c>
      <c r="X15" s="5"/>
      <c r="Y15" s="5"/>
      <c r="Z15" s="5">
        <f t="shared" si="6"/>
        <v>0</v>
      </c>
      <c r="AA15" s="5"/>
      <c r="AB15" s="5"/>
      <c r="AC15" s="5">
        <f t="shared" si="7"/>
        <v>580.48</v>
      </c>
      <c r="AD15" s="5">
        <v>1300</v>
      </c>
      <c r="AE15" s="5">
        <f t="shared" si="16"/>
        <v>719.52</v>
      </c>
      <c r="AF15" s="5">
        <f t="shared" si="8"/>
        <v>150.28800000000001</v>
      </c>
      <c r="AG15" s="5">
        <v>300</v>
      </c>
      <c r="AH15" s="5">
        <f t="shared" si="17"/>
        <v>149.71199999999999</v>
      </c>
      <c r="AL15" s="32" t="s">
        <v>124</v>
      </c>
      <c r="AM15" s="33">
        <f t="shared" si="9"/>
        <v>0</v>
      </c>
      <c r="AN15" s="33">
        <f t="shared" si="10"/>
        <v>0</v>
      </c>
      <c r="AO15" s="33">
        <f t="shared" si="11"/>
        <v>580.48</v>
      </c>
      <c r="AP15" s="33">
        <f t="shared" si="12"/>
        <v>150.28800000000001</v>
      </c>
      <c r="AQ15" s="32">
        <f t="shared" si="13"/>
        <v>0</v>
      </c>
      <c r="AV15" s="26"/>
      <c r="AW15" s="26" t="s">
        <v>25</v>
      </c>
      <c r="AX15" s="27"/>
      <c r="AY15" s="27"/>
      <c r="AZ15" s="27">
        <v>1300</v>
      </c>
      <c r="BA15" s="27">
        <v>300</v>
      </c>
      <c r="BB15" s="26"/>
      <c r="BC15" t="s">
        <v>75</v>
      </c>
      <c r="BD15" s="10"/>
      <c r="BE15" s="10"/>
      <c r="BF15" s="10"/>
      <c r="BG15" s="10"/>
    </row>
    <row r="16" spans="1:60">
      <c r="B16" t="s">
        <v>33</v>
      </c>
      <c r="C16">
        <f t="shared" si="18"/>
        <v>60</v>
      </c>
      <c r="N16" s="5">
        <v>1031</v>
      </c>
      <c r="O16" s="5">
        <f>(N16-N16*5/100)+((N16-N16*5/100)*28/100)-3.6*C16</f>
        <v>1037.6960000000001</v>
      </c>
      <c r="R16" s="5">
        <v>266</v>
      </c>
      <c r="S16" s="5">
        <f>(R16-R16*5/100)+((R16-R16*5/100)*28/100)-0.9*C16</f>
        <v>269.45600000000002</v>
      </c>
      <c r="V16" t="s">
        <v>125</v>
      </c>
      <c r="W16" s="5">
        <f t="shared" si="4"/>
        <v>0</v>
      </c>
      <c r="X16" s="5"/>
      <c r="Y16" s="5"/>
      <c r="Z16" s="5">
        <f t="shared" si="6"/>
        <v>0</v>
      </c>
      <c r="AA16" s="5"/>
      <c r="AB16" s="5"/>
      <c r="AC16" s="5">
        <f t="shared" si="7"/>
        <v>1037.6960000000001</v>
      </c>
      <c r="AD16" s="5">
        <v>1200</v>
      </c>
      <c r="AE16" s="5">
        <f t="shared" si="16"/>
        <v>162.30399999999986</v>
      </c>
      <c r="AF16" s="5">
        <f t="shared" si="8"/>
        <v>269.45600000000002</v>
      </c>
      <c r="AG16" s="5">
        <v>320</v>
      </c>
      <c r="AH16" s="5">
        <f t="shared" si="17"/>
        <v>50.543999999999983</v>
      </c>
      <c r="AL16" s="32" t="s">
        <v>125</v>
      </c>
      <c r="AM16" s="33">
        <f t="shared" si="9"/>
        <v>0</v>
      </c>
      <c r="AN16" s="33">
        <f t="shared" si="10"/>
        <v>0</v>
      </c>
      <c r="AO16" s="33">
        <f t="shared" si="11"/>
        <v>1037.6960000000001</v>
      </c>
      <c r="AP16" s="33">
        <f t="shared" si="12"/>
        <v>269.45600000000002</v>
      </c>
      <c r="AQ16" s="32">
        <f t="shared" si="13"/>
        <v>0</v>
      </c>
      <c r="AV16" s="26"/>
      <c r="AW16" s="26" t="s">
        <v>33</v>
      </c>
      <c r="AX16" s="27"/>
      <c r="AY16" s="27"/>
      <c r="AZ16" s="27">
        <v>1200</v>
      </c>
      <c r="BA16" s="27">
        <v>320</v>
      </c>
      <c r="BB16" s="26"/>
      <c r="BC16" t="s">
        <v>76</v>
      </c>
    </row>
    <row r="17" spans="1:55">
      <c r="B17" t="s">
        <v>26</v>
      </c>
      <c r="C17">
        <f t="shared" si="18"/>
        <v>60</v>
      </c>
      <c r="N17" s="5">
        <v>1191</v>
      </c>
      <c r="O17" s="5">
        <f>(N17-N17*5/100)+((N17-N17*5/100)*28/100)-3.6*C17</f>
        <v>1232.2560000000001</v>
      </c>
      <c r="R17" s="5">
        <v>298</v>
      </c>
      <c r="S17" s="5">
        <f>(R17-R17*5/100)+((R17-R17*5/100)*28/100)-0.9*C17</f>
        <v>308.36800000000005</v>
      </c>
      <c r="V17" t="s">
        <v>126</v>
      </c>
      <c r="W17" s="5">
        <f t="shared" si="4"/>
        <v>0</v>
      </c>
      <c r="X17" s="5"/>
      <c r="Y17" s="5"/>
      <c r="Z17" s="5">
        <f t="shared" si="6"/>
        <v>0</v>
      </c>
      <c r="AA17" s="5"/>
      <c r="AB17" s="5"/>
      <c r="AC17" s="5">
        <f t="shared" si="7"/>
        <v>1232.2560000000001</v>
      </c>
      <c r="AD17" s="5">
        <v>1400</v>
      </c>
      <c r="AE17" s="5">
        <f t="shared" si="16"/>
        <v>167.74399999999991</v>
      </c>
      <c r="AF17" s="5">
        <f t="shared" si="8"/>
        <v>308.36800000000005</v>
      </c>
      <c r="AG17" s="5">
        <v>350</v>
      </c>
      <c r="AH17" s="5">
        <f t="shared" si="17"/>
        <v>41.631999999999948</v>
      </c>
      <c r="AL17" s="32" t="s">
        <v>126</v>
      </c>
      <c r="AM17" s="33">
        <f t="shared" si="9"/>
        <v>0</v>
      </c>
      <c r="AN17" s="33">
        <f t="shared" si="10"/>
        <v>0</v>
      </c>
      <c r="AO17" s="33">
        <f t="shared" si="11"/>
        <v>1232.2560000000001</v>
      </c>
      <c r="AP17" s="33">
        <f t="shared" si="12"/>
        <v>308.36800000000005</v>
      </c>
      <c r="AQ17" s="32">
        <f t="shared" si="13"/>
        <v>0</v>
      </c>
      <c r="AV17" s="26"/>
      <c r="AW17" s="26" t="s">
        <v>26</v>
      </c>
      <c r="AX17" s="27"/>
      <c r="AY17" s="27"/>
      <c r="AZ17" s="27">
        <v>1400</v>
      </c>
      <c r="BA17" s="27">
        <v>350</v>
      </c>
      <c r="BB17" s="26"/>
      <c r="BC17" t="s">
        <v>77</v>
      </c>
    </row>
    <row r="18" spans="1:55">
      <c r="B18" t="s">
        <v>27</v>
      </c>
      <c r="C18">
        <f t="shared" si="18"/>
        <v>60</v>
      </c>
      <c r="N18" s="5">
        <v>1163</v>
      </c>
      <c r="O18" s="5">
        <f>(N18-N18*5/100)+((N18-N18*5/100)*28/100)-3.6*C18</f>
        <v>1198.2079999999999</v>
      </c>
      <c r="R18" s="5">
        <v>291</v>
      </c>
      <c r="S18" s="5">
        <f>(R18-R18*5/100)+((R18-R18*5/100)*28/100)-0.9*C18</f>
        <v>299.85599999999999</v>
      </c>
      <c r="V18" t="s">
        <v>127</v>
      </c>
      <c r="W18" s="5">
        <f t="shared" si="4"/>
        <v>0</v>
      </c>
      <c r="X18" s="5"/>
      <c r="Y18" s="5"/>
      <c r="Z18" s="5">
        <f t="shared" si="6"/>
        <v>0</v>
      </c>
      <c r="AA18" s="5"/>
      <c r="AB18" s="5"/>
      <c r="AC18" s="5">
        <f t="shared" si="7"/>
        <v>1198.2079999999999</v>
      </c>
      <c r="AD18" s="5">
        <v>1400</v>
      </c>
      <c r="AE18" s="5">
        <f t="shared" si="16"/>
        <v>201.79200000000014</v>
      </c>
      <c r="AF18" s="5">
        <f t="shared" si="8"/>
        <v>299.85599999999999</v>
      </c>
      <c r="AG18" s="5">
        <v>350</v>
      </c>
      <c r="AH18" s="5">
        <f t="shared" si="17"/>
        <v>50.144000000000005</v>
      </c>
      <c r="AL18" s="32" t="s">
        <v>127</v>
      </c>
      <c r="AM18" s="33">
        <f t="shared" si="9"/>
        <v>0</v>
      </c>
      <c r="AN18" s="33">
        <f t="shared" si="10"/>
        <v>0</v>
      </c>
      <c r="AO18" s="33">
        <f t="shared" si="11"/>
        <v>1198.2079999999999</v>
      </c>
      <c r="AP18" s="33">
        <f t="shared" si="12"/>
        <v>299.85599999999999</v>
      </c>
      <c r="AQ18" s="32">
        <f t="shared" si="13"/>
        <v>0</v>
      </c>
      <c r="AV18" s="26"/>
      <c r="AW18" s="26" t="s">
        <v>27</v>
      </c>
      <c r="AX18" s="27"/>
      <c r="AY18" s="27"/>
      <c r="AZ18" s="27">
        <v>1400</v>
      </c>
      <c r="BA18" s="27">
        <v>350</v>
      </c>
      <c r="BB18" s="26"/>
      <c r="BC18" t="s">
        <v>78</v>
      </c>
    </row>
    <row r="19" spans="1:55">
      <c r="A19" s="50"/>
      <c r="B19" s="50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2"/>
      <c r="AH19" s="12"/>
      <c r="AL19" s="34"/>
      <c r="AM19" s="33">
        <f t="shared" si="9"/>
        <v>0</v>
      </c>
      <c r="AN19" s="33">
        <f t="shared" si="10"/>
        <v>0</v>
      </c>
      <c r="AO19" s="33">
        <f t="shared" si="11"/>
        <v>0</v>
      </c>
      <c r="AP19" s="33">
        <f t="shared" si="12"/>
        <v>0</v>
      </c>
      <c r="AQ19" s="32">
        <f t="shared" si="13"/>
        <v>0</v>
      </c>
      <c r="AV19" s="29"/>
      <c r="AW19" s="29"/>
      <c r="AX19" s="29"/>
      <c r="AY19" s="29"/>
      <c r="AZ19" s="29"/>
      <c r="BA19" s="28"/>
      <c r="BB19" s="26"/>
      <c r="BC19" t="s">
        <v>79</v>
      </c>
    </row>
    <row r="20" spans="1:55">
      <c r="A20" t="s">
        <v>2</v>
      </c>
      <c r="B20" t="s">
        <v>17</v>
      </c>
      <c r="C20">
        <v>22</v>
      </c>
      <c r="D20" s="5">
        <v>3895</v>
      </c>
      <c r="E20" s="5">
        <f>(D20-D20*5/100)+((D20-D20*5/100)*28/100)-20*C20</f>
        <v>4296.32</v>
      </c>
      <c r="H20" s="5">
        <v>2015</v>
      </c>
      <c r="I20" s="5">
        <f>(H20-H20*5/100)+((H20-H20*5/100)*28/100)-10*C20</f>
        <v>2230.2399999999998</v>
      </c>
      <c r="L20" s="5">
        <v>826</v>
      </c>
      <c r="M20" s="5">
        <f>(L20-L20*5/100)+((L20-L20*5/100)*28/100)-4*C20</f>
        <v>916.41600000000005</v>
      </c>
      <c r="P20" s="5">
        <v>214</v>
      </c>
      <c r="Q20" s="5">
        <f>(P20-P20*5/100)+((P20-P20*5/100)*28/100)-1*C20</f>
        <v>238.22400000000005</v>
      </c>
      <c r="V20" t="s">
        <v>128</v>
      </c>
      <c r="W20" s="5">
        <f t="shared" si="4"/>
        <v>4296.32</v>
      </c>
      <c r="X20" s="5">
        <v>4500</v>
      </c>
      <c r="Y20" s="5">
        <f t="shared" ref="Y20:Y23" si="19">X20-W20</f>
        <v>203.68000000000029</v>
      </c>
      <c r="Z20" s="5">
        <f t="shared" si="6"/>
        <v>2230.2399999999998</v>
      </c>
      <c r="AA20" s="5">
        <v>2400</v>
      </c>
      <c r="AB20" s="5">
        <f t="shared" ref="AB20:AB23" si="20">AA20-Z20</f>
        <v>169.76000000000022</v>
      </c>
      <c r="AC20" s="5">
        <f t="shared" si="7"/>
        <v>916.41600000000005</v>
      </c>
      <c r="AD20" s="5">
        <v>1020</v>
      </c>
      <c r="AE20" s="5">
        <f t="shared" ref="AE20:AE27" si="21">AD20-AC20</f>
        <v>103.58399999999995</v>
      </c>
      <c r="AF20" s="5">
        <f t="shared" si="8"/>
        <v>238.22400000000005</v>
      </c>
      <c r="AG20" s="5">
        <v>260</v>
      </c>
      <c r="AH20" s="5">
        <f t="shared" ref="AH20:AH22" si="22">AG20-AF20</f>
        <v>21.775999999999954</v>
      </c>
      <c r="AL20" s="32" t="s">
        <v>128</v>
      </c>
      <c r="AM20" s="33">
        <f t="shared" si="9"/>
        <v>4296.32</v>
      </c>
      <c r="AN20" s="33">
        <f t="shared" si="10"/>
        <v>2230.2399999999998</v>
      </c>
      <c r="AO20" s="33">
        <f t="shared" si="11"/>
        <v>916.41600000000005</v>
      </c>
      <c r="AP20" s="33">
        <f t="shared" si="12"/>
        <v>238.22400000000005</v>
      </c>
      <c r="AQ20" s="32">
        <f t="shared" si="13"/>
        <v>0</v>
      </c>
      <c r="AV20" s="26" t="s">
        <v>2</v>
      </c>
      <c r="AW20" s="26" t="s">
        <v>17</v>
      </c>
      <c r="AX20" s="27">
        <v>4500</v>
      </c>
      <c r="AY20" s="27">
        <v>2400</v>
      </c>
      <c r="AZ20" s="27">
        <v>1020</v>
      </c>
      <c r="BA20" s="27">
        <v>260</v>
      </c>
      <c r="BB20" s="26"/>
      <c r="BC20" t="s">
        <v>80</v>
      </c>
    </row>
    <row r="21" spans="1:55">
      <c r="B21" t="s">
        <v>19</v>
      </c>
      <c r="C21">
        <f t="shared" ref="C21:C27" si="23">C20</f>
        <v>22</v>
      </c>
      <c r="D21" s="5">
        <v>3895</v>
      </c>
      <c r="E21" s="5">
        <f>(D21-D21*5/100)+((D21-D21*5/100)*28/100)-20*C21</f>
        <v>4296.32</v>
      </c>
      <c r="H21" s="5">
        <v>2015</v>
      </c>
      <c r="I21" s="5">
        <f>(H21-H21*5/100)+((H21-H21*5/100)*28/100)-10*C21</f>
        <v>2230.2399999999998</v>
      </c>
      <c r="L21" s="5">
        <v>826</v>
      </c>
      <c r="M21" s="5">
        <f>(L21-L21*5/100)+((L21-L21*5/100)*28/100)-4*C21</f>
        <v>916.41600000000005</v>
      </c>
      <c r="P21" s="5">
        <v>214</v>
      </c>
      <c r="Q21" s="5">
        <f>(P21-P21*5/100)+((P21-P21*5/100)*28/100)-1*C21</f>
        <v>238.22400000000005</v>
      </c>
      <c r="V21" t="s">
        <v>129</v>
      </c>
      <c r="W21" s="5">
        <f t="shared" si="4"/>
        <v>4296.32</v>
      </c>
      <c r="X21" s="5">
        <v>4500</v>
      </c>
      <c r="Y21" s="5">
        <f t="shared" si="19"/>
        <v>203.68000000000029</v>
      </c>
      <c r="Z21" s="5">
        <f t="shared" si="6"/>
        <v>2230.2399999999998</v>
      </c>
      <c r="AA21" s="5">
        <v>2400</v>
      </c>
      <c r="AB21" s="5">
        <f t="shared" si="20"/>
        <v>169.76000000000022</v>
      </c>
      <c r="AC21" s="5">
        <f t="shared" si="7"/>
        <v>916.41600000000005</v>
      </c>
      <c r="AD21" s="5">
        <v>1020</v>
      </c>
      <c r="AE21" s="5">
        <f t="shared" si="21"/>
        <v>103.58399999999995</v>
      </c>
      <c r="AF21" s="5">
        <f t="shared" si="8"/>
        <v>238.22400000000005</v>
      </c>
      <c r="AG21" s="5">
        <v>260</v>
      </c>
      <c r="AH21" s="5">
        <f t="shared" si="22"/>
        <v>21.775999999999954</v>
      </c>
      <c r="AL21" s="32" t="s">
        <v>129</v>
      </c>
      <c r="AM21" s="33">
        <f t="shared" si="9"/>
        <v>4296.32</v>
      </c>
      <c r="AN21" s="33">
        <f t="shared" si="10"/>
        <v>2230.2399999999998</v>
      </c>
      <c r="AO21" s="33">
        <f t="shared" si="11"/>
        <v>916.41600000000005</v>
      </c>
      <c r="AP21" s="33">
        <f t="shared" si="12"/>
        <v>238.22400000000005</v>
      </c>
      <c r="AQ21" s="32">
        <f t="shared" si="13"/>
        <v>0</v>
      </c>
      <c r="AV21" s="26"/>
      <c r="AW21" s="26" t="s">
        <v>19</v>
      </c>
      <c r="AX21" s="27">
        <v>4500</v>
      </c>
      <c r="AY21" s="27">
        <v>2400</v>
      </c>
      <c r="AZ21" s="27">
        <v>1020</v>
      </c>
      <c r="BA21" s="27">
        <v>260</v>
      </c>
      <c r="BB21" s="26"/>
      <c r="BC21" t="s">
        <v>81</v>
      </c>
    </row>
    <row r="22" spans="1:55">
      <c r="B22" t="s">
        <v>18</v>
      </c>
      <c r="C22">
        <f t="shared" si="23"/>
        <v>22</v>
      </c>
      <c r="D22" s="5">
        <v>3765</v>
      </c>
      <c r="E22" s="5">
        <f>(D22-D22*5/100)+((D22-D22*5/100)*28/100)-20*C22</f>
        <v>4138.24</v>
      </c>
      <c r="H22" s="5">
        <v>1855</v>
      </c>
      <c r="I22" s="5">
        <f>(H22-H22*5/100)+((H22-H22*5/100)*28/100)-10*C22</f>
        <v>2035.6799999999998</v>
      </c>
      <c r="N22" s="5">
        <v>758</v>
      </c>
      <c r="O22" s="5">
        <f t="shared" ref="O22:O27" si="24">(N22-N22*5/100)+((N22-N22*5/100)*28/100)-3.6*C22</f>
        <v>842.52800000000002</v>
      </c>
      <c r="R22" s="5">
        <v>236</v>
      </c>
      <c r="S22" s="5">
        <f>(R22-R22*5/100)+((R22-R22*5/100)*28/100)-0.9*C22</f>
        <v>267.17599999999999</v>
      </c>
      <c r="V22" t="s">
        <v>130</v>
      </c>
      <c r="W22" s="5">
        <f t="shared" si="4"/>
        <v>4138.24</v>
      </c>
      <c r="X22" s="5">
        <v>4400</v>
      </c>
      <c r="Y22" s="5">
        <f t="shared" si="19"/>
        <v>261.76000000000022</v>
      </c>
      <c r="Z22" s="5">
        <f t="shared" si="6"/>
        <v>2035.6799999999998</v>
      </c>
      <c r="AA22" s="5">
        <v>2300</v>
      </c>
      <c r="AB22" s="5">
        <f t="shared" si="20"/>
        <v>264.32000000000016</v>
      </c>
      <c r="AC22" s="5">
        <f t="shared" si="7"/>
        <v>842.52800000000002</v>
      </c>
      <c r="AD22" s="5">
        <v>950</v>
      </c>
      <c r="AE22" s="5">
        <f t="shared" si="21"/>
        <v>107.47199999999998</v>
      </c>
      <c r="AF22" s="5">
        <f t="shared" si="8"/>
        <v>267.17599999999999</v>
      </c>
      <c r="AG22" s="5">
        <v>290</v>
      </c>
      <c r="AH22" s="5">
        <f t="shared" si="22"/>
        <v>22.824000000000012</v>
      </c>
      <c r="AL22" s="32" t="s">
        <v>130</v>
      </c>
      <c r="AM22" s="33">
        <f t="shared" si="9"/>
        <v>4138.24</v>
      </c>
      <c r="AN22" s="33">
        <f t="shared" si="10"/>
        <v>2035.6799999999998</v>
      </c>
      <c r="AO22" s="33">
        <f t="shared" si="11"/>
        <v>842.52800000000002</v>
      </c>
      <c r="AP22" s="33">
        <f t="shared" si="12"/>
        <v>267.17599999999999</v>
      </c>
      <c r="AQ22" s="32">
        <f t="shared" si="13"/>
        <v>0</v>
      </c>
      <c r="AV22" s="26"/>
      <c r="AW22" s="26" t="s">
        <v>18</v>
      </c>
      <c r="AX22" s="27">
        <v>4400</v>
      </c>
      <c r="AY22" s="27">
        <v>2300</v>
      </c>
      <c r="AZ22" s="27">
        <v>950</v>
      </c>
      <c r="BA22" s="27">
        <v>290</v>
      </c>
      <c r="BB22" s="26"/>
      <c r="BC22" t="s">
        <v>82</v>
      </c>
    </row>
    <row r="23" spans="1:55">
      <c r="B23" t="s">
        <v>33</v>
      </c>
      <c r="C23">
        <f t="shared" si="23"/>
        <v>22</v>
      </c>
      <c r="F23" s="5">
        <v>3070</v>
      </c>
      <c r="G23" s="5">
        <f>(F23-F23*5/100)+((F23-F23*5/100)*28/100)-18*C23</f>
        <v>3337.12</v>
      </c>
      <c r="J23" s="5">
        <v>1620</v>
      </c>
      <c r="K23" s="5">
        <f>(J23-J23*5/100)+((J23-J23*5/100)*28/100)-9*C23</f>
        <v>1771.92</v>
      </c>
      <c r="N23" s="5">
        <v>697</v>
      </c>
      <c r="O23" s="5">
        <f t="shared" si="24"/>
        <v>768.35199999999998</v>
      </c>
      <c r="V23" t="s">
        <v>131</v>
      </c>
      <c r="W23" s="5">
        <f t="shared" si="4"/>
        <v>3337.12</v>
      </c>
      <c r="X23" s="5">
        <v>3550</v>
      </c>
      <c r="Y23" s="5">
        <f t="shared" si="19"/>
        <v>212.88000000000011</v>
      </c>
      <c r="Z23" s="5">
        <f t="shared" si="6"/>
        <v>1771.92</v>
      </c>
      <c r="AA23" s="5">
        <v>2000</v>
      </c>
      <c r="AB23" s="5">
        <f t="shared" si="20"/>
        <v>228.07999999999993</v>
      </c>
      <c r="AC23" s="5">
        <f t="shared" si="7"/>
        <v>768.35199999999998</v>
      </c>
      <c r="AD23" s="5">
        <v>860</v>
      </c>
      <c r="AE23" s="5">
        <f t="shared" si="21"/>
        <v>91.648000000000025</v>
      </c>
      <c r="AF23" s="5">
        <f t="shared" si="8"/>
        <v>0</v>
      </c>
      <c r="AL23" s="32" t="s">
        <v>131</v>
      </c>
      <c r="AM23" s="33">
        <f t="shared" si="9"/>
        <v>3337.12</v>
      </c>
      <c r="AN23" s="33">
        <f t="shared" si="10"/>
        <v>1771.92</v>
      </c>
      <c r="AO23" s="33">
        <f t="shared" si="11"/>
        <v>768.35199999999998</v>
      </c>
      <c r="AP23" s="33">
        <f t="shared" si="12"/>
        <v>0</v>
      </c>
      <c r="AQ23" s="32">
        <f t="shared" si="13"/>
        <v>0</v>
      </c>
      <c r="AV23" s="26"/>
      <c r="AW23" s="26" t="s">
        <v>33</v>
      </c>
      <c r="AX23" s="27">
        <v>3550</v>
      </c>
      <c r="AY23" s="27">
        <v>2000</v>
      </c>
      <c r="AZ23" s="27">
        <v>860</v>
      </c>
      <c r="BA23" s="27"/>
      <c r="BB23" s="26"/>
      <c r="BC23" t="s">
        <v>83</v>
      </c>
    </row>
    <row r="24" spans="1:55">
      <c r="B24" t="s">
        <v>34</v>
      </c>
      <c r="C24">
        <f t="shared" si="23"/>
        <v>22</v>
      </c>
      <c r="N24" s="5">
        <v>693</v>
      </c>
      <c r="O24" s="5">
        <f t="shared" si="24"/>
        <v>763.48799999999994</v>
      </c>
      <c r="R24" s="5">
        <v>176</v>
      </c>
      <c r="S24" s="5">
        <f>(R24-R24*5/100)+((R24-R24*5/100)*28/100)-0.9*C24</f>
        <v>194.21599999999998</v>
      </c>
      <c r="V24" t="s">
        <v>131</v>
      </c>
      <c r="W24" s="5">
        <f t="shared" si="4"/>
        <v>0</v>
      </c>
      <c r="X24" s="5"/>
      <c r="Y24" s="5"/>
      <c r="Z24" s="5">
        <f t="shared" si="6"/>
        <v>0</v>
      </c>
      <c r="AA24" s="5"/>
      <c r="AB24" s="5"/>
      <c r="AC24" s="5">
        <f t="shared" si="7"/>
        <v>763.48799999999994</v>
      </c>
      <c r="AD24" s="5">
        <v>860</v>
      </c>
      <c r="AE24" s="5">
        <f t="shared" si="21"/>
        <v>96.512000000000057</v>
      </c>
      <c r="AF24" s="5">
        <f t="shared" si="8"/>
        <v>194.21599999999998</v>
      </c>
      <c r="AG24" s="5">
        <v>230</v>
      </c>
      <c r="AH24" s="5">
        <f t="shared" ref="AH24:AH27" si="25">AG24-AF24</f>
        <v>35.78400000000002</v>
      </c>
      <c r="AL24" s="32" t="s">
        <v>131</v>
      </c>
      <c r="AM24" s="33">
        <f t="shared" si="9"/>
        <v>0</v>
      </c>
      <c r="AN24" s="33">
        <f t="shared" si="10"/>
        <v>0</v>
      </c>
      <c r="AO24" s="33">
        <f t="shared" si="11"/>
        <v>763.48799999999994</v>
      </c>
      <c r="AP24" s="33">
        <f t="shared" si="12"/>
        <v>194.21599999999998</v>
      </c>
      <c r="AQ24" s="32">
        <f t="shared" si="13"/>
        <v>0</v>
      </c>
      <c r="AV24" s="26"/>
      <c r="AW24" s="26" t="s">
        <v>34</v>
      </c>
      <c r="AX24" s="27"/>
      <c r="AY24" s="27"/>
      <c r="AZ24" s="27">
        <v>860</v>
      </c>
      <c r="BA24" s="27">
        <v>230</v>
      </c>
      <c r="BB24" s="26"/>
      <c r="BC24" t="s">
        <v>84</v>
      </c>
    </row>
    <row r="25" spans="1:55">
      <c r="B25" t="s">
        <v>35</v>
      </c>
      <c r="C25">
        <f t="shared" si="23"/>
        <v>22</v>
      </c>
      <c r="D25" s="5">
        <v>3495</v>
      </c>
      <c r="J25" s="5">
        <v>1735</v>
      </c>
      <c r="K25" s="5">
        <f>(J25-J25*5/100)+((J25-J25*5/100)*28/100)-9*C25</f>
        <v>1911.7600000000002</v>
      </c>
      <c r="N25" s="5">
        <v>717</v>
      </c>
      <c r="O25" s="5">
        <f t="shared" si="24"/>
        <v>792.67199999999991</v>
      </c>
      <c r="R25" s="5">
        <v>185</v>
      </c>
      <c r="S25" s="5">
        <f>(R25-R25*5/100)+((R25-R25*5/100)*28/100)-0.9*C25</f>
        <v>205.16</v>
      </c>
      <c r="V25" t="s">
        <v>132</v>
      </c>
      <c r="W25" s="5">
        <f t="shared" si="4"/>
        <v>0</v>
      </c>
      <c r="X25" s="5"/>
      <c r="Y25" s="5"/>
      <c r="Z25" s="5">
        <f t="shared" si="6"/>
        <v>1911.7600000000002</v>
      </c>
      <c r="AA25" s="5">
        <v>2150</v>
      </c>
      <c r="AB25" s="5">
        <f t="shared" ref="AB25:AB26" si="26">AA25-Z25</f>
        <v>238.23999999999978</v>
      </c>
      <c r="AC25" s="5">
        <f t="shared" si="7"/>
        <v>792.67199999999991</v>
      </c>
      <c r="AD25" s="5">
        <v>900</v>
      </c>
      <c r="AE25" s="5">
        <f t="shared" si="21"/>
        <v>107.32800000000009</v>
      </c>
      <c r="AF25" s="5">
        <f t="shared" si="8"/>
        <v>205.16</v>
      </c>
      <c r="AG25" s="5">
        <v>230</v>
      </c>
      <c r="AH25" s="5">
        <f t="shared" si="25"/>
        <v>24.840000000000003</v>
      </c>
      <c r="AL25" s="32" t="s">
        <v>132</v>
      </c>
      <c r="AM25" s="33">
        <f t="shared" si="9"/>
        <v>0</v>
      </c>
      <c r="AN25" s="33">
        <f t="shared" si="10"/>
        <v>1911.7600000000002</v>
      </c>
      <c r="AO25" s="33">
        <f t="shared" si="11"/>
        <v>792.67199999999991</v>
      </c>
      <c r="AP25" s="33">
        <f t="shared" si="12"/>
        <v>205.16</v>
      </c>
      <c r="AQ25" s="32">
        <f t="shared" si="13"/>
        <v>0</v>
      </c>
      <c r="AV25" s="26"/>
      <c r="AW25" s="26" t="s">
        <v>35</v>
      </c>
      <c r="AX25" s="27"/>
      <c r="AY25" s="27">
        <v>2150</v>
      </c>
      <c r="AZ25" s="27">
        <v>900</v>
      </c>
      <c r="BA25" s="27">
        <v>230</v>
      </c>
      <c r="BB25" s="26"/>
      <c r="BC25" t="s">
        <v>85</v>
      </c>
    </row>
    <row r="26" spans="1:55">
      <c r="B26" t="s">
        <v>26</v>
      </c>
      <c r="C26">
        <f t="shared" si="23"/>
        <v>22</v>
      </c>
      <c r="F26" s="5">
        <v>3665</v>
      </c>
      <c r="G26" s="5">
        <f>(F26-F26*5/100)+((F26-F26*5/100)*28/100)-18*C26</f>
        <v>4060.6400000000003</v>
      </c>
      <c r="J26" s="5">
        <v>1875</v>
      </c>
      <c r="K26" s="5">
        <f>(J26-J26*5/100)+((J26-J26*5/100)*28/100)-9*C26</f>
        <v>2082</v>
      </c>
      <c r="N26" s="5">
        <v>801</v>
      </c>
      <c r="O26" s="5">
        <f t="shared" si="24"/>
        <v>894.81600000000003</v>
      </c>
      <c r="R26" s="5">
        <v>208</v>
      </c>
      <c r="S26" s="5">
        <f>(R26-R26*5/100)+((R26-R26*5/100)*28/100)-0.9*C26</f>
        <v>233.12799999999999</v>
      </c>
      <c r="V26" t="s">
        <v>133</v>
      </c>
      <c r="W26" s="5">
        <f t="shared" si="4"/>
        <v>4060.6400000000003</v>
      </c>
      <c r="X26" s="5">
        <v>4300</v>
      </c>
      <c r="Y26" s="5">
        <f>X26-W26</f>
        <v>239.35999999999967</v>
      </c>
      <c r="Z26" s="5">
        <f t="shared" si="6"/>
        <v>2082</v>
      </c>
      <c r="AA26" s="5">
        <v>2250</v>
      </c>
      <c r="AB26" s="5">
        <f t="shared" si="26"/>
        <v>168</v>
      </c>
      <c r="AC26" s="5">
        <f t="shared" si="7"/>
        <v>894.81600000000003</v>
      </c>
      <c r="AD26" s="5">
        <v>1000</v>
      </c>
      <c r="AE26" s="5">
        <f t="shared" si="21"/>
        <v>105.18399999999997</v>
      </c>
      <c r="AF26" s="5">
        <f t="shared" si="8"/>
        <v>233.12799999999999</v>
      </c>
      <c r="AG26" s="5">
        <v>260</v>
      </c>
      <c r="AH26" s="5">
        <f t="shared" si="25"/>
        <v>26.872000000000014</v>
      </c>
      <c r="AL26" s="32" t="s">
        <v>133</v>
      </c>
      <c r="AM26" s="33">
        <f t="shared" si="9"/>
        <v>4060.6400000000003</v>
      </c>
      <c r="AN26" s="33">
        <f t="shared" si="10"/>
        <v>2082</v>
      </c>
      <c r="AO26" s="33">
        <f t="shared" si="11"/>
        <v>894.81600000000003</v>
      </c>
      <c r="AP26" s="33">
        <f t="shared" si="12"/>
        <v>233.12799999999999</v>
      </c>
      <c r="AQ26" s="32">
        <f t="shared" si="13"/>
        <v>0</v>
      </c>
      <c r="AV26" s="26"/>
      <c r="AW26" s="26" t="s">
        <v>26</v>
      </c>
      <c r="AX26" s="27">
        <v>4300</v>
      </c>
      <c r="AY26" s="27">
        <v>2250</v>
      </c>
      <c r="AZ26" s="27">
        <v>1000</v>
      </c>
      <c r="BA26" s="27">
        <v>260</v>
      </c>
      <c r="BB26" s="26"/>
      <c r="BC26" t="s">
        <v>86</v>
      </c>
    </row>
    <row r="27" spans="1:55">
      <c r="B27" t="s">
        <v>27</v>
      </c>
      <c r="C27">
        <f t="shared" si="23"/>
        <v>22</v>
      </c>
      <c r="N27" s="5">
        <v>806</v>
      </c>
      <c r="O27" s="5">
        <f t="shared" si="24"/>
        <v>900.89599999999996</v>
      </c>
      <c r="R27" s="5">
        <v>208</v>
      </c>
      <c r="S27" s="5">
        <f>(R27-R27*5/100)+((R27-R27*5/100)*28/100)-0.9*C27</f>
        <v>233.12799999999999</v>
      </c>
      <c r="V27" t="s">
        <v>134</v>
      </c>
      <c r="W27" s="5">
        <f t="shared" si="4"/>
        <v>0</v>
      </c>
      <c r="X27" s="5"/>
      <c r="Y27" s="5"/>
      <c r="Z27" s="5">
        <f t="shared" si="6"/>
        <v>0</v>
      </c>
      <c r="AA27" s="5"/>
      <c r="AB27" s="5"/>
      <c r="AC27" s="5">
        <f t="shared" si="7"/>
        <v>900.89599999999996</v>
      </c>
      <c r="AD27" s="5">
        <v>1000</v>
      </c>
      <c r="AE27" s="5">
        <f t="shared" si="21"/>
        <v>99.104000000000042</v>
      </c>
      <c r="AF27" s="5">
        <f t="shared" si="8"/>
        <v>233.12799999999999</v>
      </c>
      <c r="AG27" s="5">
        <v>260</v>
      </c>
      <c r="AH27" s="5">
        <f t="shared" si="25"/>
        <v>26.872000000000014</v>
      </c>
      <c r="AL27" s="32" t="s">
        <v>134</v>
      </c>
      <c r="AM27" s="33">
        <f t="shared" si="9"/>
        <v>0</v>
      </c>
      <c r="AN27" s="33">
        <f t="shared" si="10"/>
        <v>0</v>
      </c>
      <c r="AO27" s="33">
        <f t="shared" si="11"/>
        <v>900.89599999999996</v>
      </c>
      <c r="AP27" s="33">
        <f t="shared" si="12"/>
        <v>233.12799999999999</v>
      </c>
      <c r="AQ27" s="32">
        <f t="shared" si="13"/>
        <v>0</v>
      </c>
      <c r="AV27" s="26"/>
      <c r="AW27" s="26" t="s">
        <v>27</v>
      </c>
      <c r="AX27" s="27"/>
      <c r="AY27" s="27"/>
      <c r="AZ27" s="27">
        <v>1000</v>
      </c>
      <c r="BA27" s="27">
        <v>260</v>
      </c>
      <c r="BB27" s="26"/>
      <c r="BC27" t="s">
        <v>87</v>
      </c>
    </row>
    <row r="28" spans="1:55">
      <c r="A28" s="50"/>
      <c r="B28" s="50"/>
      <c r="V28" s="22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2"/>
      <c r="AH28" s="12"/>
      <c r="AL28" s="35"/>
      <c r="AM28" s="33">
        <f t="shared" si="9"/>
        <v>0</v>
      </c>
      <c r="AN28" s="33">
        <f t="shared" si="10"/>
        <v>0</v>
      </c>
      <c r="AO28" s="33">
        <f t="shared" si="11"/>
        <v>0</v>
      </c>
      <c r="AP28" s="33">
        <f t="shared" si="12"/>
        <v>0</v>
      </c>
      <c r="AQ28" s="32">
        <f t="shared" si="13"/>
        <v>0</v>
      </c>
      <c r="AV28" s="55"/>
      <c r="AW28" s="55"/>
      <c r="AX28" s="29"/>
      <c r="AY28" s="29"/>
      <c r="AZ28" s="29"/>
      <c r="BA28" s="28"/>
      <c r="BB28" s="26"/>
    </row>
    <row r="29" spans="1:55">
      <c r="A29" t="s">
        <v>4</v>
      </c>
      <c r="B29" t="s">
        <v>17</v>
      </c>
      <c r="C29">
        <v>23</v>
      </c>
      <c r="D29" s="5">
        <v>1735</v>
      </c>
      <c r="E29" s="5">
        <f>(D29-D29*5/100)+((D29-D29*5/100)*28/100)-20*C29</f>
        <v>1649.7600000000002</v>
      </c>
      <c r="H29" s="5">
        <v>927</v>
      </c>
      <c r="I29" s="5">
        <f>(H29-H29*5/100)+((H29-H29*5/100)*28/100)-10*C29</f>
        <v>897.23199999999997</v>
      </c>
      <c r="L29" s="5">
        <v>403</v>
      </c>
      <c r="M29" s="5">
        <f>(L29-L29*5/100)+((L29-L29*5/100)*28/100)-4*C29</f>
        <v>398.048</v>
      </c>
      <c r="P29" s="5">
        <v>108</v>
      </c>
      <c r="Q29" s="5">
        <f>(P29-P29*5/100)+((P29-P29*5/100)*28/100)-1*C29</f>
        <v>108.328</v>
      </c>
      <c r="V29" t="s">
        <v>135</v>
      </c>
      <c r="W29" s="5">
        <f t="shared" si="4"/>
        <v>1649.7600000000002</v>
      </c>
      <c r="X29" s="5">
        <v>2000</v>
      </c>
      <c r="Y29" s="5">
        <f t="shared" ref="Y29:Y31" si="27">X29-W29</f>
        <v>350.23999999999978</v>
      </c>
      <c r="Z29" s="5">
        <f t="shared" si="6"/>
        <v>897.23199999999997</v>
      </c>
      <c r="AA29" s="5">
        <v>1150</v>
      </c>
      <c r="AB29" s="5">
        <f t="shared" ref="AB29:AB32" si="28">AA29-Z29</f>
        <v>252.76800000000003</v>
      </c>
      <c r="AC29" s="5">
        <f t="shared" si="7"/>
        <v>398.048</v>
      </c>
      <c r="AD29" s="5">
        <v>450</v>
      </c>
      <c r="AE29" s="5">
        <f t="shared" ref="AE29:AE35" si="29">AD29-AC29</f>
        <v>51.951999999999998</v>
      </c>
      <c r="AF29" s="5">
        <f t="shared" si="8"/>
        <v>108.328</v>
      </c>
      <c r="AG29" s="5">
        <v>130</v>
      </c>
      <c r="AH29" s="5">
        <f t="shared" ref="AH29:AH35" si="30">AG29-AF29</f>
        <v>21.671999999999997</v>
      </c>
      <c r="AL29" s="32" t="s">
        <v>135</v>
      </c>
      <c r="AM29" s="33">
        <f t="shared" si="9"/>
        <v>1649.7600000000002</v>
      </c>
      <c r="AN29" s="33">
        <f t="shared" si="10"/>
        <v>897.23199999999997</v>
      </c>
      <c r="AO29" s="33">
        <f t="shared" si="11"/>
        <v>398.048</v>
      </c>
      <c r="AP29" s="33">
        <f t="shared" si="12"/>
        <v>108.328</v>
      </c>
      <c r="AQ29" s="32">
        <f t="shared" si="13"/>
        <v>0</v>
      </c>
      <c r="AV29" s="26" t="s">
        <v>4</v>
      </c>
      <c r="AW29" s="26" t="s">
        <v>17</v>
      </c>
      <c r="AX29" s="27">
        <v>2000</v>
      </c>
      <c r="AY29" s="27">
        <v>1150</v>
      </c>
      <c r="AZ29" s="27">
        <v>450</v>
      </c>
      <c r="BA29" s="27">
        <v>130</v>
      </c>
      <c r="BB29" s="26"/>
    </row>
    <row r="30" spans="1:55">
      <c r="B30" t="s">
        <v>19</v>
      </c>
      <c r="C30">
        <f t="shared" ref="C30:C35" si="31">C29</f>
        <v>23</v>
      </c>
      <c r="D30" s="5">
        <v>1735</v>
      </c>
      <c r="E30" s="5">
        <f>(D30-D30*5/100)+((D30-D30*5/100)*28/100)-20*C30</f>
        <v>1649.7600000000002</v>
      </c>
      <c r="H30" s="5">
        <v>927</v>
      </c>
      <c r="I30" s="5">
        <f>(H30-H30*5/100)+((H30-H30*5/100)*28/100)-10*C30</f>
        <v>897.23199999999997</v>
      </c>
      <c r="L30" s="5">
        <v>403</v>
      </c>
      <c r="M30" s="5">
        <f>(L30-L30*5/100)+((L30-L30*5/100)*28/100)-4*C30</f>
        <v>398.048</v>
      </c>
      <c r="P30" s="5">
        <v>108</v>
      </c>
      <c r="Q30" s="5">
        <f>(P30-P30*5/100)+((P30-P30*5/100)*28/100)-1*C30</f>
        <v>108.328</v>
      </c>
      <c r="V30" t="s">
        <v>136</v>
      </c>
      <c r="W30" s="5">
        <f t="shared" si="4"/>
        <v>1649.7600000000002</v>
      </c>
      <c r="X30" s="5">
        <v>2000</v>
      </c>
      <c r="Y30" s="5">
        <f t="shared" si="27"/>
        <v>350.23999999999978</v>
      </c>
      <c r="Z30" s="5">
        <f t="shared" si="6"/>
        <v>897.23199999999997</v>
      </c>
      <c r="AA30" s="5">
        <v>1150</v>
      </c>
      <c r="AB30" s="5">
        <f t="shared" si="28"/>
        <v>252.76800000000003</v>
      </c>
      <c r="AC30" s="5">
        <f t="shared" si="7"/>
        <v>398.048</v>
      </c>
      <c r="AD30" s="5">
        <v>450</v>
      </c>
      <c r="AE30" s="5">
        <f t="shared" si="29"/>
        <v>51.951999999999998</v>
      </c>
      <c r="AF30" s="5">
        <f t="shared" si="8"/>
        <v>108.328</v>
      </c>
      <c r="AG30" s="5">
        <v>130</v>
      </c>
      <c r="AH30" s="5">
        <f t="shared" si="30"/>
        <v>21.671999999999997</v>
      </c>
      <c r="AL30" s="32" t="s">
        <v>136</v>
      </c>
      <c r="AM30" s="33">
        <f t="shared" si="9"/>
        <v>1649.7600000000002</v>
      </c>
      <c r="AN30" s="33">
        <f t="shared" si="10"/>
        <v>897.23199999999997</v>
      </c>
      <c r="AO30" s="33">
        <f t="shared" si="11"/>
        <v>398.048</v>
      </c>
      <c r="AP30" s="33">
        <f t="shared" si="12"/>
        <v>108.328</v>
      </c>
      <c r="AQ30" s="32">
        <f t="shared" si="13"/>
        <v>0</v>
      </c>
      <c r="AV30" s="26"/>
      <c r="AW30" s="26" t="s">
        <v>19</v>
      </c>
      <c r="AX30" s="27">
        <v>2000</v>
      </c>
      <c r="AY30" s="27">
        <v>1150</v>
      </c>
      <c r="AZ30" s="27">
        <v>450</v>
      </c>
      <c r="BA30" s="27">
        <v>130</v>
      </c>
      <c r="BB30" s="26"/>
    </row>
    <row r="31" spans="1:55">
      <c r="B31" t="s">
        <v>18</v>
      </c>
      <c r="C31">
        <f t="shared" si="31"/>
        <v>23</v>
      </c>
      <c r="D31" s="5">
        <v>1715</v>
      </c>
      <c r="E31" s="5">
        <f>(D31-D31*5/100)+((D31-D31*5/100)*28/100)-20*C31</f>
        <v>1625.44</v>
      </c>
      <c r="H31" s="5">
        <v>910</v>
      </c>
      <c r="I31" s="5">
        <f>(H31-H31*5/100)+((H31-H31*5/100)*28/100)-10*C31</f>
        <v>876.56</v>
      </c>
      <c r="N31" s="5">
        <v>380</v>
      </c>
      <c r="O31" s="5">
        <f>(N31-N31*5/100)+((N31-N31*5/100)*28/100)-3.6*C31</f>
        <v>379.28</v>
      </c>
      <c r="R31" s="5">
        <v>102</v>
      </c>
      <c r="S31" s="5">
        <f>(R31-R31*5/100)+((R31-R31*5/100)*28/100)-0.9*C31</f>
        <v>103.33200000000001</v>
      </c>
      <c r="V31" t="s">
        <v>137</v>
      </c>
      <c r="W31" s="5">
        <f t="shared" si="4"/>
        <v>1625.44</v>
      </c>
      <c r="X31" s="5">
        <v>1975</v>
      </c>
      <c r="Y31" s="5">
        <f t="shared" si="27"/>
        <v>349.55999999999995</v>
      </c>
      <c r="Z31" s="5">
        <f t="shared" si="6"/>
        <v>876.56</v>
      </c>
      <c r="AA31" s="5">
        <v>1150</v>
      </c>
      <c r="AB31" s="5">
        <f t="shared" si="28"/>
        <v>273.44000000000005</v>
      </c>
      <c r="AC31" s="5">
        <f t="shared" si="7"/>
        <v>379.28</v>
      </c>
      <c r="AD31" s="5">
        <v>430</v>
      </c>
      <c r="AE31" s="5">
        <f t="shared" si="29"/>
        <v>50.720000000000027</v>
      </c>
      <c r="AF31" s="5">
        <f t="shared" si="8"/>
        <v>103.33200000000001</v>
      </c>
      <c r="AG31" s="5">
        <v>130</v>
      </c>
      <c r="AH31" s="5">
        <f t="shared" si="30"/>
        <v>26.667999999999992</v>
      </c>
      <c r="AL31" s="32" t="s">
        <v>137</v>
      </c>
      <c r="AM31" s="33">
        <f t="shared" si="9"/>
        <v>1625.44</v>
      </c>
      <c r="AN31" s="33">
        <f t="shared" si="10"/>
        <v>876.56</v>
      </c>
      <c r="AO31" s="33">
        <f t="shared" si="11"/>
        <v>379.28</v>
      </c>
      <c r="AP31" s="33">
        <f t="shared" si="12"/>
        <v>103.33200000000001</v>
      </c>
      <c r="AQ31" s="32">
        <f t="shared" si="13"/>
        <v>0</v>
      </c>
      <c r="AV31" s="26"/>
      <c r="AW31" s="26" t="s">
        <v>18</v>
      </c>
      <c r="AX31" s="27">
        <v>1975</v>
      </c>
      <c r="AY31" s="27">
        <v>1150</v>
      </c>
      <c r="AZ31" s="27">
        <v>430</v>
      </c>
      <c r="BA31" s="27">
        <v>130</v>
      </c>
      <c r="BB31" s="26"/>
    </row>
    <row r="32" spans="1:55">
      <c r="B32" t="s">
        <v>33</v>
      </c>
      <c r="C32">
        <f t="shared" si="31"/>
        <v>23</v>
      </c>
      <c r="H32" s="5">
        <v>860</v>
      </c>
      <c r="I32" s="5">
        <f>(H32-H32*5/100)+((H32-H32*5/100)*28/100)-10*C32</f>
        <v>815.76</v>
      </c>
      <c r="N32" s="5">
        <v>362</v>
      </c>
      <c r="O32" s="5">
        <f>(N32-N32*5/100)+((N32-N32*5/100)*28/100)-3.6*C32</f>
        <v>357.39199999999994</v>
      </c>
      <c r="R32" s="5">
        <v>99</v>
      </c>
      <c r="S32" s="5">
        <f>(R32-R32*5/100)+((R32-R32*5/100)*28/100)-0.9*C32</f>
        <v>99.683999999999997</v>
      </c>
      <c r="V32" t="s">
        <v>138</v>
      </c>
      <c r="W32" s="5">
        <f t="shared" si="4"/>
        <v>0</v>
      </c>
      <c r="X32" s="5"/>
      <c r="Y32" s="5"/>
      <c r="Z32" s="5">
        <f t="shared" si="6"/>
        <v>815.76</v>
      </c>
      <c r="AA32" s="5">
        <v>1100</v>
      </c>
      <c r="AB32" s="5">
        <f t="shared" si="28"/>
        <v>284.24</v>
      </c>
      <c r="AC32" s="5">
        <f t="shared" si="7"/>
        <v>357.39199999999994</v>
      </c>
      <c r="AD32" s="5">
        <v>430</v>
      </c>
      <c r="AE32" s="5">
        <f t="shared" si="29"/>
        <v>72.608000000000061</v>
      </c>
      <c r="AF32" s="5">
        <f t="shared" si="8"/>
        <v>99.683999999999997</v>
      </c>
      <c r="AG32" s="5">
        <v>130</v>
      </c>
      <c r="AH32" s="5">
        <f t="shared" si="30"/>
        <v>30.316000000000003</v>
      </c>
      <c r="AL32" s="32" t="s">
        <v>138</v>
      </c>
      <c r="AM32" s="33">
        <f t="shared" si="9"/>
        <v>0</v>
      </c>
      <c r="AN32" s="33">
        <f t="shared" si="10"/>
        <v>815.76</v>
      </c>
      <c r="AO32" s="33">
        <f t="shared" si="11"/>
        <v>357.39199999999994</v>
      </c>
      <c r="AP32" s="33">
        <f t="shared" si="12"/>
        <v>99.683999999999997</v>
      </c>
      <c r="AQ32" s="32">
        <f t="shared" si="13"/>
        <v>0</v>
      </c>
      <c r="AV32" s="26"/>
      <c r="AW32" s="26" t="s">
        <v>33</v>
      </c>
      <c r="AX32" s="27"/>
      <c r="AY32" s="27">
        <v>1100</v>
      </c>
      <c r="AZ32" s="27">
        <v>430</v>
      </c>
      <c r="BA32" s="27">
        <v>130</v>
      </c>
      <c r="BB32" s="26"/>
    </row>
    <row r="33" spans="1:54">
      <c r="B33" t="s">
        <v>34</v>
      </c>
      <c r="C33">
        <f t="shared" si="31"/>
        <v>23</v>
      </c>
      <c r="N33" s="5">
        <v>362</v>
      </c>
      <c r="O33" s="5">
        <f>(N33-N33*5/100)+((N33-N33*5/100)*28/100)-3.6*C33</f>
        <v>357.39199999999994</v>
      </c>
      <c r="R33" s="5">
        <v>99</v>
      </c>
      <c r="S33" s="5">
        <f>(R33-R33*5/100)+((R33-R33*5/100)*28/100)-0.9*C33</f>
        <v>99.683999999999997</v>
      </c>
      <c r="V33" t="s">
        <v>139</v>
      </c>
      <c r="W33" s="5">
        <f t="shared" si="4"/>
        <v>0</v>
      </c>
      <c r="X33" s="5"/>
      <c r="Y33" s="5"/>
      <c r="Z33" s="5">
        <f t="shared" si="6"/>
        <v>0</v>
      </c>
      <c r="AA33" s="5"/>
      <c r="AB33" s="5"/>
      <c r="AC33" s="5">
        <f t="shared" si="7"/>
        <v>357.39199999999994</v>
      </c>
      <c r="AD33" s="5">
        <v>430</v>
      </c>
      <c r="AE33" s="5">
        <f t="shared" si="29"/>
        <v>72.608000000000061</v>
      </c>
      <c r="AF33" s="5">
        <f t="shared" si="8"/>
        <v>99.683999999999997</v>
      </c>
      <c r="AG33" s="5">
        <v>130</v>
      </c>
      <c r="AH33" s="5">
        <f t="shared" si="30"/>
        <v>30.316000000000003</v>
      </c>
      <c r="AL33" s="32" t="s">
        <v>139</v>
      </c>
      <c r="AM33" s="33">
        <f t="shared" si="9"/>
        <v>0</v>
      </c>
      <c r="AN33" s="33">
        <f t="shared" si="10"/>
        <v>0</v>
      </c>
      <c r="AO33" s="33">
        <f t="shared" si="11"/>
        <v>357.39199999999994</v>
      </c>
      <c r="AP33" s="33">
        <f t="shared" si="12"/>
        <v>99.683999999999997</v>
      </c>
      <c r="AQ33" s="32">
        <f t="shared" si="13"/>
        <v>0</v>
      </c>
      <c r="AV33" s="26"/>
      <c r="AW33" s="26" t="s">
        <v>34</v>
      </c>
      <c r="AX33" s="27"/>
      <c r="AY33" s="27"/>
      <c r="AZ33" s="27">
        <v>430</v>
      </c>
      <c r="BA33" s="27">
        <v>130</v>
      </c>
      <c r="BB33" s="26"/>
    </row>
    <row r="34" spans="1:54">
      <c r="B34" t="s">
        <v>35</v>
      </c>
      <c r="C34">
        <f t="shared" si="31"/>
        <v>23</v>
      </c>
      <c r="D34" s="5">
        <v>1600</v>
      </c>
      <c r="E34" s="5">
        <f>(D34-D34*5/100)+((D34-D34*5/100)*28/100)-20*C34</f>
        <v>1485.6</v>
      </c>
      <c r="H34" s="5">
        <v>820</v>
      </c>
      <c r="I34" s="5">
        <f>(H34-H34*5/100)+((H34-H34*5/100)*28/100)-10*C34</f>
        <v>767.12</v>
      </c>
      <c r="N34" s="5">
        <v>355</v>
      </c>
      <c r="O34" s="5">
        <f>(N34-N34*5/100)+((N34-N34*5/100)*28/100)-3.6*C34</f>
        <v>348.88</v>
      </c>
      <c r="R34" s="5">
        <v>95</v>
      </c>
      <c r="S34" s="5">
        <f>(R34-R34*5/100)+((R34-R34*5/100)*28/100)-0.9*C34</f>
        <v>94.82</v>
      </c>
      <c r="V34" t="s">
        <v>140</v>
      </c>
      <c r="W34" s="5">
        <f t="shared" si="4"/>
        <v>1485.6</v>
      </c>
      <c r="X34" s="5">
        <v>1850</v>
      </c>
      <c r="Y34" s="5">
        <f>X34-W34</f>
        <v>364.40000000000009</v>
      </c>
      <c r="Z34" s="5">
        <f t="shared" si="6"/>
        <v>767.12</v>
      </c>
      <c r="AA34" s="5">
        <v>1050</v>
      </c>
      <c r="AB34" s="5">
        <f t="shared" ref="AB34:AB35" si="32">AA34-Z34</f>
        <v>282.88</v>
      </c>
      <c r="AC34" s="5">
        <f t="shared" si="7"/>
        <v>348.88</v>
      </c>
      <c r="AD34" s="5">
        <v>430</v>
      </c>
      <c r="AE34" s="5">
        <f t="shared" si="29"/>
        <v>81.12</v>
      </c>
      <c r="AF34" s="5">
        <f t="shared" si="8"/>
        <v>94.82</v>
      </c>
      <c r="AG34" s="5">
        <v>130</v>
      </c>
      <c r="AH34" s="5">
        <f t="shared" si="30"/>
        <v>35.180000000000007</v>
      </c>
      <c r="AL34" s="32" t="s">
        <v>140</v>
      </c>
      <c r="AM34" s="33">
        <f t="shared" si="9"/>
        <v>1485.6</v>
      </c>
      <c r="AN34" s="33">
        <f t="shared" si="10"/>
        <v>767.12</v>
      </c>
      <c r="AO34" s="33">
        <f t="shared" si="11"/>
        <v>348.88</v>
      </c>
      <c r="AP34" s="33">
        <f t="shared" si="12"/>
        <v>94.82</v>
      </c>
      <c r="AQ34" s="32">
        <f t="shared" si="13"/>
        <v>0</v>
      </c>
      <c r="AV34" s="26"/>
      <c r="AW34" s="26" t="s">
        <v>35</v>
      </c>
      <c r="AX34" s="27">
        <v>1850</v>
      </c>
      <c r="AY34" s="27">
        <v>1050</v>
      </c>
      <c r="AZ34" s="27">
        <v>430</v>
      </c>
      <c r="BA34" s="27">
        <v>130</v>
      </c>
      <c r="BB34" s="26"/>
    </row>
    <row r="35" spans="1:54">
      <c r="B35" t="s">
        <v>26</v>
      </c>
      <c r="C35">
        <f t="shared" si="31"/>
        <v>23</v>
      </c>
      <c r="H35" s="5">
        <v>1350</v>
      </c>
      <c r="I35" s="5">
        <f>(H35-H35*5/100)+((H35-H35*5/100)*28/100)-10*C35</f>
        <v>1411.6</v>
      </c>
      <c r="N35" s="5">
        <v>500</v>
      </c>
      <c r="O35" s="5">
        <f>(N35-N35*5/100)+((N35-N35*5/100)*28/100)-3.6*C35</f>
        <v>525.20000000000005</v>
      </c>
      <c r="R35" s="5">
        <v>133</v>
      </c>
      <c r="S35" s="5">
        <f>(R35-R35*5/100)+((R35-R35*5/100)*28/100)-0.9*C35</f>
        <v>141.02800000000002</v>
      </c>
      <c r="V35" t="s">
        <v>141</v>
      </c>
      <c r="W35" s="5">
        <f t="shared" si="4"/>
        <v>0</v>
      </c>
      <c r="X35" s="5"/>
      <c r="Y35" s="5"/>
      <c r="Z35" s="5">
        <f t="shared" si="6"/>
        <v>1411.6</v>
      </c>
      <c r="AA35" s="5">
        <v>1700</v>
      </c>
      <c r="AB35" s="5">
        <f t="shared" si="32"/>
        <v>288.40000000000009</v>
      </c>
      <c r="AC35" s="5">
        <f t="shared" si="7"/>
        <v>525.20000000000005</v>
      </c>
      <c r="AD35" s="5">
        <v>600</v>
      </c>
      <c r="AE35" s="5">
        <f t="shared" si="29"/>
        <v>74.799999999999955</v>
      </c>
      <c r="AF35" s="5">
        <f t="shared" si="8"/>
        <v>141.02800000000002</v>
      </c>
      <c r="AG35" s="5">
        <v>200</v>
      </c>
      <c r="AH35" s="5">
        <f t="shared" si="30"/>
        <v>58.97199999999998</v>
      </c>
      <c r="AL35" s="32" t="s">
        <v>141</v>
      </c>
      <c r="AM35" s="33">
        <f t="shared" si="9"/>
        <v>0</v>
      </c>
      <c r="AN35" s="33">
        <f t="shared" si="10"/>
        <v>1411.6</v>
      </c>
      <c r="AO35" s="33">
        <f t="shared" si="11"/>
        <v>525.20000000000005</v>
      </c>
      <c r="AP35" s="33">
        <f t="shared" si="12"/>
        <v>141.02800000000002</v>
      </c>
      <c r="AQ35" s="32">
        <f t="shared" si="13"/>
        <v>0</v>
      </c>
      <c r="AV35" s="26"/>
      <c r="AW35" s="26" t="s">
        <v>26</v>
      </c>
      <c r="AX35" s="27"/>
      <c r="AY35" s="27">
        <v>1700</v>
      </c>
      <c r="AZ35" s="27">
        <v>600</v>
      </c>
      <c r="BA35" s="27">
        <v>200</v>
      </c>
      <c r="BB35" s="26"/>
    </row>
    <row r="36" spans="1:54">
      <c r="A36" s="50"/>
      <c r="B36" s="50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2"/>
      <c r="AH36" s="12"/>
      <c r="AL36" s="34"/>
      <c r="AM36" s="33">
        <f t="shared" si="9"/>
        <v>0</v>
      </c>
      <c r="AN36" s="33">
        <f t="shared" si="10"/>
        <v>0</v>
      </c>
      <c r="AO36" s="33">
        <f t="shared" si="11"/>
        <v>0</v>
      </c>
      <c r="AP36" s="33">
        <f t="shared" si="12"/>
        <v>0</v>
      </c>
      <c r="AQ36" s="32">
        <f t="shared" si="13"/>
        <v>0</v>
      </c>
      <c r="AV36" s="29"/>
      <c r="AW36" s="29"/>
      <c r="AX36" s="29"/>
      <c r="AY36" s="29"/>
      <c r="AZ36" s="29"/>
      <c r="BA36" s="28"/>
      <c r="BB36" s="26"/>
    </row>
    <row r="37" spans="1:54" s="1" customFormat="1">
      <c r="A37" s="6"/>
      <c r="B37" s="6"/>
      <c r="D37" s="51" t="s">
        <v>39</v>
      </c>
      <c r="E37" s="51"/>
      <c r="F37" s="51" t="s">
        <v>40</v>
      </c>
      <c r="G37" s="51"/>
      <c r="H37" s="51" t="s">
        <v>41</v>
      </c>
      <c r="I37" s="51"/>
      <c r="J37" s="51" t="s">
        <v>42</v>
      </c>
      <c r="K37" s="51"/>
      <c r="L37" s="51" t="s">
        <v>43</v>
      </c>
      <c r="M37" s="51"/>
      <c r="N37" s="3"/>
      <c r="O37" s="3"/>
      <c r="P37" s="3"/>
      <c r="Q37" s="3"/>
      <c r="R37" s="3"/>
      <c r="S37" s="3"/>
      <c r="V37" s="17"/>
      <c r="W37" s="51" t="s">
        <v>39</v>
      </c>
      <c r="X37" s="51"/>
      <c r="Y37" s="19"/>
      <c r="Z37" s="51" t="s">
        <v>40</v>
      </c>
      <c r="AA37" s="51"/>
      <c r="AB37" s="19"/>
      <c r="AC37" s="51" t="s">
        <v>41</v>
      </c>
      <c r="AD37" s="51"/>
      <c r="AE37" s="19"/>
      <c r="AF37" s="51" t="s">
        <v>42</v>
      </c>
      <c r="AG37" s="51"/>
      <c r="AH37" s="19"/>
      <c r="AI37" s="51" t="s">
        <v>43</v>
      </c>
      <c r="AJ37" s="51"/>
      <c r="AL37" s="34"/>
      <c r="AM37" s="33" t="str">
        <f t="shared" si="9"/>
        <v>20KG</v>
      </c>
      <c r="AN37" s="33" t="str">
        <f t="shared" si="10"/>
        <v>10KG</v>
      </c>
      <c r="AO37" s="33" t="str">
        <f t="shared" si="11"/>
        <v>5KG</v>
      </c>
      <c r="AP37" s="33" t="str">
        <f t="shared" si="12"/>
        <v>2KG</v>
      </c>
      <c r="AQ37" s="32" t="str">
        <f t="shared" si="13"/>
        <v>1KG</v>
      </c>
      <c r="AV37" s="29"/>
      <c r="AW37" s="29"/>
      <c r="AX37" s="28" t="s">
        <v>52</v>
      </c>
      <c r="AY37" s="28" t="s">
        <v>54</v>
      </c>
      <c r="AZ37" s="28" t="s">
        <v>53</v>
      </c>
      <c r="BA37" s="28" t="s">
        <v>55</v>
      </c>
      <c r="BB37" s="28" t="s">
        <v>56</v>
      </c>
    </row>
    <row r="38" spans="1:54">
      <c r="A38" t="s">
        <v>37</v>
      </c>
      <c r="B38" t="s">
        <v>17</v>
      </c>
      <c r="C38">
        <v>7.5</v>
      </c>
      <c r="D38" s="5">
        <v>729</v>
      </c>
      <c r="E38" s="5">
        <f>(D38-D38*5/100)+((D38-D38*5/100)*28/100)-20*C38</f>
        <v>736.46399999999994</v>
      </c>
      <c r="F38" s="5">
        <v>398.5</v>
      </c>
      <c r="G38" s="5">
        <f>(F38-F38*5/100)+((F38-F38*5/100)*28/100)-10*C38</f>
        <v>409.57600000000002</v>
      </c>
      <c r="H38" s="5">
        <v>219.25</v>
      </c>
      <c r="I38" s="5">
        <f>(H38-H38*5/100)+((H38-H38*5/100)*28/100)-5*C38</f>
        <v>229.108</v>
      </c>
      <c r="J38" s="5">
        <v>93.5</v>
      </c>
      <c r="K38" s="5">
        <f>(J38-J38*5/100)+((J38-J38*5/100)*28/100)-2*C38</f>
        <v>98.695999999999998</v>
      </c>
      <c r="L38" s="5">
        <v>51.25</v>
      </c>
      <c r="M38" s="5">
        <f>(L38-L38*5/100)+((L38-L38*5/100)*28/100)-1*C38</f>
        <v>54.82</v>
      </c>
      <c r="V38" t="s">
        <v>142</v>
      </c>
      <c r="W38" s="5">
        <f>E38</f>
        <v>736.46399999999994</v>
      </c>
      <c r="X38" s="5">
        <v>780</v>
      </c>
      <c r="Y38" s="5">
        <f t="shared" ref="Y38:Y40" si="33">X38-W38</f>
        <v>43.536000000000058</v>
      </c>
      <c r="Z38" s="5">
        <f>G38</f>
        <v>409.57600000000002</v>
      </c>
      <c r="AA38" s="5">
        <v>450</v>
      </c>
      <c r="AB38" s="5">
        <f t="shared" ref="AB38:AB40" si="34">AA38-Z38</f>
        <v>40.423999999999978</v>
      </c>
      <c r="AC38" s="5">
        <f>I38</f>
        <v>229.108</v>
      </c>
      <c r="AD38" s="5">
        <v>260</v>
      </c>
      <c r="AE38" s="5">
        <f t="shared" ref="AE38:AE40" si="35">AD38-AC38</f>
        <v>30.891999999999996</v>
      </c>
      <c r="AF38" s="5">
        <f>K38</f>
        <v>98.695999999999998</v>
      </c>
      <c r="AG38" s="5">
        <v>120</v>
      </c>
      <c r="AH38" s="5">
        <f t="shared" ref="AH38:AH40" si="36">AG38-AF38</f>
        <v>21.304000000000002</v>
      </c>
      <c r="AI38" s="5">
        <f>M38</f>
        <v>54.82</v>
      </c>
      <c r="AJ38">
        <v>70</v>
      </c>
      <c r="AK38" s="5">
        <f t="shared" ref="AK38" si="37">AJ38-AI38</f>
        <v>15.18</v>
      </c>
      <c r="AL38" s="32" t="s">
        <v>142</v>
      </c>
      <c r="AM38" s="33">
        <f t="shared" si="9"/>
        <v>736.46399999999994</v>
      </c>
      <c r="AN38" s="33">
        <f t="shared" si="10"/>
        <v>409.57600000000002</v>
      </c>
      <c r="AO38" s="33">
        <f t="shared" si="11"/>
        <v>229.108</v>
      </c>
      <c r="AP38" s="33">
        <f t="shared" si="12"/>
        <v>98.695999999999998</v>
      </c>
      <c r="AQ38" s="32">
        <f t="shared" si="13"/>
        <v>54.82</v>
      </c>
      <c r="AR38" s="5"/>
      <c r="AS38" s="5"/>
      <c r="AT38" s="5"/>
      <c r="AU38" s="5"/>
      <c r="AV38" s="26" t="s">
        <v>37</v>
      </c>
      <c r="AW38" s="26" t="s">
        <v>17</v>
      </c>
      <c r="AX38" s="27">
        <v>780</v>
      </c>
      <c r="AY38" s="27">
        <v>450</v>
      </c>
      <c r="AZ38" s="27">
        <v>260</v>
      </c>
      <c r="BA38" s="27">
        <v>120</v>
      </c>
      <c r="BB38" s="26">
        <v>70</v>
      </c>
    </row>
    <row r="39" spans="1:54">
      <c r="B39" t="s">
        <v>38</v>
      </c>
      <c r="C39">
        <f t="shared" ref="C39:C40" si="38">C38</f>
        <v>7.5</v>
      </c>
      <c r="D39" s="5">
        <v>752</v>
      </c>
      <c r="E39" s="5">
        <f>(D39-D39*5/100)+((D39-D39*5/100)*28/100)-20*C39</f>
        <v>764.43200000000002</v>
      </c>
      <c r="F39" s="5">
        <v>405.5</v>
      </c>
      <c r="G39" s="5">
        <f>(F39-F39*5/100)+((F39-F39*5/100)*28/100)-10*C39</f>
        <v>418.08800000000002</v>
      </c>
      <c r="H39" s="5">
        <v>228.25</v>
      </c>
      <c r="I39" s="5">
        <f>(H39-H39*5/100)+((H39-H39*5/100)*28/100)-5*C39</f>
        <v>240.05200000000002</v>
      </c>
      <c r="J39" s="5">
        <v>96.5</v>
      </c>
      <c r="K39" s="5">
        <f>(J39-J39*5/100)+((J39-J39*5/100)*28/100)-2*C39</f>
        <v>102.34399999999999</v>
      </c>
      <c r="V39" t="s">
        <v>143</v>
      </c>
      <c r="W39" s="5">
        <f t="shared" ref="W39:W40" si="39">E39</f>
        <v>764.43200000000002</v>
      </c>
      <c r="X39" s="5">
        <v>820</v>
      </c>
      <c r="Y39" s="5">
        <f t="shared" si="33"/>
        <v>55.567999999999984</v>
      </c>
      <c r="Z39" s="5">
        <f t="shared" ref="Z39:Z40" si="40">G39</f>
        <v>418.08800000000002</v>
      </c>
      <c r="AA39" s="5">
        <v>460</v>
      </c>
      <c r="AB39" s="5">
        <f t="shared" si="34"/>
        <v>41.911999999999978</v>
      </c>
      <c r="AC39" s="5">
        <f t="shared" ref="AC39:AC40" si="41">I39</f>
        <v>240.05200000000002</v>
      </c>
      <c r="AD39" s="5">
        <v>270</v>
      </c>
      <c r="AE39" s="5">
        <f t="shared" si="35"/>
        <v>29.947999999999979</v>
      </c>
      <c r="AF39" s="5">
        <f t="shared" ref="AF39:AF40" si="42">K39</f>
        <v>102.34399999999999</v>
      </c>
      <c r="AG39" s="5">
        <v>120</v>
      </c>
      <c r="AH39" s="5">
        <f t="shared" si="36"/>
        <v>17.656000000000006</v>
      </c>
      <c r="AI39" s="5"/>
      <c r="AK39" s="5"/>
      <c r="AL39" s="32" t="s">
        <v>143</v>
      </c>
      <c r="AM39" s="33">
        <f t="shared" si="9"/>
        <v>764.43200000000002</v>
      </c>
      <c r="AN39" s="33">
        <f t="shared" si="10"/>
        <v>418.08800000000002</v>
      </c>
      <c r="AO39" s="33">
        <f t="shared" si="11"/>
        <v>240.05200000000002</v>
      </c>
      <c r="AP39" s="33">
        <f t="shared" si="12"/>
        <v>102.34399999999999</v>
      </c>
      <c r="AQ39" s="32">
        <f t="shared" si="13"/>
        <v>0</v>
      </c>
      <c r="AR39" s="5"/>
      <c r="AS39" s="5"/>
      <c r="AT39" s="5"/>
      <c r="AU39" s="5"/>
      <c r="AV39" s="26"/>
      <c r="AW39" s="26" t="s">
        <v>38</v>
      </c>
      <c r="AX39" s="27">
        <v>820</v>
      </c>
      <c r="AY39" s="27">
        <v>460</v>
      </c>
      <c r="AZ39" s="27">
        <v>270</v>
      </c>
      <c r="BA39" s="27">
        <v>120</v>
      </c>
      <c r="BB39" s="26"/>
    </row>
    <row r="40" spans="1:54">
      <c r="B40" t="s">
        <v>26</v>
      </c>
      <c r="C40">
        <f t="shared" si="38"/>
        <v>7.5</v>
      </c>
      <c r="D40" s="5">
        <v>750</v>
      </c>
      <c r="E40" s="5">
        <f>(D40-D40*5/100)+((D40-D40*5/100)*28/100)-20*C40</f>
        <v>762</v>
      </c>
      <c r="F40" s="5">
        <v>402.5</v>
      </c>
      <c r="G40" s="5">
        <f>(F40-F40*5/100)+((F40-F40*5/100)*28/100)-10*C40</f>
        <v>414.44</v>
      </c>
      <c r="H40" s="5">
        <v>220.25</v>
      </c>
      <c r="I40" s="5">
        <f>(H40-H40*5/100)+((H40-H40*5/100)*28/100)-5*C40</f>
        <v>230.32400000000001</v>
      </c>
      <c r="J40" s="5">
        <v>92.5</v>
      </c>
      <c r="K40" s="5">
        <f>(J40-J40*5/100)+((J40-J40*5/100)*28/100)-2*C40</f>
        <v>97.48</v>
      </c>
      <c r="V40" t="s">
        <v>144</v>
      </c>
      <c r="W40" s="5">
        <f t="shared" si="39"/>
        <v>762</v>
      </c>
      <c r="X40" s="5">
        <v>820</v>
      </c>
      <c r="Y40" s="5">
        <f t="shared" si="33"/>
        <v>58</v>
      </c>
      <c r="Z40" s="5">
        <f t="shared" si="40"/>
        <v>414.44</v>
      </c>
      <c r="AA40" s="5">
        <v>460</v>
      </c>
      <c r="AB40" s="5">
        <f t="shared" si="34"/>
        <v>45.56</v>
      </c>
      <c r="AC40" s="5">
        <f t="shared" si="41"/>
        <v>230.32400000000001</v>
      </c>
      <c r="AD40" s="5">
        <v>260</v>
      </c>
      <c r="AE40" s="5">
        <f t="shared" si="35"/>
        <v>29.675999999999988</v>
      </c>
      <c r="AF40" s="5">
        <f t="shared" si="42"/>
        <v>97.48</v>
      </c>
      <c r="AG40" s="5">
        <v>120</v>
      </c>
      <c r="AH40" s="5">
        <f t="shared" si="36"/>
        <v>22.519999999999996</v>
      </c>
      <c r="AI40" s="5"/>
      <c r="AK40" s="5"/>
      <c r="AL40" s="32" t="s">
        <v>144</v>
      </c>
      <c r="AM40" s="33">
        <f t="shared" si="9"/>
        <v>762</v>
      </c>
      <c r="AN40" s="33">
        <f t="shared" si="10"/>
        <v>414.44</v>
      </c>
      <c r="AO40" s="33">
        <f t="shared" si="11"/>
        <v>230.32400000000001</v>
      </c>
      <c r="AP40" s="33">
        <f t="shared" si="12"/>
        <v>97.48</v>
      </c>
      <c r="AQ40" s="32">
        <f t="shared" si="13"/>
        <v>0</v>
      </c>
      <c r="AR40" s="5"/>
      <c r="AS40" s="5"/>
      <c r="AT40" s="5"/>
      <c r="AU40" s="5"/>
      <c r="AV40" s="26"/>
      <c r="AW40" s="26" t="s">
        <v>26</v>
      </c>
      <c r="AX40" s="27">
        <v>820</v>
      </c>
      <c r="AY40" s="27">
        <v>460</v>
      </c>
      <c r="AZ40" s="27">
        <v>260</v>
      </c>
      <c r="BA40" s="27">
        <v>120</v>
      </c>
      <c r="BB40" s="26"/>
    </row>
    <row r="41" spans="1:54">
      <c r="V41" s="22"/>
      <c r="W41" s="50"/>
      <c r="X41" s="50"/>
      <c r="Y41" s="17"/>
      <c r="Z41" s="50"/>
      <c r="AA41" s="50"/>
      <c r="AB41" s="17"/>
      <c r="AC41" s="50"/>
      <c r="AD41" s="50"/>
      <c r="AE41" s="17"/>
      <c r="AF41" s="50"/>
      <c r="AG41" s="50"/>
      <c r="AH41" s="17"/>
      <c r="AI41" s="50"/>
      <c r="AJ41" s="50"/>
      <c r="AL41" s="35"/>
      <c r="AM41" s="33">
        <f t="shared" si="9"/>
        <v>0</v>
      </c>
      <c r="AN41" s="33">
        <f t="shared" si="10"/>
        <v>0</v>
      </c>
      <c r="AO41" s="33">
        <f t="shared" si="11"/>
        <v>0</v>
      </c>
      <c r="AP41" s="33">
        <f t="shared" si="12"/>
        <v>0</v>
      </c>
      <c r="AQ41" s="32">
        <f t="shared" si="13"/>
        <v>0</v>
      </c>
      <c r="AV41" s="55"/>
      <c r="AW41" s="55"/>
      <c r="AX41" s="29"/>
      <c r="AY41" s="29"/>
      <c r="AZ41" s="29"/>
      <c r="BA41" s="29"/>
      <c r="BB41" s="29"/>
    </row>
    <row r="42" spans="1:54">
      <c r="A42" s="1"/>
      <c r="B42" s="1" t="s">
        <v>5</v>
      </c>
      <c r="V42" s="1" t="s">
        <v>5</v>
      </c>
      <c r="W42" s="52" t="s">
        <v>15</v>
      </c>
      <c r="X42" s="52"/>
      <c r="Y42" s="18"/>
      <c r="Z42" s="52" t="s">
        <v>14</v>
      </c>
      <c r="AA42" s="52"/>
      <c r="AB42" s="18"/>
      <c r="AC42" s="52" t="s">
        <v>13</v>
      </c>
      <c r="AD42" s="52"/>
      <c r="AE42" s="18"/>
      <c r="AF42" s="52" t="s">
        <v>12</v>
      </c>
      <c r="AG42" s="52"/>
      <c r="AH42" s="18"/>
      <c r="AL42" s="31" t="s">
        <v>5</v>
      </c>
      <c r="AM42" s="33" t="str">
        <f t="shared" si="9"/>
        <v>20LT</v>
      </c>
      <c r="AN42" s="33" t="str">
        <f t="shared" si="10"/>
        <v>10LT</v>
      </c>
      <c r="AO42" s="33" t="str">
        <f t="shared" si="11"/>
        <v>4LT</v>
      </c>
      <c r="AP42" s="33" t="str">
        <f t="shared" si="12"/>
        <v>1LT</v>
      </c>
      <c r="AQ42" s="32">
        <f t="shared" si="13"/>
        <v>0</v>
      </c>
      <c r="AV42" s="23" t="s">
        <v>5</v>
      </c>
      <c r="AW42" s="26"/>
      <c r="AX42" s="24"/>
      <c r="AY42" s="24"/>
      <c r="AZ42" s="24"/>
      <c r="BA42" s="24"/>
      <c r="BB42" s="26"/>
    </row>
    <row r="43" spans="1:54" s="1" customFormat="1">
      <c r="A43" s="50"/>
      <c r="B43" s="50"/>
      <c r="C43"/>
      <c r="D43" s="51" t="s">
        <v>15</v>
      </c>
      <c r="E43" s="51"/>
      <c r="F43" s="51" t="s">
        <v>36</v>
      </c>
      <c r="G43" s="51"/>
      <c r="H43" s="51" t="s">
        <v>14</v>
      </c>
      <c r="I43" s="51"/>
      <c r="J43" s="51" t="s">
        <v>28</v>
      </c>
      <c r="K43" s="51"/>
      <c r="L43" s="51" t="s">
        <v>13</v>
      </c>
      <c r="M43" s="51"/>
      <c r="N43" s="51" t="s">
        <v>29</v>
      </c>
      <c r="O43" s="51"/>
      <c r="P43" s="51" t="s">
        <v>12</v>
      </c>
      <c r="Q43" s="51"/>
      <c r="R43" s="51" t="s">
        <v>30</v>
      </c>
      <c r="S43" s="51"/>
      <c r="V43" s="22"/>
      <c r="W43" s="1" t="s">
        <v>32</v>
      </c>
      <c r="X43" s="1" t="s">
        <v>51</v>
      </c>
      <c r="Z43" s="1" t="s">
        <v>32</v>
      </c>
      <c r="AA43" s="1" t="s">
        <v>51</v>
      </c>
      <c r="AC43" s="1" t="s">
        <v>32</v>
      </c>
      <c r="AD43" s="1" t="s">
        <v>51</v>
      </c>
      <c r="AF43" s="1" t="s">
        <v>32</v>
      </c>
      <c r="AG43" s="3" t="s">
        <v>51</v>
      </c>
      <c r="AH43" s="3"/>
      <c r="AL43" s="35"/>
      <c r="AM43" s="33" t="str">
        <f t="shared" si="9"/>
        <v>PURC</v>
      </c>
      <c r="AN43" s="33" t="str">
        <f t="shared" si="10"/>
        <v>PURC</v>
      </c>
      <c r="AO43" s="33" t="str">
        <f t="shared" si="11"/>
        <v>PURC</v>
      </c>
      <c r="AP43" s="33" t="str">
        <f t="shared" si="12"/>
        <v>PURC</v>
      </c>
      <c r="AQ43" s="32">
        <f t="shared" si="13"/>
        <v>0</v>
      </c>
      <c r="AV43" s="55"/>
      <c r="AW43" s="55"/>
      <c r="AX43" s="23" t="s">
        <v>57</v>
      </c>
      <c r="AY43" s="23" t="s">
        <v>58</v>
      </c>
      <c r="AZ43" s="23" t="s">
        <v>59</v>
      </c>
      <c r="BA43" s="25" t="s">
        <v>60</v>
      </c>
      <c r="BB43" s="23"/>
    </row>
    <row r="44" spans="1:54">
      <c r="A44" t="s">
        <v>7</v>
      </c>
      <c r="B44" t="s">
        <v>17</v>
      </c>
      <c r="C44">
        <v>30</v>
      </c>
      <c r="D44" s="5">
        <v>3750</v>
      </c>
      <c r="E44" s="5">
        <f>(D44-D44*5/100)+((D44-D44*5/100)*28/100)-20*C44</f>
        <v>3960</v>
      </c>
      <c r="H44" s="5">
        <v>1967</v>
      </c>
      <c r="I44" s="5">
        <f>(H44-H44*5/100)+((H44-H44*5/100)*28/100)-10*C44</f>
        <v>2091.8720000000003</v>
      </c>
      <c r="L44" s="5">
        <v>826</v>
      </c>
      <c r="M44" s="5">
        <f>(L44-L44*5/100)+((L44-L44*5/100)*28/100)-4*C44</f>
        <v>884.41600000000005</v>
      </c>
      <c r="P44" s="5">
        <v>216</v>
      </c>
      <c r="Q44" s="5">
        <f>(P44-P44*5/100)+((P44-P44*5/100)*28/100)-1*C44</f>
        <v>232.65600000000001</v>
      </c>
      <c r="V44" t="s">
        <v>145</v>
      </c>
      <c r="W44" s="5">
        <f t="shared" ref="W44:W73" si="43">E44+G44</f>
        <v>3960</v>
      </c>
      <c r="X44" s="5">
        <v>4150</v>
      </c>
      <c r="Y44" s="5">
        <f t="shared" ref="Y44:Y53" si="44">X44-W44</f>
        <v>190</v>
      </c>
      <c r="Z44" s="5">
        <f t="shared" ref="Z44:Z73" si="45">I44+K44</f>
        <v>2091.8720000000003</v>
      </c>
      <c r="AA44" s="5">
        <v>2300</v>
      </c>
      <c r="AB44" s="5">
        <f t="shared" ref="AB44:AB53" si="46">AA44-Z44</f>
        <v>208.1279999999997</v>
      </c>
      <c r="AC44" s="5">
        <f t="shared" ref="AC44:AC73" si="47">M44+O44</f>
        <v>884.41600000000005</v>
      </c>
      <c r="AD44" s="5">
        <v>970</v>
      </c>
      <c r="AE44" s="5">
        <f t="shared" ref="AE44:AE53" si="48">AD44-AC44</f>
        <v>85.583999999999946</v>
      </c>
      <c r="AF44" s="5">
        <f t="shared" ref="AF44:AF73" si="49">Q44+S44</f>
        <v>232.65600000000001</v>
      </c>
      <c r="AG44" s="5">
        <v>260</v>
      </c>
      <c r="AH44" s="5">
        <f t="shared" ref="AH44:AH53" si="50">AG44-AF44</f>
        <v>27.343999999999994</v>
      </c>
      <c r="AL44" s="32" t="s">
        <v>145</v>
      </c>
      <c r="AM44" s="33">
        <f t="shared" si="9"/>
        <v>3960</v>
      </c>
      <c r="AN44" s="33">
        <f t="shared" si="10"/>
        <v>2091.8720000000003</v>
      </c>
      <c r="AO44" s="33">
        <f t="shared" si="11"/>
        <v>884.41600000000005</v>
      </c>
      <c r="AP44" s="33">
        <f t="shared" si="12"/>
        <v>232.65600000000001</v>
      </c>
      <c r="AQ44" s="32">
        <f t="shared" si="13"/>
        <v>0</v>
      </c>
      <c r="AV44" s="26" t="s">
        <v>7</v>
      </c>
      <c r="AW44" s="26" t="s">
        <v>17</v>
      </c>
      <c r="AX44" s="27">
        <v>4150</v>
      </c>
      <c r="AY44" s="27">
        <v>2300</v>
      </c>
      <c r="AZ44" s="27">
        <v>970</v>
      </c>
      <c r="BA44" s="27">
        <v>260</v>
      </c>
      <c r="BB44" s="26"/>
    </row>
    <row r="45" spans="1:54">
      <c r="B45" t="s">
        <v>19</v>
      </c>
      <c r="C45">
        <f t="shared" ref="C45:C53" si="51">C44</f>
        <v>30</v>
      </c>
      <c r="D45" s="5">
        <v>3750</v>
      </c>
      <c r="E45" s="5">
        <f>(D45-D45*5/100)+((D45-D45*5/100)*28/100)-20*C45</f>
        <v>3960</v>
      </c>
      <c r="H45" s="5">
        <v>1967</v>
      </c>
      <c r="I45" s="5">
        <f>(H45-H45*5/100)+((H45-H45*5/100)*28/100)-10*C45</f>
        <v>2091.8720000000003</v>
      </c>
      <c r="L45" s="5">
        <v>826</v>
      </c>
      <c r="M45" s="5">
        <f>(L45-L45*5/100)+((L45-L45*5/100)*28/100)-4*C45</f>
        <v>884.41600000000005</v>
      </c>
      <c r="P45" s="5">
        <v>216</v>
      </c>
      <c r="Q45" s="5">
        <f>(P45-P45*5/100)+((P45-P45*5/100)*28/100)-1*C45</f>
        <v>232.65600000000001</v>
      </c>
      <c r="V45" t="s">
        <v>146</v>
      </c>
      <c r="W45" s="5">
        <f t="shared" si="43"/>
        <v>3960</v>
      </c>
      <c r="X45" s="5">
        <v>4150</v>
      </c>
      <c r="Y45" s="5">
        <f t="shared" si="44"/>
        <v>190</v>
      </c>
      <c r="Z45" s="5">
        <f t="shared" si="45"/>
        <v>2091.8720000000003</v>
      </c>
      <c r="AA45" s="5">
        <v>2300</v>
      </c>
      <c r="AB45" s="5">
        <f t="shared" si="46"/>
        <v>208.1279999999997</v>
      </c>
      <c r="AC45" s="5">
        <f t="shared" si="47"/>
        <v>884.41600000000005</v>
      </c>
      <c r="AD45" s="5">
        <v>970</v>
      </c>
      <c r="AE45" s="5">
        <f t="shared" si="48"/>
        <v>85.583999999999946</v>
      </c>
      <c r="AF45" s="5">
        <f t="shared" si="49"/>
        <v>232.65600000000001</v>
      </c>
      <c r="AG45" s="5">
        <v>260</v>
      </c>
      <c r="AH45" s="5">
        <f t="shared" si="50"/>
        <v>27.343999999999994</v>
      </c>
      <c r="AL45" s="32" t="s">
        <v>146</v>
      </c>
      <c r="AM45" s="33">
        <f t="shared" si="9"/>
        <v>3960</v>
      </c>
      <c r="AN45" s="33">
        <f t="shared" si="10"/>
        <v>2091.8720000000003</v>
      </c>
      <c r="AO45" s="33">
        <f t="shared" si="11"/>
        <v>884.41600000000005</v>
      </c>
      <c r="AP45" s="33">
        <f t="shared" si="12"/>
        <v>232.65600000000001</v>
      </c>
      <c r="AQ45" s="32">
        <f t="shared" si="13"/>
        <v>0</v>
      </c>
      <c r="AV45" s="26"/>
      <c r="AW45" s="26" t="s">
        <v>19</v>
      </c>
      <c r="AX45" s="27">
        <v>4150</v>
      </c>
      <c r="AY45" s="27">
        <v>2300</v>
      </c>
      <c r="AZ45" s="27">
        <v>970</v>
      </c>
      <c r="BA45" s="27">
        <v>260</v>
      </c>
      <c r="BB45" s="26"/>
    </row>
    <row r="46" spans="1:54">
      <c r="B46" t="s">
        <v>18</v>
      </c>
      <c r="C46">
        <f t="shared" si="51"/>
        <v>30</v>
      </c>
      <c r="D46" s="5">
        <v>3672</v>
      </c>
      <c r="E46" s="5">
        <f>(D46-D46*5/100)+((D46-D46*5/100)*28/100)-20*C46</f>
        <v>3865.152</v>
      </c>
      <c r="J46" s="5">
        <v>1938</v>
      </c>
      <c r="K46" s="5">
        <f t="shared" ref="K46:K53" si="52">(J46-J46*5/100)+((J46-J46*5/100)*28/100)-9*C46</f>
        <v>2086.6079999999997</v>
      </c>
      <c r="N46" s="5">
        <v>819</v>
      </c>
      <c r="O46" s="5">
        <f t="shared" ref="O46:O53" si="53">(N46-N46*5/100)+((N46-N46*5/100)*28/100)-3.6*C46</f>
        <v>887.904</v>
      </c>
      <c r="R46" s="5">
        <v>215</v>
      </c>
      <c r="S46" s="5">
        <f t="shared" ref="S46:S53" si="54">(R46-R46*5/100)+((R46-R46*5/100)*28/100)-0.9*C46</f>
        <v>234.44</v>
      </c>
      <c r="V46" t="s">
        <v>147</v>
      </c>
      <c r="W46" s="5">
        <f t="shared" si="43"/>
        <v>3865.152</v>
      </c>
      <c r="X46" s="5">
        <v>4050</v>
      </c>
      <c r="Y46" s="5">
        <f t="shared" si="44"/>
        <v>184.84799999999996</v>
      </c>
      <c r="Z46" s="5">
        <f t="shared" si="45"/>
        <v>2086.6079999999997</v>
      </c>
      <c r="AA46" s="5">
        <v>2300</v>
      </c>
      <c r="AB46" s="5">
        <f t="shared" si="46"/>
        <v>213.39200000000028</v>
      </c>
      <c r="AC46" s="5">
        <f t="shared" si="47"/>
        <v>887.904</v>
      </c>
      <c r="AD46" s="5">
        <v>970</v>
      </c>
      <c r="AE46" s="5">
        <f t="shared" si="48"/>
        <v>82.096000000000004</v>
      </c>
      <c r="AF46" s="5">
        <f t="shared" si="49"/>
        <v>234.44</v>
      </c>
      <c r="AG46" s="5">
        <v>260</v>
      </c>
      <c r="AH46" s="5">
        <f t="shared" si="50"/>
        <v>25.560000000000002</v>
      </c>
      <c r="AL46" s="32" t="s">
        <v>147</v>
      </c>
      <c r="AM46" s="33">
        <f t="shared" si="9"/>
        <v>3865.152</v>
      </c>
      <c r="AN46" s="33">
        <f t="shared" si="10"/>
        <v>2086.6079999999997</v>
      </c>
      <c r="AO46" s="33">
        <f t="shared" si="11"/>
        <v>887.904</v>
      </c>
      <c r="AP46" s="33">
        <f t="shared" si="12"/>
        <v>234.44</v>
      </c>
      <c r="AQ46" s="32">
        <f t="shared" si="13"/>
        <v>0</v>
      </c>
      <c r="AV46" s="26"/>
      <c r="AW46" s="26" t="s">
        <v>18</v>
      </c>
      <c r="AX46" s="27">
        <v>4050</v>
      </c>
      <c r="AY46" s="27">
        <v>2300</v>
      </c>
      <c r="AZ46" s="27">
        <v>970</v>
      </c>
      <c r="BA46" s="27">
        <v>260</v>
      </c>
      <c r="BB46" s="26"/>
    </row>
    <row r="47" spans="1:54">
      <c r="B47" t="s">
        <v>34</v>
      </c>
      <c r="C47">
        <f t="shared" si="51"/>
        <v>30</v>
      </c>
      <c r="F47" s="5">
        <v>3237</v>
      </c>
      <c r="G47" s="5">
        <f>(F47-F47*5/100)+((F47-F47*5/100)*28/100)-18*C47</f>
        <v>3396.192</v>
      </c>
      <c r="J47" s="5">
        <v>1689</v>
      </c>
      <c r="K47" s="5">
        <f t="shared" si="52"/>
        <v>1783.8240000000001</v>
      </c>
      <c r="N47" s="5">
        <v>703</v>
      </c>
      <c r="O47" s="5">
        <f t="shared" si="53"/>
        <v>746.84799999999996</v>
      </c>
      <c r="R47" s="5">
        <v>184</v>
      </c>
      <c r="S47" s="5">
        <f t="shared" si="54"/>
        <v>196.74400000000003</v>
      </c>
      <c r="V47" t="s">
        <v>148</v>
      </c>
      <c r="W47" s="5">
        <f t="shared" si="43"/>
        <v>3396.192</v>
      </c>
      <c r="X47" s="5">
        <v>3550</v>
      </c>
      <c r="Y47" s="5">
        <f t="shared" si="44"/>
        <v>153.80799999999999</v>
      </c>
      <c r="Z47" s="5">
        <f t="shared" si="45"/>
        <v>1783.8240000000001</v>
      </c>
      <c r="AA47" s="5">
        <v>2000</v>
      </c>
      <c r="AB47" s="5">
        <f t="shared" si="46"/>
        <v>216.17599999999993</v>
      </c>
      <c r="AC47" s="5">
        <f t="shared" si="47"/>
        <v>746.84799999999996</v>
      </c>
      <c r="AD47" s="5">
        <v>830</v>
      </c>
      <c r="AE47" s="5">
        <f t="shared" si="48"/>
        <v>83.152000000000044</v>
      </c>
      <c r="AF47" s="5">
        <f t="shared" si="49"/>
        <v>196.74400000000003</v>
      </c>
      <c r="AG47" s="5">
        <v>260</v>
      </c>
      <c r="AH47" s="5">
        <f t="shared" si="50"/>
        <v>63.255999999999972</v>
      </c>
      <c r="AL47" s="32" t="s">
        <v>148</v>
      </c>
      <c r="AM47" s="33">
        <f t="shared" si="9"/>
        <v>3396.192</v>
      </c>
      <c r="AN47" s="33">
        <f t="shared" si="10"/>
        <v>1783.8240000000001</v>
      </c>
      <c r="AO47" s="33">
        <f t="shared" si="11"/>
        <v>746.84799999999996</v>
      </c>
      <c r="AP47" s="33">
        <f t="shared" si="12"/>
        <v>196.74400000000003</v>
      </c>
      <c r="AQ47" s="32">
        <f t="shared" si="13"/>
        <v>0</v>
      </c>
      <c r="AV47" s="26"/>
      <c r="AW47" s="26" t="s">
        <v>34</v>
      </c>
      <c r="AX47" s="27">
        <v>3550</v>
      </c>
      <c r="AY47" s="27">
        <v>2000</v>
      </c>
      <c r="AZ47" s="27">
        <v>830</v>
      </c>
      <c r="BA47" s="27">
        <v>260</v>
      </c>
      <c r="BB47" s="26"/>
    </row>
    <row r="48" spans="1:54">
      <c r="B48" t="s">
        <v>25</v>
      </c>
      <c r="C48">
        <f t="shared" si="51"/>
        <v>30</v>
      </c>
      <c r="F48" s="5">
        <v>3267</v>
      </c>
      <c r="G48" s="5">
        <f>(F48-F48*5/100)+((F48-F48*5/100)*28/100)-18*C48</f>
        <v>3432.672</v>
      </c>
      <c r="J48" s="5">
        <v>1719</v>
      </c>
      <c r="K48" s="5">
        <f t="shared" si="52"/>
        <v>1820.3040000000001</v>
      </c>
      <c r="N48" s="5">
        <v>732</v>
      </c>
      <c r="O48" s="5">
        <f t="shared" si="53"/>
        <v>782.11199999999997</v>
      </c>
      <c r="R48" s="5">
        <v>192</v>
      </c>
      <c r="S48" s="5">
        <f t="shared" si="54"/>
        <v>206.47200000000001</v>
      </c>
      <c r="V48" t="s">
        <v>149</v>
      </c>
      <c r="W48" s="5">
        <f t="shared" si="43"/>
        <v>3432.672</v>
      </c>
      <c r="X48" s="5">
        <v>3550</v>
      </c>
      <c r="Y48" s="5">
        <f t="shared" si="44"/>
        <v>117.32799999999997</v>
      </c>
      <c r="Z48" s="5">
        <f t="shared" si="45"/>
        <v>1820.3040000000001</v>
      </c>
      <c r="AA48" s="5">
        <v>2100</v>
      </c>
      <c r="AB48" s="5">
        <f t="shared" si="46"/>
        <v>279.69599999999991</v>
      </c>
      <c r="AC48" s="5">
        <f t="shared" si="47"/>
        <v>782.11199999999997</v>
      </c>
      <c r="AD48" s="5">
        <v>870</v>
      </c>
      <c r="AE48" s="5">
        <f t="shared" si="48"/>
        <v>87.888000000000034</v>
      </c>
      <c r="AF48" s="5">
        <f t="shared" si="49"/>
        <v>206.47200000000001</v>
      </c>
      <c r="AG48" s="5">
        <v>260</v>
      </c>
      <c r="AH48" s="5">
        <f t="shared" si="50"/>
        <v>53.527999999999992</v>
      </c>
      <c r="AL48" s="32" t="s">
        <v>149</v>
      </c>
      <c r="AM48" s="33">
        <f t="shared" si="9"/>
        <v>3432.672</v>
      </c>
      <c r="AN48" s="33">
        <f t="shared" si="10"/>
        <v>1820.3040000000001</v>
      </c>
      <c r="AO48" s="33">
        <f t="shared" si="11"/>
        <v>782.11199999999997</v>
      </c>
      <c r="AP48" s="33">
        <f t="shared" si="12"/>
        <v>206.47200000000001</v>
      </c>
      <c r="AQ48" s="32">
        <f t="shared" si="13"/>
        <v>0</v>
      </c>
      <c r="AV48" s="26"/>
      <c r="AW48" s="26" t="s">
        <v>25</v>
      </c>
      <c r="AX48" s="27">
        <v>3550</v>
      </c>
      <c r="AY48" s="27">
        <v>2100</v>
      </c>
      <c r="AZ48" s="27">
        <v>870</v>
      </c>
      <c r="BA48" s="27">
        <v>260</v>
      </c>
      <c r="BB48" s="26"/>
    </row>
    <row r="49" spans="1:54">
      <c r="B49" t="s">
        <v>33</v>
      </c>
      <c r="C49">
        <f t="shared" si="51"/>
        <v>30</v>
      </c>
      <c r="F49" s="5">
        <v>3237</v>
      </c>
      <c r="G49" s="5">
        <f>(F49-F49*5/100)+((F49-F49*5/100)*28/100)-18*C49</f>
        <v>3396.192</v>
      </c>
      <c r="J49" s="5">
        <v>1689</v>
      </c>
      <c r="K49" s="5">
        <f t="shared" si="52"/>
        <v>1783.8240000000001</v>
      </c>
      <c r="N49" s="5">
        <v>703</v>
      </c>
      <c r="O49" s="5">
        <f t="shared" si="53"/>
        <v>746.84799999999996</v>
      </c>
      <c r="R49" s="5">
        <v>184</v>
      </c>
      <c r="S49" s="5">
        <f t="shared" si="54"/>
        <v>196.74400000000003</v>
      </c>
      <c r="V49" t="s">
        <v>150</v>
      </c>
      <c r="W49" s="5">
        <f t="shared" si="43"/>
        <v>3396.192</v>
      </c>
      <c r="X49" s="5">
        <v>3550</v>
      </c>
      <c r="Y49" s="5">
        <f t="shared" si="44"/>
        <v>153.80799999999999</v>
      </c>
      <c r="Z49" s="5">
        <f t="shared" si="45"/>
        <v>1783.8240000000001</v>
      </c>
      <c r="AA49" s="5">
        <v>2000</v>
      </c>
      <c r="AB49" s="5">
        <f t="shared" si="46"/>
        <v>216.17599999999993</v>
      </c>
      <c r="AC49" s="5">
        <f t="shared" si="47"/>
        <v>746.84799999999996</v>
      </c>
      <c r="AD49" s="5">
        <v>830</v>
      </c>
      <c r="AE49" s="5">
        <f t="shared" si="48"/>
        <v>83.152000000000044</v>
      </c>
      <c r="AF49" s="5">
        <f t="shared" si="49"/>
        <v>196.74400000000003</v>
      </c>
      <c r="AG49" s="5">
        <v>260</v>
      </c>
      <c r="AH49" s="5">
        <f t="shared" si="50"/>
        <v>63.255999999999972</v>
      </c>
      <c r="AL49" s="32" t="s">
        <v>150</v>
      </c>
      <c r="AM49" s="33">
        <f t="shared" si="9"/>
        <v>3396.192</v>
      </c>
      <c r="AN49" s="33">
        <f t="shared" si="10"/>
        <v>1783.8240000000001</v>
      </c>
      <c r="AO49" s="33">
        <f t="shared" si="11"/>
        <v>746.84799999999996</v>
      </c>
      <c r="AP49" s="33">
        <f t="shared" si="12"/>
        <v>196.74400000000003</v>
      </c>
      <c r="AQ49" s="32">
        <f t="shared" si="13"/>
        <v>0</v>
      </c>
      <c r="AV49" s="26"/>
      <c r="AW49" s="26" t="s">
        <v>33</v>
      </c>
      <c r="AX49" s="27">
        <v>3550</v>
      </c>
      <c r="AY49" s="27">
        <v>2000</v>
      </c>
      <c r="AZ49" s="27">
        <v>830</v>
      </c>
      <c r="BA49" s="27">
        <v>260</v>
      </c>
      <c r="BB49" s="26"/>
    </row>
    <row r="50" spans="1:54">
      <c r="B50" t="s">
        <v>26</v>
      </c>
      <c r="C50">
        <f t="shared" si="51"/>
        <v>30</v>
      </c>
      <c r="F50" s="5">
        <v>3874</v>
      </c>
      <c r="G50" s="5">
        <f>(F50-F50*5/100)+((F50-F50*5/100)*28/100)-18*C50</f>
        <v>4170.7840000000006</v>
      </c>
      <c r="J50" s="5">
        <v>1995</v>
      </c>
      <c r="K50" s="5">
        <f t="shared" si="52"/>
        <v>2155.92</v>
      </c>
      <c r="N50" s="5">
        <v>830</v>
      </c>
      <c r="O50" s="5">
        <f t="shared" si="53"/>
        <v>901.28</v>
      </c>
      <c r="R50" s="5">
        <v>216</v>
      </c>
      <c r="S50" s="5">
        <f t="shared" si="54"/>
        <v>235.65600000000001</v>
      </c>
      <c r="V50" t="s">
        <v>151</v>
      </c>
      <c r="W50" s="5">
        <f t="shared" si="43"/>
        <v>4170.7840000000006</v>
      </c>
      <c r="X50" s="5">
        <v>4400</v>
      </c>
      <c r="Y50" s="5">
        <f t="shared" si="44"/>
        <v>229.21599999999944</v>
      </c>
      <c r="Z50" s="5">
        <f t="shared" si="45"/>
        <v>2155.92</v>
      </c>
      <c r="AA50" s="5">
        <v>2350</v>
      </c>
      <c r="AB50" s="5">
        <f t="shared" si="46"/>
        <v>194.07999999999993</v>
      </c>
      <c r="AC50" s="5">
        <f t="shared" si="47"/>
        <v>901.28</v>
      </c>
      <c r="AD50" s="5">
        <v>1000</v>
      </c>
      <c r="AE50" s="5">
        <f t="shared" si="48"/>
        <v>98.720000000000027</v>
      </c>
      <c r="AF50" s="5">
        <f t="shared" si="49"/>
        <v>235.65600000000001</v>
      </c>
      <c r="AG50" s="5">
        <v>260</v>
      </c>
      <c r="AH50" s="5">
        <f t="shared" si="50"/>
        <v>24.343999999999994</v>
      </c>
      <c r="AL50" s="32" t="s">
        <v>151</v>
      </c>
      <c r="AM50" s="33">
        <f t="shared" si="9"/>
        <v>4170.7840000000006</v>
      </c>
      <c r="AN50" s="33">
        <f t="shared" si="10"/>
        <v>2155.92</v>
      </c>
      <c r="AO50" s="33">
        <f t="shared" si="11"/>
        <v>901.28</v>
      </c>
      <c r="AP50" s="33">
        <f t="shared" si="12"/>
        <v>235.65600000000001</v>
      </c>
      <c r="AQ50" s="32">
        <f t="shared" si="13"/>
        <v>0</v>
      </c>
      <c r="AV50" s="26"/>
      <c r="AW50" s="26" t="s">
        <v>26</v>
      </c>
      <c r="AX50" s="27">
        <v>4400</v>
      </c>
      <c r="AY50" s="27">
        <v>2350</v>
      </c>
      <c r="AZ50" s="27">
        <v>1000</v>
      </c>
      <c r="BA50" s="27">
        <v>260</v>
      </c>
      <c r="BB50" s="26"/>
    </row>
    <row r="51" spans="1:54">
      <c r="B51" t="s">
        <v>27</v>
      </c>
      <c r="C51">
        <f t="shared" si="51"/>
        <v>30</v>
      </c>
      <c r="F51" s="5">
        <v>4536</v>
      </c>
      <c r="G51" s="5">
        <f>(F51-F51*5/100)+((F51-F51*5/100)*28/100)-18*C51</f>
        <v>4975.7759999999998</v>
      </c>
      <c r="J51" s="5">
        <v>2347</v>
      </c>
      <c r="K51" s="5">
        <f t="shared" si="52"/>
        <v>2583.9520000000002</v>
      </c>
      <c r="N51" s="5">
        <v>970</v>
      </c>
      <c r="O51" s="5">
        <f t="shared" si="53"/>
        <v>1071.52</v>
      </c>
      <c r="R51" s="5">
        <v>252</v>
      </c>
      <c r="S51" s="5">
        <f t="shared" si="54"/>
        <v>279.43200000000002</v>
      </c>
      <c r="V51" t="s">
        <v>152</v>
      </c>
      <c r="W51" s="5">
        <f t="shared" si="43"/>
        <v>4975.7759999999998</v>
      </c>
      <c r="X51" s="5">
        <v>5250</v>
      </c>
      <c r="Y51" s="5">
        <f t="shared" si="44"/>
        <v>274.22400000000016</v>
      </c>
      <c r="Z51" s="5">
        <f t="shared" si="45"/>
        <v>2583.9520000000002</v>
      </c>
      <c r="AA51" s="5">
        <v>2900</v>
      </c>
      <c r="AB51" s="5">
        <f t="shared" si="46"/>
        <v>316.04799999999977</v>
      </c>
      <c r="AC51" s="5">
        <f t="shared" si="47"/>
        <v>1071.52</v>
      </c>
      <c r="AD51" s="5">
        <v>1160</v>
      </c>
      <c r="AE51" s="5">
        <f t="shared" si="48"/>
        <v>88.480000000000018</v>
      </c>
      <c r="AF51" s="5">
        <f t="shared" si="49"/>
        <v>279.43200000000002</v>
      </c>
      <c r="AG51" s="5">
        <v>310</v>
      </c>
      <c r="AH51" s="5">
        <f t="shared" si="50"/>
        <v>30.567999999999984</v>
      </c>
      <c r="AL51" s="32" t="s">
        <v>152</v>
      </c>
      <c r="AM51" s="33">
        <f t="shared" si="9"/>
        <v>4975.7759999999998</v>
      </c>
      <c r="AN51" s="33">
        <f t="shared" si="10"/>
        <v>2583.9520000000002</v>
      </c>
      <c r="AO51" s="33">
        <f t="shared" si="11"/>
        <v>1071.52</v>
      </c>
      <c r="AP51" s="33">
        <f t="shared" si="12"/>
        <v>279.43200000000002</v>
      </c>
      <c r="AQ51" s="32">
        <f t="shared" si="13"/>
        <v>0</v>
      </c>
      <c r="AV51" s="26"/>
      <c r="AW51" s="26" t="s">
        <v>27</v>
      </c>
      <c r="AX51" s="27">
        <v>5250</v>
      </c>
      <c r="AY51" s="27">
        <v>2900</v>
      </c>
      <c r="AZ51" s="27">
        <v>1160</v>
      </c>
      <c r="BA51" s="27">
        <v>310</v>
      </c>
      <c r="BB51" s="26"/>
    </row>
    <row r="52" spans="1:54">
      <c r="B52" t="s">
        <v>46</v>
      </c>
      <c r="C52">
        <f t="shared" si="51"/>
        <v>30</v>
      </c>
      <c r="D52" s="5">
        <v>3572</v>
      </c>
      <c r="E52" s="5">
        <f>(D52-D52*5/100)+((D52-D52*5/100)*28/100)-20*C52</f>
        <v>3743.5519999999997</v>
      </c>
      <c r="J52" s="5">
        <v>1820</v>
      </c>
      <c r="K52" s="5">
        <f t="shared" si="52"/>
        <v>1943.12</v>
      </c>
      <c r="N52" s="5">
        <v>772</v>
      </c>
      <c r="O52" s="5">
        <f t="shared" si="53"/>
        <v>830.75199999999995</v>
      </c>
      <c r="R52" s="5">
        <v>204</v>
      </c>
      <c r="S52" s="5">
        <f t="shared" si="54"/>
        <v>221.06400000000002</v>
      </c>
      <c r="V52" t="s">
        <v>153</v>
      </c>
      <c r="W52" s="5">
        <f t="shared" si="43"/>
        <v>3743.5519999999997</v>
      </c>
      <c r="X52" s="5">
        <v>4000</v>
      </c>
      <c r="Y52" s="5">
        <f t="shared" si="44"/>
        <v>256.44800000000032</v>
      </c>
      <c r="Z52" s="5">
        <f t="shared" si="45"/>
        <v>1943.12</v>
      </c>
      <c r="AA52" s="5">
        <v>2200</v>
      </c>
      <c r="AB52" s="5">
        <f t="shared" si="46"/>
        <v>256.88000000000011</v>
      </c>
      <c r="AC52" s="5">
        <f t="shared" si="47"/>
        <v>830.75199999999995</v>
      </c>
      <c r="AD52" s="5">
        <v>920</v>
      </c>
      <c r="AE52" s="5">
        <f t="shared" si="48"/>
        <v>89.248000000000047</v>
      </c>
      <c r="AF52" s="5">
        <f t="shared" si="49"/>
        <v>221.06400000000002</v>
      </c>
      <c r="AG52" s="5">
        <v>260</v>
      </c>
      <c r="AH52" s="5">
        <f t="shared" si="50"/>
        <v>38.935999999999979</v>
      </c>
      <c r="AL52" s="32" t="s">
        <v>153</v>
      </c>
      <c r="AM52" s="33">
        <f t="shared" si="9"/>
        <v>3743.5519999999997</v>
      </c>
      <c r="AN52" s="33">
        <f t="shared" si="10"/>
        <v>1943.12</v>
      </c>
      <c r="AO52" s="33">
        <f t="shared" si="11"/>
        <v>830.75199999999995</v>
      </c>
      <c r="AP52" s="33">
        <f t="shared" si="12"/>
        <v>221.06400000000002</v>
      </c>
      <c r="AQ52" s="32">
        <f t="shared" si="13"/>
        <v>0</v>
      </c>
      <c r="AV52" s="26"/>
      <c r="AW52" s="26" t="s">
        <v>46</v>
      </c>
      <c r="AX52" s="27">
        <v>4000</v>
      </c>
      <c r="AY52" s="27">
        <v>2200</v>
      </c>
      <c r="AZ52" s="27">
        <v>920</v>
      </c>
      <c r="BA52" s="27">
        <v>260</v>
      </c>
      <c r="BB52" s="26"/>
    </row>
    <row r="53" spans="1:54">
      <c r="B53" t="s">
        <v>44</v>
      </c>
      <c r="C53">
        <f t="shared" si="51"/>
        <v>30</v>
      </c>
      <c r="F53" s="5">
        <v>3465</v>
      </c>
      <c r="G53" s="5">
        <f>(F53-F53*5/100)+((F53-F53*5/100)*28/100)-18*C53</f>
        <v>3673.4400000000005</v>
      </c>
      <c r="J53" s="5">
        <v>1813</v>
      </c>
      <c r="K53" s="5">
        <f t="shared" si="52"/>
        <v>1934.6079999999997</v>
      </c>
      <c r="N53" s="5">
        <v>769</v>
      </c>
      <c r="O53" s="5">
        <f t="shared" si="53"/>
        <v>827.10399999999993</v>
      </c>
      <c r="R53" s="5">
        <v>203</v>
      </c>
      <c r="S53" s="5">
        <f t="shared" si="54"/>
        <v>219.84800000000001</v>
      </c>
      <c r="V53" t="s">
        <v>154</v>
      </c>
      <c r="W53" s="5">
        <f t="shared" si="43"/>
        <v>3673.4400000000005</v>
      </c>
      <c r="X53" s="5">
        <v>4000</v>
      </c>
      <c r="Y53" s="5">
        <f t="shared" si="44"/>
        <v>326.55999999999949</v>
      </c>
      <c r="Z53" s="5">
        <f t="shared" si="45"/>
        <v>1934.6079999999997</v>
      </c>
      <c r="AA53" s="5">
        <v>2200</v>
      </c>
      <c r="AB53" s="5">
        <f t="shared" si="46"/>
        <v>265.39200000000028</v>
      </c>
      <c r="AC53" s="5">
        <f t="shared" si="47"/>
        <v>827.10399999999993</v>
      </c>
      <c r="AD53" s="5">
        <v>920</v>
      </c>
      <c r="AE53" s="5">
        <f t="shared" si="48"/>
        <v>92.896000000000072</v>
      </c>
      <c r="AF53" s="5">
        <f t="shared" si="49"/>
        <v>219.84800000000001</v>
      </c>
      <c r="AG53" s="5">
        <v>260</v>
      </c>
      <c r="AH53" s="5">
        <f t="shared" si="50"/>
        <v>40.151999999999987</v>
      </c>
      <c r="AL53" s="32" t="s">
        <v>154</v>
      </c>
      <c r="AM53" s="33">
        <f t="shared" si="9"/>
        <v>3673.4400000000005</v>
      </c>
      <c r="AN53" s="33">
        <f t="shared" si="10"/>
        <v>1934.6079999999997</v>
      </c>
      <c r="AO53" s="33">
        <f t="shared" si="11"/>
        <v>827.10399999999993</v>
      </c>
      <c r="AP53" s="33">
        <f t="shared" si="12"/>
        <v>219.84800000000001</v>
      </c>
      <c r="AQ53" s="32">
        <f t="shared" si="13"/>
        <v>0</v>
      </c>
      <c r="AV53" s="26"/>
      <c r="AW53" s="26" t="s">
        <v>44</v>
      </c>
      <c r="AX53" s="27">
        <v>4000</v>
      </c>
      <c r="AY53" s="27">
        <v>2200</v>
      </c>
      <c r="AZ53" s="27">
        <v>920</v>
      </c>
      <c r="BA53" s="27">
        <v>260</v>
      </c>
      <c r="BB53" s="26"/>
    </row>
    <row r="54" spans="1:54">
      <c r="A54" s="50"/>
      <c r="B54" s="50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3"/>
      <c r="AH54" s="13"/>
      <c r="AL54" s="34"/>
      <c r="AM54" s="33">
        <f t="shared" si="9"/>
        <v>0</v>
      </c>
      <c r="AN54" s="33">
        <f t="shared" si="10"/>
        <v>0</v>
      </c>
      <c r="AO54" s="33">
        <f t="shared" si="11"/>
        <v>0</v>
      </c>
      <c r="AP54" s="33">
        <f t="shared" si="12"/>
        <v>0</v>
      </c>
      <c r="AQ54" s="32">
        <f t="shared" si="13"/>
        <v>0</v>
      </c>
      <c r="AV54" s="29"/>
      <c r="AW54" s="29"/>
      <c r="AX54" s="29"/>
      <c r="AY54" s="29"/>
      <c r="AZ54" s="29"/>
      <c r="BA54" s="30"/>
      <c r="BB54" s="26"/>
    </row>
    <row r="55" spans="1:54">
      <c r="A55" t="s">
        <v>45</v>
      </c>
      <c r="B55" t="s">
        <v>17</v>
      </c>
      <c r="C55">
        <v>40</v>
      </c>
      <c r="D55" s="5">
        <v>5649</v>
      </c>
      <c r="E55" s="5">
        <f>(D55-D55*5/100)+((D55-D55*5/100)*28/100)-20*C55</f>
        <v>6069.1840000000002</v>
      </c>
      <c r="H55" s="5">
        <v>2920</v>
      </c>
      <c r="I55" s="5">
        <f>(H55-H55*5/100)+((H55-H55*5/100)*28/100)-10*C55</f>
        <v>3150.7200000000003</v>
      </c>
      <c r="L55" s="5">
        <v>1202</v>
      </c>
      <c r="M55" s="5">
        <f>(L55-L55*5/100)+((L55-L55*5/100)*28/100)-4*C55</f>
        <v>1301.6320000000001</v>
      </c>
      <c r="P55" s="5">
        <v>307</v>
      </c>
      <c r="Q55" s="5">
        <f>(P55-P55*5/100)+((P55-P55*5/100)*28/100)-1*C55</f>
        <v>333.31199999999995</v>
      </c>
      <c r="V55" t="s">
        <v>155</v>
      </c>
      <c r="W55" s="5">
        <f t="shared" si="43"/>
        <v>6069.1840000000002</v>
      </c>
      <c r="X55" s="5">
        <v>6550</v>
      </c>
      <c r="Y55" s="5">
        <f t="shared" ref="Y55:Y63" si="55">X55-W55</f>
        <v>480.8159999999998</v>
      </c>
      <c r="Z55" s="5">
        <f t="shared" si="45"/>
        <v>3150.7200000000003</v>
      </c>
      <c r="AA55" s="5">
        <v>3500</v>
      </c>
      <c r="AB55" s="5">
        <f t="shared" ref="AB55:AB63" si="56">AA55-Z55</f>
        <v>349.27999999999975</v>
      </c>
      <c r="AC55" s="5">
        <f t="shared" si="47"/>
        <v>1301.6320000000001</v>
      </c>
      <c r="AD55" s="5">
        <v>1450</v>
      </c>
      <c r="AE55" s="5">
        <f t="shared" ref="AE55:AE63" si="57">AD55-AC55</f>
        <v>148.36799999999994</v>
      </c>
      <c r="AF55" s="5">
        <f t="shared" si="49"/>
        <v>333.31199999999995</v>
      </c>
      <c r="AG55" s="5">
        <v>390</v>
      </c>
      <c r="AH55" s="5">
        <f t="shared" ref="AH55:AH63" si="58">AG55-AF55</f>
        <v>56.688000000000045</v>
      </c>
      <c r="AL55" s="32" t="s">
        <v>155</v>
      </c>
      <c r="AM55" s="33">
        <f t="shared" si="9"/>
        <v>6069.1840000000002</v>
      </c>
      <c r="AN55" s="33">
        <f t="shared" si="10"/>
        <v>3150.7200000000003</v>
      </c>
      <c r="AO55" s="33">
        <f t="shared" si="11"/>
        <v>1301.6320000000001</v>
      </c>
      <c r="AP55" s="33">
        <f t="shared" si="12"/>
        <v>333.31199999999995</v>
      </c>
      <c r="AQ55" s="32">
        <f t="shared" si="13"/>
        <v>0</v>
      </c>
      <c r="AV55" s="26" t="s">
        <v>45</v>
      </c>
      <c r="AW55" s="26" t="s">
        <v>17</v>
      </c>
      <c r="AX55" s="27">
        <v>6550</v>
      </c>
      <c r="AY55" s="27">
        <v>3500</v>
      </c>
      <c r="AZ55" s="27">
        <v>1450</v>
      </c>
      <c r="BA55" s="27">
        <v>390</v>
      </c>
      <c r="BB55" s="26"/>
    </row>
    <row r="56" spans="1:54">
      <c r="B56" t="s">
        <v>19</v>
      </c>
      <c r="C56">
        <f t="shared" ref="C56:C63" si="59">C55</f>
        <v>40</v>
      </c>
      <c r="D56" s="5">
        <v>5649</v>
      </c>
      <c r="E56" s="5">
        <f>(D56-D56*5/100)+((D56-D56*5/100)*28/100)-20*C56</f>
        <v>6069.1840000000002</v>
      </c>
      <c r="H56" s="5">
        <v>2920</v>
      </c>
      <c r="I56" s="5">
        <f>(H56-H56*5/100)+((H56-H56*5/100)*28/100)-10*C56</f>
        <v>3150.7200000000003</v>
      </c>
      <c r="L56" s="5">
        <v>1202</v>
      </c>
      <c r="M56" s="5">
        <f>(L56-L56*5/100)+((L56-L56*5/100)*28/100)-4*C56</f>
        <v>1301.6320000000001</v>
      </c>
      <c r="P56" s="5">
        <v>307</v>
      </c>
      <c r="Q56" s="5">
        <f>(P56-P56*5/100)+((P56-P56*5/100)*28/100)-1*C56</f>
        <v>333.31199999999995</v>
      </c>
      <c r="V56" t="s">
        <v>156</v>
      </c>
      <c r="W56" s="5">
        <f t="shared" si="43"/>
        <v>6069.1840000000002</v>
      </c>
      <c r="X56" s="5">
        <v>6550</v>
      </c>
      <c r="Y56" s="5">
        <f t="shared" si="55"/>
        <v>480.8159999999998</v>
      </c>
      <c r="Z56" s="5">
        <f t="shared" si="45"/>
        <v>3150.7200000000003</v>
      </c>
      <c r="AA56" s="5">
        <v>3500</v>
      </c>
      <c r="AB56" s="5">
        <f t="shared" si="56"/>
        <v>349.27999999999975</v>
      </c>
      <c r="AC56" s="5">
        <f t="shared" si="47"/>
        <v>1301.6320000000001</v>
      </c>
      <c r="AD56" s="5">
        <v>1450</v>
      </c>
      <c r="AE56" s="5">
        <f t="shared" si="57"/>
        <v>148.36799999999994</v>
      </c>
      <c r="AF56" s="5">
        <f t="shared" si="49"/>
        <v>333.31199999999995</v>
      </c>
      <c r="AG56" s="5">
        <v>390</v>
      </c>
      <c r="AH56" s="5">
        <f t="shared" si="58"/>
        <v>56.688000000000045</v>
      </c>
      <c r="AL56" s="32" t="s">
        <v>156</v>
      </c>
      <c r="AM56" s="33">
        <f t="shared" si="9"/>
        <v>6069.1840000000002</v>
      </c>
      <c r="AN56" s="33">
        <f t="shared" si="10"/>
        <v>3150.7200000000003</v>
      </c>
      <c r="AO56" s="33">
        <f t="shared" si="11"/>
        <v>1301.6320000000001</v>
      </c>
      <c r="AP56" s="33">
        <f t="shared" si="12"/>
        <v>333.31199999999995</v>
      </c>
      <c r="AQ56" s="32">
        <f t="shared" si="13"/>
        <v>0</v>
      </c>
      <c r="AV56" s="26"/>
      <c r="AW56" s="26" t="s">
        <v>19</v>
      </c>
      <c r="AX56" s="27">
        <v>6550</v>
      </c>
      <c r="AY56" s="27">
        <v>3500</v>
      </c>
      <c r="AZ56" s="27">
        <v>1450</v>
      </c>
      <c r="BA56" s="27">
        <v>390</v>
      </c>
      <c r="BB56" s="26"/>
    </row>
    <row r="57" spans="1:54">
      <c r="B57" t="s">
        <v>18</v>
      </c>
      <c r="C57">
        <f t="shared" si="59"/>
        <v>40</v>
      </c>
      <c r="D57" s="5">
        <v>5525</v>
      </c>
      <c r="E57" s="5">
        <f>(D57-D57*5/100)+((D57-D57*5/100)*28/100)-20*C57</f>
        <v>5918.4</v>
      </c>
      <c r="J57" s="5">
        <v>2695</v>
      </c>
      <c r="K57" s="5">
        <f t="shared" ref="K57:K63" si="60">(J57-J57*5/100)+((J57-J57*5/100)*28/100)-9*C57</f>
        <v>2917.12</v>
      </c>
      <c r="N57" s="5">
        <v>1117</v>
      </c>
      <c r="O57" s="5">
        <f t="shared" ref="O57:O63" si="61">(N57-N57*5/100)+((N57-N57*5/100)*28/100)-3.6*C57</f>
        <v>1214.2720000000002</v>
      </c>
      <c r="R57" s="5">
        <v>287</v>
      </c>
      <c r="S57" s="5">
        <f t="shared" ref="S57:S63" si="62">(R57-R57*5/100)+((R57-R57*5/100)*28/100)-0.9*C57</f>
        <v>312.99199999999996</v>
      </c>
      <c r="V57" t="s">
        <v>157</v>
      </c>
      <c r="W57" s="5">
        <f t="shared" si="43"/>
        <v>5918.4</v>
      </c>
      <c r="X57" s="5">
        <v>6400</v>
      </c>
      <c r="Y57" s="5">
        <f t="shared" si="55"/>
        <v>481.60000000000036</v>
      </c>
      <c r="Z57" s="5">
        <f t="shared" si="45"/>
        <v>2917.12</v>
      </c>
      <c r="AA57" s="5">
        <v>3200</v>
      </c>
      <c r="AB57" s="5">
        <f t="shared" si="56"/>
        <v>282.88000000000011</v>
      </c>
      <c r="AC57" s="5">
        <f t="shared" si="47"/>
        <v>1214.2720000000002</v>
      </c>
      <c r="AD57" s="5">
        <v>1400</v>
      </c>
      <c r="AE57" s="5">
        <f t="shared" si="57"/>
        <v>185.72799999999984</v>
      </c>
      <c r="AF57" s="5">
        <f t="shared" si="49"/>
        <v>312.99199999999996</v>
      </c>
      <c r="AG57" s="5">
        <v>390</v>
      </c>
      <c r="AH57" s="5">
        <f t="shared" si="58"/>
        <v>77.008000000000038</v>
      </c>
      <c r="AL57" s="32" t="s">
        <v>157</v>
      </c>
      <c r="AM57" s="33">
        <f t="shared" si="9"/>
        <v>5918.4</v>
      </c>
      <c r="AN57" s="33">
        <f t="shared" si="10"/>
        <v>2917.12</v>
      </c>
      <c r="AO57" s="33">
        <f t="shared" si="11"/>
        <v>1214.2720000000002</v>
      </c>
      <c r="AP57" s="33">
        <f t="shared" si="12"/>
        <v>312.99199999999996</v>
      </c>
      <c r="AQ57" s="32">
        <f t="shared" si="13"/>
        <v>0</v>
      </c>
      <c r="AV57" s="26"/>
      <c r="AW57" s="26" t="s">
        <v>18</v>
      </c>
      <c r="AX57" s="27">
        <v>6400</v>
      </c>
      <c r="AY57" s="27">
        <v>3200</v>
      </c>
      <c r="AZ57" s="27">
        <v>1400</v>
      </c>
      <c r="BA57" s="27">
        <v>390</v>
      </c>
      <c r="BB57" s="26"/>
    </row>
    <row r="58" spans="1:54">
      <c r="B58" t="s">
        <v>34</v>
      </c>
      <c r="C58">
        <f t="shared" si="59"/>
        <v>40</v>
      </c>
      <c r="F58" s="5">
        <v>4803</v>
      </c>
      <c r="G58" s="5">
        <f>(F58-F58*5/100)+((F58-F58*5/100)*28/100)-18*C58</f>
        <v>5120.4480000000003</v>
      </c>
      <c r="J58" s="5">
        <v>2747</v>
      </c>
      <c r="K58" s="5">
        <f t="shared" si="60"/>
        <v>2980.3519999999999</v>
      </c>
      <c r="N58" s="5">
        <v>1035</v>
      </c>
      <c r="O58" s="5">
        <f t="shared" si="61"/>
        <v>1114.56</v>
      </c>
      <c r="R58" s="5">
        <v>264</v>
      </c>
      <c r="S58" s="5">
        <f t="shared" si="62"/>
        <v>285.024</v>
      </c>
      <c r="V58" t="s">
        <v>158</v>
      </c>
      <c r="W58" s="5">
        <f t="shared" si="43"/>
        <v>5120.4480000000003</v>
      </c>
      <c r="X58" s="5">
        <v>5700</v>
      </c>
      <c r="Y58" s="5">
        <f t="shared" si="55"/>
        <v>579.55199999999968</v>
      </c>
      <c r="Z58" s="5">
        <f t="shared" si="45"/>
        <v>2980.3519999999999</v>
      </c>
      <c r="AA58" s="5">
        <v>3300</v>
      </c>
      <c r="AB58" s="5">
        <f t="shared" si="56"/>
        <v>319.64800000000014</v>
      </c>
      <c r="AC58" s="5">
        <f t="shared" si="47"/>
        <v>1114.56</v>
      </c>
      <c r="AD58" s="5">
        <v>1300</v>
      </c>
      <c r="AE58" s="5">
        <f t="shared" si="57"/>
        <v>185.44000000000005</v>
      </c>
      <c r="AF58" s="5">
        <f t="shared" si="49"/>
        <v>285.024</v>
      </c>
      <c r="AG58" s="5">
        <v>390</v>
      </c>
      <c r="AH58" s="5">
        <f t="shared" si="58"/>
        <v>104.976</v>
      </c>
      <c r="AL58" s="32" t="s">
        <v>158</v>
      </c>
      <c r="AM58" s="33">
        <f t="shared" si="9"/>
        <v>5120.4480000000003</v>
      </c>
      <c r="AN58" s="33">
        <f t="shared" si="10"/>
        <v>2980.3519999999999</v>
      </c>
      <c r="AO58" s="33">
        <f t="shared" si="11"/>
        <v>1114.56</v>
      </c>
      <c r="AP58" s="33">
        <f t="shared" si="12"/>
        <v>285.024</v>
      </c>
      <c r="AQ58" s="32">
        <f t="shared" si="13"/>
        <v>0</v>
      </c>
      <c r="AV58" s="26"/>
      <c r="AW58" s="26" t="s">
        <v>34</v>
      </c>
      <c r="AX58" s="27">
        <v>5700</v>
      </c>
      <c r="AY58" s="27">
        <v>3300</v>
      </c>
      <c r="AZ58" s="27">
        <v>1300</v>
      </c>
      <c r="BA58" s="27">
        <v>390</v>
      </c>
      <c r="BB58" s="26"/>
    </row>
    <row r="59" spans="1:54">
      <c r="B59" t="s">
        <v>33</v>
      </c>
      <c r="C59">
        <f t="shared" si="59"/>
        <v>40</v>
      </c>
      <c r="F59" s="5">
        <v>4803</v>
      </c>
      <c r="G59" s="5">
        <f>(F59-F59*5/100)+((F59-F59*5/100)*28/100)-18*C59</f>
        <v>5120.4480000000003</v>
      </c>
      <c r="J59" s="5">
        <v>2474</v>
      </c>
      <c r="K59" s="5">
        <f t="shared" si="60"/>
        <v>2648.384</v>
      </c>
      <c r="N59" s="5">
        <v>1035</v>
      </c>
      <c r="O59" s="5">
        <f t="shared" si="61"/>
        <v>1114.56</v>
      </c>
      <c r="R59" s="5">
        <v>264</v>
      </c>
      <c r="S59" s="5">
        <f t="shared" si="62"/>
        <v>285.024</v>
      </c>
      <c r="V59" t="s">
        <v>159</v>
      </c>
      <c r="W59" s="5">
        <f t="shared" si="43"/>
        <v>5120.4480000000003</v>
      </c>
      <c r="X59" s="5">
        <v>5700</v>
      </c>
      <c r="Y59" s="5">
        <f t="shared" si="55"/>
        <v>579.55199999999968</v>
      </c>
      <c r="Z59" s="5">
        <f t="shared" si="45"/>
        <v>2648.384</v>
      </c>
      <c r="AA59" s="5">
        <v>3000</v>
      </c>
      <c r="AB59" s="5">
        <f t="shared" si="56"/>
        <v>351.61599999999999</v>
      </c>
      <c r="AC59" s="5">
        <f t="shared" si="47"/>
        <v>1114.56</v>
      </c>
      <c r="AD59" s="5">
        <v>1300</v>
      </c>
      <c r="AE59" s="5">
        <f t="shared" si="57"/>
        <v>185.44000000000005</v>
      </c>
      <c r="AF59" s="5">
        <f t="shared" si="49"/>
        <v>285.024</v>
      </c>
      <c r="AG59" s="5">
        <v>390</v>
      </c>
      <c r="AH59" s="5">
        <f t="shared" si="58"/>
        <v>104.976</v>
      </c>
      <c r="AL59" s="32" t="s">
        <v>159</v>
      </c>
      <c r="AM59" s="33">
        <f t="shared" si="9"/>
        <v>5120.4480000000003</v>
      </c>
      <c r="AN59" s="33">
        <f t="shared" si="10"/>
        <v>2648.384</v>
      </c>
      <c r="AO59" s="33">
        <f t="shared" si="11"/>
        <v>1114.56</v>
      </c>
      <c r="AP59" s="33">
        <f t="shared" si="12"/>
        <v>285.024</v>
      </c>
      <c r="AQ59" s="32">
        <f t="shared" si="13"/>
        <v>0</v>
      </c>
      <c r="AV59" s="26"/>
      <c r="AW59" s="26" t="s">
        <v>33</v>
      </c>
      <c r="AX59" s="27">
        <v>5700</v>
      </c>
      <c r="AY59" s="27">
        <v>3000</v>
      </c>
      <c r="AZ59" s="27">
        <v>1300</v>
      </c>
      <c r="BA59" s="27">
        <v>390</v>
      </c>
      <c r="BB59" s="26"/>
    </row>
    <row r="60" spans="1:54">
      <c r="B60" t="s">
        <v>25</v>
      </c>
      <c r="C60">
        <f t="shared" si="59"/>
        <v>40</v>
      </c>
      <c r="F60" s="5">
        <v>4913</v>
      </c>
      <c r="G60" s="5">
        <f>(F60-F60*5/100)+((F60-F60*5/100)*28/100)-18*C60</f>
        <v>5254.2080000000005</v>
      </c>
      <c r="J60" s="5">
        <v>2534</v>
      </c>
      <c r="K60" s="5">
        <f t="shared" si="60"/>
        <v>2721.3440000000001</v>
      </c>
      <c r="N60" s="5">
        <v>1054</v>
      </c>
      <c r="O60" s="5">
        <f t="shared" si="61"/>
        <v>1137.664</v>
      </c>
      <c r="R60" s="5">
        <v>269</v>
      </c>
      <c r="S60" s="5">
        <f t="shared" si="62"/>
        <v>291.10400000000004</v>
      </c>
      <c r="V60" t="s">
        <v>160</v>
      </c>
      <c r="W60" s="5">
        <f t="shared" si="43"/>
        <v>5254.2080000000005</v>
      </c>
      <c r="X60" s="5">
        <v>5800</v>
      </c>
      <c r="Y60" s="5">
        <f t="shared" si="55"/>
        <v>545.79199999999946</v>
      </c>
      <c r="Z60" s="5">
        <f t="shared" si="45"/>
        <v>2721.3440000000001</v>
      </c>
      <c r="AA60" s="5">
        <v>3000</v>
      </c>
      <c r="AB60" s="5">
        <f t="shared" si="56"/>
        <v>278.65599999999995</v>
      </c>
      <c r="AC60" s="5">
        <f t="shared" si="47"/>
        <v>1137.664</v>
      </c>
      <c r="AD60" s="5">
        <v>1300</v>
      </c>
      <c r="AE60" s="5">
        <f t="shared" si="57"/>
        <v>162.33600000000001</v>
      </c>
      <c r="AF60" s="5">
        <f t="shared" si="49"/>
        <v>291.10400000000004</v>
      </c>
      <c r="AG60" s="5">
        <v>390</v>
      </c>
      <c r="AH60" s="5">
        <f t="shared" si="58"/>
        <v>98.895999999999958</v>
      </c>
      <c r="AL60" s="32" t="s">
        <v>160</v>
      </c>
      <c r="AM60" s="33">
        <f t="shared" si="9"/>
        <v>5254.2080000000005</v>
      </c>
      <c r="AN60" s="33">
        <f t="shared" si="10"/>
        <v>2721.3440000000001</v>
      </c>
      <c r="AO60" s="33">
        <f t="shared" si="11"/>
        <v>1137.664</v>
      </c>
      <c r="AP60" s="33">
        <f t="shared" si="12"/>
        <v>291.10400000000004</v>
      </c>
      <c r="AQ60" s="32">
        <f t="shared" si="13"/>
        <v>0</v>
      </c>
      <c r="AV60" s="26"/>
      <c r="AW60" s="26" t="s">
        <v>25</v>
      </c>
      <c r="AX60" s="27">
        <v>5800</v>
      </c>
      <c r="AY60" s="27">
        <v>3000</v>
      </c>
      <c r="AZ60" s="27">
        <v>1300</v>
      </c>
      <c r="BA60" s="27">
        <v>390</v>
      </c>
      <c r="BB60" s="26"/>
    </row>
    <row r="61" spans="1:54">
      <c r="B61" t="s">
        <v>26</v>
      </c>
      <c r="C61">
        <f t="shared" si="59"/>
        <v>40</v>
      </c>
      <c r="F61" s="5">
        <v>5722</v>
      </c>
      <c r="G61" s="5">
        <f>(F61-F61*5/100)+((F61-F61*5/100)*28/100)-18*C61</f>
        <v>6237.9519999999993</v>
      </c>
      <c r="J61" s="5">
        <v>2965</v>
      </c>
      <c r="K61" s="5">
        <f t="shared" si="60"/>
        <v>3245.44</v>
      </c>
      <c r="N61" s="5">
        <v>1234</v>
      </c>
      <c r="O61" s="5">
        <f t="shared" si="61"/>
        <v>1356.5439999999999</v>
      </c>
      <c r="R61" s="5">
        <v>316</v>
      </c>
      <c r="S61" s="5">
        <f t="shared" si="62"/>
        <v>348.25599999999997</v>
      </c>
      <c r="V61" t="s">
        <v>161</v>
      </c>
      <c r="W61" s="5">
        <f t="shared" si="43"/>
        <v>6237.9519999999993</v>
      </c>
      <c r="X61" s="5">
        <v>6800</v>
      </c>
      <c r="Y61" s="5">
        <f t="shared" si="55"/>
        <v>562.04800000000068</v>
      </c>
      <c r="Z61" s="5">
        <f t="shared" si="45"/>
        <v>3245.44</v>
      </c>
      <c r="AA61" s="5">
        <v>3500</v>
      </c>
      <c r="AB61" s="5">
        <f t="shared" si="56"/>
        <v>254.55999999999995</v>
      </c>
      <c r="AC61" s="5">
        <f t="shared" si="47"/>
        <v>1356.5439999999999</v>
      </c>
      <c r="AD61" s="5">
        <v>1500</v>
      </c>
      <c r="AE61" s="5">
        <f t="shared" si="57"/>
        <v>143.45600000000013</v>
      </c>
      <c r="AF61" s="5">
        <f t="shared" si="49"/>
        <v>348.25599999999997</v>
      </c>
      <c r="AG61" s="5">
        <v>390</v>
      </c>
      <c r="AH61" s="5">
        <f t="shared" si="58"/>
        <v>41.744000000000028</v>
      </c>
      <c r="AL61" s="32" t="s">
        <v>161</v>
      </c>
      <c r="AM61" s="33">
        <f t="shared" si="9"/>
        <v>6237.9519999999993</v>
      </c>
      <c r="AN61" s="33">
        <f t="shared" si="10"/>
        <v>3245.44</v>
      </c>
      <c r="AO61" s="33">
        <f t="shared" si="11"/>
        <v>1356.5439999999999</v>
      </c>
      <c r="AP61" s="33">
        <f t="shared" si="12"/>
        <v>348.25599999999997</v>
      </c>
      <c r="AQ61" s="32">
        <f t="shared" si="13"/>
        <v>0</v>
      </c>
      <c r="AV61" s="26"/>
      <c r="AW61" s="26" t="s">
        <v>26</v>
      </c>
      <c r="AX61" s="27">
        <v>6800</v>
      </c>
      <c r="AY61" s="27">
        <v>3500</v>
      </c>
      <c r="AZ61" s="27">
        <v>1500</v>
      </c>
      <c r="BA61" s="27">
        <v>390</v>
      </c>
      <c r="BB61" s="26"/>
    </row>
    <row r="62" spans="1:54">
      <c r="B62" t="s">
        <v>35</v>
      </c>
      <c r="C62">
        <f t="shared" si="59"/>
        <v>40</v>
      </c>
      <c r="D62" s="5">
        <v>5259</v>
      </c>
      <c r="E62" s="5">
        <f>(D62-D62*5/100)+((D62-D62*5/100)*28/100)-20*C62</f>
        <v>5594.9440000000004</v>
      </c>
      <c r="J62" s="5">
        <v>2705</v>
      </c>
      <c r="K62" s="5">
        <f t="shared" si="60"/>
        <v>2929.2799999999997</v>
      </c>
      <c r="N62" s="5">
        <v>1118</v>
      </c>
      <c r="O62" s="5">
        <f t="shared" si="61"/>
        <v>1215.4879999999998</v>
      </c>
      <c r="R62" s="5">
        <v>286</v>
      </c>
      <c r="S62" s="5">
        <f t="shared" si="62"/>
        <v>311.77599999999995</v>
      </c>
      <c r="V62" t="s">
        <v>162</v>
      </c>
      <c r="W62" s="5">
        <f t="shared" si="43"/>
        <v>5594.9440000000004</v>
      </c>
      <c r="X62" s="5">
        <v>6150</v>
      </c>
      <c r="Y62" s="5">
        <f t="shared" si="55"/>
        <v>555.05599999999959</v>
      </c>
      <c r="Z62" s="5">
        <f t="shared" si="45"/>
        <v>2929.2799999999997</v>
      </c>
      <c r="AA62" s="5">
        <v>3200</v>
      </c>
      <c r="AB62" s="5">
        <f t="shared" si="56"/>
        <v>270.72000000000025</v>
      </c>
      <c r="AC62" s="5">
        <f t="shared" si="47"/>
        <v>1215.4879999999998</v>
      </c>
      <c r="AD62" s="5">
        <v>1400</v>
      </c>
      <c r="AE62" s="5">
        <f t="shared" si="57"/>
        <v>184.51200000000017</v>
      </c>
      <c r="AF62" s="5">
        <f t="shared" si="49"/>
        <v>311.77599999999995</v>
      </c>
      <c r="AG62" s="5">
        <v>390</v>
      </c>
      <c r="AH62" s="5">
        <f t="shared" si="58"/>
        <v>78.224000000000046</v>
      </c>
      <c r="AL62" s="32" t="s">
        <v>162</v>
      </c>
      <c r="AM62" s="33">
        <f t="shared" si="9"/>
        <v>5594.9440000000004</v>
      </c>
      <c r="AN62" s="33">
        <f t="shared" si="10"/>
        <v>2929.2799999999997</v>
      </c>
      <c r="AO62" s="33">
        <f t="shared" si="11"/>
        <v>1215.4879999999998</v>
      </c>
      <c r="AP62" s="33">
        <f t="shared" si="12"/>
        <v>311.77599999999995</v>
      </c>
      <c r="AQ62" s="32">
        <f t="shared" si="13"/>
        <v>0</v>
      </c>
      <c r="AV62" s="26"/>
      <c r="AW62" s="26" t="s">
        <v>35</v>
      </c>
      <c r="AX62" s="27">
        <v>6150</v>
      </c>
      <c r="AY62" s="27">
        <v>3200</v>
      </c>
      <c r="AZ62" s="27">
        <v>1400</v>
      </c>
      <c r="BA62" s="27">
        <v>390</v>
      </c>
      <c r="BB62" s="26"/>
    </row>
    <row r="63" spans="1:54">
      <c r="B63" t="s">
        <v>44</v>
      </c>
      <c r="C63">
        <f t="shared" si="59"/>
        <v>40</v>
      </c>
      <c r="F63" s="5">
        <v>5166</v>
      </c>
      <c r="G63" s="5">
        <f>(F63-F63*5/100)+((F63-F63*5/100)*28/100)-18*C63</f>
        <v>5561.8559999999998</v>
      </c>
      <c r="J63" s="5">
        <v>2689</v>
      </c>
      <c r="K63" s="5">
        <f t="shared" si="60"/>
        <v>2909.8240000000005</v>
      </c>
      <c r="N63" s="5">
        <v>1112</v>
      </c>
      <c r="O63" s="5">
        <f t="shared" si="61"/>
        <v>1208.192</v>
      </c>
      <c r="R63" s="5">
        <v>284</v>
      </c>
      <c r="S63" s="5">
        <f t="shared" si="62"/>
        <v>309.34400000000005</v>
      </c>
      <c r="V63" t="s">
        <v>163</v>
      </c>
      <c r="W63" s="5">
        <f t="shared" si="43"/>
        <v>5561.8559999999998</v>
      </c>
      <c r="X63" s="5">
        <v>6100</v>
      </c>
      <c r="Y63" s="5">
        <f t="shared" si="55"/>
        <v>538.14400000000023</v>
      </c>
      <c r="Z63" s="5">
        <f t="shared" si="45"/>
        <v>2909.8240000000005</v>
      </c>
      <c r="AA63" s="5">
        <v>3200</v>
      </c>
      <c r="AB63" s="5">
        <f t="shared" si="56"/>
        <v>290.17599999999948</v>
      </c>
      <c r="AC63" s="5">
        <f t="shared" si="47"/>
        <v>1208.192</v>
      </c>
      <c r="AD63" s="5">
        <v>1400</v>
      </c>
      <c r="AE63" s="5">
        <f t="shared" si="57"/>
        <v>191.80799999999999</v>
      </c>
      <c r="AF63" s="5">
        <f t="shared" si="49"/>
        <v>309.34400000000005</v>
      </c>
      <c r="AG63" s="5">
        <v>390</v>
      </c>
      <c r="AH63" s="5">
        <f t="shared" si="58"/>
        <v>80.655999999999949</v>
      </c>
      <c r="AL63" s="32" t="s">
        <v>163</v>
      </c>
      <c r="AM63" s="33">
        <f t="shared" si="9"/>
        <v>5561.8559999999998</v>
      </c>
      <c r="AN63" s="33">
        <f t="shared" si="10"/>
        <v>2909.8240000000005</v>
      </c>
      <c r="AO63" s="33">
        <f t="shared" si="11"/>
        <v>1208.192</v>
      </c>
      <c r="AP63" s="33">
        <f t="shared" si="12"/>
        <v>309.34400000000005</v>
      </c>
      <c r="AQ63" s="32">
        <f t="shared" si="13"/>
        <v>0</v>
      </c>
      <c r="AV63" s="26"/>
      <c r="AW63" s="26" t="s">
        <v>44</v>
      </c>
      <c r="AX63" s="27">
        <v>6100</v>
      </c>
      <c r="AY63" s="27">
        <v>3200</v>
      </c>
      <c r="AZ63" s="27">
        <v>1400</v>
      </c>
      <c r="BA63" s="27">
        <v>390</v>
      </c>
      <c r="BB63" s="26"/>
    </row>
    <row r="64" spans="1:54">
      <c r="A64" s="50"/>
      <c r="B64" s="50"/>
      <c r="C64" s="1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3"/>
      <c r="AH64" s="13"/>
      <c r="AL64" s="34"/>
      <c r="AM64" s="33">
        <f t="shared" si="9"/>
        <v>0</v>
      </c>
      <c r="AN64" s="33">
        <f t="shared" si="10"/>
        <v>0</v>
      </c>
      <c r="AO64" s="33">
        <f t="shared" si="11"/>
        <v>0</v>
      </c>
      <c r="AP64" s="33">
        <f t="shared" si="12"/>
        <v>0</v>
      </c>
      <c r="AQ64" s="32">
        <f t="shared" si="13"/>
        <v>0</v>
      </c>
      <c r="AV64" s="29"/>
      <c r="AW64" s="29"/>
      <c r="AX64" s="29"/>
      <c r="AY64" s="29"/>
      <c r="AZ64" s="29"/>
      <c r="BA64" s="30"/>
      <c r="BB64" s="26"/>
    </row>
    <row r="65" spans="1:54">
      <c r="A65" t="s">
        <v>6</v>
      </c>
      <c r="B65" t="s">
        <v>17</v>
      </c>
      <c r="C65">
        <v>23</v>
      </c>
      <c r="D65" s="5">
        <v>2171</v>
      </c>
      <c r="E65" s="5">
        <f>(D65-D65*5/100)+((D65-D65*5/100)*28/100)-20*C65</f>
        <v>2179.9359999999997</v>
      </c>
      <c r="H65" s="5">
        <v>1154</v>
      </c>
      <c r="I65" s="5">
        <f>(H65-H65*5/100)+((H65-H65*5/100)*28/100)-10*C65</f>
        <v>1173.2639999999999</v>
      </c>
      <c r="L65" s="5">
        <v>489</v>
      </c>
      <c r="M65" s="5">
        <f>(L65-L65*5/100)+((L65-L65*5/100)*28/100)-4*C65</f>
        <v>502.62400000000002</v>
      </c>
      <c r="P65" s="5">
        <v>129</v>
      </c>
      <c r="Q65" s="5">
        <f>(P65-P65*5/100)+((P65-P65*5/100)*28/100)-1*C65</f>
        <v>133.864</v>
      </c>
      <c r="V65" t="s">
        <v>164</v>
      </c>
      <c r="W65" s="5">
        <f t="shared" si="43"/>
        <v>2179.9359999999997</v>
      </c>
      <c r="X65" s="5">
        <v>2300</v>
      </c>
      <c r="Y65" s="5">
        <f t="shared" ref="Y65:Y73" si="63">X65-W65</f>
        <v>120.06400000000031</v>
      </c>
      <c r="Z65" s="5">
        <f t="shared" si="45"/>
        <v>1173.2639999999999</v>
      </c>
      <c r="AA65" s="5">
        <v>1300</v>
      </c>
      <c r="AB65" s="5">
        <f t="shared" ref="AB65:AB73" si="64">AA65-Z65</f>
        <v>126.7360000000001</v>
      </c>
      <c r="AC65" s="5">
        <f t="shared" si="47"/>
        <v>502.62400000000002</v>
      </c>
      <c r="AD65" s="5">
        <v>550</v>
      </c>
      <c r="AE65" s="5">
        <f t="shared" ref="AE65:AE73" si="65">AD65-AC65</f>
        <v>47.375999999999976</v>
      </c>
      <c r="AF65" s="5">
        <f t="shared" si="49"/>
        <v>133.864</v>
      </c>
      <c r="AG65" s="5">
        <v>160</v>
      </c>
      <c r="AH65" s="5">
        <f t="shared" ref="AH65:AH73" si="66">AG65-AF65</f>
        <v>26.135999999999996</v>
      </c>
      <c r="AL65" s="32" t="s">
        <v>164</v>
      </c>
      <c r="AM65" s="33">
        <f t="shared" si="9"/>
        <v>2179.9359999999997</v>
      </c>
      <c r="AN65" s="33">
        <f t="shared" si="10"/>
        <v>1173.2639999999999</v>
      </c>
      <c r="AO65" s="33">
        <f t="shared" si="11"/>
        <v>502.62400000000002</v>
      </c>
      <c r="AP65" s="33">
        <f t="shared" si="12"/>
        <v>133.864</v>
      </c>
      <c r="AQ65" s="32">
        <f t="shared" si="13"/>
        <v>0</v>
      </c>
      <c r="AV65" s="26" t="s">
        <v>6</v>
      </c>
      <c r="AW65" s="26" t="s">
        <v>17</v>
      </c>
      <c r="AX65" s="27">
        <v>2300</v>
      </c>
      <c r="AY65" s="27">
        <v>1300</v>
      </c>
      <c r="AZ65" s="27">
        <v>550</v>
      </c>
      <c r="BA65" s="27">
        <v>160</v>
      </c>
      <c r="BB65" s="26"/>
    </row>
    <row r="66" spans="1:54">
      <c r="B66" t="s">
        <v>19</v>
      </c>
      <c r="C66">
        <f t="shared" ref="C66:C73" si="67">C65</f>
        <v>23</v>
      </c>
      <c r="D66" s="5">
        <v>2171</v>
      </c>
      <c r="E66" s="5">
        <f>(D66-D66*5/100)+((D66-D66*5/100)*28/100)-20*C66</f>
        <v>2179.9359999999997</v>
      </c>
      <c r="H66" s="5">
        <v>1154</v>
      </c>
      <c r="I66" s="5">
        <f>(H66-H66*5/100)+((H66-H66*5/100)*28/100)-10*C66</f>
        <v>1173.2639999999999</v>
      </c>
      <c r="L66" s="5">
        <v>489</v>
      </c>
      <c r="M66" s="5">
        <f>(L66-L66*5/100)+((L66-L66*5/100)*28/100)-4*C66</f>
        <v>502.62400000000002</v>
      </c>
      <c r="P66" s="5">
        <v>129</v>
      </c>
      <c r="Q66" s="5">
        <f>(P66-P66*5/100)+((P66-P66*5/100)*28/100)-1*C66</f>
        <v>133.864</v>
      </c>
      <c r="V66" t="s">
        <v>165</v>
      </c>
      <c r="W66" s="5">
        <f t="shared" si="43"/>
        <v>2179.9359999999997</v>
      </c>
      <c r="X66" s="5">
        <v>2300</v>
      </c>
      <c r="Y66" s="5">
        <f t="shared" si="63"/>
        <v>120.06400000000031</v>
      </c>
      <c r="Z66" s="5">
        <f t="shared" si="45"/>
        <v>1173.2639999999999</v>
      </c>
      <c r="AA66" s="5">
        <v>1300</v>
      </c>
      <c r="AB66" s="5">
        <f t="shared" si="64"/>
        <v>126.7360000000001</v>
      </c>
      <c r="AC66" s="5">
        <f t="shared" si="47"/>
        <v>502.62400000000002</v>
      </c>
      <c r="AD66" s="5">
        <v>550</v>
      </c>
      <c r="AE66" s="5">
        <f t="shared" si="65"/>
        <v>47.375999999999976</v>
      </c>
      <c r="AF66" s="5">
        <f t="shared" si="49"/>
        <v>133.864</v>
      </c>
      <c r="AG66" s="5">
        <v>160</v>
      </c>
      <c r="AH66" s="5">
        <f t="shared" si="66"/>
        <v>26.135999999999996</v>
      </c>
      <c r="AL66" s="32" t="s">
        <v>165</v>
      </c>
      <c r="AM66" s="33">
        <f t="shared" si="9"/>
        <v>2179.9359999999997</v>
      </c>
      <c r="AN66" s="33">
        <f t="shared" si="10"/>
        <v>1173.2639999999999</v>
      </c>
      <c r="AO66" s="33">
        <f t="shared" si="11"/>
        <v>502.62400000000002</v>
      </c>
      <c r="AP66" s="33">
        <f t="shared" si="12"/>
        <v>133.864</v>
      </c>
      <c r="AQ66" s="32">
        <f t="shared" si="13"/>
        <v>0</v>
      </c>
      <c r="AV66" s="26"/>
      <c r="AW66" s="26" t="s">
        <v>19</v>
      </c>
      <c r="AX66" s="27">
        <v>2300</v>
      </c>
      <c r="AY66" s="27">
        <v>1300</v>
      </c>
      <c r="AZ66" s="27">
        <v>550</v>
      </c>
      <c r="BA66" s="27">
        <v>160</v>
      </c>
      <c r="BB66" s="26"/>
    </row>
    <row r="67" spans="1:54">
      <c r="B67" t="s">
        <v>18</v>
      </c>
      <c r="C67">
        <f t="shared" si="67"/>
        <v>23</v>
      </c>
      <c r="D67" s="5">
        <v>2146</v>
      </c>
      <c r="E67" s="5">
        <f>(D67-D67*5/100)+((D67-D67*5/100)*28/100)-20*C67</f>
        <v>2149.5360000000001</v>
      </c>
      <c r="J67" s="5">
        <v>1101</v>
      </c>
      <c r="K67" s="5">
        <f t="shared" ref="K67:K73" si="68">(J67-J67*5/100)+((J67-J67*5/100)*28/100)-9*C67</f>
        <v>1131.816</v>
      </c>
      <c r="N67" s="5">
        <v>474</v>
      </c>
      <c r="O67" s="5">
        <f t="shared" ref="O67:O73" si="69">(N67-N67*5/100)+((N67-N67*5/100)*28/100)-3.6*C67</f>
        <v>493.584</v>
      </c>
      <c r="R67" s="5">
        <v>124</v>
      </c>
      <c r="S67" s="5">
        <f t="shared" ref="S67:S73" si="70">(R67-R67*5/100)+((R67-R67*5/100)*28/100)-0.9*C67</f>
        <v>130.084</v>
      </c>
      <c r="V67" t="s">
        <v>166</v>
      </c>
      <c r="W67" s="5">
        <f t="shared" si="43"/>
        <v>2149.5360000000001</v>
      </c>
      <c r="X67" s="5">
        <v>2300</v>
      </c>
      <c r="Y67" s="5">
        <f t="shared" si="63"/>
        <v>150.46399999999994</v>
      </c>
      <c r="Z67" s="5">
        <f t="shared" si="45"/>
        <v>1131.816</v>
      </c>
      <c r="AA67" s="5">
        <v>1300</v>
      </c>
      <c r="AB67" s="5">
        <f t="shared" si="64"/>
        <v>168.18399999999997</v>
      </c>
      <c r="AC67" s="5">
        <f t="shared" si="47"/>
        <v>493.584</v>
      </c>
      <c r="AD67" s="5">
        <v>550</v>
      </c>
      <c r="AE67" s="5">
        <f t="shared" si="65"/>
        <v>56.415999999999997</v>
      </c>
      <c r="AF67" s="5">
        <f t="shared" si="49"/>
        <v>130.084</v>
      </c>
      <c r="AG67" s="5">
        <v>160</v>
      </c>
      <c r="AH67" s="5">
        <f t="shared" si="66"/>
        <v>29.915999999999997</v>
      </c>
      <c r="AL67" s="32" t="s">
        <v>166</v>
      </c>
      <c r="AM67" s="33">
        <f t="shared" si="9"/>
        <v>2149.5360000000001</v>
      </c>
      <c r="AN67" s="33">
        <f t="shared" si="10"/>
        <v>1131.816</v>
      </c>
      <c r="AO67" s="33">
        <f t="shared" si="11"/>
        <v>493.584</v>
      </c>
      <c r="AP67" s="33">
        <f t="shared" si="12"/>
        <v>130.084</v>
      </c>
      <c r="AQ67" s="32">
        <f t="shared" si="13"/>
        <v>0</v>
      </c>
      <c r="AV67" s="26"/>
      <c r="AW67" s="26" t="s">
        <v>18</v>
      </c>
      <c r="AX67" s="27">
        <v>2300</v>
      </c>
      <c r="AY67" s="27">
        <v>1300</v>
      </c>
      <c r="AZ67" s="27">
        <v>550</v>
      </c>
      <c r="BA67" s="27">
        <v>160</v>
      </c>
      <c r="BB67" s="26"/>
    </row>
    <row r="68" spans="1:54">
      <c r="B68" t="s">
        <v>25</v>
      </c>
      <c r="C68">
        <f t="shared" si="67"/>
        <v>23</v>
      </c>
      <c r="F68" s="5">
        <v>1892</v>
      </c>
      <c r="G68" s="5">
        <f>(F68-F68*5/100)+((F68-F68*5/100)*28/100)-18*C68</f>
        <v>1886.672</v>
      </c>
      <c r="J68" s="5">
        <v>984</v>
      </c>
      <c r="K68" s="5">
        <f t="shared" si="68"/>
        <v>989.54399999999987</v>
      </c>
      <c r="N68" s="5">
        <v>420</v>
      </c>
      <c r="O68" s="5">
        <f t="shared" si="69"/>
        <v>427.92</v>
      </c>
      <c r="R68" s="5">
        <v>113</v>
      </c>
      <c r="S68" s="5">
        <f t="shared" si="70"/>
        <v>116.70799999999998</v>
      </c>
      <c r="V68" t="s">
        <v>167</v>
      </c>
      <c r="W68" s="5">
        <f t="shared" si="43"/>
        <v>1886.672</v>
      </c>
      <c r="X68" s="5">
        <v>2100</v>
      </c>
      <c r="Y68" s="5">
        <f t="shared" si="63"/>
        <v>213.32799999999997</v>
      </c>
      <c r="Z68" s="5">
        <f t="shared" si="45"/>
        <v>989.54399999999987</v>
      </c>
      <c r="AA68" s="5">
        <v>1300</v>
      </c>
      <c r="AB68" s="5">
        <f t="shared" si="64"/>
        <v>310.45600000000013</v>
      </c>
      <c r="AC68" s="5">
        <f t="shared" si="47"/>
        <v>427.92</v>
      </c>
      <c r="AD68" s="5">
        <v>550</v>
      </c>
      <c r="AE68" s="5">
        <f t="shared" si="65"/>
        <v>122.07999999999998</v>
      </c>
      <c r="AF68" s="5">
        <f t="shared" si="49"/>
        <v>116.70799999999998</v>
      </c>
      <c r="AG68" s="5">
        <v>160</v>
      </c>
      <c r="AH68" s="5">
        <f t="shared" si="66"/>
        <v>43.292000000000016</v>
      </c>
      <c r="AL68" s="32" t="s">
        <v>167</v>
      </c>
      <c r="AM68" s="33">
        <f t="shared" si="9"/>
        <v>1886.672</v>
      </c>
      <c r="AN68" s="33">
        <f t="shared" si="10"/>
        <v>989.54399999999987</v>
      </c>
      <c r="AO68" s="33">
        <f t="shared" si="11"/>
        <v>427.92</v>
      </c>
      <c r="AP68" s="33">
        <f t="shared" si="12"/>
        <v>116.70799999999998</v>
      </c>
      <c r="AQ68" s="32">
        <f t="shared" si="13"/>
        <v>0</v>
      </c>
      <c r="AV68" s="26"/>
      <c r="AW68" s="26" t="s">
        <v>25</v>
      </c>
      <c r="AX68" s="27">
        <v>2100</v>
      </c>
      <c r="AY68" s="27">
        <v>1300</v>
      </c>
      <c r="AZ68" s="27">
        <v>550</v>
      </c>
      <c r="BA68" s="27">
        <v>160</v>
      </c>
      <c r="BB68" s="26"/>
    </row>
    <row r="69" spans="1:54">
      <c r="B69" t="s">
        <v>33</v>
      </c>
      <c r="C69">
        <f t="shared" si="67"/>
        <v>23</v>
      </c>
      <c r="F69" s="5">
        <v>1882</v>
      </c>
      <c r="G69" s="5">
        <f>(F69-F69*5/100)+((F69-F69*5/100)*28/100)-18*C69</f>
        <v>1874.5120000000002</v>
      </c>
      <c r="J69" s="5">
        <v>974</v>
      </c>
      <c r="K69" s="5">
        <f t="shared" si="68"/>
        <v>977.38400000000001</v>
      </c>
      <c r="N69" s="5">
        <v>415</v>
      </c>
      <c r="O69" s="5">
        <f t="shared" si="69"/>
        <v>421.84</v>
      </c>
      <c r="R69" s="5">
        <v>111</v>
      </c>
      <c r="S69" s="5">
        <f t="shared" si="70"/>
        <v>114.276</v>
      </c>
      <c r="V69" t="s">
        <v>168</v>
      </c>
      <c r="W69" s="5">
        <f t="shared" si="43"/>
        <v>1874.5120000000002</v>
      </c>
      <c r="X69" s="5">
        <v>2100</v>
      </c>
      <c r="Y69" s="5">
        <f t="shared" si="63"/>
        <v>225.48799999999983</v>
      </c>
      <c r="Z69" s="5">
        <f t="shared" si="45"/>
        <v>977.38400000000001</v>
      </c>
      <c r="AA69" s="5">
        <v>1300</v>
      </c>
      <c r="AB69" s="5">
        <f t="shared" si="64"/>
        <v>322.61599999999999</v>
      </c>
      <c r="AC69" s="5">
        <f t="shared" si="47"/>
        <v>421.84</v>
      </c>
      <c r="AD69" s="5">
        <v>550</v>
      </c>
      <c r="AE69" s="5">
        <f t="shared" si="65"/>
        <v>128.16000000000003</v>
      </c>
      <c r="AF69" s="5">
        <f t="shared" si="49"/>
        <v>114.276</v>
      </c>
      <c r="AG69" s="5">
        <v>160</v>
      </c>
      <c r="AH69" s="5">
        <f t="shared" si="66"/>
        <v>45.724000000000004</v>
      </c>
      <c r="AL69" s="32" t="s">
        <v>168</v>
      </c>
      <c r="AM69" s="33">
        <f t="shared" ref="AM69:AM88" si="71">W69</f>
        <v>1874.5120000000002</v>
      </c>
      <c r="AN69" s="33">
        <f t="shared" ref="AN69:AN88" si="72">Z69</f>
        <v>977.38400000000001</v>
      </c>
      <c r="AO69" s="33">
        <f t="shared" ref="AO69:AO88" si="73">AC69</f>
        <v>421.84</v>
      </c>
      <c r="AP69" s="33">
        <f t="shared" ref="AP69:AP88" si="74">AF69</f>
        <v>114.276</v>
      </c>
      <c r="AQ69" s="32">
        <f t="shared" ref="AQ69:AQ88" si="75">AI69</f>
        <v>0</v>
      </c>
      <c r="AV69" s="26"/>
      <c r="AW69" s="26" t="s">
        <v>33</v>
      </c>
      <c r="AX69" s="27">
        <v>2100</v>
      </c>
      <c r="AY69" s="27">
        <v>1300</v>
      </c>
      <c r="AZ69" s="27">
        <v>550</v>
      </c>
      <c r="BA69" s="27">
        <v>160</v>
      </c>
      <c r="BB69" s="26"/>
    </row>
    <row r="70" spans="1:54">
      <c r="B70" t="s">
        <v>34</v>
      </c>
      <c r="C70">
        <f t="shared" si="67"/>
        <v>23</v>
      </c>
      <c r="F70" s="5">
        <v>1859</v>
      </c>
      <c r="G70" s="5">
        <f>(F70-F70*5/100)+((F70-F70*5/100)*28/100)-18*C70</f>
        <v>1846.5439999999999</v>
      </c>
      <c r="J70" s="5">
        <v>964</v>
      </c>
      <c r="K70" s="5">
        <f t="shared" si="68"/>
        <v>965.22399999999993</v>
      </c>
      <c r="N70" s="5">
        <v>414</v>
      </c>
      <c r="O70" s="5">
        <f t="shared" si="69"/>
        <v>420.62399999999997</v>
      </c>
      <c r="R70" s="5">
        <v>111</v>
      </c>
      <c r="S70" s="5">
        <f t="shared" si="70"/>
        <v>114.276</v>
      </c>
      <c r="V70" t="s">
        <v>169</v>
      </c>
      <c r="W70" s="5">
        <f t="shared" si="43"/>
        <v>1846.5439999999999</v>
      </c>
      <c r="X70" s="5">
        <v>2100</v>
      </c>
      <c r="Y70" s="5">
        <f t="shared" si="63"/>
        <v>253.45600000000013</v>
      </c>
      <c r="Z70" s="5">
        <f t="shared" si="45"/>
        <v>965.22399999999993</v>
      </c>
      <c r="AA70" s="5">
        <v>1300</v>
      </c>
      <c r="AB70" s="5">
        <f t="shared" si="64"/>
        <v>334.77600000000007</v>
      </c>
      <c r="AC70" s="5">
        <f t="shared" si="47"/>
        <v>420.62399999999997</v>
      </c>
      <c r="AD70" s="5">
        <v>550</v>
      </c>
      <c r="AE70" s="5">
        <f t="shared" si="65"/>
        <v>129.37600000000003</v>
      </c>
      <c r="AF70" s="5">
        <f t="shared" si="49"/>
        <v>114.276</v>
      </c>
      <c r="AG70" s="5">
        <v>160</v>
      </c>
      <c r="AH70" s="5">
        <f t="shared" si="66"/>
        <v>45.724000000000004</v>
      </c>
      <c r="AL70" s="32" t="s">
        <v>169</v>
      </c>
      <c r="AM70" s="33">
        <f t="shared" si="71"/>
        <v>1846.5439999999999</v>
      </c>
      <c r="AN70" s="33">
        <f t="shared" si="72"/>
        <v>965.22399999999993</v>
      </c>
      <c r="AO70" s="33">
        <f t="shared" si="73"/>
        <v>420.62399999999997</v>
      </c>
      <c r="AP70" s="33">
        <f t="shared" si="74"/>
        <v>114.276</v>
      </c>
      <c r="AQ70" s="32">
        <f t="shared" si="75"/>
        <v>0</v>
      </c>
      <c r="AV70" s="26"/>
      <c r="AW70" s="26" t="s">
        <v>34</v>
      </c>
      <c r="AX70" s="27">
        <v>2100</v>
      </c>
      <c r="AY70" s="27">
        <v>1300</v>
      </c>
      <c r="AZ70" s="27">
        <v>550</v>
      </c>
      <c r="BA70" s="27">
        <v>160</v>
      </c>
      <c r="BB70" s="26"/>
    </row>
    <row r="71" spans="1:54">
      <c r="B71" t="s">
        <v>35</v>
      </c>
      <c r="C71">
        <f t="shared" si="67"/>
        <v>23</v>
      </c>
      <c r="D71" s="5">
        <v>2108</v>
      </c>
      <c r="E71" s="5">
        <f>(D71-D71*5/100)+((D71-D71*5/100)*28/100)-20*C71</f>
        <v>2103.328</v>
      </c>
      <c r="J71" s="5">
        <v>1033</v>
      </c>
      <c r="K71" s="5">
        <f t="shared" si="68"/>
        <v>1049.1280000000002</v>
      </c>
      <c r="N71" s="5">
        <v>457</v>
      </c>
      <c r="O71" s="5">
        <f t="shared" si="69"/>
        <v>472.91199999999998</v>
      </c>
      <c r="R71" s="5">
        <v>119</v>
      </c>
      <c r="S71" s="5">
        <f t="shared" si="70"/>
        <v>124.004</v>
      </c>
      <c r="V71" t="s">
        <v>170</v>
      </c>
      <c r="W71" s="5">
        <f t="shared" si="43"/>
        <v>2103.328</v>
      </c>
      <c r="X71" s="5">
        <v>2300</v>
      </c>
      <c r="Y71" s="5">
        <f t="shared" si="63"/>
        <v>196.67200000000003</v>
      </c>
      <c r="Z71" s="5">
        <f t="shared" si="45"/>
        <v>1049.1280000000002</v>
      </c>
      <c r="AA71" s="5">
        <v>1300</v>
      </c>
      <c r="AB71" s="5">
        <f t="shared" si="64"/>
        <v>250.87199999999984</v>
      </c>
      <c r="AC71" s="5">
        <f t="shared" si="47"/>
        <v>472.91199999999998</v>
      </c>
      <c r="AD71" s="5">
        <v>550</v>
      </c>
      <c r="AE71" s="5">
        <f t="shared" si="65"/>
        <v>77.088000000000022</v>
      </c>
      <c r="AF71" s="5">
        <f t="shared" si="49"/>
        <v>124.004</v>
      </c>
      <c r="AG71" s="5">
        <v>160</v>
      </c>
      <c r="AH71" s="5">
        <f t="shared" si="66"/>
        <v>35.995999999999995</v>
      </c>
      <c r="AL71" s="32" t="s">
        <v>170</v>
      </c>
      <c r="AM71" s="33">
        <f t="shared" si="71"/>
        <v>2103.328</v>
      </c>
      <c r="AN71" s="33">
        <f t="shared" si="72"/>
        <v>1049.1280000000002</v>
      </c>
      <c r="AO71" s="33">
        <f t="shared" si="73"/>
        <v>472.91199999999998</v>
      </c>
      <c r="AP71" s="33">
        <f t="shared" si="74"/>
        <v>124.004</v>
      </c>
      <c r="AQ71" s="32">
        <f t="shared" si="75"/>
        <v>0</v>
      </c>
      <c r="AV71" s="26"/>
      <c r="AW71" s="26" t="s">
        <v>35</v>
      </c>
      <c r="AX71" s="27">
        <v>2300</v>
      </c>
      <c r="AY71" s="27">
        <v>1300</v>
      </c>
      <c r="AZ71" s="27">
        <v>550</v>
      </c>
      <c r="BA71" s="27">
        <v>160</v>
      </c>
      <c r="BB71" s="26"/>
    </row>
    <row r="72" spans="1:54">
      <c r="B72" t="s">
        <v>44</v>
      </c>
      <c r="C72">
        <f t="shared" si="67"/>
        <v>23</v>
      </c>
      <c r="F72" s="5">
        <v>2153</v>
      </c>
      <c r="G72" s="5">
        <f>(F72-F72*5/100)+((F72-F72*5/100)*28/100)-18*C72</f>
        <v>2204.0479999999998</v>
      </c>
      <c r="J72" s="5">
        <v>1115</v>
      </c>
      <c r="K72" s="5">
        <f t="shared" si="68"/>
        <v>1148.8399999999999</v>
      </c>
      <c r="N72" s="5">
        <v>475</v>
      </c>
      <c r="O72" s="5">
        <f t="shared" si="69"/>
        <v>494.8</v>
      </c>
      <c r="R72" s="5">
        <v>123</v>
      </c>
      <c r="S72" s="5">
        <f t="shared" si="70"/>
        <v>128.86799999999999</v>
      </c>
      <c r="V72" t="s">
        <v>171</v>
      </c>
      <c r="W72" s="5">
        <f t="shared" si="43"/>
        <v>2204.0479999999998</v>
      </c>
      <c r="X72" s="5">
        <v>2400</v>
      </c>
      <c r="Y72" s="5">
        <f t="shared" si="63"/>
        <v>195.95200000000023</v>
      </c>
      <c r="Z72" s="5">
        <f t="shared" si="45"/>
        <v>1148.8399999999999</v>
      </c>
      <c r="AA72" s="5">
        <v>1300</v>
      </c>
      <c r="AB72" s="5">
        <f t="shared" si="64"/>
        <v>151.16000000000008</v>
      </c>
      <c r="AC72" s="5">
        <f t="shared" si="47"/>
        <v>494.8</v>
      </c>
      <c r="AD72" s="5">
        <v>550</v>
      </c>
      <c r="AE72" s="5">
        <f t="shared" si="65"/>
        <v>55.199999999999989</v>
      </c>
      <c r="AF72" s="5">
        <f t="shared" si="49"/>
        <v>128.86799999999999</v>
      </c>
      <c r="AG72" s="5">
        <v>160</v>
      </c>
      <c r="AH72" s="5">
        <f t="shared" si="66"/>
        <v>31.132000000000005</v>
      </c>
      <c r="AL72" s="32" t="s">
        <v>171</v>
      </c>
      <c r="AM72" s="33">
        <f t="shared" si="71"/>
        <v>2204.0479999999998</v>
      </c>
      <c r="AN72" s="33">
        <f t="shared" si="72"/>
        <v>1148.8399999999999</v>
      </c>
      <c r="AO72" s="33">
        <f t="shared" si="73"/>
        <v>494.8</v>
      </c>
      <c r="AP72" s="33">
        <f t="shared" si="74"/>
        <v>128.86799999999999</v>
      </c>
      <c r="AQ72" s="32">
        <f t="shared" si="75"/>
        <v>0</v>
      </c>
      <c r="AV72" s="26"/>
      <c r="AW72" s="26" t="s">
        <v>44</v>
      </c>
      <c r="AX72" s="27">
        <v>2400</v>
      </c>
      <c r="AY72" s="27">
        <v>1300</v>
      </c>
      <c r="AZ72" s="27">
        <v>550</v>
      </c>
      <c r="BA72" s="27">
        <v>160</v>
      </c>
      <c r="BB72" s="26"/>
    </row>
    <row r="73" spans="1:54">
      <c r="B73" t="s">
        <v>26</v>
      </c>
      <c r="C73">
        <f t="shared" si="67"/>
        <v>23</v>
      </c>
      <c r="F73" s="5">
        <v>2529</v>
      </c>
      <c r="G73" s="5">
        <f>(F73-F73*5/100)+((F73-F73*5/100)*28/100)-18*C73</f>
        <v>2661.2640000000001</v>
      </c>
      <c r="J73" s="5">
        <v>1285</v>
      </c>
      <c r="K73" s="5">
        <f t="shared" si="68"/>
        <v>1355.56</v>
      </c>
      <c r="N73" s="5">
        <v>526</v>
      </c>
      <c r="O73" s="5">
        <f t="shared" si="69"/>
        <v>556.81600000000003</v>
      </c>
      <c r="R73" s="5">
        <v>143</v>
      </c>
      <c r="S73" s="5">
        <f t="shared" si="70"/>
        <v>153.18799999999999</v>
      </c>
      <c r="V73" t="s">
        <v>172</v>
      </c>
      <c r="W73" s="5">
        <f t="shared" si="43"/>
        <v>2661.2640000000001</v>
      </c>
      <c r="X73" s="5">
        <v>2850</v>
      </c>
      <c r="Y73" s="5">
        <f t="shared" si="63"/>
        <v>188.73599999999988</v>
      </c>
      <c r="Z73" s="5">
        <f t="shared" si="45"/>
        <v>1355.56</v>
      </c>
      <c r="AA73" s="5">
        <v>1500</v>
      </c>
      <c r="AB73" s="5">
        <f t="shared" si="64"/>
        <v>144.44000000000005</v>
      </c>
      <c r="AC73" s="5">
        <f t="shared" si="47"/>
        <v>556.81600000000003</v>
      </c>
      <c r="AD73" s="5">
        <v>600</v>
      </c>
      <c r="AE73" s="5">
        <f t="shared" si="65"/>
        <v>43.183999999999969</v>
      </c>
      <c r="AF73" s="5">
        <f t="shared" si="49"/>
        <v>153.18799999999999</v>
      </c>
      <c r="AG73" s="5">
        <v>180</v>
      </c>
      <c r="AH73" s="5">
        <f t="shared" si="66"/>
        <v>26.812000000000012</v>
      </c>
      <c r="AL73" s="32" t="s">
        <v>172</v>
      </c>
      <c r="AM73" s="33">
        <f t="shared" si="71"/>
        <v>2661.2640000000001</v>
      </c>
      <c r="AN73" s="33">
        <f t="shared" si="72"/>
        <v>1355.56</v>
      </c>
      <c r="AO73" s="33">
        <f t="shared" si="73"/>
        <v>556.81600000000003</v>
      </c>
      <c r="AP73" s="33">
        <f t="shared" si="74"/>
        <v>153.18799999999999</v>
      </c>
      <c r="AQ73" s="32">
        <f t="shared" si="75"/>
        <v>0</v>
      </c>
      <c r="AV73" s="26"/>
      <c r="AW73" s="26" t="s">
        <v>26</v>
      </c>
      <c r="AX73" s="27">
        <v>2850</v>
      </c>
      <c r="AY73" s="27">
        <v>1500</v>
      </c>
      <c r="AZ73" s="27">
        <v>600</v>
      </c>
      <c r="BA73" s="27">
        <v>180</v>
      </c>
      <c r="BB73" s="26"/>
    </row>
    <row r="74" spans="1:54" s="1" customFormat="1">
      <c r="B74" s="1" t="s">
        <v>8</v>
      </c>
      <c r="C74" s="1">
        <v>30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3"/>
      <c r="AH74" s="13"/>
      <c r="AL74" s="34"/>
      <c r="AM74" s="33">
        <f t="shared" si="71"/>
        <v>0</v>
      </c>
      <c r="AN74" s="33">
        <f t="shared" si="72"/>
        <v>0</v>
      </c>
      <c r="AO74" s="33">
        <f t="shared" si="73"/>
        <v>0</v>
      </c>
      <c r="AP74" s="33">
        <f t="shared" si="74"/>
        <v>0</v>
      </c>
      <c r="AQ74" s="32">
        <f t="shared" si="75"/>
        <v>0</v>
      </c>
      <c r="AV74" s="29"/>
      <c r="AW74" s="29"/>
      <c r="AX74" s="29"/>
      <c r="AY74" s="29"/>
      <c r="AZ74" s="29"/>
      <c r="BA74" s="30"/>
      <c r="BB74" s="23"/>
    </row>
    <row r="75" spans="1:54" s="1" customFormat="1">
      <c r="C75">
        <f t="shared" ref="C75:C82" si="76">C74</f>
        <v>30</v>
      </c>
      <c r="D75" s="51" t="s">
        <v>15</v>
      </c>
      <c r="E75" s="51"/>
      <c r="F75" s="51" t="s">
        <v>14</v>
      </c>
      <c r="G75" s="51"/>
      <c r="H75" s="51" t="s">
        <v>13</v>
      </c>
      <c r="I75" s="51"/>
      <c r="J75" s="51" t="s">
        <v>12</v>
      </c>
      <c r="K75" s="51"/>
      <c r="L75" s="51" t="s">
        <v>47</v>
      </c>
      <c r="M75" s="51"/>
      <c r="N75" s="3"/>
      <c r="O75" s="3"/>
      <c r="P75" s="3"/>
      <c r="Q75" s="3"/>
      <c r="R75" s="3"/>
      <c r="S75" s="3"/>
      <c r="V75" s="1" t="s">
        <v>8</v>
      </c>
      <c r="W75" s="52" t="s">
        <v>15</v>
      </c>
      <c r="X75" s="52"/>
      <c r="Y75" s="18"/>
      <c r="Z75" s="52" t="s">
        <v>14</v>
      </c>
      <c r="AA75" s="52"/>
      <c r="AB75" s="18"/>
      <c r="AC75" s="52" t="s">
        <v>13</v>
      </c>
      <c r="AD75" s="52"/>
      <c r="AE75" s="18"/>
      <c r="AF75" s="1" t="s">
        <v>12</v>
      </c>
      <c r="AG75" s="3"/>
      <c r="AH75" s="3"/>
      <c r="AI75" s="52" t="s">
        <v>47</v>
      </c>
      <c r="AJ75" s="52"/>
      <c r="AL75" s="31" t="s">
        <v>8</v>
      </c>
      <c r="AM75" s="33" t="str">
        <f t="shared" si="71"/>
        <v>20LT</v>
      </c>
      <c r="AN75" s="33" t="str">
        <f t="shared" si="72"/>
        <v>10LT</v>
      </c>
      <c r="AO75" s="33" t="str">
        <f t="shared" si="73"/>
        <v>4LT</v>
      </c>
      <c r="AP75" s="33" t="str">
        <f t="shared" si="74"/>
        <v>1LT</v>
      </c>
      <c r="AQ75" s="32" t="str">
        <f t="shared" si="75"/>
        <v>500ML</v>
      </c>
      <c r="AV75" s="23" t="s">
        <v>8</v>
      </c>
      <c r="AW75" s="23"/>
      <c r="AX75" s="24"/>
      <c r="AY75" s="24"/>
      <c r="AZ75" s="24"/>
      <c r="BA75" s="25"/>
      <c r="BB75" s="24"/>
    </row>
    <row r="76" spans="1:54" s="1" customFormat="1">
      <c r="C76">
        <f t="shared" si="76"/>
        <v>30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3"/>
      <c r="O76" s="3"/>
      <c r="P76" s="3"/>
      <c r="Q76" s="3"/>
      <c r="R76" s="3"/>
      <c r="S76" s="3"/>
      <c r="V76" s="22"/>
      <c r="W76" s="1" t="s">
        <v>32</v>
      </c>
      <c r="X76" s="1" t="s">
        <v>51</v>
      </c>
      <c r="Z76" s="1" t="s">
        <v>32</v>
      </c>
      <c r="AA76" s="1" t="s">
        <v>51</v>
      </c>
      <c r="AC76" s="1" t="s">
        <v>32</v>
      </c>
      <c r="AD76" s="1" t="s">
        <v>51</v>
      </c>
      <c r="AF76" s="1" t="s">
        <v>32</v>
      </c>
      <c r="AG76" s="3" t="s">
        <v>51</v>
      </c>
      <c r="AH76" s="3"/>
      <c r="AI76" s="1" t="s">
        <v>32</v>
      </c>
      <c r="AJ76" s="1" t="s">
        <v>51</v>
      </c>
      <c r="AL76" s="35"/>
      <c r="AM76" s="33" t="str">
        <f t="shared" si="71"/>
        <v>PURC</v>
      </c>
      <c r="AN76" s="33" t="str">
        <f t="shared" si="72"/>
        <v>PURC</v>
      </c>
      <c r="AO76" s="33" t="str">
        <f t="shared" si="73"/>
        <v>PURC</v>
      </c>
      <c r="AP76" s="33" t="str">
        <f t="shared" si="74"/>
        <v>PURC</v>
      </c>
      <c r="AQ76" s="32" t="str">
        <f t="shared" si="75"/>
        <v>PURC</v>
      </c>
      <c r="AV76" s="55"/>
      <c r="AW76" s="55"/>
      <c r="AX76" s="23" t="s">
        <v>57</v>
      </c>
      <c r="AY76" s="23" t="s">
        <v>58</v>
      </c>
      <c r="AZ76" s="23" t="s">
        <v>59</v>
      </c>
      <c r="BA76" s="25" t="s">
        <v>60</v>
      </c>
      <c r="BB76" s="23" t="s">
        <v>61</v>
      </c>
    </row>
    <row r="77" spans="1:54">
      <c r="A77" t="s">
        <v>9</v>
      </c>
      <c r="C77">
        <f t="shared" si="76"/>
        <v>30</v>
      </c>
      <c r="D77" s="5">
        <v>3655</v>
      </c>
      <c r="E77" s="5">
        <f t="shared" ref="E77:E82" si="77">(D77-D77*5/100)+((D77-D77*5/100)*28/100)-20*C77</f>
        <v>3844.4799999999996</v>
      </c>
      <c r="F77" s="5">
        <v>1890</v>
      </c>
      <c r="G77" s="5">
        <f>(F77-F77*5/100)+((F77-F77*5/100)*28/100)-10*C77</f>
        <v>1998.2399999999998</v>
      </c>
      <c r="H77" s="5">
        <v>795</v>
      </c>
      <c r="I77" s="5">
        <f t="shared" ref="I77:I82" si="78">(H77-H77*5/100)+((H77-H77*5/100)*28/100)-4*C77</f>
        <v>846.72</v>
      </c>
      <c r="J77" s="5">
        <v>209</v>
      </c>
      <c r="K77" s="5">
        <f t="shared" ref="K77:K82" si="79">(J77-J77*5/100)+((J77-J77*5/100)*28/100)-1*C77</f>
        <v>224.14400000000001</v>
      </c>
      <c r="L77" s="5">
        <v>110</v>
      </c>
      <c r="M77" s="5">
        <f t="shared" ref="M77:M82" si="80">(L77-L77*5/100)+((L77-L77*5/100)*28/100)-0.5*C77</f>
        <v>118.75999999999999</v>
      </c>
      <c r="V77" t="s">
        <v>178</v>
      </c>
      <c r="W77" s="5">
        <f>E77</f>
        <v>3844.4799999999996</v>
      </c>
      <c r="X77" s="5">
        <v>4000</v>
      </c>
      <c r="Y77" s="5">
        <f t="shared" ref="Y77:Y82" si="81">X77-W77</f>
        <v>155.52000000000044</v>
      </c>
      <c r="Z77" s="5">
        <f>G77</f>
        <v>1998.2399999999998</v>
      </c>
      <c r="AA77" s="5">
        <v>2100</v>
      </c>
      <c r="AB77" s="5">
        <f t="shared" ref="AB77:AB81" si="82">AA77-Z77</f>
        <v>101.76000000000022</v>
      </c>
      <c r="AC77" s="5">
        <f>I77</f>
        <v>846.72</v>
      </c>
      <c r="AD77" s="5">
        <v>900</v>
      </c>
      <c r="AE77" s="5">
        <f t="shared" ref="AE77:AE82" si="83">AD77-AC77</f>
        <v>53.279999999999973</v>
      </c>
      <c r="AF77" s="5">
        <f>K77</f>
        <v>224.14400000000001</v>
      </c>
      <c r="AG77" s="5">
        <v>240</v>
      </c>
      <c r="AH77" s="5">
        <f t="shared" ref="AH77:AH82" si="84">AG77-AF77</f>
        <v>15.855999999999995</v>
      </c>
      <c r="AI77" s="5">
        <f t="shared" ref="AI77:AI82" si="85">M77</f>
        <v>118.75999999999999</v>
      </c>
      <c r="AJ77">
        <v>130</v>
      </c>
      <c r="AK77" s="5">
        <f t="shared" ref="AK77:AK82" si="86">AJ77-AI77</f>
        <v>11.240000000000009</v>
      </c>
      <c r="AL77" s="32" t="s">
        <v>178</v>
      </c>
      <c r="AM77" s="33">
        <f t="shared" si="71"/>
        <v>3844.4799999999996</v>
      </c>
      <c r="AN77" s="33">
        <f t="shared" si="72"/>
        <v>1998.2399999999998</v>
      </c>
      <c r="AO77" s="33">
        <f t="shared" si="73"/>
        <v>846.72</v>
      </c>
      <c r="AP77" s="33">
        <f t="shared" si="74"/>
        <v>224.14400000000001</v>
      </c>
      <c r="AQ77" s="32">
        <f t="shared" si="75"/>
        <v>118.75999999999999</v>
      </c>
      <c r="AR77" s="5"/>
      <c r="AS77" s="5"/>
      <c r="AT77" s="5"/>
      <c r="AU77" s="5"/>
      <c r="AV77" s="26" t="s">
        <v>9</v>
      </c>
      <c r="AW77" s="26"/>
      <c r="AX77" s="27">
        <v>4000</v>
      </c>
      <c r="AY77" s="27">
        <v>2100</v>
      </c>
      <c r="AZ77" s="27">
        <v>900</v>
      </c>
      <c r="BA77" s="27">
        <v>240</v>
      </c>
      <c r="BB77" s="26">
        <v>130</v>
      </c>
    </row>
    <row r="78" spans="1:54">
      <c r="A78" t="s">
        <v>10</v>
      </c>
      <c r="C78">
        <f t="shared" si="76"/>
        <v>30</v>
      </c>
      <c r="D78" s="5">
        <v>3914</v>
      </c>
      <c r="E78" s="5">
        <f t="shared" si="77"/>
        <v>4159.424</v>
      </c>
      <c r="F78" s="5">
        <v>2020</v>
      </c>
      <c r="G78" s="5">
        <f>(F78-F78*5/100)+((F78-F78*5/100)*28/100)-10*C78</f>
        <v>2156.3200000000002</v>
      </c>
      <c r="H78" s="5">
        <v>830</v>
      </c>
      <c r="I78" s="5">
        <f t="shared" si="78"/>
        <v>889.28</v>
      </c>
      <c r="J78" s="5">
        <v>215</v>
      </c>
      <c r="K78" s="5">
        <f t="shared" si="79"/>
        <v>231.44</v>
      </c>
      <c r="L78" s="5">
        <v>113</v>
      </c>
      <c r="M78" s="5">
        <f t="shared" si="80"/>
        <v>122.40799999999999</v>
      </c>
      <c r="V78" t="s">
        <v>173</v>
      </c>
      <c r="W78" s="5">
        <f t="shared" ref="W78:W82" si="87">E78</f>
        <v>4159.424</v>
      </c>
      <c r="X78" s="5">
        <v>4400</v>
      </c>
      <c r="Y78" s="5">
        <f t="shared" si="81"/>
        <v>240.57600000000002</v>
      </c>
      <c r="Z78" s="5">
        <f t="shared" ref="Z78:Z82" si="88">G78</f>
        <v>2156.3200000000002</v>
      </c>
      <c r="AA78" s="5">
        <v>2200</v>
      </c>
      <c r="AB78" s="5">
        <f t="shared" si="82"/>
        <v>43.679999999999836</v>
      </c>
      <c r="AC78" s="5">
        <f t="shared" ref="AC78:AC82" si="89">I78</f>
        <v>889.28</v>
      </c>
      <c r="AD78" s="5">
        <v>950</v>
      </c>
      <c r="AE78" s="5">
        <f t="shared" si="83"/>
        <v>60.720000000000027</v>
      </c>
      <c r="AF78" s="5">
        <f t="shared" ref="AF78:AF82" si="90">K78</f>
        <v>231.44</v>
      </c>
      <c r="AG78" s="5">
        <v>250</v>
      </c>
      <c r="AH78" s="5">
        <f t="shared" si="84"/>
        <v>18.560000000000002</v>
      </c>
      <c r="AI78" s="5">
        <f t="shared" si="85"/>
        <v>122.40799999999999</v>
      </c>
      <c r="AJ78">
        <v>135</v>
      </c>
      <c r="AK78" s="5">
        <f t="shared" si="86"/>
        <v>12.592000000000013</v>
      </c>
      <c r="AL78" s="32" t="s">
        <v>173</v>
      </c>
      <c r="AM78" s="33">
        <f t="shared" si="71"/>
        <v>4159.424</v>
      </c>
      <c r="AN78" s="33">
        <f t="shared" si="72"/>
        <v>2156.3200000000002</v>
      </c>
      <c r="AO78" s="33">
        <f t="shared" si="73"/>
        <v>889.28</v>
      </c>
      <c r="AP78" s="33">
        <f t="shared" si="74"/>
        <v>231.44</v>
      </c>
      <c r="AQ78" s="32">
        <f t="shared" si="75"/>
        <v>122.40799999999999</v>
      </c>
      <c r="AR78" s="5"/>
      <c r="AS78" s="5"/>
      <c r="AT78" s="5"/>
      <c r="AU78" s="5"/>
      <c r="AV78" s="26" t="s">
        <v>10</v>
      </c>
      <c r="AW78" s="26"/>
      <c r="AX78" s="27">
        <v>4400</v>
      </c>
      <c r="AY78" s="27">
        <v>2200</v>
      </c>
      <c r="AZ78" s="27">
        <v>950</v>
      </c>
      <c r="BA78" s="27">
        <v>250</v>
      </c>
      <c r="BB78" s="26">
        <v>135</v>
      </c>
    </row>
    <row r="79" spans="1:54">
      <c r="A79" t="s">
        <v>48</v>
      </c>
      <c r="C79">
        <f t="shared" si="76"/>
        <v>30</v>
      </c>
      <c r="D79" s="5">
        <v>3742</v>
      </c>
      <c r="E79" s="5">
        <f t="shared" si="77"/>
        <v>3950.2719999999999</v>
      </c>
      <c r="F79" s="5">
        <v>1936</v>
      </c>
      <c r="G79" s="5">
        <f>(F79-F79*5/100)+((F79-F79*5/100)*28/100)-10*C79</f>
        <v>2054.1759999999999</v>
      </c>
      <c r="H79" s="5">
        <v>788</v>
      </c>
      <c r="I79" s="5">
        <f t="shared" si="78"/>
        <v>838.20800000000008</v>
      </c>
      <c r="J79" s="5">
        <v>209</v>
      </c>
      <c r="K79" s="5">
        <f t="shared" si="79"/>
        <v>224.14400000000001</v>
      </c>
      <c r="L79" s="5">
        <v>107</v>
      </c>
      <c r="M79" s="5">
        <f t="shared" si="80"/>
        <v>115.11200000000002</v>
      </c>
      <c r="V79" t="s">
        <v>174</v>
      </c>
      <c r="W79" s="5">
        <f t="shared" si="87"/>
        <v>3950.2719999999999</v>
      </c>
      <c r="X79" s="5">
        <v>4200</v>
      </c>
      <c r="Y79" s="5">
        <f t="shared" si="81"/>
        <v>249.72800000000007</v>
      </c>
      <c r="Z79" s="5">
        <f t="shared" si="88"/>
        <v>2054.1759999999999</v>
      </c>
      <c r="AA79" s="5">
        <v>2200</v>
      </c>
      <c r="AB79" s="5">
        <f t="shared" si="82"/>
        <v>145.82400000000007</v>
      </c>
      <c r="AC79" s="5">
        <f t="shared" si="89"/>
        <v>838.20800000000008</v>
      </c>
      <c r="AD79" s="5">
        <v>900</v>
      </c>
      <c r="AE79" s="5">
        <f t="shared" si="83"/>
        <v>61.791999999999916</v>
      </c>
      <c r="AF79" s="5">
        <f t="shared" si="90"/>
        <v>224.14400000000001</v>
      </c>
      <c r="AG79" s="5">
        <v>240</v>
      </c>
      <c r="AH79" s="5">
        <f t="shared" si="84"/>
        <v>15.855999999999995</v>
      </c>
      <c r="AI79" s="5">
        <f t="shared" si="85"/>
        <v>115.11200000000002</v>
      </c>
      <c r="AJ79">
        <v>130</v>
      </c>
      <c r="AK79" s="5">
        <f t="shared" si="86"/>
        <v>14.887999999999977</v>
      </c>
      <c r="AL79" s="32" t="s">
        <v>174</v>
      </c>
      <c r="AM79" s="33">
        <f t="shared" si="71"/>
        <v>3950.2719999999999</v>
      </c>
      <c r="AN79" s="33">
        <f t="shared" si="72"/>
        <v>2054.1759999999999</v>
      </c>
      <c r="AO79" s="33">
        <f t="shared" si="73"/>
        <v>838.20800000000008</v>
      </c>
      <c r="AP79" s="33">
        <f t="shared" si="74"/>
        <v>224.14400000000001</v>
      </c>
      <c r="AQ79" s="32">
        <f t="shared" si="75"/>
        <v>115.11200000000002</v>
      </c>
      <c r="AR79" s="5"/>
      <c r="AS79" s="5"/>
      <c r="AT79" s="5"/>
      <c r="AU79" s="5"/>
      <c r="AV79" s="26" t="s">
        <v>48</v>
      </c>
      <c r="AW79" s="26"/>
      <c r="AX79" s="27">
        <v>4200</v>
      </c>
      <c r="AY79" s="27">
        <v>2200</v>
      </c>
      <c r="AZ79" s="27">
        <v>900</v>
      </c>
      <c r="BA79" s="27">
        <v>240</v>
      </c>
      <c r="BB79" s="26">
        <v>130</v>
      </c>
    </row>
    <row r="80" spans="1:54">
      <c r="A80" t="s">
        <v>49</v>
      </c>
      <c r="C80">
        <f t="shared" si="76"/>
        <v>30</v>
      </c>
      <c r="D80" s="5">
        <v>3656</v>
      </c>
      <c r="E80" s="5">
        <f t="shared" si="77"/>
        <v>3845.6959999999999</v>
      </c>
      <c r="F80" s="5">
        <v>1884</v>
      </c>
      <c r="G80" s="5">
        <f>(F80-F80*5/100)+((F80-F80*5/100)*28/100)-10*C80</f>
        <v>1990.944</v>
      </c>
      <c r="H80" s="5">
        <v>773</v>
      </c>
      <c r="I80" s="5">
        <f t="shared" si="78"/>
        <v>819.96800000000007</v>
      </c>
      <c r="J80" s="5">
        <v>201</v>
      </c>
      <c r="K80" s="5">
        <f t="shared" si="79"/>
        <v>214.416</v>
      </c>
      <c r="L80" s="5">
        <v>105</v>
      </c>
      <c r="M80" s="5">
        <f t="shared" si="80"/>
        <v>112.68</v>
      </c>
      <c r="V80" t="s">
        <v>175</v>
      </c>
      <c r="W80" s="5">
        <f t="shared" si="87"/>
        <v>3845.6959999999999</v>
      </c>
      <c r="X80" s="5">
        <v>4100</v>
      </c>
      <c r="Y80" s="5">
        <f t="shared" si="81"/>
        <v>254.30400000000009</v>
      </c>
      <c r="Z80" s="5">
        <f t="shared" si="88"/>
        <v>1990.944</v>
      </c>
      <c r="AA80" s="5">
        <v>2100</v>
      </c>
      <c r="AB80" s="5">
        <f t="shared" si="82"/>
        <v>109.05600000000004</v>
      </c>
      <c r="AC80" s="5">
        <f t="shared" si="89"/>
        <v>819.96800000000007</v>
      </c>
      <c r="AD80" s="5">
        <v>900</v>
      </c>
      <c r="AE80" s="5">
        <f t="shared" si="83"/>
        <v>80.031999999999925</v>
      </c>
      <c r="AF80" s="5">
        <f t="shared" si="90"/>
        <v>214.416</v>
      </c>
      <c r="AG80" s="5">
        <v>230</v>
      </c>
      <c r="AH80" s="5">
        <f t="shared" si="84"/>
        <v>15.584000000000003</v>
      </c>
      <c r="AI80" s="5">
        <f t="shared" si="85"/>
        <v>112.68</v>
      </c>
      <c r="AJ80">
        <v>125</v>
      </c>
      <c r="AK80" s="5">
        <f t="shared" si="86"/>
        <v>12.319999999999993</v>
      </c>
      <c r="AL80" s="32" t="s">
        <v>175</v>
      </c>
      <c r="AM80" s="33">
        <f t="shared" si="71"/>
        <v>3845.6959999999999</v>
      </c>
      <c r="AN80" s="33">
        <f t="shared" si="72"/>
        <v>1990.944</v>
      </c>
      <c r="AO80" s="33">
        <f t="shared" si="73"/>
        <v>819.96800000000007</v>
      </c>
      <c r="AP80" s="33">
        <f t="shared" si="74"/>
        <v>214.416</v>
      </c>
      <c r="AQ80" s="32">
        <f t="shared" si="75"/>
        <v>112.68</v>
      </c>
      <c r="AR80" s="5"/>
      <c r="AS80" s="5"/>
      <c r="AT80" s="5"/>
      <c r="AU80" s="5"/>
      <c r="AV80" s="26" t="s">
        <v>49</v>
      </c>
      <c r="AW80" s="26"/>
      <c r="AX80" s="27">
        <v>4100</v>
      </c>
      <c r="AY80" s="27">
        <v>2100</v>
      </c>
      <c r="AZ80" s="27">
        <v>900</v>
      </c>
      <c r="BA80" s="27">
        <v>230</v>
      </c>
      <c r="BB80" s="26">
        <v>125</v>
      </c>
    </row>
    <row r="81" spans="1:54">
      <c r="A81" t="s">
        <v>11</v>
      </c>
      <c r="C81">
        <f t="shared" si="76"/>
        <v>30</v>
      </c>
      <c r="D81" s="5">
        <v>3451</v>
      </c>
      <c r="E81" s="5">
        <f t="shared" si="77"/>
        <v>3596.4159999999993</v>
      </c>
      <c r="F81" s="5">
        <v>1778</v>
      </c>
      <c r="G81" s="5">
        <f>(F81-F81*5/100)+((F81-F81*5/100)*28/100)-10*C81</f>
        <v>1862.0479999999998</v>
      </c>
      <c r="H81" s="5">
        <v>736</v>
      </c>
      <c r="I81" s="5">
        <f t="shared" si="78"/>
        <v>774.97600000000011</v>
      </c>
      <c r="J81" s="5">
        <v>191</v>
      </c>
      <c r="K81" s="5">
        <f t="shared" si="79"/>
        <v>202.25599999999997</v>
      </c>
      <c r="L81" s="5">
        <v>101</v>
      </c>
      <c r="M81" s="5">
        <f t="shared" si="80"/>
        <v>107.816</v>
      </c>
      <c r="V81" t="s">
        <v>176</v>
      </c>
      <c r="W81" s="5">
        <f t="shared" si="87"/>
        <v>3596.4159999999993</v>
      </c>
      <c r="X81" s="5">
        <v>3900</v>
      </c>
      <c r="Y81" s="5">
        <f t="shared" si="81"/>
        <v>303.58400000000074</v>
      </c>
      <c r="Z81" s="5">
        <f t="shared" si="88"/>
        <v>1862.0479999999998</v>
      </c>
      <c r="AA81" s="5">
        <v>2000</v>
      </c>
      <c r="AB81" s="5">
        <f t="shared" si="82"/>
        <v>137.95200000000023</v>
      </c>
      <c r="AC81" s="5">
        <f t="shared" si="89"/>
        <v>774.97600000000011</v>
      </c>
      <c r="AD81" s="5">
        <v>850</v>
      </c>
      <c r="AE81" s="5">
        <f t="shared" si="83"/>
        <v>75.023999999999887</v>
      </c>
      <c r="AF81" s="5">
        <f t="shared" si="90"/>
        <v>202.25599999999997</v>
      </c>
      <c r="AG81" s="5">
        <v>225</v>
      </c>
      <c r="AH81" s="5">
        <f t="shared" si="84"/>
        <v>22.744000000000028</v>
      </c>
      <c r="AI81" s="5">
        <f t="shared" si="85"/>
        <v>107.816</v>
      </c>
      <c r="AJ81">
        <v>125</v>
      </c>
      <c r="AK81" s="5">
        <f t="shared" si="86"/>
        <v>17.183999999999997</v>
      </c>
      <c r="AL81" s="32" t="s">
        <v>176</v>
      </c>
      <c r="AM81" s="33">
        <f t="shared" si="71"/>
        <v>3596.4159999999993</v>
      </c>
      <c r="AN81" s="33">
        <f t="shared" si="72"/>
        <v>1862.0479999999998</v>
      </c>
      <c r="AO81" s="33">
        <f t="shared" si="73"/>
        <v>774.97600000000011</v>
      </c>
      <c r="AP81" s="33">
        <f t="shared" si="74"/>
        <v>202.25599999999997</v>
      </c>
      <c r="AQ81" s="32">
        <f t="shared" si="75"/>
        <v>107.816</v>
      </c>
      <c r="AR81" s="5"/>
      <c r="AS81" s="5"/>
      <c r="AT81" s="5"/>
      <c r="AU81" s="5"/>
      <c r="AV81" s="26" t="s">
        <v>11</v>
      </c>
      <c r="AW81" s="26"/>
      <c r="AX81" s="27">
        <v>3900</v>
      </c>
      <c r="AY81" s="27">
        <v>2000</v>
      </c>
      <c r="AZ81" s="27">
        <v>850</v>
      </c>
      <c r="BA81" s="27">
        <v>225</v>
      </c>
      <c r="BB81" s="26">
        <v>125</v>
      </c>
    </row>
    <row r="82" spans="1:54">
      <c r="A82" t="s">
        <v>16</v>
      </c>
      <c r="C82">
        <f t="shared" si="76"/>
        <v>30</v>
      </c>
      <c r="D82" s="5">
        <v>4221</v>
      </c>
      <c r="E82" s="5">
        <f t="shared" si="77"/>
        <v>4532.7359999999999</v>
      </c>
      <c r="H82" s="5">
        <v>882</v>
      </c>
      <c r="I82" s="5">
        <f t="shared" si="78"/>
        <v>952.51199999999994</v>
      </c>
      <c r="J82" s="5">
        <v>228</v>
      </c>
      <c r="K82" s="5">
        <f t="shared" si="79"/>
        <v>247.24799999999999</v>
      </c>
      <c r="L82" s="5">
        <v>119</v>
      </c>
      <c r="M82" s="5">
        <f t="shared" si="80"/>
        <v>129.70400000000001</v>
      </c>
      <c r="V82" t="s">
        <v>177</v>
      </c>
      <c r="W82" s="5">
        <f t="shared" si="87"/>
        <v>4532.7359999999999</v>
      </c>
      <c r="X82" s="5">
        <v>4800</v>
      </c>
      <c r="Y82" s="5">
        <f t="shared" si="81"/>
        <v>267.26400000000012</v>
      </c>
      <c r="Z82" s="5">
        <f t="shared" si="88"/>
        <v>0</v>
      </c>
      <c r="AA82" s="5"/>
      <c r="AB82" s="5"/>
      <c r="AC82" s="5">
        <f t="shared" si="89"/>
        <v>952.51199999999994</v>
      </c>
      <c r="AD82" s="5">
        <v>1020</v>
      </c>
      <c r="AE82" s="5">
        <f t="shared" si="83"/>
        <v>67.488000000000056</v>
      </c>
      <c r="AF82" s="5">
        <f t="shared" si="90"/>
        <v>247.24799999999999</v>
      </c>
      <c r="AG82" s="5">
        <v>300</v>
      </c>
      <c r="AH82" s="5">
        <f t="shared" si="84"/>
        <v>52.75200000000001</v>
      </c>
      <c r="AI82" s="5">
        <f t="shared" si="85"/>
        <v>129.70400000000001</v>
      </c>
      <c r="AJ82">
        <v>140</v>
      </c>
      <c r="AK82" s="5">
        <f t="shared" si="86"/>
        <v>10.295999999999992</v>
      </c>
      <c r="AL82" s="32" t="s">
        <v>177</v>
      </c>
      <c r="AM82" s="33">
        <f t="shared" si="71"/>
        <v>4532.7359999999999</v>
      </c>
      <c r="AN82" s="33">
        <f t="shared" si="72"/>
        <v>0</v>
      </c>
      <c r="AO82" s="33">
        <f t="shared" si="73"/>
        <v>952.51199999999994</v>
      </c>
      <c r="AP82" s="33">
        <f t="shared" si="74"/>
        <v>247.24799999999999</v>
      </c>
      <c r="AQ82" s="32">
        <f t="shared" si="75"/>
        <v>129.70400000000001</v>
      </c>
      <c r="AR82" s="5"/>
      <c r="AS82" s="5"/>
      <c r="AT82" s="5"/>
      <c r="AU82" s="5"/>
      <c r="AV82" s="26" t="s">
        <v>16</v>
      </c>
      <c r="AW82" s="26"/>
      <c r="AX82" s="27">
        <v>4800</v>
      </c>
      <c r="AY82" s="27"/>
      <c r="AZ82" s="27">
        <v>1020</v>
      </c>
      <c r="BA82" s="27">
        <v>300</v>
      </c>
      <c r="BB82" s="26">
        <v>140</v>
      </c>
    </row>
    <row r="83" spans="1:54"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3"/>
      <c r="AH83" s="13"/>
      <c r="AI83" s="17"/>
      <c r="AJ83" s="17"/>
      <c r="AL83" s="34"/>
      <c r="AM83" s="33">
        <f t="shared" si="71"/>
        <v>0</v>
      </c>
      <c r="AN83" s="33">
        <f t="shared" si="72"/>
        <v>0</v>
      </c>
      <c r="AO83" s="33">
        <f t="shared" si="73"/>
        <v>0</v>
      </c>
      <c r="AP83" s="33">
        <f t="shared" si="74"/>
        <v>0</v>
      </c>
      <c r="AQ83" s="32">
        <f t="shared" si="75"/>
        <v>0</v>
      </c>
      <c r="AV83" s="29"/>
      <c r="AW83" s="29"/>
      <c r="AX83" s="29"/>
      <c r="AY83" s="29"/>
      <c r="AZ83" s="29"/>
      <c r="BA83" s="30"/>
      <c r="BB83" s="29"/>
    </row>
    <row r="84" spans="1:54">
      <c r="A84" t="s">
        <v>50</v>
      </c>
      <c r="D84" s="51" t="s">
        <v>15</v>
      </c>
      <c r="E84" s="51"/>
      <c r="F84" s="51" t="s">
        <v>14</v>
      </c>
      <c r="G84" s="51"/>
      <c r="H84" s="51" t="s">
        <v>13</v>
      </c>
      <c r="I84" s="51"/>
      <c r="J84" s="51" t="s">
        <v>12</v>
      </c>
      <c r="K84" s="51"/>
      <c r="L84" s="51" t="s">
        <v>47</v>
      </c>
      <c r="M84" s="51"/>
      <c r="V84" s="1" t="s">
        <v>50</v>
      </c>
      <c r="W84" s="52" t="s">
        <v>15</v>
      </c>
      <c r="X84" s="52"/>
      <c r="Y84" s="18"/>
      <c r="Z84" s="52" t="s">
        <v>14</v>
      </c>
      <c r="AA84" s="52"/>
      <c r="AB84" s="18"/>
      <c r="AC84" s="52" t="s">
        <v>13</v>
      </c>
      <c r="AD84" s="52"/>
      <c r="AE84" s="18"/>
      <c r="AF84" s="52" t="s">
        <v>12</v>
      </c>
      <c r="AG84" s="52"/>
      <c r="AH84" s="18"/>
      <c r="AI84" s="52" t="s">
        <v>47</v>
      </c>
      <c r="AJ84" s="52"/>
      <c r="AL84" s="31" t="s">
        <v>50</v>
      </c>
      <c r="AM84" s="33" t="str">
        <f t="shared" si="71"/>
        <v>20LT</v>
      </c>
      <c r="AN84" s="33" t="str">
        <f t="shared" si="72"/>
        <v>10LT</v>
      </c>
      <c r="AO84" s="33" t="str">
        <f t="shared" si="73"/>
        <v>4LT</v>
      </c>
      <c r="AP84" s="33" t="str">
        <f t="shared" si="74"/>
        <v>1LT</v>
      </c>
      <c r="AQ84" s="32" t="str">
        <f t="shared" si="75"/>
        <v>500ML</v>
      </c>
      <c r="AV84" s="23" t="s">
        <v>50</v>
      </c>
      <c r="AW84" s="26"/>
      <c r="AX84" s="24"/>
      <c r="AY84" s="24"/>
      <c r="AZ84" s="24"/>
      <c r="BA84" s="24"/>
      <c r="BB84" s="24"/>
    </row>
    <row r="85" spans="1:54">
      <c r="D85" s="19"/>
      <c r="E85" s="19"/>
      <c r="F85" s="19"/>
      <c r="G85" s="19"/>
      <c r="H85" s="19"/>
      <c r="I85" s="19"/>
      <c r="J85" s="19"/>
      <c r="K85" s="19"/>
      <c r="L85" s="19"/>
      <c r="M85" s="19"/>
      <c r="V85" s="22"/>
      <c r="W85" s="1" t="s">
        <v>32</v>
      </c>
      <c r="X85" s="1" t="s">
        <v>51</v>
      </c>
      <c r="Y85" s="1"/>
      <c r="Z85" s="1" t="s">
        <v>32</v>
      </c>
      <c r="AA85" s="1" t="s">
        <v>51</v>
      </c>
      <c r="AB85" s="1"/>
      <c r="AC85" s="1" t="s">
        <v>32</v>
      </c>
      <c r="AD85" s="1" t="s">
        <v>51</v>
      </c>
      <c r="AE85" s="1"/>
      <c r="AF85" s="1" t="s">
        <v>32</v>
      </c>
      <c r="AG85" s="3" t="s">
        <v>51</v>
      </c>
      <c r="AH85" s="3"/>
      <c r="AI85" s="1" t="s">
        <v>32</v>
      </c>
      <c r="AJ85" s="1" t="s">
        <v>51</v>
      </c>
      <c r="AL85" s="35"/>
      <c r="AM85" s="33" t="str">
        <f t="shared" si="71"/>
        <v>PURC</v>
      </c>
      <c r="AN85" s="33" t="str">
        <f t="shared" si="72"/>
        <v>PURC</v>
      </c>
      <c r="AO85" s="33" t="str">
        <f t="shared" si="73"/>
        <v>PURC</v>
      </c>
      <c r="AP85" s="33" t="str">
        <f t="shared" si="74"/>
        <v>PURC</v>
      </c>
      <c r="AQ85" s="32" t="str">
        <f t="shared" si="75"/>
        <v>PURC</v>
      </c>
      <c r="AV85" s="55"/>
      <c r="AW85" s="55"/>
      <c r="AX85" s="23" t="s">
        <v>57</v>
      </c>
      <c r="AY85" s="23" t="s">
        <v>58</v>
      </c>
      <c r="AZ85" s="23" t="s">
        <v>59</v>
      </c>
      <c r="BA85" s="25" t="s">
        <v>60</v>
      </c>
      <c r="BB85" s="23" t="s">
        <v>61</v>
      </c>
    </row>
    <row r="86" spans="1:54">
      <c r="A86" t="s">
        <v>20</v>
      </c>
      <c r="C86">
        <v>8</v>
      </c>
      <c r="D86" s="5">
        <v>2168</v>
      </c>
      <c r="E86" s="5">
        <f>(D86-D86*5/100)+((D86-D86*5/100)*28/100)-20*C86</f>
        <v>2476.288</v>
      </c>
      <c r="F86" s="5">
        <v>1125</v>
      </c>
      <c r="G86" s="5">
        <f>(F86-F86*5/100)+((F86-F86*5/100)*28/100)-10*C86</f>
        <v>1288</v>
      </c>
      <c r="H86" s="5">
        <v>466</v>
      </c>
      <c r="I86" s="5">
        <f>(H86-H86*5/100)+((H86-H86*5/100)*28/100)-4*C86</f>
        <v>534.65599999999995</v>
      </c>
      <c r="J86" s="5">
        <v>122</v>
      </c>
      <c r="K86" s="5">
        <f>(J86-J86*5/100)+((J86-J86*5/100)*28/100)-1*C86</f>
        <v>140.352</v>
      </c>
      <c r="L86" s="5">
        <v>65</v>
      </c>
      <c r="M86" s="5">
        <f>(L86-L86*5/100)+((L86-L86*5/100)*28/100)-0.5*C86</f>
        <v>75.039999999999992</v>
      </c>
      <c r="V86" t="s">
        <v>20</v>
      </c>
      <c r="W86" s="5">
        <f t="shared" ref="W86:W88" si="91">E86</f>
        <v>2476.288</v>
      </c>
      <c r="X86" s="5">
        <v>2600</v>
      </c>
      <c r="Y86" s="5">
        <f t="shared" ref="Y86:Y88" si="92">X86-W86</f>
        <v>123.71199999999999</v>
      </c>
      <c r="Z86" s="5">
        <f t="shared" ref="Z86:Z88" si="93">G86</f>
        <v>1288</v>
      </c>
      <c r="AA86" s="5">
        <v>1350</v>
      </c>
      <c r="AB86" s="5">
        <f>AA86-Z86</f>
        <v>62</v>
      </c>
      <c r="AC86" s="5">
        <f t="shared" ref="AC86:AC88" si="94">I86</f>
        <v>534.65599999999995</v>
      </c>
      <c r="AD86" s="5">
        <v>580</v>
      </c>
      <c r="AE86" s="5">
        <f t="shared" ref="AE86:AE88" si="95">AD86-AC86</f>
        <v>45.344000000000051</v>
      </c>
      <c r="AF86" s="5">
        <f t="shared" ref="AF86:AF88" si="96">K86</f>
        <v>140.352</v>
      </c>
      <c r="AG86" s="5">
        <v>160</v>
      </c>
      <c r="AH86" s="5">
        <f t="shared" ref="AH86:AH88" si="97">AG86-AF86</f>
        <v>19.647999999999996</v>
      </c>
      <c r="AI86" s="5">
        <f>M86</f>
        <v>75.039999999999992</v>
      </c>
      <c r="AJ86">
        <v>85</v>
      </c>
      <c r="AK86" s="5">
        <f t="shared" ref="AK86:AK87" si="98">AJ86-AI86</f>
        <v>9.960000000000008</v>
      </c>
      <c r="AL86" s="32" t="s">
        <v>20</v>
      </c>
      <c r="AM86" s="33">
        <f t="shared" si="71"/>
        <v>2476.288</v>
      </c>
      <c r="AN86" s="33">
        <f t="shared" si="72"/>
        <v>1288</v>
      </c>
      <c r="AO86" s="33">
        <f t="shared" si="73"/>
        <v>534.65599999999995</v>
      </c>
      <c r="AP86" s="33">
        <f t="shared" si="74"/>
        <v>140.352</v>
      </c>
      <c r="AQ86" s="32">
        <f t="shared" si="75"/>
        <v>75.039999999999992</v>
      </c>
      <c r="AR86" s="5"/>
      <c r="AS86" s="5"/>
      <c r="AT86" s="5"/>
      <c r="AU86" s="5"/>
      <c r="AV86" s="26" t="s">
        <v>20</v>
      </c>
      <c r="AW86" s="26"/>
      <c r="AX86" s="27">
        <v>2600</v>
      </c>
      <c r="AY86" s="27">
        <v>1350</v>
      </c>
      <c r="AZ86" s="27">
        <v>580</v>
      </c>
      <c r="BA86" s="27">
        <v>160</v>
      </c>
      <c r="BB86" s="26">
        <v>85</v>
      </c>
    </row>
    <row r="87" spans="1:54">
      <c r="A87" t="s">
        <v>21</v>
      </c>
      <c r="C87">
        <v>5</v>
      </c>
      <c r="D87" s="5">
        <v>1800</v>
      </c>
      <c r="E87" s="5">
        <f>(D87-D87*5/100)+((D87-D87*5/100)*28/100)-20*C87</f>
        <v>2088.8000000000002</v>
      </c>
      <c r="H87" s="5">
        <v>409</v>
      </c>
      <c r="I87" s="5">
        <f>(H87-H87*5/100)+((H87-H87*5/100)*28/100)-4*C87</f>
        <v>477.34399999999999</v>
      </c>
      <c r="J87" s="5">
        <v>107</v>
      </c>
      <c r="K87" s="5">
        <f>(J87-J87*5/100)+((J87-J87*5/100)*28/100)-1*C87</f>
        <v>125.11200000000002</v>
      </c>
      <c r="L87" s="5">
        <v>58</v>
      </c>
      <c r="M87" s="5">
        <f>(L87-L87*5/100)+((L87-L87*5/100)*28/100)-0.5*C87</f>
        <v>68.028000000000006</v>
      </c>
      <c r="V87" t="s">
        <v>21</v>
      </c>
      <c r="W87" s="5">
        <f t="shared" si="91"/>
        <v>2088.8000000000002</v>
      </c>
      <c r="X87" s="5">
        <v>2200</v>
      </c>
      <c r="Y87" s="5">
        <f t="shared" si="92"/>
        <v>111.19999999999982</v>
      </c>
      <c r="Z87" s="5">
        <f t="shared" si="93"/>
        <v>0</v>
      </c>
      <c r="AA87" s="5"/>
      <c r="AB87" s="5"/>
      <c r="AC87" s="5">
        <f t="shared" si="94"/>
        <v>477.34399999999999</v>
      </c>
      <c r="AD87" s="5">
        <v>520</v>
      </c>
      <c r="AE87" s="5">
        <f t="shared" si="95"/>
        <v>42.656000000000006</v>
      </c>
      <c r="AF87" s="5">
        <f t="shared" si="96"/>
        <v>125.11200000000002</v>
      </c>
      <c r="AG87" s="5">
        <v>150</v>
      </c>
      <c r="AH87" s="5">
        <f t="shared" si="97"/>
        <v>24.887999999999977</v>
      </c>
      <c r="AI87" s="5">
        <f>M87</f>
        <v>68.028000000000006</v>
      </c>
      <c r="AJ87">
        <v>80</v>
      </c>
      <c r="AK87" s="5">
        <f t="shared" si="98"/>
        <v>11.971999999999994</v>
      </c>
      <c r="AL87" s="32" t="s">
        <v>21</v>
      </c>
      <c r="AM87" s="33">
        <f t="shared" si="71"/>
        <v>2088.8000000000002</v>
      </c>
      <c r="AN87" s="33">
        <f t="shared" si="72"/>
        <v>0</v>
      </c>
      <c r="AO87" s="33">
        <f t="shared" si="73"/>
        <v>477.34399999999999</v>
      </c>
      <c r="AP87" s="33">
        <f t="shared" si="74"/>
        <v>125.11200000000002</v>
      </c>
      <c r="AQ87" s="32">
        <f t="shared" si="75"/>
        <v>68.028000000000006</v>
      </c>
      <c r="AR87" s="5"/>
      <c r="AS87" s="5"/>
      <c r="AT87" s="5"/>
      <c r="AU87" s="5"/>
      <c r="AV87" s="26" t="s">
        <v>21</v>
      </c>
      <c r="AW87" s="26"/>
      <c r="AX87" s="27">
        <v>2200</v>
      </c>
      <c r="AY87" s="27"/>
      <c r="AZ87" s="27">
        <v>520</v>
      </c>
      <c r="BA87" s="27">
        <v>150</v>
      </c>
      <c r="BB87" s="26">
        <v>80</v>
      </c>
    </row>
    <row r="88" spans="1:54">
      <c r="A88" t="s">
        <v>22</v>
      </c>
      <c r="C88">
        <v>9</v>
      </c>
      <c r="D88" s="5">
        <v>1263</v>
      </c>
      <c r="E88" s="5">
        <f>(D88-D88*5/100)+((D88-D88*5/100)*28/100)-20*C88</f>
        <v>1355.808</v>
      </c>
      <c r="F88" s="5">
        <v>667</v>
      </c>
      <c r="G88" s="5">
        <f>(F88-F88*5/100)+((F88-F88*5/100)*28/100)-10*C88</f>
        <v>721.072</v>
      </c>
      <c r="H88" s="5">
        <v>295</v>
      </c>
      <c r="I88" s="5">
        <f>(H88-H88*5/100)+((H88-H88*5/100)*28/100)-4*C88</f>
        <v>322.72000000000003</v>
      </c>
      <c r="J88" s="5">
        <v>83</v>
      </c>
      <c r="K88" s="5">
        <f>(J88-J88*5/100)+((J88-J88*5/100)*28/100)-1*C88</f>
        <v>91.927999999999997</v>
      </c>
      <c r="V88" t="s">
        <v>22</v>
      </c>
      <c r="W88" s="5">
        <f t="shared" si="91"/>
        <v>1355.808</v>
      </c>
      <c r="X88" s="5">
        <v>1450</v>
      </c>
      <c r="Y88" s="5">
        <f t="shared" si="92"/>
        <v>94.192000000000007</v>
      </c>
      <c r="Z88" s="5">
        <f t="shared" si="93"/>
        <v>721.072</v>
      </c>
      <c r="AA88" s="5">
        <v>800</v>
      </c>
      <c r="AB88" s="5">
        <f>AA88-Z88</f>
        <v>78.927999999999997</v>
      </c>
      <c r="AC88" s="5">
        <f t="shared" si="94"/>
        <v>322.72000000000003</v>
      </c>
      <c r="AD88" s="5">
        <v>360</v>
      </c>
      <c r="AE88" s="5">
        <f t="shared" si="95"/>
        <v>37.279999999999973</v>
      </c>
      <c r="AF88" s="5">
        <f t="shared" si="96"/>
        <v>91.927999999999997</v>
      </c>
      <c r="AG88" s="5">
        <v>105</v>
      </c>
      <c r="AH88" s="5">
        <f t="shared" si="97"/>
        <v>13.072000000000003</v>
      </c>
      <c r="AI88" s="5">
        <f>M88</f>
        <v>0</v>
      </c>
      <c r="AL88" s="32" t="s">
        <v>22</v>
      </c>
      <c r="AM88" s="33">
        <f t="shared" si="71"/>
        <v>1355.808</v>
      </c>
      <c r="AN88" s="33">
        <f t="shared" si="72"/>
        <v>721.072</v>
      </c>
      <c r="AO88" s="33">
        <f t="shared" si="73"/>
        <v>322.72000000000003</v>
      </c>
      <c r="AP88" s="33">
        <f t="shared" si="74"/>
        <v>91.927999999999997</v>
      </c>
      <c r="AQ88" s="32">
        <f t="shared" si="75"/>
        <v>0</v>
      </c>
      <c r="AV88" s="26" t="s">
        <v>22</v>
      </c>
      <c r="AW88" s="26"/>
      <c r="AX88" s="27">
        <v>1450</v>
      </c>
      <c r="AY88" s="27">
        <v>800</v>
      </c>
      <c r="AZ88" s="27">
        <v>360</v>
      </c>
      <c r="BA88" s="27">
        <v>105</v>
      </c>
      <c r="BB88" s="26"/>
    </row>
    <row r="89" spans="1:54">
      <c r="A89" t="s">
        <v>114</v>
      </c>
      <c r="C89">
        <v>8</v>
      </c>
      <c r="AL89" s="32"/>
      <c r="AM89" s="32"/>
      <c r="AN89" s="32"/>
      <c r="AO89" s="32"/>
      <c r="AP89" s="32"/>
      <c r="AQ89" s="32"/>
    </row>
    <row r="90" spans="1:54">
      <c r="AL90" s="32" t="s">
        <v>104</v>
      </c>
      <c r="AM90" s="32"/>
      <c r="AN90" s="32"/>
      <c r="AO90" s="32"/>
      <c r="AP90" s="32"/>
      <c r="AQ90" s="32"/>
    </row>
    <row r="91" spans="1:54">
      <c r="A91" t="s">
        <v>104</v>
      </c>
      <c r="C91">
        <v>70</v>
      </c>
      <c r="D91" s="51" t="s">
        <v>15</v>
      </c>
      <c r="E91" s="51"/>
      <c r="F91" s="51" t="s">
        <v>36</v>
      </c>
      <c r="G91" s="51"/>
      <c r="H91" s="51" t="s">
        <v>14</v>
      </c>
      <c r="I91" s="51"/>
      <c r="J91" s="51" t="s">
        <v>28</v>
      </c>
      <c r="K91" s="51"/>
      <c r="L91" s="51" t="s">
        <v>13</v>
      </c>
      <c r="M91" s="51"/>
      <c r="N91" s="51" t="s">
        <v>29</v>
      </c>
      <c r="O91" s="51"/>
      <c r="P91" s="51" t="s">
        <v>12</v>
      </c>
      <c r="Q91" s="51"/>
      <c r="R91" s="51" t="s">
        <v>30</v>
      </c>
      <c r="S91" s="51"/>
      <c r="AL91" s="32" t="s">
        <v>186</v>
      </c>
      <c r="AM91" s="32"/>
      <c r="AN91" s="32"/>
      <c r="AO91" s="32"/>
      <c r="AP91" s="32"/>
      <c r="AQ91" s="32"/>
    </row>
    <row r="92" spans="1:54">
      <c r="A92" t="s">
        <v>186</v>
      </c>
      <c r="C92">
        <v>70</v>
      </c>
      <c r="D92" s="5">
        <v>8175</v>
      </c>
      <c r="E92" s="5">
        <f>(D92-D92*5/100)+((D92-D92*5/100)*28/100)-20*C92</f>
        <v>8540.7999999999993</v>
      </c>
      <c r="H92" s="5">
        <v>4130</v>
      </c>
      <c r="I92" s="5">
        <f t="shared" ref="I92:I94" si="99">(H92-H92*5/100)+((H92-H92*5/100)*28/100)-10*C92</f>
        <v>4322.08</v>
      </c>
      <c r="L92" s="5">
        <v>1672</v>
      </c>
      <c r="M92" s="5">
        <f t="shared" ref="M92:M94" si="100">(L92-L92*5/100)+((L92-L92*5/100)*28/100)-4*C92</f>
        <v>1753.152</v>
      </c>
      <c r="P92" s="5">
        <v>425</v>
      </c>
      <c r="Q92" s="5">
        <f t="shared" ref="Q92:Q94" si="101">(P92-P92*5/100)+((P92-P92*5/100)*28/100)-1*C92</f>
        <v>446.79999999999995</v>
      </c>
      <c r="AL92" s="32" t="s">
        <v>187</v>
      </c>
      <c r="AM92" s="32"/>
      <c r="AN92" s="32"/>
      <c r="AO92" s="32"/>
      <c r="AP92" s="32"/>
      <c r="AQ92" s="32"/>
    </row>
    <row r="93" spans="1:54">
      <c r="A93" t="s">
        <v>187</v>
      </c>
      <c r="C93">
        <v>70</v>
      </c>
      <c r="D93" s="5">
        <v>8175</v>
      </c>
      <c r="E93" s="5">
        <f t="shared" ref="E93:E95" si="102">(D93-D93*5/100)+((D93-D93*5/100)*28/100)-20*C93</f>
        <v>8540.7999999999993</v>
      </c>
      <c r="H93" s="5">
        <v>4130</v>
      </c>
      <c r="I93" s="5">
        <f t="shared" si="99"/>
        <v>4322.08</v>
      </c>
      <c r="L93" s="5">
        <v>1672</v>
      </c>
      <c r="M93" s="5">
        <f t="shared" si="100"/>
        <v>1753.152</v>
      </c>
      <c r="P93" s="5">
        <v>425</v>
      </c>
      <c r="Q93" s="5">
        <f t="shared" si="101"/>
        <v>446.79999999999995</v>
      </c>
      <c r="AL93" s="32" t="s">
        <v>188</v>
      </c>
      <c r="AM93" s="32"/>
      <c r="AN93" s="32"/>
      <c r="AO93" s="32"/>
      <c r="AP93" s="32"/>
      <c r="AQ93" s="32"/>
    </row>
    <row r="94" spans="1:54">
      <c r="A94" t="s">
        <v>188</v>
      </c>
      <c r="C94">
        <v>70</v>
      </c>
      <c r="D94" s="5">
        <v>8175</v>
      </c>
      <c r="E94" s="5">
        <f t="shared" si="102"/>
        <v>8540.7999999999993</v>
      </c>
      <c r="H94" s="5">
        <v>4130</v>
      </c>
      <c r="I94" s="5">
        <f t="shared" si="99"/>
        <v>4322.08</v>
      </c>
      <c r="L94" s="5">
        <v>1672</v>
      </c>
      <c r="M94" s="5">
        <f t="shared" si="100"/>
        <v>1753.152</v>
      </c>
      <c r="P94" s="5">
        <v>425</v>
      </c>
      <c r="Q94" s="5">
        <f t="shared" si="101"/>
        <v>446.79999999999995</v>
      </c>
      <c r="AL94" s="32" t="s">
        <v>189</v>
      </c>
      <c r="AM94" s="32"/>
      <c r="AN94" s="32"/>
      <c r="AO94" s="32"/>
      <c r="AP94" s="32"/>
      <c r="AQ94" s="32"/>
    </row>
    <row r="95" spans="1:54">
      <c r="A95" t="s">
        <v>189</v>
      </c>
      <c r="C95">
        <v>70</v>
      </c>
      <c r="D95" s="5">
        <v>7870</v>
      </c>
      <c r="E95" s="5">
        <f t="shared" si="102"/>
        <v>8169.92</v>
      </c>
      <c r="F95" s="5">
        <v>7845</v>
      </c>
      <c r="G95" s="5">
        <f>(F95-F95*5/100)+((F95-F95*5/100)*28/100)-18*C95</f>
        <v>8279.52</v>
      </c>
      <c r="J95" s="5">
        <v>3930</v>
      </c>
      <c r="K95" s="5">
        <f t="shared" ref="K95" si="103">(J95-J95*5/100)+((J95-J95*5/100)*28/100)-9*C95</f>
        <v>4148.88</v>
      </c>
      <c r="N95" s="5">
        <v>1591</v>
      </c>
      <c r="O95" s="5">
        <f t="shared" ref="O95:O99" si="104">(N95-N95*5/100)+((N95-N95*5/100)*28/100)-3.6*C95</f>
        <v>1682.6559999999999</v>
      </c>
      <c r="R95" s="5">
        <v>412</v>
      </c>
      <c r="S95" s="5">
        <f t="shared" ref="S95:S99" si="105">(R95-R95*5/100)+((R95-R95*5/100)*28/100)-0.9*C95</f>
        <v>437.99199999999996</v>
      </c>
      <c r="AL95" s="32" t="s">
        <v>190</v>
      </c>
      <c r="AM95" s="32"/>
      <c r="AN95" s="32"/>
      <c r="AO95" s="32"/>
      <c r="AP95" s="32"/>
      <c r="AQ95" s="32"/>
    </row>
    <row r="96" spans="1:54">
      <c r="A96" t="s">
        <v>190</v>
      </c>
      <c r="C96">
        <v>70</v>
      </c>
      <c r="N96" s="5">
        <v>1528</v>
      </c>
      <c r="O96" s="5">
        <f t="shared" si="104"/>
        <v>1606.0479999999998</v>
      </c>
      <c r="R96" s="5">
        <v>394</v>
      </c>
      <c r="S96" s="5">
        <f t="shared" si="105"/>
        <v>416.10400000000004</v>
      </c>
      <c r="AL96" s="32" t="s">
        <v>191</v>
      </c>
      <c r="AM96" s="32"/>
      <c r="AN96" s="32"/>
      <c r="AO96" s="32"/>
      <c r="AP96" s="32"/>
      <c r="AQ96" s="32"/>
    </row>
    <row r="97" spans="1:43">
      <c r="A97" t="s">
        <v>191</v>
      </c>
      <c r="C97">
        <v>70</v>
      </c>
      <c r="N97" s="5">
        <v>1527</v>
      </c>
      <c r="O97" s="5">
        <f t="shared" si="104"/>
        <v>1604.8320000000001</v>
      </c>
      <c r="R97" s="5">
        <v>389</v>
      </c>
      <c r="S97" s="5">
        <f t="shared" si="105"/>
        <v>410.024</v>
      </c>
      <c r="AL97" s="32" t="s">
        <v>192</v>
      </c>
      <c r="AM97" s="32"/>
      <c r="AN97" s="32"/>
      <c r="AO97" s="32"/>
      <c r="AP97" s="32"/>
      <c r="AQ97" s="32"/>
    </row>
    <row r="98" spans="1:43">
      <c r="A98" t="s">
        <v>192</v>
      </c>
      <c r="C98">
        <v>70</v>
      </c>
      <c r="N98" s="5">
        <v>1585</v>
      </c>
      <c r="O98" s="5">
        <f t="shared" si="104"/>
        <v>1675.3600000000001</v>
      </c>
      <c r="R98" s="5">
        <v>404</v>
      </c>
      <c r="S98" s="5">
        <f t="shared" si="105"/>
        <v>428.26400000000001</v>
      </c>
      <c r="AL98" s="32" t="s">
        <v>193</v>
      </c>
      <c r="AM98" s="32"/>
      <c r="AN98" s="32"/>
      <c r="AO98" s="32"/>
      <c r="AP98" s="32"/>
      <c r="AQ98" s="32"/>
    </row>
    <row r="99" spans="1:43">
      <c r="A99" t="s">
        <v>193</v>
      </c>
      <c r="C99">
        <v>70</v>
      </c>
      <c r="N99" s="5">
        <v>1528</v>
      </c>
      <c r="O99" s="5">
        <f t="shared" si="104"/>
        <v>1606.0479999999998</v>
      </c>
      <c r="R99" s="5">
        <v>394</v>
      </c>
      <c r="S99" s="5">
        <f t="shared" si="105"/>
        <v>416.10400000000004</v>
      </c>
      <c r="AL99" s="32" t="s">
        <v>194</v>
      </c>
      <c r="AM99" s="32"/>
      <c r="AN99" s="32"/>
      <c r="AO99" s="32"/>
      <c r="AP99" s="32"/>
      <c r="AQ99" s="32"/>
    </row>
    <row r="100" spans="1:43">
      <c r="A100" t="s">
        <v>194</v>
      </c>
      <c r="C100">
        <v>70</v>
      </c>
      <c r="P100" s="5">
        <v>595</v>
      </c>
      <c r="Q100" s="5">
        <f t="shared" ref="Q100:Q104" si="106">(P100-P100*5/100)+((P100-P100*5/100)*28/100)-1*C100</f>
        <v>653.52</v>
      </c>
      <c r="AL100" s="32" t="s">
        <v>195</v>
      </c>
      <c r="AM100" s="32"/>
      <c r="AN100" s="32"/>
      <c r="AO100" s="32"/>
      <c r="AP100" s="32"/>
      <c r="AQ100" s="32"/>
    </row>
    <row r="101" spans="1:43">
      <c r="A101" t="s">
        <v>195</v>
      </c>
      <c r="C101">
        <v>70</v>
      </c>
      <c r="P101" s="5">
        <v>595</v>
      </c>
      <c r="Q101" s="5">
        <f t="shared" si="106"/>
        <v>653.52</v>
      </c>
      <c r="AL101" s="32" t="s">
        <v>105</v>
      </c>
      <c r="AM101" s="32"/>
      <c r="AN101" s="32"/>
      <c r="AO101" s="32"/>
      <c r="AP101" s="32"/>
      <c r="AQ101" s="32"/>
    </row>
    <row r="102" spans="1:43">
      <c r="A102" t="s">
        <v>105</v>
      </c>
      <c r="C102">
        <v>30</v>
      </c>
      <c r="AL102" s="32" t="s">
        <v>196</v>
      </c>
      <c r="AM102" s="32"/>
      <c r="AN102" s="32"/>
      <c r="AO102" s="32"/>
      <c r="AP102" s="32"/>
      <c r="AQ102" s="32"/>
    </row>
    <row r="103" spans="1:43">
      <c r="A103" t="s">
        <v>196</v>
      </c>
      <c r="C103">
        <v>30</v>
      </c>
      <c r="D103" s="5">
        <v>4189</v>
      </c>
      <c r="E103" s="5">
        <f t="shared" ref="E103:E105" si="107">(D103-D103*5/100)+((D103-D103*5/100)*28/100)-20*C103</f>
        <v>4493.8240000000005</v>
      </c>
      <c r="H103" s="5">
        <v>2188</v>
      </c>
      <c r="I103" s="5">
        <f t="shared" ref="I103:I104" si="108">(H103-H103*5/100)+((H103-H103*5/100)*28/100)-10*C103</f>
        <v>2360.6079999999997</v>
      </c>
      <c r="L103" s="5">
        <v>916</v>
      </c>
      <c r="M103" s="5">
        <f t="shared" ref="M103:M104" si="109">(L103-L103*5/100)+((L103-L103*5/100)*28/100)-4*C103</f>
        <v>993.85599999999999</v>
      </c>
      <c r="P103" s="5">
        <v>238</v>
      </c>
      <c r="Q103" s="5">
        <f t="shared" si="106"/>
        <v>259.40800000000002</v>
      </c>
      <c r="AL103" s="32" t="s">
        <v>197</v>
      </c>
      <c r="AM103" s="32"/>
      <c r="AN103" s="32"/>
      <c r="AO103" s="32"/>
      <c r="AP103" s="32"/>
      <c r="AQ103" s="32"/>
    </row>
    <row r="104" spans="1:43">
      <c r="A104" t="s">
        <v>197</v>
      </c>
      <c r="C104">
        <v>30</v>
      </c>
      <c r="D104" s="5">
        <v>4189</v>
      </c>
      <c r="E104" s="5">
        <f t="shared" si="107"/>
        <v>4493.8240000000005</v>
      </c>
      <c r="H104" s="5">
        <v>2188</v>
      </c>
      <c r="I104" s="5">
        <f t="shared" si="108"/>
        <v>2360.6079999999997</v>
      </c>
      <c r="L104" s="5">
        <v>916</v>
      </c>
      <c r="M104" s="5">
        <f t="shared" si="109"/>
        <v>993.85599999999999</v>
      </c>
      <c r="P104" s="5">
        <v>238</v>
      </c>
      <c r="Q104" s="5">
        <f t="shared" si="106"/>
        <v>259.40800000000002</v>
      </c>
      <c r="AL104" s="32" t="s">
        <v>198</v>
      </c>
      <c r="AM104" s="32"/>
      <c r="AN104" s="32"/>
      <c r="AO104" s="32"/>
      <c r="AP104" s="32"/>
      <c r="AQ104" s="32"/>
    </row>
    <row r="105" spans="1:43">
      <c r="A105" t="s">
        <v>198</v>
      </c>
      <c r="C105">
        <v>30</v>
      </c>
      <c r="D105" s="5">
        <v>4135</v>
      </c>
      <c r="E105" s="5">
        <f t="shared" si="107"/>
        <v>4428.16</v>
      </c>
      <c r="J105" s="5">
        <v>2166</v>
      </c>
      <c r="K105" s="5">
        <f t="shared" ref="K105:K111" si="110">(J105-J105*5/100)+((J105-J105*5/100)*28/100)-9*C105</f>
        <v>2363.8559999999998</v>
      </c>
      <c r="N105" s="5">
        <v>912</v>
      </c>
      <c r="O105" s="5">
        <f t="shared" ref="O105:O111" si="111">(N105-N105*5/100)+((N105-N105*5/100)*28/100)-3.6*C105</f>
        <v>1000.992</v>
      </c>
      <c r="R105" s="5">
        <v>235</v>
      </c>
      <c r="S105" s="5">
        <f t="shared" ref="S105:S111" si="112">(R105-R105*5/100)+((R105-R105*5/100)*28/100)-0.9*C105</f>
        <v>258.76</v>
      </c>
      <c r="AL105" s="32" t="s">
        <v>199</v>
      </c>
      <c r="AM105" s="32"/>
      <c r="AN105" s="32"/>
      <c r="AO105" s="32"/>
      <c r="AP105" s="32"/>
      <c r="AQ105" s="32"/>
    </row>
    <row r="106" spans="1:43">
      <c r="A106" t="s">
        <v>199</v>
      </c>
      <c r="C106">
        <v>30</v>
      </c>
      <c r="F106" s="5">
        <v>3761</v>
      </c>
      <c r="G106" s="5">
        <f t="shared" ref="G106:G111" si="113">(F106-F106*5/100)+((F106-F106*5/100)*28/100)-18*C106</f>
        <v>4033.3760000000002</v>
      </c>
      <c r="J106" s="5">
        <v>1950</v>
      </c>
      <c r="K106" s="5">
        <f t="shared" si="110"/>
        <v>2101.1999999999998</v>
      </c>
      <c r="N106" s="5">
        <v>809</v>
      </c>
      <c r="O106" s="5">
        <f t="shared" si="111"/>
        <v>875.74399999999991</v>
      </c>
      <c r="R106" s="5">
        <v>211</v>
      </c>
      <c r="S106" s="5">
        <f t="shared" si="112"/>
        <v>229.57599999999996</v>
      </c>
      <c r="AL106" s="32" t="s">
        <v>200</v>
      </c>
      <c r="AM106" s="32"/>
      <c r="AN106" s="32"/>
      <c r="AO106" s="32"/>
      <c r="AP106" s="32"/>
      <c r="AQ106" s="32"/>
    </row>
    <row r="107" spans="1:43">
      <c r="A107" t="s">
        <v>200</v>
      </c>
      <c r="C107">
        <v>30</v>
      </c>
      <c r="F107" s="5">
        <v>3796</v>
      </c>
      <c r="G107" s="5">
        <f t="shared" si="113"/>
        <v>4075.9359999999997</v>
      </c>
      <c r="J107" s="5">
        <v>1983</v>
      </c>
      <c r="K107" s="5">
        <f t="shared" si="110"/>
        <v>2141.328</v>
      </c>
      <c r="N107" s="5">
        <v>840</v>
      </c>
      <c r="O107" s="5">
        <f t="shared" si="111"/>
        <v>913.44</v>
      </c>
      <c r="R107" s="5">
        <v>219</v>
      </c>
      <c r="S107" s="5">
        <f t="shared" si="112"/>
        <v>239.30400000000003</v>
      </c>
      <c r="AL107" s="32" t="s">
        <v>201</v>
      </c>
      <c r="AM107" s="32"/>
      <c r="AN107" s="32"/>
      <c r="AO107" s="32"/>
      <c r="AP107" s="32"/>
      <c r="AQ107" s="32"/>
    </row>
    <row r="108" spans="1:43">
      <c r="A108" t="s">
        <v>201</v>
      </c>
      <c r="C108">
        <v>30</v>
      </c>
      <c r="F108" s="5">
        <v>3761</v>
      </c>
      <c r="G108" s="5">
        <f t="shared" si="113"/>
        <v>4033.3760000000002</v>
      </c>
      <c r="J108" s="5">
        <v>1950</v>
      </c>
      <c r="K108" s="5">
        <f t="shared" si="110"/>
        <v>2101.1999999999998</v>
      </c>
      <c r="N108" s="5">
        <v>809</v>
      </c>
      <c r="O108" s="5">
        <f t="shared" si="111"/>
        <v>875.74399999999991</v>
      </c>
      <c r="R108" s="5">
        <v>211</v>
      </c>
      <c r="S108" s="5">
        <f t="shared" si="112"/>
        <v>229.57599999999996</v>
      </c>
      <c r="AL108" s="32" t="s">
        <v>202</v>
      </c>
      <c r="AM108" s="32"/>
      <c r="AN108" s="32"/>
      <c r="AO108" s="32"/>
      <c r="AP108" s="32"/>
      <c r="AQ108" s="32"/>
    </row>
    <row r="109" spans="1:43">
      <c r="A109" t="s">
        <v>202</v>
      </c>
      <c r="C109">
        <v>30</v>
      </c>
      <c r="F109" s="5">
        <v>3943</v>
      </c>
      <c r="G109" s="5">
        <f t="shared" si="113"/>
        <v>4254.6880000000001</v>
      </c>
      <c r="J109" s="5">
        <v>2049</v>
      </c>
      <c r="K109" s="5">
        <f t="shared" si="110"/>
        <v>2221.5839999999998</v>
      </c>
      <c r="N109" s="5">
        <v>867</v>
      </c>
      <c r="O109" s="5">
        <f t="shared" si="111"/>
        <v>946.27199999999993</v>
      </c>
      <c r="R109" s="5">
        <v>228</v>
      </c>
      <c r="S109" s="5">
        <f t="shared" si="112"/>
        <v>250.24799999999999</v>
      </c>
      <c r="AL109" s="32" t="s">
        <v>203</v>
      </c>
      <c r="AM109" s="32"/>
      <c r="AN109" s="32"/>
      <c r="AO109" s="32"/>
      <c r="AP109" s="32"/>
      <c r="AQ109" s="32"/>
    </row>
    <row r="110" spans="1:43">
      <c r="A110" t="s">
        <v>203</v>
      </c>
      <c r="C110">
        <v>30</v>
      </c>
      <c r="F110" s="5">
        <v>4364</v>
      </c>
      <c r="G110" s="5">
        <f t="shared" si="113"/>
        <v>4766.6239999999998</v>
      </c>
      <c r="J110" s="5">
        <v>2244</v>
      </c>
      <c r="K110" s="5">
        <f t="shared" si="110"/>
        <v>2458.7040000000002</v>
      </c>
      <c r="N110" s="5">
        <v>929</v>
      </c>
      <c r="O110" s="5">
        <f t="shared" si="111"/>
        <v>1021.664</v>
      </c>
      <c r="R110" s="5">
        <v>241</v>
      </c>
      <c r="S110" s="5">
        <f t="shared" si="112"/>
        <v>266.05599999999998</v>
      </c>
      <c r="AL110" s="32" t="s">
        <v>204</v>
      </c>
      <c r="AM110" s="32"/>
      <c r="AN110" s="32"/>
      <c r="AO110" s="32"/>
      <c r="AP110" s="32"/>
      <c r="AQ110" s="32"/>
    </row>
    <row r="111" spans="1:43">
      <c r="A111" t="s">
        <v>204</v>
      </c>
      <c r="C111">
        <v>30</v>
      </c>
      <c r="F111" s="5">
        <v>4045</v>
      </c>
      <c r="G111" s="5">
        <f t="shared" si="113"/>
        <v>4378.72</v>
      </c>
      <c r="J111" s="5">
        <v>2066</v>
      </c>
      <c r="K111" s="5">
        <f t="shared" si="110"/>
        <v>2242.2560000000003</v>
      </c>
      <c r="N111" s="5">
        <v>872</v>
      </c>
      <c r="O111" s="5">
        <f t="shared" si="111"/>
        <v>952.35199999999986</v>
      </c>
      <c r="R111" s="5">
        <v>228</v>
      </c>
      <c r="S111" s="5">
        <f t="shared" si="112"/>
        <v>250.24799999999999</v>
      </c>
      <c r="AL111" s="32"/>
      <c r="AM111" s="32"/>
      <c r="AN111" s="32"/>
      <c r="AO111" s="32"/>
      <c r="AP111" s="32"/>
      <c r="AQ111" s="32"/>
    </row>
    <row r="112" spans="1:43">
      <c r="D112" s="51" t="s">
        <v>15</v>
      </c>
      <c r="E112" s="51"/>
      <c r="F112" s="51" t="s">
        <v>14</v>
      </c>
      <c r="G112" s="51"/>
      <c r="H112" s="51" t="s">
        <v>13</v>
      </c>
      <c r="I112" s="51"/>
      <c r="J112" s="51" t="s">
        <v>12</v>
      </c>
      <c r="K112" s="51"/>
      <c r="L112" s="51" t="s">
        <v>47</v>
      </c>
      <c r="M112" s="51"/>
      <c r="N112" s="53" t="s">
        <v>207</v>
      </c>
      <c r="O112" s="53"/>
      <c r="AL112" s="32" t="s">
        <v>205</v>
      </c>
      <c r="AM112" s="32"/>
      <c r="AN112" s="32"/>
      <c r="AO112" s="32"/>
      <c r="AP112" s="32"/>
      <c r="AQ112" s="32"/>
    </row>
    <row r="113" spans="1:43">
      <c r="A113" t="s">
        <v>205</v>
      </c>
      <c r="C113">
        <v>15</v>
      </c>
      <c r="D113" s="5">
        <v>4082</v>
      </c>
      <c r="H113" s="5">
        <v>886</v>
      </c>
      <c r="J113" s="5">
        <v>234</v>
      </c>
      <c r="AL113" s="32" t="s">
        <v>206</v>
      </c>
      <c r="AM113" s="32"/>
      <c r="AN113" s="32"/>
      <c r="AO113" s="32"/>
      <c r="AP113" s="32"/>
      <c r="AQ113" s="32"/>
    </row>
    <row r="114" spans="1:43">
      <c r="A114" t="s">
        <v>206</v>
      </c>
      <c r="C114">
        <v>15</v>
      </c>
      <c r="D114" s="5">
        <v>3560</v>
      </c>
      <c r="F114" s="5">
        <v>1795</v>
      </c>
      <c r="H114" s="5">
        <v>746</v>
      </c>
      <c r="J114" s="5">
        <v>193</v>
      </c>
      <c r="L114" s="5">
        <v>100</v>
      </c>
      <c r="N114" s="5">
        <v>46</v>
      </c>
      <c r="AL114" s="32"/>
      <c r="AM114" s="32"/>
      <c r="AN114" s="32"/>
      <c r="AO114" s="32"/>
      <c r="AP114" s="32"/>
      <c r="AQ114" s="32"/>
    </row>
    <row r="115" spans="1:43">
      <c r="AL115" s="32" t="s">
        <v>107</v>
      </c>
      <c r="AM115" s="32"/>
      <c r="AN115" s="32"/>
      <c r="AO115" s="32"/>
      <c r="AP115" s="32"/>
      <c r="AQ115" s="32"/>
    </row>
    <row r="116" spans="1:43">
      <c r="A116" t="s">
        <v>107</v>
      </c>
      <c r="C116">
        <v>20</v>
      </c>
      <c r="AL116" s="32" t="s">
        <v>208</v>
      </c>
      <c r="AM116" s="32"/>
      <c r="AN116" s="32"/>
      <c r="AO116" s="32"/>
      <c r="AP116" s="32"/>
      <c r="AQ116" s="32"/>
    </row>
    <row r="117" spans="1:43">
      <c r="A117" t="s">
        <v>208</v>
      </c>
      <c r="AL117" s="32"/>
      <c r="AM117" s="32"/>
      <c r="AN117" s="32"/>
      <c r="AO117" s="32"/>
      <c r="AP117" s="32"/>
      <c r="AQ117" s="32"/>
    </row>
    <row r="118" spans="1:43">
      <c r="AL118" s="32" t="s">
        <v>109</v>
      </c>
      <c r="AM118" s="32"/>
      <c r="AN118" s="32"/>
      <c r="AO118" s="32"/>
      <c r="AP118" s="32"/>
      <c r="AQ118" s="32"/>
    </row>
    <row r="119" spans="1:43">
      <c r="A119" t="s">
        <v>109</v>
      </c>
      <c r="C119" s="20"/>
      <c r="AL119" s="32" t="s">
        <v>110</v>
      </c>
      <c r="AM119" s="32"/>
      <c r="AN119" s="32"/>
      <c r="AO119" s="32"/>
      <c r="AP119" s="32"/>
      <c r="AQ119" s="32"/>
    </row>
    <row r="120" spans="1:43">
      <c r="A120" t="s">
        <v>110</v>
      </c>
      <c r="C120">
        <v>3</v>
      </c>
      <c r="AL120" s="32" t="s">
        <v>112</v>
      </c>
      <c r="AM120" s="32"/>
      <c r="AN120" s="32"/>
      <c r="AO120" s="32"/>
      <c r="AP120" s="32"/>
      <c r="AQ120" s="32"/>
    </row>
    <row r="121" spans="1:43">
      <c r="A121" t="s">
        <v>112</v>
      </c>
      <c r="C121">
        <v>10</v>
      </c>
      <c r="AL121" s="32"/>
      <c r="AM121" s="32"/>
      <c r="AN121" s="32"/>
      <c r="AO121" s="32"/>
      <c r="AP121" s="32"/>
      <c r="AQ121" s="32"/>
    </row>
    <row r="122" spans="1:43">
      <c r="AL122" s="32" t="s">
        <v>113</v>
      </c>
      <c r="AM122" s="32"/>
      <c r="AN122" s="32"/>
      <c r="AO122" s="32"/>
      <c r="AP122" s="32"/>
      <c r="AQ122" s="32"/>
    </row>
    <row r="123" spans="1:43">
      <c r="A123" t="s">
        <v>113</v>
      </c>
      <c r="C123">
        <v>2</v>
      </c>
    </row>
  </sheetData>
  <mergeCells count="86">
    <mergeCell ref="AV85:AW85"/>
    <mergeCell ref="D84:E84"/>
    <mergeCell ref="F84:G84"/>
    <mergeCell ref="H84:I84"/>
    <mergeCell ref="J84:K84"/>
    <mergeCell ref="L84:M84"/>
    <mergeCell ref="W84:X84"/>
    <mergeCell ref="Z84:AA84"/>
    <mergeCell ref="AC84:AD84"/>
    <mergeCell ref="AF84:AG84"/>
    <mergeCell ref="AI84:AJ84"/>
    <mergeCell ref="AV43:AW43"/>
    <mergeCell ref="AV76:AW76"/>
    <mergeCell ref="A64:B64"/>
    <mergeCell ref="D75:E75"/>
    <mergeCell ref="F75:G75"/>
    <mergeCell ref="H75:I75"/>
    <mergeCell ref="J75:K75"/>
    <mergeCell ref="L75:M75"/>
    <mergeCell ref="W75:X75"/>
    <mergeCell ref="Z75:AA75"/>
    <mergeCell ref="AC75:AD75"/>
    <mergeCell ref="AI75:AJ75"/>
    <mergeCell ref="A54:B54"/>
    <mergeCell ref="A43:B43"/>
    <mergeCell ref="AV41:AW41"/>
    <mergeCell ref="W42:X42"/>
    <mergeCell ref="Z42:AA42"/>
    <mergeCell ref="AC42:AD42"/>
    <mergeCell ref="AF42:AG42"/>
    <mergeCell ref="W41:X41"/>
    <mergeCell ref="Z41:AA41"/>
    <mergeCell ref="AC41:AD41"/>
    <mergeCell ref="AF41:AG41"/>
    <mergeCell ref="AI41:AJ41"/>
    <mergeCell ref="A19:B19"/>
    <mergeCell ref="A28:B28"/>
    <mergeCell ref="N43:O43"/>
    <mergeCell ref="P43:Q43"/>
    <mergeCell ref="R43:S43"/>
    <mergeCell ref="D43:E43"/>
    <mergeCell ref="F43:G43"/>
    <mergeCell ref="H43:I43"/>
    <mergeCell ref="J43:K43"/>
    <mergeCell ref="L43:M43"/>
    <mergeCell ref="AV28:AW28"/>
    <mergeCell ref="A36:B36"/>
    <mergeCell ref="D37:E37"/>
    <mergeCell ref="F37:G37"/>
    <mergeCell ref="H37:I37"/>
    <mergeCell ref="J37:K37"/>
    <mergeCell ref="L37:M37"/>
    <mergeCell ref="AC37:AD37"/>
    <mergeCell ref="AF37:AG37"/>
    <mergeCell ref="AI37:AJ37"/>
    <mergeCell ref="W37:X37"/>
    <mergeCell ref="Z37:AA37"/>
    <mergeCell ref="A11:B11"/>
    <mergeCell ref="A1:B1"/>
    <mergeCell ref="AV1:BA1"/>
    <mergeCell ref="D2:E2"/>
    <mergeCell ref="F2:G2"/>
    <mergeCell ref="H2:I2"/>
    <mergeCell ref="J2:K2"/>
    <mergeCell ref="L2:M2"/>
    <mergeCell ref="N2:O2"/>
    <mergeCell ref="P2:Q2"/>
    <mergeCell ref="R2:S2"/>
    <mergeCell ref="W2:X2"/>
    <mergeCell ref="Z2:AA2"/>
    <mergeCell ref="AC2:AD2"/>
    <mergeCell ref="AF2:AG2"/>
    <mergeCell ref="N91:O91"/>
    <mergeCell ref="P91:Q91"/>
    <mergeCell ref="R91:S91"/>
    <mergeCell ref="D112:E112"/>
    <mergeCell ref="F112:G112"/>
    <mergeCell ref="H112:I112"/>
    <mergeCell ref="J112:K112"/>
    <mergeCell ref="L112:M112"/>
    <mergeCell ref="N112:O112"/>
    <mergeCell ref="D91:E91"/>
    <mergeCell ref="F91:G91"/>
    <mergeCell ref="H91:I91"/>
    <mergeCell ref="J91:K91"/>
    <mergeCell ref="L91:M9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5"/>
  <sheetViews>
    <sheetView tabSelected="1" workbookViewId="0">
      <pane ySplit="1" topLeftCell="A110" activePane="bottomLeft" state="frozen"/>
      <selection pane="bottomLeft" activeCell="G124" sqref="G124"/>
    </sheetView>
  </sheetViews>
  <sheetFormatPr defaultRowHeight="15"/>
  <cols>
    <col min="1" max="1" width="33.42578125" style="39" bestFit="1" customWidth="1"/>
    <col min="2" max="2" width="3.42578125" style="38" bestFit="1" customWidth="1"/>
    <col min="3" max="3" width="9.42578125" style="39" bestFit="1" customWidth="1"/>
    <col min="4" max="4" width="13.7109375" style="39" bestFit="1" customWidth="1"/>
    <col min="5" max="5" width="3.42578125" style="38" bestFit="1" customWidth="1"/>
    <col min="6" max="6" width="9.42578125" style="39" bestFit="1" customWidth="1"/>
    <col min="7" max="7" width="12.7109375" style="39" bestFit="1" customWidth="1"/>
    <col min="8" max="8" width="3.42578125" style="38" bestFit="1" customWidth="1"/>
    <col min="9" max="9" width="9.42578125" style="39" bestFit="1" customWidth="1"/>
    <col min="10" max="10" width="13.28515625" style="39" bestFit="1" customWidth="1"/>
    <col min="11" max="11" width="4.85546875" style="38" bestFit="1" customWidth="1"/>
    <col min="12" max="12" width="8.140625" style="39" customWidth="1"/>
    <col min="13" max="13" width="13.7109375" style="39" bestFit="1" customWidth="1"/>
    <col min="14" max="14" width="4.28515625" style="39" bestFit="1" customWidth="1"/>
    <col min="15" max="15" width="9.28515625" style="39" bestFit="1" customWidth="1"/>
    <col min="16" max="16" width="10.85546875" style="39" bestFit="1" customWidth="1"/>
    <col min="17" max="17" width="15.140625" style="39" bestFit="1" customWidth="1"/>
    <col min="18" max="16384" width="9.140625" style="39"/>
  </cols>
  <sheetData>
    <row r="1" spans="1:17" s="59" customFormat="1">
      <c r="A1" s="56" t="s">
        <v>306</v>
      </c>
      <c r="B1" s="57">
        <v>20</v>
      </c>
      <c r="C1" s="58" t="s">
        <v>304</v>
      </c>
      <c r="D1" s="56" t="s">
        <v>305</v>
      </c>
      <c r="E1" s="57">
        <v>10</v>
      </c>
      <c r="F1" s="58" t="s">
        <v>304</v>
      </c>
      <c r="G1" s="56" t="s">
        <v>305</v>
      </c>
      <c r="H1" s="57">
        <v>4</v>
      </c>
      <c r="I1" s="58" t="s">
        <v>304</v>
      </c>
      <c r="J1" s="56" t="s">
        <v>305</v>
      </c>
      <c r="K1" s="57">
        <v>1</v>
      </c>
      <c r="L1" s="58" t="s">
        <v>304</v>
      </c>
      <c r="M1" s="56" t="s">
        <v>305</v>
      </c>
      <c r="N1" s="57">
        <v>500</v>
      </c>
      <c r="O1" s="58" t="s">
        <v>304</v>
      </c>
      <c r="P1" s="56" t="s">
        <v>305</v>
      </c>
    </row>
    <row r="2" spans="1:17">
      <c r="A2" s="39" t="s">
        <v>212</v>
      </c>
      <c r="B2" s="45"/>
      <c r="C2" s="40"/>
      <c r="D2" s="40"/>
      <c r="E2" s="41"/>
      <c r="F2" s="40"/>
      <c r="G2" s="40"/>
      <c r="H2" s="45">
        <v>6</v>
      </c>
      <c r="I2" s="40">
        <v>1539.46</v>
      </c>
      <c r="J2" s="40">
        <f t="shared" ref="J2:J65" si="0">I2*H2</f>
        <v>9236.76</v>
      </c>
      <c r="K2" s="41"/>
      <c r="L2" s="40"/>
      <c r="M2" s="40"/>
      <c r="N2" s="46"/>
    </row>
    <row r="3" spans="1:17">
      <c r="A3" s="39" t="s">
        <v>117</v>
      </c>
      <c r="B3" s="45"/>
      <c r="C3" s="40"/>
      <c r="D3" s="40"/>
      <c r="E3" s="41"/>
      <c r="F3" s="40"/>
      <c r="G3" s="40"/>
      <c r="H3" s="45">
        <v>2</v>
      </c>
      <c r="I3" s="40">
        <v>1546.75</v>
      </c>
      <c r="J3" s="40">
        <f t="shared" si="0"/>
        <v>3093.5</v>
      </c>
      <c r="K3" s="41"/>
      <c r="L3" s="40"/>
      <c r="M3" s="40"/>
      <c r="N3" s="46"/>
    </row>
    <row r="4" spans="1:17">
      <c r="A4" s="39" t="s">
        <v>124</v>
      </c>
      <c r="B4" s="45"/>
      <c r="C4" s="40"/>
      <c r="D4" s="40"/>
      <c r="E4" s="41"/>
      <c r="F4" s="40"/>
      <c r="G4" s="40"/>
      <c r="H4" s="45">
        <v>14</v>
      </c>
      <c r="I4" s="40">
        <v>796.48</v>
      </c>
      <c r="J4" s="40">
        <f t="shared" si="0"/>
        <v>11150.720000000001</v>
      </c>
      <c r="K4" s="41"/>
      <c r="L4" s="40"/>
      <c r="M4" s="40"/>
      <c r="N4" s="46"/>
    </row>
    <row r="5" spans="1:17">
      <c r="A5" s="39" t="s">
        <v>126</v>
      </c>
      <c r="B5" s="45"/>
      <c r="C5" s="40"/>
      <c r="D5" s="40"/>
      <c r="E5" s="41"/>
      <c r="F5" s="40"/>
      <c r="G5" s="40"/>
      <c r="H5" s="45">
        <v>10</v>
      </c>
      <c r="I5" s="40">
        <v>1448.26</v>
      </c>
      <c r="J5" s="40">
        <f t="shared" si="0"/>
        <v>14482.6</v>
      </c>
      <c r="K5" s="41"/>
      <c r="L5" s="40"/>
      <c r="M5" s="40"/>
      <c r="N5" s="46"/>
    </row>
    <row r="6" spans="1:17">
      <c r="A6" s="39" t="s">
        <v>127</v>
      </c>
      <c r="B6" s="45"/>
      <c r="C6" s="40"/>
      <c r="D6" s="40"/>
      <c r="E6" s="41"/>
      <c r="F6" s="40"/>
      <c r="G6" s="40"/>
      <c r="H6" s="45">
        <v>7</v>
      </c>
      <c r="I6" s="40">
        <v>1414.21</v>
      </c>
      <c r="J6" s="40">
        <f t="shared" si="0"/>
        <v>9899.4700000000012</v>
      </c>
      <c r="K6" s="41"/>
      <c r="L6" s="40"/>
      <c r="M6" s="40"/>
      <c r="N6" s="46"/>
    </row>
    <row r="7" spans="1:17">
      <c r="A7" s="39" t="s">
        <v>131</v>
      </c>
      <c r="B7" s="45"/>
      <c r="C7" s="40"/>
      <c r="D7" s="40"/>
      <c r="E7" s="41"/>
      <c r="F7" s="40"/>
      <c r="G7" s="40"/>
      <c r="H7" s="45">
        <v>3</v>
      </c>
      <c r="I7" s="40">
        <v>842.69</v>
      </c>
      <c r="J7" s="40">
        <f t="shared" si="0"/>
        <v>2528.0700000000002</v>
      </c>
      <c r="K7" s="41"/>
      <c r="L7" s="40"/>
      <c r="M7" s="40"/>
      <c r="N7" s="46"/>
    </row>
    <row r="8" spans="1:17">
      <c r="A8" s="39" t="s">
        <v>213</v>
      </c>
      <c r="B8" s="45"/>
      <c r="C8" s="40"/>
      <c r="D8" s="40"/>
      <c r="E8" s="41"/>
      <c r="F8" s="40"/>
      <c r="G8" s="40"/>
      <c r="H8" s="45">
        <v>4</v>
      </c>
      <c r="I8" s="40">
        <v>847.55</v>
      </c>
      <c r="J8" s="40">
        <f t="shared" si="0"/>
        <v>3390.2</v>
      </c>
      <c r="K8" s="45">
        <v>7</v>
      </c>
      <c r="L8" s="40">
        <v>214.02</v>
      </c>
      <c r="M8" s="40">
        <f t="shared" ref="M8:M49" si="1">L8*K8</f>
        <v>1498.14</v>
      </c>
      <c r="N8" s="46"/>
    </row>
    <row r="9" spans="1:17">
      <c r="A9" s="39" t="s">
        <v>133</v>
      </c>
      <c r="B9" s="45"/>
      <c r="C9" s="40"/>
      <c r="D9" s="40"/>
      <c r="E9" s="41"/>
      <c r="F9" s="40"/>
      <c r="G9" s="40"/>
      <c r="H9" s="45">
        <v>3</v>
      </c>
      <c r="I9" s="40">
        <v>974.02</v>
      </c>
      <c r="J9" s="40">
        <f t="shared" si="0"/>
        <v>2922.06</v>
      </c>
      <c r="K9" s="41"/>
      <c r="L9" s="40"/>
      <c r="M9" s="40"/>
      <c r="N9" s="46"/>
    </row>
    <row r="10" spans="1:17">
      <c r="A10" s="39" t="s">
        <v>134</v>
      </c>
      <c r="B10" s="45"/>
      <c r="C10" s="40"/>
      <c r="D10" s="40"/>
      <c r="E10" s="41"/>
      <c r="F10" s="40"/>
      <c r="G10" s="40"/>
      <c r="H10" s="45">
        <v>4</v>
      </c>
      <c r="I10" s="40">
        <v>980.1</v>
      </c>
      <c r="J10" s="40">
        <f t="shared" si="0"/>
        <v>3920.4</v>
      </c>
      <c r="K10" s="41"/>
      <c r="L10" s="40"/>
      <c r="M10" s="40"/>
      <c r="N10" s="46"/>
    </row>
    <row r="11" spans="1:17">
      <c r="A11" s="39" t="s">
        <v>139</v>
      </c>
      <c r="B11" s="45"/>
      <c r="C11" s="40"/>
      <c r="D11" s="40"/>
      <c r="E11" s="41"/>
      <c r="F11" s="40"/>
      <c r="G11" s="40"/>
      <c r="H11" s="45">
        <v>3</v>
      </c>
      <c r="I11" s="40">
        <v>440.19</v>
      </c>
      <c r="J11" s="40">
        <f t="shared" si="0"/>
        <v>1320.57</v>
      </c>
      <c r="K11" s="41"/>
      <c r="L11" s="40"/>
      <c r="M11" s="40"/>
      <c r="N11" s="46"/>
    </row>
    <row r="12" spans="1:17">
      <c r="A12" s="39" t="s">
        <v>140</v>
      </c>
      <c r="B12" s="45"/>
      <c r="C12" s="40"/>
      <c r="D12" s="40"/>
      <c r="E12" s="41"/>
      <c r="F12" s="40"/>
      <c r="G12" s="40"/>
      <c r="H12" s="45">
        <v>4</v>
      </c>
      <c r="I12" s="40">
        <v>431.68</v>
      </c>
      <c r="J12" s="40">
        <f t="shared" si="0"/>
        <v>1726.72</v>
      </c>
      <c r="K12" s="41"/>
      <c r="L12" s="40"/>
      <c r="M12" s="40"/>
      <c r="N12" s="46"/>
    </row>
    <row r="13" spans="1:17">
      <c r="A13" s="39" t="s">
        <v>148</v>
      </c>
      <c r="B13" s="45">
        <v>2</v>
      </c>
      <c r="C13" s="40">
        <v>3936.19</v>
      </c>
      <c r="D13" s="40">
        <f>C13*B13</f>
        <v>7872.38</v>
      </c>
      <c r="E13" s="45">
        <v>1</v>
      </c>
      <c r="F13" s="40">
        <v>2053.8200000000002</v>
      </c>
      <c r="G13" s="40">
        <f t="shared" ref="G13:G68" si="2">F13*E13</f>
        <v>2053.8200000000002</v>
      </c>
      <c r="H13" s="45">
        <v>8</v>
      </c>
      <c r="I13" s="40">
        <v>854.85</v>
      </c>
      <c r="J13" s="40">
        <f t="shared" si="0"/>
        <v>6838.8</v>
      </c>
      <c r="K13" s="41"/>
      <c r="L13" s="40"/>
      <c r="M13" s="40"/>
      <c r="N13" s="46"/>
    </row>
    <row r="14" spans="1:17">
      <c r="A14" s="39" t="s">
        <v>149</v>
      </c>
      <c r="B14" s="45">
        <v>6</v>
      </c>
      <c r="C14" s="40">
        <v>3972.67</v>
      </c>
      <c r="D14" s="40">
        <f t="shared" ref="D14:D63" si="3">C14*B14</f>
        <v>23836.02</v>
      </c>
      <c r="E14" s="45">
        <v>3</v>
      </c>
      <c r="F14" s="40">
        <v>2090.3000000000002</v>
      </c>
      <c r="G14" s="40">
        <f t="shared" si="2"/>
        <v>6270.9000000000005</v>
      </c>
      <c r="H14" s="45"/>
      <c r="I14" s="40"/>
      <c r="J14" s="40"/>
      <c r="K14" s="41"/>
      <c r="L14" s="40"/>
      <c r="M14" s="40"/>
      <c r="N14" s="46"/>
    </row>
    <row r="15" spans="1:17">
      <c r="A15" s="39" t="s">
        <v>150</v>
      </c>
      <c r="B15" s="45">
        <v>3</v>
      </c>
      <c r="C15" s="40">
        <v>3936.19</v>
      </c>
      <c r="D15" s="40">
        <f t="shared" si="3"/>
        <v>11808.57</v>
      </c>
      <c r="E15" s="45">
        <v>1</v>
      </c>
      <c r="F15" s="40">
        <v>2053.8200000000002</v>
      </c>
      <c r="G15" s="40">
        <f t="shared" si="2"/>
        <v>2053.8200000000002</v>
      </c>
      <c r="H15" s="45">
        <v>3</v>
      </c>
      <c r="I15" s="40">
        <v>854.85</v>
      </c>
      <c r="J15" s="40">
        <f t="shared" si="0"/>
        <v>2564.5500000000002</v>
      </c>
      <c r="K15" s="41"/>
      <c r="L15" s="40"/>
      <c r="M15" s="40"/>
      <c r="N15" s="46"/>
    </row>
    <row r="16" spans="1:17">
      <c r="A16" s="39" t="s">
        <v>151</v>
      </c>
      <c r="B16" s="45"/>
      <c r="C16" s="40"/>
      <c r="D16" s="40"/>
      <c r="E16" s="45"/>
      <c r="F16" s="40"/>
      <c r="G16" s="40"/>
      <c r="H16" s="45">
        <v>21</v>
      </c>
      <c r="I16" s="40">
        <v>1009.28</v>
      </c>
      <c r="J16" s="40">
        <f t="shared" si="0"/>
        <v>21194.880000000001</v>
      </c>
      <c r="K16" s="41"/>
      <c r="L16" s="40"/>
      <c r="M16" s="40"/>
      <c r="N16" s="46"/>
      <c r="Q16" s="39" t="s">
        <v>260</v>
      </c>
    </row>
    <row r="17" spans="1:14">
      <c r="A17" s="39" t="s">
        <v>152</v>
      </c>
      <c r="B17" s="45"/>
      <c r="C17" s="40"/>
      <c r="D17" s="40"/>
      <c r="E17" s="45"/>
      <c r="F17" s="40"/>
      <c r="G17" s="40"/>
      <c r="H17" s="45">
        <v>4</v>
      </c>
      <c r="I17" s="40">
        <v>1179.52</v>
      </c>
      <c r="J17" s="40">
        <f t="shared" si="0"/>
        <v>4718.08</v>
      </c>
      <c r="K17" s="41"/>
      <c r="L17" s="40"/>
      <c r="M17" s="40"/>
      <c r="N17" s="46"/>
    </row>
    <row r="18" spans="1:14">
      <c r="A18" s="39" t="s">
        <v>153</v>
      </c>
      <c r="B18" s="45">
        <v>1</v>
      </c>
      <c r="C18" s="40">
        <v>4343.55</v>
      </c>
      <c r="D18" s="40">
        <f t="shared" si="3"/>
        <v>4343.55</v>
      </c>
      <c r="E18" s="45"/>
      <c r="F18" s="40"/>
      <c r="G18" s="40"/>
      <c r="H18" s="45">
        <v>3</v>
      </c>
      <c r="I18" s="40">
        <v>938.75</v>
      </c>
      <c r="J18" s="40">
        <f t="shared" si="0"/>
        <v>2816.25</v>
      </c>
      <c r="K18" s="41"/>
      <c r="L18" s="40"/>
      <c r="M18" s="40"/>
      <c r="N18" s="46"/>
    </row>
    <row r="19" spans="1:14">
      <c r="A19" s="39" t="s">
        <v>154</v>
      </c>
      <c r="B19" s="45"/>
      <c r="C19" s="40"/>
      <c r="D19" s="40"/>
      <c r="E19" s="45"/>
      <c r="F19" s="40"/>
      <c r="G19" s="40"/>
      <c r="H19" s="45">
        <v>3</v>
      </c>
      <c r="I19" s="40">
        <v>935.1</v>
      </c>
      <c r="J19" s="40">
        <f t="shared" si="0"/>
        <v>2805.3</v>
      </c>
      <c r="K19" s="41"/>
      <c r="L19" s="40"/>
      <c r="M19" s="40"/>
      <c r="N19" s="46"/>
    </row>
    <row r="20" spans="1:14">
      <c r="A20" s="39" t="s">
        <v>158</v>
      </c>
      <c r="B20" s="45">
        <v>2</v>
      </c>
      <c r="C20" s="40">
        <v>5840.45</v>
      </c>
      <c r="D20" s="40">
        <f t="shared" si="3"/>
        <v>11680.9</v>
      </c>
      <c r="E20" s="45">
        <v>5</v>
      </c>
      <c r="F20" s="40">
        <v>3340.35</v>
      </c>
      <c r="G20" s="40">
        <f t="shared" si="2"/>
        <v>16701.75</v>
      </c>
      <c r="H20" s="45">
        <v>3</v>
      </c>
      <c r="I20" s="40">
        <v>1258.56</v>
      </c>
      <c r="J20" s="40">
        <f t="shared" si="0"/>
        <v>3775.68</v>
      </c>
      <c r="K20" s="41"/>
      <c r="L20" s="40"/>
      <c r="M20" s="40"/>
      <c r="N20" s="46"/>
    </row>
    <row r="21" spans="1:14">
      <c r="A21" s="39" t="s">
        <v>163</v>
      </c>
      <c r="B21" s="45"/>
      <c r="C21" s="40"/>
      <c r="D21" s="40"/>
      <c r="E21" s="45"/>
      <c r="F21" s="40"/>
      <c r="G21" s="40"/>
      <c r="H21" s="45">
        <v>4</v>
      </c>
      <c r="I21" s="40">
        <v>1352.19</v>
      </c>
      <c r="J21" s="40">
        <f t="shared" si="0"/>
        <v>5408.76</v>
      </c>
      <c r="K21" s="41"/>
      <c r="L21" s="40"/>
      <c r="M21" s="40"/>
      <c r="N21" s="46"/>
    </row>
    <row r="22" spans="1:14">
      <c r="A22" s="39" t="s">
        <v>167</v>
      </c>
      <c r="B22" s="45">
        <v>1</v>
      </c>
      <c r="C22" s="40">
        <v>2300.67</v>
      </c>
      <c r="D22" s="40">
        <f t="shared" si="3"/>
        <v>2300.67</v>
      </c>
      <c r="E22" s="45">
        <v>2</v>
      </c>
      <c r="F22" s="40">
        <v>1196.54</v>
      </c>
      <c r="G22" s="40">
        <f t="shared" si="2"/>
        <v>2393.08</v>
      </c>
      <c r="H22" s="45"/>
      <c r="I22" s="40"/>
      <c r="J22" s="40"/>
      <c r="K22" s="41"/>
      <c r="L22" s="40"/>
      <c r="M22" s="40"/>
      <c r="N22" s="46"/>
    </row>
    <row r="23" spans="1:14">
      <c r="A23" s="39" t="s">
        <v>168</v>
      </c>
      <c r="B23" s="45">
        <v>1</v>
      </c>
      <c r="C23" s="40">
        <v>2288.5100000000002</v>
      </c>
      <c r="D23" s="40">
        <f t="shared" si="3"/>
        <v>2288.5100000000002</v>
      </c>
      <c r="E23" s="45">
        <v>2</v>
      </c>
      <c r="F23" s="40">
        <v>1184.3800000000001</v>
      </c>
      <c r="G23" s="40">
        <f t="shared" si="2"/>
        <v>2368.7600000000002</v>
      </c>
      <c r="H23" s="45">
        <v>6</v>
      </c>
      <c r="I23" s="40">
        <v>510.72</v>
      </c>
      <c r="J23" s="40">
        <f t="shared" si="0"/>
        <v>3064.32</v>
      </c>
      <c r="K23" s="41"/>
      <c r="L23" s="40"/>
      <c r="M23" s="40"/>
      <c r="N23" s="46"/>
    </row>
    <row r="24" spans="1:14">
      <c r="A24" s="39" t="s">
        <v>169</v>
      </c>
      <c r="B24" s="45"/>
      <c r="C24" s="40"/>
      <c r="D24" s="40"/>
      <c r="E24" s="45"/>
      <c r="F24" s="40"/>
      <c r="G24" s="40"/>
      <c r="H24" s="45">
        <v>2</v>
      </c>
      <c r="I24" s="40">
        <v>503.42</v>
      </c>
      <c r="J24" s="40">
        <f t="shared" si="0"/>
        <v>1006.84</v>
      </c>
      <c r="K24" s="41"/>
      <c r="L24" s="40"/>
      <c r="M24" s="40"/>
      <c r="N24" s="46"/>
    </row>
    <row r="25" spans="1:14">
      <c r="A25" s="39" t="s">
        <v>170</v>
      </c>
      <c r="B25" s="41"/>
      <c r="C25" s="40"/>
      <c r="D25" s="40"/>
      <c r="E25" s="45"/>
      <c r="F25" s="40"/>
      <c r="G25" s="40"/>
      <c r="H25" s="45">
        <v>4</v>
      </c>
      <c r="I25" s="40">
        <v>555.71</v>
      </c>
      <c r="J25" s="40">
        <f t="shared" si="0"/>
        <v>2222.84</v>
      </c>
      <c r="K25" s="41"/>
      <c r="L25" s="40"/>
      <c r="M25" s="40"/>
      <c r="N25" s="46"/>
    </row>
    <row r="26" spans="1:14">
      <c r="A26" s="39" t="s">
        <v>171</v>
      </c>
      <c r="B26" s="41"/>
      <c r="C26" s="40"/>
      <c r="D26" s="40"/>
      <c r="E26" s="45">
        <v>2</v>
      </c>
      <c r="F26" s="40">
        <v>1355.84</v>
      </c>
      <c r="G26" s="40">
        <f t="shared" si="2"/>
        <v>2711.68</v>
      </c>
      <c r="H26" s="45"/>
      <c r="I26" s="40"/>
      <c r="J26" s="40"/>
      <c r="K26" s="41"/>
      <c r="L26" s="40"/>
      <c r="M26" s="40"/>
      <c r="N26" s="46"/>
    </row>
    <row r="27" spans="1:14">
      <c r="A27" s="39" t="s">
        <v>186</v>
      </c>
      <c r="B27" s="44">
        <v>4</v>
      </c>
      <c r="C27" s="39">
        <v>9940.7999999999993</v>
      </c>
      <c r="D27" s="40">
        <f t="shared" si="3"/>
        <v>39763.199999999997</v>
      </c>
      <c r="E27" s="44">
        <v>5</v>
      </c>
      <c r="F27" s="39">
        <v>5022.08</v>
      </c>
      <c r="G27" s="40">
        <f t="shared" si="2"/>
        <v>25110.400000000001</v>
      </c>
      <c r="H27" s="45">
        <v>17</v>
      </c>
      <c r="I27" s="39">
        <v>2033.152</v>
      </c>
      <c r="J27" s="40">
        <f t="shared" si="0"/>
        <v>34563.584000000003</v>
      </c>
      <c r="K27" s="44">
        <v>27</v>
      </c>
      <c r="L27" s="39">
        <v>516.79999999999995</v>
      </c>
      <c r="M27" s="40">
        <f t="shared" si="1"/>
        <v>13953.599999999999</v>
      </c>
      <c r="N27" s="46"/>
    </row>
    <row r="28" spans="1:14">
      <c r="A28" s="39" t="s">
        <v>187</v>
      </c>
      <c r="B28" s="44">
        <v>6</v>
      </c>
      <c r="C28" s="39">
        <v>9940.7999999999993</v>
      </c>
      <c r="D28" s="40">
        <f t="shared" si="3"/>
        <v>59644.799999999996</v>
      </c>
      <c r="E28" s="44">
        <v>2</v>
      </c>
      <c r="F28" s="39">
        <v>5022.08</v>
      </c>
      <c r="G28" s="40">
        <f t="shared" si="2"/>
        <v>10044.16</v>
      </c>
      <c r="H28" s="45">
        <v>8</v>
      </c>
      <c r="I28" s="39">
        <v>2033.15</v>
      </c>
      <c r="J28" s="40">
        <f t="shared" si="0"/>
        <v>16265.2</v>
      </c>
      <c r="K28" s="44">
        <v>18</v>
      </c>
      <c r="L28" s="39">
        <v>516.79999999999995</v>
      </c>
      <c r="M28" s="40">
        <f t="shared" si="1"/>
        <v>9302.4</v>
      </c>
      <c r="N28" s="46"/>
    </row>
    <row r="29" spans="1:14">
      <c r="A29" s="39" t="s">
        <v>188</v>
      </c>
      <c r="B29" s="44">
        <v>2</v>
      </c>
      <c r="C29" s="39">
        <v>9940.7999999999993</v>
      </c>
      <c r="D29" s="40">
        <f t="shared" si="3"/>
        <v>19881.599999999999</v>
      </c>
      <c r="E29" s="44">
        <v>8</v>
      </c>
      <c r="F29" s="39">
        <v>5022.08</v>
      </c>
      <c r="G29" s="40">
        <f t="shared" si="2"/>
        <v>40176.639999999999</v>
      </c>
      <c r="H29" s="45">
        <v>12</v>
      </c>
      <c r="I29" s="39">
        <v>2033.15</v>
      </c>
      <c r="J29" s="40">
        <f t="shared" si="0"/>
        <v>24397.800000000003</v>
      </c>
      <c r="K29" s="44">
        <v>20</v>
      </c>
      <c r="L29" s="39">
        <v>516.79999999999995</v>
      </c>
      <c r="M29" s="40">
        <f t="shared" si="1"/>
        <v>10336</v>
      </c>
      <c r="N29" s="46"/>
    </row>
    <row r="30" spans="1:14">
      <c r="A30" s="39" t="s">
        <v>189</v>
      </c>
      <c r="B30" s="44">
        <v>1</v>
      </c>
      <c r="C30" s="39">
        <v>9569.92</v>
      </c>
      <c r="D30" s="40">
        <f t="shared" si="3"/>
        <v>9569.92</v>
      </c>
      <c r="E30" s="44">
        <v>3</v>
      </c>
      <c r="F30" s="39">
        <v>4778.88</v>
      </c>
      <c r="G30" s="40">
        <f t="shared" si="2"/>
        <v>14336.64</v>
      </c>
      <c r="H30" s="45">
        <v>10</v>
      </c>
      <c r="I30" s="39">
        <v>1934.6559999999999</v>
      </c>
      <c r="J30" s="40">
        <f t="shared" si="0"/>
        <v>19346.559999999998</v>
      </c>
      <c r="K30" s="44">
        <v>11</v>
      </c>
      <c r="L30" s="39">
        <v>500.99200000000002</v>
      </c>
      <c r="M30" s="40">
        <f t="shared" si="1"/>
        <v>5510.9120000000003</v>
      </c>
      <c r="N30" s="46"/>
    </row>
    <row r="31" spans="1:14">
      <c r="A31" s="39" t="s">
        <v>190</v>
      </c>
      <c r="B31" s="44"/>
      <c r="D31" s="40"/>
      <c r="E31" s="44"/>
      <c r="G31" s="40"/>
      <c r="H31" s="45">
        <v>6</v>
      </c>
      <c r="I31" s="39">
        <v>1858.048</v>
      </c>
      <c r="J31" s="40">
        <f t="shared" si="0"/>
        <v>11148.288</v>
      </c>
      <c r="K31" s="44">
        <v>12</v>
      </c>
      <c r="L31" s="39">
        <v>479.10399999999998</v>
      </c>
      <c r="M31" s="40">
        <f t="shared" si="1"/>
        <v>5749.2479999999996</v>
      </c>
      <c r="N31" s="46"/>
    </row>
    <row r="32" spans="1:14">
      <c r="A32" s="39" t="s">
        <v>191</v>
      </c>
      <c r="B32" s="44"/>
      <c r="D32" s="40"/>
      <c r="E32" s="44"/>
      <c r="G32" s="40"/>
      <c r="H32" s="45"/>
      <c r="J32" s="40"/>
      <c r="K32" s="44">
        <v>9</v>
      </c>
      <c r="L32" s="39">
        <v>473.024</v>
      </c>
      <c r="M32" s="40">
        <f t="shared" si="1"/>
        <v>4257.2160000000003</v>
      </c>
      <c r="N32" s="46"/>
    </row>
    <row r="33" spans="1:14">
      <c r="A33" s="39" t="s">
        <v>192</v>
      </c>
      <c r="B33" s="44"/>
      <c r="D33" s="40"/>
      <c r="E33" s="44"/>
      <c r="G33" s="40"/>
      <c r="H33" s="45">
        <v>5</v>
      </c>
      <c r="I33" s="39">
        <v>1927.36</v>
      </c>
      <c r="J33" s="40">
        <f t="shared" si="0"/>
        <v>9636.7999999999993</v>
      </c>
      <c r="K33" s="44">
        <v>23</v>
      </c>
      <c r="L33" s="39">
        <v>491.26400000000001</v>
      </c>
      <c r="M33" s="40">
        <f t="shared" si="1"/>
        <v>11299.072</v>
      </c>
      <c r="N33" s="46"/>
    </row>
    <row r="34" spans="1:14">
      <c r="A34" s="39" t="s">
        <v>197</v>
      </c>
      <c r="B34" s="44">
        <v>3</v>
      </c>
      <c r="C34" s="39">
        <v>5093.8239999999996</v>
      </c>
      <c r="D34" s="40">
        <f t="shared" si="3"/>
        <v>15281.471999999998</v>
      </c>
      <c r="E34" s="44">
        <v>3</v>
      </c>
      <c r="F34" s="39">
        <v>2660.6080000000002</v>
      </c>
      <c r="G34" s="40">
        <f t="shared" si="2"/>
        <v>7981.8240000000005</v>
      </c>
      <c r="H34" s="45">
        <v>10</v>
      </c>
      <c r="I34" s="39">
        <v>1113.856</v>
      </c>
      <c r="J34" s="40">
        <f t="shared" si="0"/>
        <v>11138.56</v>
      </c>
      <c r="K34" s="44">
        <v>26</v>
      </c>
      <c r="L34" s="39">
        <v>289.40800000000002</v>
      </c>
      <c r="M34" s="40">
        <f t="shared" si="1"/>
        <v>7524.6080000000002</v>
      </c>
      <c r="N34" s="46"/>
    </row>
    <row r="35" spans="1:14">
      <c r="A35" s="39" t="s">
        <v>198</v>
      </c>
      <c r="B35" s="44">
        <v>3</v>
      </c>
      <c r="C35" s="39">
        <v>5028.16</v>
      </c>
      <c r="D35" s="40">
        <f t="shared" si="3"/>
        <v>15084.48</v>
      </c>
      <c r="E35" s="44">
        <v>3</v>
      </c>
      <c r="F35" s="39">
        <v>2633.8560000000002</v>
      </c>
      <c r="G35" s="40">
        <f t="shared" si="2"/>
        <v>7901.5680000000011</v>
      </c>
      <c r="H35" s="45">
        <v>12</v>
      </c>
      <c r="I35" s="39">
        <v>1108.992</v>
      </c>
      <c r="J35" s="40">
        <f t="shared" si="0"/>
        <v>13307.903999999999</v>
      </c>
      <c r="K35" s="44">
        <v>12</v>
      </c>
      <c r="L35" s="39">
        <v>285.76</v>
      </c>
      <c r="M35" s="40">
        <f t="shared" si="1"/>
        <v>3429.12</v>
      </c>
      <c r="N35" s="46"/>
    </row>
    <row r="36" spans="1:14">
      <c r="A36" s="39" t="s">
        <v>200</v>
      </c>
      <c r="B36" s="44"/>
      <c r="D36" s="40"/>
      <c r="E36" s="44"/>
      <c r="G36" s="40"/>
      <c r="H36" s="45"/>
      <c r="J36" s="40"/>
      <c r="K36" s="44">
        <v>16</v>
      </c>
      <c r="L36" s="39">
        <v>266.30399999999997</v>
      </c>
      <c r="M36" s="40">
        <f t="shared" si="1"/>
        <v>4260.8639999999996</v>
      </c>
      <c r="N36" s="46"/>
    </row>
    <row r="37" spans="1:14">
      <c r="A37" s="39" t="s">
        <v>201</v>
      </c>
      <c r="B37" s="44"/>
      <c r="D37" s="40"/>
      <c r="E37" s="44"/>
      <c r="G37" s="40"/>
      <c r="H37" s="45">
        <v>10</v>
      </c>
      <c r="I37" s="39">
        <v>983.74400000000003</v>
      </c>
      <c r="J37" s="40">
        <f t="shared" si="0"/>
        <v>9837.44</v>
      </c>
      <c r="K37" s="44">
        <v>18</v>
      </c>
      <c r="L37" s="39">
        <v>256.57600000000002</v>
      </c>
      <c r="M37" s="40">
        <f t="shared" si="1"/>
        <v>4618.3680000000004</v>
      </c>
      <c r="N37" s="46"/>
    </row>
    <row r="38" spans="1:14">
      <c r="A38" s="39" t="s">
        <v>261</v>
      </c>
      <c r="B38" s="44"/>
      <c r="D38" s="40"/>
      <c r="E38" s="44">
        <v>4</v>
      </c>
      <c r="F38" s="39">
        <v>2660.6080000000002</v>
      </c>
      <c r="G38" s="40">
        <f t="shared" si="2"/>
        <v>10642.432000000001</v>
      </c>
      <c r="H38" s="45">
        <v>11</v>
      </c>
      <c r="I38" s="39">
        <v>1113.856</v>
      </c>
      <c r="J38" s="40">
        <f t="shared" si="0"/>
        <v>12252.415999999999</v>
      </c>
      <c r="K38" s="44">
        <v>23</v>
      </c>
      <c r="L38" s="39">
        <v>289.40800000000002</v>
      </c>
      <c r="M38" s="40">
        <f t="shared" si="1"/>
        <v>6656.384</v>
      </c>
      <c r="N38" s="46"/>
    </row>
    <row r="39" spans="1:14">
      <c r="A39" s="39" t="s">
        <v>203</v>
      </c>
      <c r="B39" s="44"/>
      <c r="D39" s="40"/>
      <c r="E39" s="44">
        <v>2</v>
      </c>
      <c r="F39" s="39">
        <v>2728.7040000000002</v>
      </c>
      <c r="G39" s="40">
        <f t="shared" si="2"/>
        <v>5457.4080000000004</v>
      </c>
      <c r="H39" s="45">
        <v>10</v>
      </c>
      <c r="I39" s="39">
        <v>1129.664</v>
      </c>
      <c r="J39" s="40">
        <f t="shared" si="0"/>
        <v>11296.64</v>
      </c>
      <c r="K39" s="44">
        <v>14</v>
      </c>
      <c r="L39" s="39">
        <v>293.05599999999998</v>
      </c>
      <c r="M39" s="40">
        <f t="shared" si="1"/>
        <v>4102.7839999999997</v>
      </c>
      <c r="N39" s="46"/>
    </row>
    <row r="40" spans="1:14">
      <c r="A40" s="39" t="s">
        <v>209</v>
      </c>
      <c r="B40" s="44">
        <v>1</v>
      </c>
      <c r="C40" s="39">
        <v>2740.864</v>
      </c>
      <c r="D40" s="40">
        <f t="shared" si="3"/>
        <v>2740.864</v>
      </c>
      <c r="E40" s="44"/>
      <c r="G40" s="40"/>
      <c r="H40" s="45">
        <v>4</v>
      </c>
      <c r="I40" s="39">
        <v>625.024</v>
      </c>
      <c r="J40" s="40">
        <f t="shared" si="0"/>
        <v>2500.096</v>
      </c>
      <c r="K40" s="44">
        <v>6</v>
      </c>
      <c r="L40" s="39">
        <v>166.59200000000001</v>
      </c>
      <c r="M40" s="40">
        <f t="shared" si="1"/>
        <v>999.55200000000013</v>
      </c>
      <c r="N40" s="46"/>
    </row>
    <row r="41" spans="1:14">
      <c r="A41" s="39" t="s">
        <v>210</v>
      </c>
      <c r="B41" s="44">
        <v>2</v>
      </c>
      <c r="C41" s="39">
        <v>2698.3040000000001</v>
      </c>
      <c r="D41" s="40">
        <f t="shared" si="3"/>
        <v>5396.6080000000002</v>
      </c>
      <c r="E41" s="44">
        <v>2</v>
      </c>
      <c r="F41" s="39">
        <v>1447.04</v>
      </c>
      <c r="G41" s="40">
        <f t="shared" si="2"/>
        <v>2894.08</v>
      </c>
      <c r="H41" s="45">
        <v>4</v>
      </c>
      <c r="I41" s="39">
        <v>600.70399999999995</v>
      </c>
      <c r="J41" s="40">
        <f t="shared" si="0"/>
        <v>2402.8159999999998</v>
      </c>
      <c r="K41" s="44">
        <v>6</v>
      </c>
      <c r="L41" s="39">
        <v>159.29599999999999</v>
      </c>
      <c r="M41" s="40">
        <f t="shared" si="1"/>
        <v>955.77599999999995</v>
      </c>
      <c r="N41" s="46"/>
    </row>
    <row r="42" spans="1:14">
      <c r="A42" s="39" t="s">
        <v>211</v>
      </c>
      <c r="B42" s="44">
        <v>2</v>
      </c>
      <c r="C42" s="39">
        <v>2740.864</v>
      </c>
      <c r="D42" s="40">
        <f t="shared" si="3"/>
        <v>5481.7280000000001</v>
      </c>
      <c r="E42" s="44">
        <v>2</v>
      </c>
      <c r="F42" s="39">
        <v>1477.44</v>
      </c>
      <c r="G42" s="40">
        <f t="shared" si="2"/>
        <v>2954.88</v>
      </c>
      <c r="H42" s="45">
        <v>4</v>
      </c>
      <c r="I42" s="39">
        <v>625.024</v>
      </c>
      <c r="J42" s="40">
        <f t="shared" si="0"/>
        <v>2500.096</v>
      </c>
      <c r="K42" s="44">
        <v>5</v>
      </c>
      <c r="L42" s="39">
        <v>166.59200000000001</v>
      </c>
      <c r="M42" s="40">
        <f t="shared" si="1"/>
        <v>832.96</v>
      </c>
      <c r="N42" s="46"/>
    </row>
    <row r="43" spans="1:14">
      <c r="A43" s="39" t="s">
        <v>214</v>
      </c>
      <c r="B43" s="44"/>
      <c r="D43" s="40"/>
      <c r="E43" s="44">
        <v>1</v>
      </c>
      <c r="F43" s="39">
        <v>1222.08</v>
      </c>
      <c r="G43" s="40">
        <f t="shared" si="2"/>
        <v>1222.08</v>
      </c>
      <c r="H43" s="45">
        <v>4</v>
      </c>
      <c r="I43" s="39">
        <v>528.96</v>
      </c>
      <c r="J43" s="40">
        <f t="shared" si="0"/>
        <v>2115.84</v>
      </c>
      <c r="K43" s="44">
        <v>5</v>
      </c>
      <c r="L43" s="39">
        <v>141.05600000000001</v>
      </c>
      <c r="M43" s="40">
        <f t="shared" si="1"/>
        <v>705.28000000000009</v>
      </c>
      <c r="N43" s="46"/>
    </row>
    <row r="44" spans="1:14">
      <c r="A44" s="39" t="s">
        <v>215</v>
      </c>
      <c r="B44" s="44"/>
      <c r="D44" s="40"/>
      <c r="E44" s="44"/>
      <c r="G44" s="40"/>
      <c r="H44" s="45">
        <v>3</v>
      </c>
      <c r="I44" s="39">
        <v>671.23199999999997</v>
      </c>
      <c r="J44" s="40">
        <f t="shared" si="0"/>
        <v>2013.6959999999999</v>
      </c>
      <c r="K44" s="44">
        <v>6</v>
      </c>
      <c r="L44" s="39">
        <v>177.536</v>
      </c>
      <c r="M44" s="40">
        <f t="shared" si="1"/>
        <v>1065.2159999999999</v>
      </c>
      <c r="N44" s="46"/>
    </row>
    <row r="45" spans="1:14">
      <c r="A45" s="39" t="s">
        <v>216</v>
      </c>
      <c r="B45" s="44"/>
      <c r="D45" s="40"/>
      <c r="E45" s="44"/>
      <c r="G45" s="40"/>
      <c r="H45" s="45">
        <v>4</v>
      </c>
      <c r="I45" s="39">
        <v>491.26400000000001</v>
      </c>
      <c r="J45" s="40">
        <f t="shared" si="0"/>
        <v>1965.056</v>
      </c>
      <c r="K45" s="44">
        <v>5</v>
      </c>
      <c r="L45" s="39">
        <v>131.328</v>
      </c>
      <c r="M45" s="40">
        <f t="shared" si="1"/>
        <v>656.64</v>
      </c>
      <c r="N45" s="46"/>
    </row>
    <row r="46" spans="1:14">
      <c r="A46" s="39" t="s">
        <v>217</v>
      </c>
      <c r="B46" s="44">
        <v>2</v>
      </c>
      <c r="C46" s="39">
        <v>2280</v>
      </c>
      <c r="D46" s="40">
        <f t="shared" si="3"/>
        <v>4560</v>
      </c>
      <c r="E46" s="44">
        <v>2</v>
      </c>
      <c r="F46" s="39">
        <v>1185.5999999999999</v>
      </c>
      <c r="G46" s="40">
        <f t="shared" si="2"/>
        <v>2371.1999999999998</v>
      </c>
      <c r="H46" s="45">
        <v>4</v>
      </c>
      <c r="I46" s="39">
        <v>502.20800000000003</v>
      </c>
      <c r="J46" s="40">
        <f t="shared" si="0"/>
        <v>2008.8320000000001</v>
      </c>
      <c r="K46" s="44">
        <v>6</v>
      </c>
      <c r="L46" s="39">
        <v>136.19200000000001</v>
      </c>
      <c r="M46" s="40">
        <f t="shared" si="1"/>
        <v>817.15200000000004</v>
      </c>
      <c r="N46" s="46"/>
    </row>
    <row r="47" spans="1:14">
      <c r="A47" s="39" t="s">
        <v>218</v>
      </c>
      <c r="B47" s="44">
        <v>2</v>
      </c>
      <c r="C47" s="39">
        <v>2322.56</v>
      </c>
      <c r="D47" s="40">
        <f t="shared" si="3"/>
        <v>4645.12</v>
      </c>
      <c r="E47" s="44"/>
      <c r="G47" s="40"/>
      <c r="H47" s="45">
        <v>4</v>
      </c>
      <c r="I47" s="39">
        <v>528.96</v>
      </c>
      <c r="J47" s="40">
        <f t="shared" si="0"/>
        <v>2115.84</v>
      </c>
      <c r="K47" s="44">
        <v>5</v>
      </c>
      <c r="L47" s="39">
        <v>141.05600000000001</v>
      </c>
      <c r="M47" s="40">
        <f t="shared" si="1"/>
        <v>705.28000000000009</v>
      </c>
      <c r="N47" s="46"/>
    </row>
    <row r="48" spans="1:14">
      <c r="A48" s="39" t="s">
        <v>219</v>
      </c>
      <c r="B48" s="44">
        <v>1</v>
      </c>
      <c r="C48" s="39">
        <v>2322.56</v>
      </c>
      <c r="D48" s="40">
        <f t="shared" si="3"/>
        <v>2322.56</v>
      </c>
      <c r="E48" s="44"/>
      <c r="G48" s="40"/>
      <c r="H48" s="45"/>
      <c r="J48" s="40"/>
      <c r="K48" s="44"/>
      <c r="M48" s="40"/>
      <c r="N48" s="46"/>
    </row>
    <row r="49" spans="1:14">
      <c r="A49" s="39" t="s">
        <v>220</v>
      </c>
      <c r="B49" s="44"/>
      <c r="D49" s="40"/>
      <c r="E49" s="44"/>
      <c r="G49" s="40"/>
      <c r="H49" s="45"/>
      <c r="J49" s="40"/>
      <c r="K49" s="44">
        <v>3</v>
      </c>
      <c r="L49" s="39">
        <v>367.23200000000003</v>
      </c>
      <c r="M49" s="40">
        <f t="shared" si="1"/>
        <v>1101.6960000000001</v>
      </c>
      <c r="N49" s="46"/>
    </row>
    <row r="50" spans="1:14">
      <c r="A50" s="38" t="s">
        <v>259</v>
      </c>
      <c r="B50" s="44"/>
      <c r="D50" s="40"/>
      <c r="E50" s="44"/>
      <c r="G50" s="40"/>
      <c r="H50" s="45"/>
      <c r="J50" s="40"/>
      <c r="K50" s="44"/>
      <c r="M50" s="40"/>
      <c r="N50" s="46"/>
    </row>
    <row r="51" spans="1:14">
      <c r="A51" s="39" t="s">
        <v>87</v>
      </c>
      <c r="B51" s="44">
        <v>4</v>
      </c>
      <c r="C51" s="39">
        <v>1027.52</v>
      </c>
      <c r="D51" s="40">
        <f t="shared" si="3"/>
        <v>4110.08</v>
      </c>
      <c r="E51" s="44"/>
      <c r="G51" s="40"/>
      <c r="H51" s="45">
        <v>7</v>
      </c>
      <c r="I51" s="39">
        <v>307.952</v>
      </c>
      <c r="J51" s="40">
        <f t="shared" si="0"/>
        <v>2155.6639999999998</v>
      </c>
      <c r="K51" s="44"/>
      <c r="M51" s="40"/>
      <c r="N51" s="46"/>
    </row>
    <row r="52" spans="1:14">
      <c r="A52" s="39" t="s">
        <v>221</v>
      </c>
      <c r="B52" s="44">
        <v>2</v>
      </c>
      <c r="C52" s="39">
        <v>1027.52</v>
      </c>
      <c r="D52" s="40">
        <f t="shared" si="3"/>
        <v>2055.04</v>
      </c>
      <c r="E52" s="44"/>
      <c r="G52" s="40"/>
      <c r="H52" s="45">
        <v>1</v>
      </c>
      <c r="I52" s="39">
        <v>307.952</v>
      </c>
      <c r="J52" s="40">
        <f t="shared" si="0"/>
        <v>307.952</v>
      </c>
      <c r="K52" s="44"/>
      <c r="M52" s="40"/>
      <c r="N52" s="46"/>
    </row>
    <row r="53" spans="1:14">
      <c r="A53" s="39" t="s">
        <v>222</v>
      </c>
      <c r="B53" s="44">
        <v>3</v>
      </c>
      <c r="C53" s="39">
        <v>1027.52</v>
      </c>
      <c r="D53" s="40">
        <f t="shared" si="3"/>
        <v>3082.56</v>
      </c>
      <c r="E53" s="44">
        <v>7</v>
      </c>
      <c r="F53" s="39">
        <v>562.4</v>
      </c>
      <c r="G53" s="40">
        <f t="shared" si="2"/>
        <v>3936.7999999999997</v>
      </c>
      <c r="H53" s="45"/>
      <c r="J53" s="40"/>
      <c r="K53" s="44"/>
      <c r="M53" s="40"/>
      <c r="N53" s="46"/>
    </row>
    <row r="54" spans="1:14">
      <c r="A54" s="39" t="s">
        <v>223</v>
      </c>
      <c r="B54" s="44">
        <v>4</v>
      </c>
      <c r="C54" s="39">
        <v>997.12</v>
      </c>
      <c r="D54" s="40">
        <f t="shared" si="3"/>
        <v>3988.48</v>
      </c>
      <c r="E54" s="44"/>
      <c r="G54" s="40"/>
      <c r="H54" s="45">
        <v>13</v>
      </c>
      <c r="I54" s="39">
        <v>298.22399999999999</v>
      </c>
      <c r="J54" s="40">
        <f t="shared" si="0"/>
        <v>3876.9119999999998</v>
      </c>
      <c r="K54" s="44"/>
      <c r="M54" s="40"/>
      <c r="N54" s="46"/>
    </row>
    <row r="55" spans="1:14">
      <c r="A55" s="39" t="s">
        <v>63</v>
      </c>
      <c r="B55" s="44">
        <v>3</v>
      </c>
      <c r="C55" s="39">
        <v>1027.52</v>
      </c>
      <c r="D55" s="40">
        <f t="shared" si="3"/>
        <v>3082.56</v>
      </c>
      <c r="E55" s="44"/>
      <c r="G55" s="40"/>
      <c r="H55" s="45"/>
      <c r="J55" s="40"/>
      <c r="K55" s="44"/>
      <c r="M55" s="40"/>
      <c r="N55" s="46"/>
    </row>
    <row r="56" spans="1:14">
      <c r="A56" s="39" t="s">
        <v>224</v>
      </c>
      <c r="B56" s="44">
        <v>1</v>
      </c>
      <c r="C56" s="39">
        <v>1027.52</v>
      </c>
      <c r="D56" s="40">
        <f t="shared" si="3"/>
        <v>1027.52</v>
      </c>
      <c r="E56" s="44">
        <v>4</v>
      </c>
      <c r="F56" s="39">
        <v>562.4</v>
      </c>
      <c r="G56" s="40">
        <f t="shared" si="2"/>
        <v>2249.6</v>
      </c>
      <c r="H56" s="45">
        <v>12</v>
      </c>
      <c r="I56" s="39">
        <v>307.952</v>
      </c>
      <c r="J56" s="40">
        <f t="shared" si="0"/>
        <v>3695.424</v>
      </c>
      <c r="K56" s="44"/>
      <c r="M56" s="40"/>
      <c r="N56" s="46"/>
    </row>
    <row r="57" spans="1:14">
      <c r="A57" s="39" t="s">
        <v>225</v>
      </c>
      <c r="B57" s="44">
        <v>1</v>
      </c>
      <c r="C57" s="39">
        <v>1027.52</v>
      </c>
      <c r="D57" s="40">
        <f t="shared" si="3"/>
        <v>1027.52</v>
      </c>
      <c r="E57" s="44"/>
      <c r="G57" s="40"/>
      <c r="H57" s="45"/>
      <c r="J57" s="40"/>
      <c r="K57" s="44"/>
      <c r="M57" s="40"/>
      <c r="N57" s="46"/>
    </row>
    <row r="58" spans="1:14">
      <c r="A58" s="39" t="s">
        <v>79</v>
      </c>
      <c r="B58" s="44">
        <v>1</v>
      </c>
      <c r="C58" s="39">
        <v>997.12</v>
      </c>
      <c r="D58" s="40">
        <f t="shared" si="3"/>
        <v>997.12</v>
      </c>
      <c r="E58" s="44"/>
      <c r="G58" s="40"/>
      <c r="H58" s="45">
        <v>7</v>
      </c>
      <c r="I58" s="39">
        <v>298.22399999999999</v>
      </c>
      <c r="J58" s="40">
        <f t="shared" si="0"/>
        <v>2087.5679999999998</v>
      </c>
      <c r="K58" s="44"/>
      <c r="M58" s="40"/>
      <c r="N58" s="46"/>
    </row>
    <row r="59" spans="1:14">
      <c r="A59" s="39" t="s">
        <v>226</v>
      </c>
      <c r="B59" s="44">
        <v>2</v>
      </c>
      <c r="C59" s="39">
        <v>997.12</v>
      </c>
      <c r="D59" s="40">
        <f t="shared" si="3"/>
        <v>1994.24</v>
      </c>
      <c r="E59" s="44">
        <v>1</v>
      </c>
      <c r="F59" s="39">
        <v>556.32000000000005</v>
      </c>
      <c r="G59" s="40">
        <f t="shared" si="2"/>
        <v>556.32000000000005</v>
      </c>
      <c r="H59" s="45">
        <v>14</v>
      </c>
      <c r="I59" s="39">
        <v>298.22399999999999</v>
      </c>
      <c r="J59" s="40">
        <f t="shared" si="0"/>
        <v>4175.1359999999995</v>
      </c>
      <c r="K59" s="44"/>
      <c r="M59" s="40"/>
      <c r="N59" s="46"/>
    </row>
    <row r="60" spans="1:14">
      <c r="A60" s="39" t="s">
        <v>227</v>
      </c>
      <c r="B60" s="44">
        <v>2</v>
      </c>
      <c r="C60" s="39">
        <v>1027.52</v>
      </c>
      <c r="D60" s="40">
        <f t="shared" si="3"/>
        <v>2055.04</v>
      </c>
      <c r="E60" s="44">
        <v>2</v>
      </c>
      <c r="F60" s="39">
        <v>562.4</v>
      </c>
      <c r="G60" s="40">
        <f t="shared" si="2"/>
        <v>1124.8</v>
      </c>
      <c r="H60" s="45">
        <v>9</v>
      </c>
      <c r="I60" s="39">
        <v>307.952</v>
      </c>
      <c r="J60" s="40">
        <f t="shared" si="0"/>
        <v>2771.5680000000002</v>
      </c>
      <c r="K60" s="44"/>
      <c r="M60" s="40"/>
      <c r="N60" s="46"/>
    </row>
    <row r="61" spans="1:14">
      <c r="A61" s="39" t="s">
        <v>228</v>
      </c>
      <c r="B61" s="44">
        <v>2</v>
      </c>
      <c r="C61" s="39">
        <v>1027.52</v>
      </c>
      <c r="D61" s="40">
        <f t="shared" si="3"/>
        <v>2055.04</v>
      </c>
      <c r="E61" s="44"/>
      <c r="G61" s="40"/>
      <c r="H61" s="45"/>
      <c r="J61" s="40"/>
      <c r="K61" s="44"/>
      <c r="M61" s="40"/>
      <c r="N61" s="46"/>
    </row>
    <row r="62" spans="1:14">
      <c r="A62" s="39" t="s">
        <v>229</v>
      </c>
      <c r="B62" s="44">
        <v>2</v>
      </c>
      <c r="C62" s="39">
        <v>1027.52</v>
      </c>
      <c r="D62" s="40">
        <f t="shared" si="3"/>
        <v>2055.04</v>
      </c>
      <c r="E62" s="44"/>
      <c r="G62" s="40"/>
      <c r="H62" s="45"/>
      <c r="J62" s="40"/>
      <c r="K62" s="44"/>
      <c r="M62" s="40"/>
      <c r="N62" s="46"/>
    </row>
    <row r="63" spans="1:14">
      <c r="A63" s="39" t="s">
        <v>230</v>
      </c>
      <c r="B63" s="44">
        <v>2</v>
      </c>
      <c r="C63" s="39">
        <v>1027.52</v>
      </c>
      <c r="D63" s="40">
        <f t="shared" si="3"/>
        <v>2055.04</v>
      </c>
      <c r="E63" s="44"/>
      <c r="G63" s="40"/>
      <c r="H63" s="45">
        <v>7</v>
      </c>
      <c r="I63" s="39">
        <v>307.952</v>
      </c>
      <c r="J63" s="40">
        <f t="shared" si="0"/>
        <v>2155.6639999999998</v>
      </c>
      <c r="K63" s="44"/>
      <c r="M63" s="40"/>
      <c r="N63" s="46"/>
    </row>
    <row r="64" spans="1:14">
      <c r="A64" s="39" t="s">
        <v>231</v>
      </c>
      <c r="B64" s="44"/>
      <c r="E64" s="44">
        <v>2</v>
      </c>
      <c r="F64" s="39">
        <v>562.4</v>
      </c>
      <c r="G64" s="40">
        <f t="shared" si="2"/>
        <v>1124.8</v>
      </c>
      <c r="H64" s="45">
        <v>2</v>
      </c>
      <c r="I64" s="39">
        <v>307.952</v>
      </c>
      <c r="J64" s="40">
        <f t="shared" si="0"/>
        <v>615.904</v>
      </c>
      <c r="K64" s="44"/>
      <c r="M64" s="40"/>
      <c r="N64" s="46"/>
    </row>
    <row r="65" spans="1:14">
      <c r="A65" s="39" t="s">
        <v>80</v>
      </c>
      <c r="B65" s="44"/>
      <c r="E65" s="44">
        <v>2</v>
      </c>
      <c r="F65" s="39">
        <v>556.32000000000005</v>
      </c>
      <c r="G65" s="40">
        <f t="shared" si="2"/>
        <v>1112.6400000000001</v>
      </c>
      <c r="H65" s="45">
        <v>3</v>
      </c>
      <c r="I65" s="39">
        <v>298.22399999999999</v>
      </c>
      <c r="J65" s="40">
        <f t="shared" si="0"/>
        <v>894.67200000000003</v>
      </c>
      <c r="K65" s="44"/>
      <c r="M65" s="40"/>
      <c r="N65" s="46"/>
    </row>
    <row r="66" spans="1:14">
      <c r="A66" s="39" t="s">
        <v>232</v>
      </c>
      <c r="B66" s="44"/>
      <c r="E66" s="44">
        <v>1</v>
      </c>
      <c r="F66" s="39">
        <v>556.32000000000005</v>
      </c>
      <c r="G66" s="40">
        <f t="shared" si="2"/>
        <v>556.32000000000005</v>
      </c>
      <c r="H66" s="45"/>
      <c r="J66" s="40"/>
      <c r="K66" s="44"/>
      <c r="M66" s="40"/>
      <c r="N66" s="46"/>
    </row>
    <row r="67" spans="1:14">
      <c r="A67" s="39" t="s">
        <v>233</v>
      </c>
      <c r="B67" s="44"/>
      <c r="E67" s="44">
        <v>1</v>
      </c>
      <c r="F67" s="39">
        <v>556.32000000000005</v>
      </c>
      <c r="G67" s="40">
        <f t="shared" si="2"/>
        <v>556.32000000000005</v>
      </c>
      <c r="H67" s="45">
        <v>2</v>
      </c>
      <c r="I67" s="39">
        <v>298.22399999999999</v>
      </c>
      <c r="J67" s="40">
        <f t="shared" ref="J67:J106" si="4">I67*H67</f>
        <v>596.44799999999998</v>
      </c>
      <c r="K67" s="44"/>
      <c r="M67" s="40"/>
      <c r="N67" s="46"/>
    </row>
    <row r="68" spans="1:14">
      <c r="A68" s="39" t="s">
        <v>234</v>
      </c>
      <c r="B68" s="44"/>
      <c r="E68" s="44">
        <v>1</v>
      </c>
      <c r="F68" s="39">
        <v>556.32000000000005</v>
      </c>
      <c r="G68" s="40">
        <f t="shared" si="2"/>
        <v>556.32000000000005</v>
      </c>
      <c r="H68" s="45">
        <v>3</v>
      </c>
      <c r="I68" s="39">
        <v>298.22399999999999</v>
      </c>
      <c r="J68" s="40">
        <f t="shared" si="4"/>
        <v>894.67200000000003</v>
      </c>
      <c r="K68" s="44"/>
      <c r="M68" s="40"/>
      <c r="N68" s="46"/>
    </row>
    <row r="69" spans="1:14">
      <c r="A69" s="39" t="s">
        <v>235</v>
      </c>
      <c r="B69" s="44"/>
      <c r="E69" s="44"/>
      <c r="G69" s="40"/>
      <c r="H69" s="45">
        <v>12</v>
      </c>
      <c r="I69" s="39">
        <v>298.22399999999999</v>
      </c>
      <c r="J69" s="40">
        <f t="shared" si="4"/>
        <v>3578.6880000000001</v>
      </c>
      <c r="K69" s="44"/>
      <c r="M69" s="40"/>
      <c r="N69" s="46"/>
    </row>
    <row r="70" spans="1:14">
      <c r="A70" s="39" t="s">
        <v>236</v>
      </c>
      <c r="B70" s="44"/>
      <c r="E70" s="44"/>
      <c r="G70" s="40"/>
      <c r="H70" s="45">
        <v>3</v>
      </c>
      <c r="I70" s="39">
        <v>298.22399999999999</v>
      </c>
      <c r="J70" s="40">
        <f t="shared" si="4"/>
        <v>894.67200000000003</v>
      </c>
      <c r="K70" s="44"/>
      <c r="M70" s="40"/>
      <c r="N70" s="46"/>
    </row>
    <row r="71" spans="1:14">
      <c r="A71" s="39" t="s">
        <v>237</v>
      </c>
      <c r="B71" s="44"/>
      <c r="E71" s="44"/>
      <c r="G71" s="40"/>
      <c r="H71" s="45">
        <v>3</v>
      </c>
      <c r="I71" s="39">
        <v>307.952</v>
      </c>
      <c r="J71" s="40">
        <f t="shared" si="4"/>
        <v>923.85599999999999</v>
      </c>
      <c r="K71" s="44"/>
      <c r="M71" s="40"/>
      <c r="N71" s="46"/>
    </row>
    <row r="72" spans="1:14">
      <c r="A72" s="39" t="s">
        <v>238</v>
      </c>
      <c r="B72" s="44"/>
      <c r="E72" s="44"/>
      <c r="G72" s="40"/>
      <c r="H72" s="45">
        <v>8</v>
      </c>
      <c r="I72" s="39">
        <v>298.22399999999999</v>
      </c>
      <c r="J72" s="40">
        <f t="shared" si="4"/>
        <v>2385.7919999999999</v>
      </c>
      <c r="K72" s="44"/>
      <c r="M72" s="40"/>
      <c r="N72" s="46"/>
    </row>
    <row r="73" spans="1:14">
      <c r="A73" s="39" t="s">
        <v>239</v>
      </c>
      <c r="B73" s="44"/>
      <c r="E73" s="44"/>
      <c r="G73" s="40"/>
      <c r="H73" s="45">
        <v>6</v>
      </c>
      <c r="I73" s="39">
        <v>298.22399999999999</v>
      </c>
      <c r="J73" s="40">
        <f t="shared" si="4"/>
        <v>1789.3440000000001</v>
      </c>
      <c r="K73" s="44"/>
      <c r="M73" s="40"/>
      <c r="N73" s="46"/>
    </row>
    <row r="74" spans="1:14">
      <c r="A74" s="39" t="s">
        <v>240</v>
      </c>
      <c r="B74" s="44"/>
      <c r="E74" s="44"/>
      <c r="G74" s="40"/>
      <c r="H74" s="45">
        <v>6</v>
      </c>
      <c r="I74" s="39">
        <v>298.22399999999999</v>
      </c>
      <c r="J74" s="40">
        <f t="shared" si="4"/>
        <v>1789.3440000000001</v>
      </c>
      <c r="K74" s="44"/>
      <c r="M74" s="40"/>
      <c r="N74" s="46"/>
    </row>
    <row r="75" spans="1:14">
      <c r="A75" s="39" t="s">
        <v>241</v>
      </c>
      <c r="B75" s="44"/>
      <c r="E75" s="44"/>
      <c r="G75" s="40"/>
      <c r="H75" s="45">
        <v>3</v>
      </c>
      <c r="I75" s="39">
        <v>298.22399999999999</v>
      </c>
      <c r="J75" s="40">
        <f t="shared" si="4"/>
        <v>894.67200000000003</v>
      </c>
      <c r="K75" s="44"/>
      <c r="M75" s="40"/>
      <c r="N75" s="46"/>
    </row>
    <row r="76" spans="1:14">
      <c r="A76" s="39" t="s">
        <v>242</v>
      </c>
      <c r="B76" s="44"/>
      <c r="E76" s="44"/>
      <c r="G76" s="40"/>
      <c r="H76" s="45">
        <v>6</v>
      </c>
      <c r="I76" s="39">
        <v>298.22399999999999</v>
      </c>
      <c r="J76" s="40">
        <f t="shared" si="4"/>
        <v>1789.3440000000001</v>
      </c>
      <c r="K76" s="44"/>
      <c r="M76" s="40"/>
      <c r="N76" s="46"/>
    </row>
    <row r="77" spans="1:14">
      <c r="A77" s="39" t="s">
        <v>243</v>
      </c>
      <c r="B77" s="44"/>
      <c r="E77" s="44"/>
      <c r="G77" s="40"/>
      <c r="H77" s="45">
        <v>1</v>
      </c>
      <c r="I77" s="39">
        <v>307.952</v>
      </c>
      <c r="J77" s="40">
        <f t="shared" si="4"/>
        <v>307.952</v>
      </c>
      <c r="K77" s="44"/>
      <c r="M77" s="40"/>
      <c r="N77" s="46"/>
    </row>
    <row r="78" spans="1:14">
      <c r="A78" s="39" t="s">
        <v>244</v>
      </c>
      <c r="B78" s="44"/>
      <c r="E78" s="44"/>
      <c r="G78" s="40"/>
      <c r="H78" s="45">
        <v>3</v>
      </c>
      <c r="I78" s="39">
        <v>307.952</v>
      </c>
      <c r="J78" s="40">
        <f t="shared" si="4"/>
        <v>923.85599999999999</v>
      </c>
      <c r="K78" s="44"/>
      <c r="M78" s="40"/>
      <c r="N78" s="46"/>
    </row>
    <row r="79" spans="1:14">
      <c r="A79" s="39" t="s">
        <v>245</v>
      </c>
      <c r="B79" s="44"/>
      <c r="E79" s="44"/>
      <c r="G79" s="40"/>
      <c r="H79" s="44"/>
      <c r="J79" s="40"/>
      <c r="K79" s="44">
        <v>12</v>
      </c>
      <c r="M79" s="40"/>
      <c r="N79" s="46"/>
    </row>
    <row r="80" spans="1:14">
      <c r="B80" s="44"/>
      <c r="E80" s="44"/>
      <c r="G80" s="40"/>
      <c r="H80" s="44"/>
      <c r="J80" s="40"/>
      <c r="K80" s="44"/>
      <c r="M80" s="40"/>
      <c r="N80" s="46"/>
    </row>
    <row r="81" spans="1:20">
      <c r="A81" s="38" t="s">
        <v>256</v>
      </c>
      <c r="B81" s="44"/>
      <c r="E81" s="44"/>
      <c r="G81" s="40"/>
      <c r="H81" s="44"/>
      <c r="J81" s="40"/>
      <c r="K81" s="44"/>
      <c r="M81" s="40"/>
      <c r="N81" s="46"/>
      <c r="P81" s="38"/>
      <c r="Q81" s="38"/>
      <c r="R81" s="38"/>
      <c r="S81" s="38"/>
      <c r="T81" s="38"/>
    </row>
    <row r="82" spans="1:20">
      <c r="A82" s="39" t="s">
        <v>82</v>
      </c>
      <c r="B82" s="44"/>
      <c r="E82" s="44"/>
      <c r="G82" s="40"/>
      <c r="H82" s="44"/>
      <c r="J82" s="40"/>
      <c r="K82" s="44"/>
      <c r="M82" s="40"/>
      <c r="N82" s="46">
        <v>2</v>
      </c>
      <c r="O82" s="39">
        <v>137.40799999999999</v>
      </c>
      <c r="P82" s="40">
        <f t="shared" ref="P82:P89" si="5">O82*N82</f>
        <v>274.81599999999997</v>
      </c>
      <c r="Q82" s="42"/>
      <c r="R82" s="42"/>
      <c r="S82" s="42"/>
      <c r="T82" s="42"/>
    </row>
    <row r="83" spans="1:20">
      <c r="A83" s="39" t="s">
        <v>66</v>
      </c>
      <c r="B83" s="44"/>
      <c r="E83" s="44"/>
      <c r="G83" s="40"/>
      <c r="H83" s="44"/>
      <c r="J83" s="40"/>
      <c r="K83" s="44"/>
      <c r="M83" s="40"/>
      <c r="N83" s="46">
        <v>10</v>
      </c>
      <c r="O83" s="39">
        <v>137.40799999999999</v>
      </c>
      <c r="P83" s="40">
        <f t="shared" si="5"/>
        <v>1374.08</v>
      </c>
      <c r="Q83" s="42"/>
      <c r="R83" s="42"/>
      <c r="S83" s="42"/>
      <c r="T83" s="42"/>
    </row>
    <row r="84" spans="1:20">
      <c r="A84" s="39" t="s">
        <v>80</v>
      </c>
      <c r="B84" s="44"/>
      <c r="E84" s="44"/>
      <c r="G84" s="40"/>
      <c r="H84" s="44"/>
      <c r="J84" s="40"/>
      <c r="K84" s="44"/>
      <c r="M84" s="40"/>
      <c r="N84" s="46">
        <v>10</v>
      </c>
      <c r="O84" s="39">
        <v>137.40799999999999</v>
      </c>
      <c r="P84" s="40">
        <f t="shared" si="5"/>
        <v>1374.08</v>
      </c>
      <c r="Q84" s="42"/>
      <c r="R84" s="42"/>
      <c r="S84" s="42"/>
      <c r="T84" s="42"/>
    </row>
    <row r="85" spans="1:20">
      <c r="A85" s="39" t="s">
        <v>246</v>
      </c>
      <c r="B85" s="44"/>
      <c r="E85" s="44"/>
      <c r="G85" s="40"/>
      <c r="H85" s="44">
        <v>1</v>
      </c>
      <c r="I85" s="39">
        <v>1009.28</v>
      </c>
      <c r="J85" s="40">
        <f t="shared" si="4"/>
        <v>1009.28</v>
      </c>
      <c r="K85" s="44">
        <v>6</v>
      </c>
      <c r="L85" s="39">
        <v>261.44</v>
      </c>
      <c r="M85" s="40">
        <f t="shared" ref="M85:M106" si="6">L85*K85</f>
        <v>1568.6399999999999</v>
      </c>
      <c r="N85" s="46">
        <v>5</v>
      </c>
      <c r="O85" s="39">
        <v>137.40799999999999</v>
      </c>
      <c r="P85" s="40">
        <f t="shared" si="5"/>
        <v>687.04</v>
      </c>
      <c r="Q85" s="42"/>
      <c r="R85" s="42"/>
      <c r="S85" s="42"/>
      <c r="T85" s="42"/>
    </row>
    <row r="86" spans="1:20">
      <c r="A86" s="39" t="s">
        <v>247</v>
      </c>
      <c r="B86" s="44"/>
      <c r="E86" s="44"/>
      <c r="G86" s="40"/>
      <c r="H86" s="44">
        <v>1</v>
      </c>
      <c r="I86" s="39">
        <v>1009.28</v>
      </c>
      <c r="J86" s="40">
        <f t="shared" si="4"/>
        <v>1009.28</v>
      </c>
      <c r="K86" s="44"/>
      <c r="M86" s="40"/>
      <c r="N86" s="46"/>
      <c r="P86" s="40">
        <f t="shared" si="5"/>
        <v>0</v>
      </c>
      <c r="Q86" s="42"/>
      <c r="R86" s="42"/>
      <c r="S86" s="42"/>
      <c r="T86" s="42"/>
    </row>
    <row r="87" spans="1:20">
      <c r="A87" s="39" t="s">
        <v>90</v>
      </c>
      <c r="B87" s="44"/>
      <c r="E87" s="44"/>
      <c r="G87" s="40"/>
      <c r="H87" s="44">
        <v>1</v>
      </c>
      <c r="I87" s="39">
        <v>958.20799999999997</v>
      </c>
      <c r="J87" s="40">
        <f t="shared" si="4"/>
        <v>958.20799999999997</v>
      </c>
      <c r="K87" s="44"/>
      <c r="M87" s="40"/>
      <c r="N87" s="46"/>
      <c r="P87" s="40">
        <f t="shared" si="5"/>
        <v>0</v>
      </c>
      <c r="Q87" s="42"/>
      <c r="R87" s="42"/>
      <c r="S87" s="42"/>
      <c r="T87" s="42"/>
    </row>
    <row r="88" spans="1:20">
      <c r="A88" s="39" t="s">
        <v>88</v>
      </c>
      <c r="B88" s="44"/>
      <c r="E88" s="44"/>
      <c r="G88" s="40"/>
      <c r="H88" s="44">
        <v>2</v>
      </c>
      <c r="I88" s="39">
        <v>958.20799999999997</v>
      </c>
      <c r="J88" s="40">
        <f t="shared" si="4"/>
        <v>1916.4159999999999</v>
      </c>
      <c r="K88" s="44"/>
      <c r="M88" s="40"/>
      <c r="N88" s="46"/>
      <c r="P88" s="40">
        <f t="shared" si="5"/>
        <v>0</v>
      </c>
      <c r="Q88" s="42"/>
      <c r="R88" s="42"/>
      <c r="S88" s="42"/>
      <c r="T88" s="42"/>
    </row>
    <row r="89" spans="1:20">
      <c r="A89" s="39" t="s">
        <v>248</v>
      </c>
      <c r="B89" s="44"/>
      <c r="E89" s="44"/>
      <c r="G89" s="40"/>
      <c r="H89" s="44">
        <v>2</v>
      </c>
      <c r="I89" s="39">
        <v>958.20799999999997</v>
      </c>
      <c r="J89" s="40">
        <f t="shared" si="4"/>
        <v>1916.4159999999999</v>
      </c>
      <c r="K89" s="44">
        <v>1</v>
      </c>
      <c r="L89" s="39">
        <v>254.14400000000001</v>
      </c>
      <c r="M89" s="40">
        <f t="shared" si="6"/>
        <v>254.14400000000001</v>
      </c>
      <c r="N89" s="46">
        <v>1</v>
      </c>
      <c r="O89" s="39">
        <v>130.11199999999999</v>
      </c>
      <c r="P89" s="40">
        <f t="shared" si="5"/>
        <v>130.11199999999999</v>
      </c>
      <c r="Q89" s="42"/>
      <c r="R89" s="42"/>
      <c r="S89" s="42"/>
      <c r="T89" s="42"/>
    </row>
    <row r="90" spans="1:20">
      <c r="A90" s="39" t="s">
        <v>249</v>
      </c>
      <c r="B90" s="44"/>
      <c r="E90" s="44"/>
      <c r="G90" s="40"/>
      <c r="H90" s="44">
        <v>1</v>
      </c>
      <c r="I90" s="39">
        <v>939.96799999999996</v>
      </c>
      <c r="J90" s="40">
        <f t="shared" si="4"/>
        <v>939.96799999999996</v>
      </c>
      <c r="K90" s="44"/>
      <c r="M90" s="40"/>
      <c r="N90" s="46"/>
      <c r="Q90" s="42"/>
      <c r="R90" s="42"/>
      <c r="S90" s="42"/>
      <c r="T90" s="42"/>
    </row>
    <row r="91" spans="1:20">
      <c r="A91" s="39" t="s">
        <v>250</v>
      </c>
      <c r="B91" s="44"/>
      <c r="E91" s="44">
        <v>1</v>
      </c>
      <c r="F91" s="39">
        <v>2290.944</v>
      </c>
      <c r="G91" s="40">
        <f t="shared" ref="G91" si="7">F91*E91</f>
        <v>2290.944</v>
      </c>
      <c r="H91" s="44">
        <v>7</v>
      </c>
      <c r="I91" s="39">
        <v>939.96799999999996</v>
      </c>
      <c r="J91" s="40">
        <f t="shared" si="4"/>
        <v>6579.7759999999998</v>
      </c>
      <c r="K91" s="44">
        <v>8</v>
      </c>
      <c r="L91" s="39">
        <v>244.416</v>
      </c>
      <c r="M91" s="40">
        <f t="shared" si="6"/>
        <v>1955.328</v>
      </c>
      <c r="N91" s="46"/>
      <c r="Q91" s="42"/>
      <c r="R91" s="42"/>
      <c r="S91" s="42"/>
      <c r="T91" s="42"/>
    </row>
    <row r="92" spans="1:20">
      <c r="A92" s="39" t="s">
        <v>89</v>
      </c>
      <c r="B92" s="44"/>
      <c r="E92" s="44"/>
      <c r="G92" s="40"/>
      <c r="H92" s="44">
        <v>4</v>
      </c>
      <c r="I92" s="39">
        <v>958.20799999999997</v>
      </c>
      <c r="J92" s="40">
        <f t="shared" si="4"/>
        <v>3832.8319999999999</v>
      </c>
      <c r="K92" s="44">
        <v>6</v>
      </c>
      <c r="L92" s="39">
        <v>254.14400000000001</v>
      </c>
      <c r="M92" s="40">
        <f t="shared" si="6"/>
        <v>1524.864</v>
      </c>
      <c r="N92" s="46"/>
      <c r="Q92" s="42"/>
      <c r="R92" s="42"/>
      <c r="S92" s="42"/>
      <c r="T92" s="42"/>
    </row>
    <row r="93" spans="1:20">
      <c r="A93" s="39" t="s">
        <v>251</v>
      </c>
      <c r="B93" s="44"/>
      <c r="E93" s="44"/>
      <c r="G93" s="40"/>
      <c r="H93" s="44"/>
      <c r="J93" s="40"/>
      <c r="K93" s="44">
        <v>7</v>
      </c>
      <c r="L93" s="39">
        <v>244.416</v>
      </c>
      <c r="M93" s="40">
        <f t="shared" si="6"/>
        <v>1710.912</v>
      </c>
      <c r="N93" s="46"/>
      <c r="Q93" s="42"/>
      <c r="R93" s="42"/>
      <c r="S93" s="42"/>
      <c r="T93" s="42"/>
    </row>
    <row r="94" spans="1:20">
      <c r="A94" s="39" t="s">
        <v>252</v>
      </c>
      <c r="B94" s="44"/>
      <c r="E94" s="44"/>
      <c r="G94" s="40"/>
      <c r="H94" s="44"/>
      <c r="J94" s="40"/>
      <c r="K94" s="44">
        <v>6</v>
      </c>
      <c r="L94" s="39">
        <v>244.416</v>
      </c>
      <c r="M94" s="40">
        <f t="shared" si="6"/>
        <v>1466.4960000000001</v>
      </c>
      <c r="N94" s="46"/>
      <c r="Q94" s="42"/>
      <c r="R94" s="42"/>
      <c r="S94" s="42"/>
      <c r="T94" s="42"/>
    </row>
    <row r="95" spans="1:20">
      <c r="A95" s="39" t="s">
        <v>253</v>
      </c>
      <c r="B95" s="44">
        <v>1</v>
      </c>
      <c r="C95" s="39">
        <v>4445.6959999999999</v>
      </c>
      <c r="D95" s="40">
        <f t="shared" ref="D95:D110" si="8">C95*B95</f>
        <v>4445.6959999999999</v>
      </c>
      <c r="E95" s="44"/>
      <c r="G95" s="40"/>
      <c r="H95" s="44"/>
      <c r="J95" s="40"/>
      <c r="K95" s="44">
        <v>5</v>
      </c>
      <c r="L95" s="39">
        <v>244.416</v>
      </c>
      <c r="M95" s="40">
        <f t="shared" si="6"/>
        <v>1222.08</v>
      </c>
      <c r="N95" s="46"/>
    </row>
    <row r="96" spans="1:20">
      <c r="A96" s="39" t="s">
        <v>97</v>
      </c>
      <c r="B96" s="44">
        <v>1</v>
      </c>
      <c r="C96" s="39">
        <v>4196.4160000000002</v>
      </c>
      <c r="D96" s="40">
        <f t="shared" si="8"/>
        <v>4196.4160000000002</v>
      </c>
      <c r="E96" s="44"/>
      <c r="G96" s="40"/>
      <c r="H96" s="44"/>
      <c r="J96" s="40"/>
      <c r="K96" s="44"/>
      <c r="M96" s="40"/>
      <c r="N96" s="46">
        <v>5</v>
      </c>
      <c r="O96" s="39">
        <v>122.816</v>
      </c>
      <c r="P96" s="40">
        <f t="shared" ref="P96:P99" si="9">O96*N96</f>
        <v>614.08000000000004</v>
      </c>
    </row>
    <row r="97" spans="1:16">
      <c r="A97" s="39" t="s">
        <v>63</v>
      </c>
      <c r="B97" s="44"/>
      <c r="D97" s="40"/>
      <c r="E97" s="44"/>
      <c r="G97" s="40"/>
      <c r="H97" s="44"/>
      <c r="J97" s="40"/>
      <c r="K97" s="44"/>
      <c r="M97" s="40"/>
      <c r="N97" s="46">
        <v>13</v>
      </c>
      <c r="O97" s="39">
        <v>137.40799999999999</v>
      </c>
      <c r="P97" s="40">
        <f t="shared" si="9"/>
        <v>1786.3039999999999</v>
      </c>
    </row>
    <row r="98" spans="1:16">
      <c r="A98" s="39" t="s">
        <v>254</v>
      </c>
      <c r="B98" s="44"/>
      <c r="D98" s="40"/>
      <c r="E98" s="44"/>
      <c r="G98" s="40"/>
      <c r="H98" s="44"/>
      <c r="J98" s="40"/>
      <c r="K98" s="44"/>
      <c r="M98" s="40"/>
      <c r="N98" s="46">
        <v>6</v>
      </c>
      <c r="O98" s="39">
        <v>137.40799999999999</v>
      </c>
      <c r="P98" s="40">
        <f t="shared" si="9"/>
        <v>824.44799999999987</v>
      </c>
    </row>
    <row r="99" spans="1:16">
      <c r="A99" s="39" t="s">
        <v>255</v>
      </c>
      <c r="B99" s="44"/>
      <c r="D99" s="40"/>
      <c r="E99" s="44"/>
      <c r="G99" s="40"/>
      <c r="H99" s="44"/>
      <c r="J99" s="40"/>
      <c r="K99" s="44"/>
      <c r="M99" s="40"/>
      <c r="N99" s="46">
        <v>8</v>
      </c>
      <c r="O99" s="39">
        <v>137.40799999999999</v>
      </c>
      <c r="P99" s="40">
        <f t="shared" si="9"/>
        <v>1099.2639999999999</v>
      </c>
    </row>
    <row r="100" spans="1:16">
      <c r="B100" s="44"/>
      <c r="D100" s="40"/>
      <c r="E100" s="44"/>
      <c r="G100" s="40"/>
      <c r="H100" s="44"/>
      <c r="J100" s="40"/>
      <c r="K100" s="44"/>
      <c r="M100" s="40"/>
      <c r="N100" s="46"/>
    </row>
    <row r="101" spans="1:16">
      <c r="A101" s="38" t="s">
        <v>257</v>
      </c>
      <c r="B101" s="44"/>
      <c r="D101" s="40"/>
      <c r="E101" s="44"/>
      <c r="G101" s="40"/>
      <c r="H101" s="44"/>
      <c r="J101" s="40"/>
      <c r="K101" s="44"/>
      <c r="M101" s="40"/>
      <c r="N101" s="46"/>
    </row>
    <row r="102" spans="1:16">
      <c r="A102" s="39" t="s">
        <v>95</v>
      </c>
      <c r="B102" s="44"/>
      <c r="D102" s="40"/>
      <c r="E102" s="44"/>
      <c r="G102" s="40"/>
      <c r="H102" s="44">
        <v>2</v>
      </c>
      <c r="I102" s="39">
        <v>958.20799999999997</v>
      </c>
      <c r="J102" s="40">
        <f t="shared" si="4"/>
        <v>1916.4159999999999</v>
      </c>
      <c r="K102" s="44">
        <v>6</v>
      </c>
      <c r="L102" s="39">
        <v>254.14400000000001</v>
      </c>
      <c r="M102" s="40">
        <f t="shared" si="6"/>
        <v>1524.864</v>
      </c>
      <c r="N102" s="46"/>
    </row>
    <row r="103" spans="1:16">
      <c r="A103" s="39" t="s">
        <v>17</v>
      </c>
      <c r="B103" s="44"/>
      <c r="D103" s="40"/>
      <c r="E103" s="44"/>
      <c r="G103" s="40"/>
      <c r="H103" s="44">
        <v>2</v>
      </c>
      <c r="I103" s="39">
        <v>958.20799999999997</v>
      </c>
      <c r="J103" s="40">
        <f t="shared" si="4"/>
        <v>1916.4159999999999</v>
      </c>
      <c r="K103" s="44">
        <v>6</v>
      </c>
      <c r="L103" s="39">
        <v>254.14400000000001</v>
      </c>
      <c r="M103" s="40">
        <f t="shared" si="6"/>
        <v>1524.864</v>
      </c>
      <c r="N103" s="46"/>
    </row>
    <row r="104" spans="1:16">
      <c r="A104" s="39" t="s">
        <v>72</v>
      </c>
      <c r="B104" s="44"/>
      <c r="D104" s="40"/>
      <c r="E104" s="44"/>
      <c r="G104" s="40"/>
      <c r="H104" s="44">
        <v>1</v>
      </c>
      <c r="I104" s="39">
        <v>958.20799999999997</v>
      </c>
      <c r="J104" s="40">
        <f t="shared" si="4"/>
        <v>958.20799999999997</v>
      </c>
      <c r="K104" s="44">
        <v>6</v>
      </c>
      <c r="L104" s="39">
        <v>254.14400000000001</v>
      </c>
      <c r="M104" s="40">
        <f t="shared" si="6"/>
        <v>1524.864</v>
      </c>
      <c r="N104" s="46"/>
    </row>
    <row r="105" spans="1:16">
      <c r="A105" s="39" t="s">
        <v>92</v>
      </c>
      <c r="B105" s="44"/>
      <c r="D105" s="40"/>
      <c r="E105" s="44"/>
      <c r="G105" s="40"/>
      <c r="H105" s="44"/>
      <c r="J105" s="40"/>
      <c r="K105" s="44">
        <v>5</v>
      </c>
      <c r="L105" s="39">
        <v>254.14400000000001</v>
      </c>
      <c r="M105" s="40">
        <f t="shared" si="6"/>
        <v>1270.72</v>
      </c>
      <c r="N105" s="46"/>
    </row>
    <row r="106" spans="1:16">
      <c r="A106" s="39" t="s">
        <v>258</v>
      </c>
      <c r="B106" s="44"/>
      <c r="D106" s="40"/>
      <c r="E106" s="44"/>
      <c r="G106" s="40"/>
      <c r="H106" s="44">
        <v>4</v>
      </c>
      <c r="I106" s="39">
        <v>958.20799999999997</v>
      </c>
      <c r="J106" s="40">
        <f t="shared" si="4"/>
        <v>3832.8319999999999</v>
      </c>
      <c r="K106" s="44">
        <v>30</v>
      </c>
      <c r="L106" s="39">
        <v>254.14400000000001</v>
      </c>
      <c r="M106" s="40">
        <f t="shared" si="6"/>
        <v>7624.32</v>
      </c>
      <c r="N106" s="46"/>
    </row>
    <row r="107" spans="1:16">
      <c r="B107" s="44"/>
      <c r="D107" s="40"/>
      <c r="E107" s="44"/>
      <c r="G107" s="40"/>
      <c r="H107" s="44"/>
      <c r="J107" s="40"/>
      <c r="K107" s="44"/>
      <c r="N107" s="46"/>
    </row>
    <row r="108" spans="1:16">
      <c r="A108" s="38" t="s">
        <v>262</v>
      </c>
      <c r="B108" s="44"/>
      <c r="D108" s="40"/>
      <c r="E108" s="44"/>
      <c r="G108" s="40"/>
      <c r="H108" s="44"/>
      <c r="J108" s="40"/>
      <c r="K108" s="44"/>
      <c r="N108" s="46"/>
    </row>
    <row r="109" spans="1:16">
      <c r="A109" s="39" t="s">
        <v>17</v>
      </c>
      <c r="B109" s="44">
        <v>3</v>
      </c>
      <c r="C109" s="39">
        <v>3053.37</v>
      </c>
      <c r="D109" s="40">
        <f t="shared" si="8"/>
        <v>9160.11</v>
      </c>
      <c r="E109" s="44"/>
      <c r="G109" s="40"/>
      <c r="H109" s="44"/>
      <c r="J109" s="40"/>
      <c r="K109" s="44"/>
      <c r="N109" s="46"/>
    </row>
    <row r="110" spans="1:16">
      <c r="A110" s="39" t="s">
        <v>68</v>
      </c>
      <c r="B110" s="44">
        <v>6</v>
      </c>
      <c r="C110" s="39">
        <v>3240.64</v>
      </c>
      <c r="D110" s="40">
        <f t="shared" si="8"/>
        <v>19443.84</v>
      </c>
      <c r="E110" s="44"/>
      <c r="G110" s="40"/>
      <c r="H110" s="44"/>
      <c r="J110" s="40"/>
      <c r="K110" s="44"/>
      <c r="N110" s="46"/>
    </row>
    <row r="111" spans="1:16">
      <c r="A111" s="38" t="s">
        <v>300</v>
      </c>
      <c r="B111" s="44"/>
      <c r="D111" s="40"/>
      <c r="E111" s="44"/>
      <c r="G111" s="40"/>
      <c r="H111" s="44"/>
      <c r="J111" s="40"/>
      <c r="K111" s="44"/>
      <c r="N111" s="46"/>
    </row>
    <row r="112" spans="1:16">
      <c r="A112" s="39" t="s">
        <v>301</v>
      </c>
      <c r="B112" s="44"/>
      <c r="D112" s="40"/>
      <c r="E112" s="44"/>
      <c r="G112" s="40"/>
      <c r="H112" s="44"/>
      <c r="J112" s="40"/>
      <c r="K112" s="44">
        <v>2</v>
      </c>
      <c r="M112" s="40">
        <v>13003.6</v>
      </c>
      <c r="N112" s="46"/>
    </row>
    <row r="113" spans="1:17">
      <c r="A113" s="39" t="s">
        <v>302</v>
      </c>
      <c r="B113" s="44"/>
      <c r="D113" s="40"/>
      <c r="E113" s="44"/>
      <c r="G113" s="40"/>
      <c r="H113" s="44"/>
      <c r="J113" s="40"/>
      <c r="K113" s="44">
        <v>2</v>
      </c>
      <c r="M113" s="40">
        <v>15694</v>
      </c>
      <c r="N113" s="46"/>
    </row>
    <row r="114" spans="1:17">
      <c r="A114" s="39" t="s">
        <v>303</v>
      </c>
      <c r="B114" s="44"/>
      <c r="D114" s="40"/>
      <c r="E114" s="44"/>
      <c r="G114" s="40"/>
      <c r="H114" s="44"/>
      <c r="J114" s="40"/>
      <c r="K114" s="44">
        <v>2</v>
      </c>
      <c r="M114" s="40">
        <v>10089</v>
      </c>
      <c r="N114" s="46"/>
    </row>
    <row r="115" spans="1:17">
      <c r="A115" s="38"/>
      <c r="B115" s="44"/>
      <c r="D115" s="43">
        <f>SUM(D2:D114)</f>
        <v>315334.29400000005</v>
      </c>
      <c r="E115" s="44"/>
      <c r="F115" s="38"/>
      <c r="G115" s="43">
        <f>SUM(G2:G114)</f>
        <v>179711.986</v>
      </c>
      <c r="H115" s="44"/>
      <c r="I115" s="38"/>
      <c r="J115" s="43">
        <f>SUM(J2:J114)</f>
        <v>377191.98600000032</v>
      </c>
      <c r="K115" s="44"/>
      <c r="L115" s="38"/>
      <c r="M115" s="43">
        <f>SUM(M2:M114)</f>
        <v>162296.96400000001</v>
      </c>
      <c r="N115" s="44"/>
      <c r="O115" s="38"/>
      <c r="P115" s="43">
        <f>SUM(P2:P114)</f>
        <v>8164.2239999999993</v>
      </c>
      <c r="Q115" s="41">
        <f>SUM(D115:P115)</f>
        <v>1042699.4540000004</v>
      </c>
    </row>
  </sheetData>
  <pageMargins left="0.7" right="0.7" top="0.75" bottom="0.75" header="0.3" footer="0.3"/>
  <pageSetup paperSize="9" scale="7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pane ySplit="1" topLeftCell="A33" activePane="bottomLeft" state="frozen"/>
      <selection pane="bottomLeft" activeCell="A49" sqref="A49"/>
    </sheetView>
  </sheetViews>
  <sheetFormatPr defaultRowHeight="15"/>
  <cols>
    <col min="1" max="1" width="31.5703125" bestFit="1" customWidth="1"/>
    <col min="2" max="2" width="3" bestFit="1" customWidth="1"/>
    <col min="3" max="3" width="8" bestFit="1" customWidth="1"/>
    <col min="4" max="4" width="10" bestFit="1" customWidth="1"/>
    <col min="5" max="5" width="3" bestFit="1" customWidth="1"/>
    <col min="6" max="6" width="5" bestFit="1" customWidth="1"/>
    <col min="7" max="7" width="7.5703125" bestFit="1" customWidth="1"/>
    <col min="8" max="8" width="2" bestFit="1" customWidth="1"/>
    <col min="9" max="9" width="8" bestFit="1" customWidth="1"/>
    <col min="10" max="10" width="8.5703125" bestFit="1" customWidth="1"/>
    <col min="11" max="11" width="4" bestFit="1" customWidth="1"/>
    <col min="13" max="13" width="5.5703125" bestFit="1" customWidth="1"/>
    <col min="14" max="14" width="10" bestFit="1" customWidth="1"/>
  </cols>
  <sheetData>
    <row r="1" spans="1:13">
      <c r="B1" s="37">
        <v>20</v>
      </c>
      <c r="C1" s="36"/>
      <c r="D1" s="31"/>
      <c r="E1" s="37">
        <v>10</v>
      </c>
      <c r="F1" s="36"/>
      <c r="G1" s="31"/>
      <c r="H1" s="37">
        <v>1</v>
      </c>
      <c r="I1" s="36"/>
      <c r="J1" s="31"/>
      <c r="K1" s="31">
        <v>500</v>
      </c>
      <c r="L1" s="36"/>
      <c r="M1" s="31"/>
    </row>
    <row r="2" spans="1:13">
      <c r="A2" t="s">
        <v>263</v>
      </c>
      <c r="B2" s="37">
        <v>2</v>
      </c>
      <c r="C2" s="5">
        <v>2188.8000000000002</v>
      </c>
      <c r="D2" s="5">
        <f>C2*B2</f>
        <v>4377.6000000000004</v>
      </c>
      <c r="E2" s="37"/>
      <c r="H2" s="48"/>
      <c r="K2" s="1"/>
    </row>
    <row r="3" spans="1:13">
      <c r="A3" t="s">
        <v>264</v>
      </c>
      <c r="B3" s="37">
        <v>1</v>
      </c>
      <c r="C3" s="5">
        <v>6869.1840000000002</v>
      </c>
      <c r="D3" s="5">
        <f t="shared" ref="D3:D8" si="0">C3*B3</f>
        <v>6869.1840000000002</v>
      </c>
      <c r="E3" s="37"/>
      <c r="H3" s="48"/>
      <c r="K3" s="1"/>
    </row>
    <row r="4" spans="1:13">
      <c r="A4" t="s">
        <v>265</v>
      </c>
      <c r="B4" s="37">
        <v>1</v>
      </c>
      <c r="C4" s="5">
        <v>1535.8</v>
      </c>
      <c r="D4" s="5">
        <f t="shared" si="0"/>
        <v>1535.8</v>
      </c>
      <c r="E4" s="37"/>
      <c r="H4" s="48"/>
      <c r="K4" s="1"/>
    </row>
    <row r="5" spans="1:13">
      <c r="A5" t="s">
        <v>266</v>
      </c>
      <c r="B5" s="37">
        <v>1</v>
      </c>
      <c r="C5" s="5">
        <v>4736</v>
      </c>
      <c r="D5" s="5">
        <f t="shared" si="0"/>
        <v>4736</v>
      </c>
      <c r="E5" s="37"/>
      <c r="H5" s="48"/>
      <c r="K5" s="1"/>
    </row>
    <row r="6" spans="1:13">
      <c r="A6" t="s">
        <v>267</v>
      </c>
      <c r="B6" s="37">
        <v>1</v>
      </c>
      <c r="C6">
        <v>1027.52</v>
      </c>
      <c r="D6">
        <f t="shared" si="0"/>
        <v>1027.52</v>
      </c>
      <c r="E6" s="37"/>
      <c r="H6" s="48"/>
      <c r="K6" s="1"/>
    </row>
    <row r="7" spans="1:13">
      <c r="A7" t="s">
        <v>268</v>
      </c>
      <c r="B7" s="37">
        <v>1</v>
      </c>
      <c r="C7" s="5">
        <v>4250</v>
      </c>
      <c r="D7" s="5">
        <f t="shared" si="0"/>
        <v>4250</v>
      </c>
      <c r="E7" s="37"/>
      <c r="H7" s="48"/>
      <c r="K7" s="1"/>
    </row>
    <row r="8" spans="1:13">
      <c r="A8" t="s">
        <v>269</v>
      </c>
      <c r="B8" s="37">
        <v>2</v>
      </c>
      <c r="C8" s="5">
        <v>6718</v>
      </c>
      <c r="D8" s="5">
        <f t="shared" si="0"/>
        <v>13436</v>
      </c>
      <c r="E8" s="37"/>
      <c r="H8" s="48"/>
      <c r="K8" s="1"/>
    </row>
    <row r="9" spans="1:13">
      <c r="A9" t="s">
        <v>270</v>
      </c>
      <c r="B9" s="37"/>
      <c r="E9" s="37"/>
      <c r="H9" s="48">
        <v>2</v>
      </c>
      <c r="I9" s="5">
        <v>131</v>
      </c>
      <c r="J9" s="5">
        <f>I9*H9</f>
        <v>262</v>
      </c>
      <c r="K9" s="1"/>
    </row>
    <row r="10" spans="1:13">
      <c r="A10" t="s">
        <v>271</v>
      </c>
      <c r="B10" s="37"/>
      <c r="E10" s="37">
        <v>1</v>
      </c>
      <c r="F10">
        <v>440</v>
      </c>
      <c r="G10" s="5">
        <f>F10*E10</f>
        <v>440</v>
      </c>
      <c r="H10" s="48"/>
      <c r="K10" s="1"/>
    </row>
    <row r="11" spans="1:13">
      <c r="A11" t="s">
        <v>272</v>
      </c>
      <c r="B11" s="37"/>
      <c r="E11" s="37"/>
      <c r="H11" s="48">
        <v>1</v>
      </c>
      <c r="I11" s="5">
        <v>373.31200000000001</v>
      </c>
      <c r="J11" s="5">
        <f t="shared" ref="J11:J27" si="1">I11*H11</f>
        <v>373.31200000000001</v>
      </c>
      <c r="K11" s="1"/>
    </row>
    <row r="12" spans="1:13">
      <c r="A12" t="s">
        <v>273</v>
      </c>
      <c r="B12" s="37"/>
      <c r="E12" s="37"/>
      <c r="H12" s="48">
        <v>2</v>
      </c>
      <c r="I12" s="5">
        <v>373.31200000000001</v>
      </c>
      <c r="J12" s="5">
        <f t="shared" si="1"/>
        <v>746.62400000000002</v>
      </c>
      <c r="K12" s="1"/>
    </row>
    <row r="13" spans="1:13">
      <c r="A13" t="s">
        <v>274</v>
      </c>
      <c r="B13" s="37"/>
      <c r="E13" s="37"/>
      <c r="H13" s="48">
        <v>1</v>
      </c>
      <c r="I13" s="5">
        <v>131</v>
      </c>
      <c r="J13" s="5">
        <f t="shared" si="1"/>
        <v>131</v>
      </c>
      <c r="K13" s="1"/>
    </row>
    <row r="14" spans="1:13">
      <c r="A14" t="s">
        <v>275</v>
      </c>
      <c r="B14" s="37"/>
      <c r="E14" s="37"/>
      <c r="H14" s="48">
        <v>1</v>
      </c>
      <c r="I14" s="5">
        <v>262.65600000000001</v>
      </c>
      <c r="J14" s="5">
        <f t="shared" si="1"/>
        <v>262.65600000000001</v>
      </c>
      <c r="K14" s="1"/>
    </row>
    <row r="15" spans="1:13">
      <c r="A15" t="s">
        <v>276</v>
      </c>
      <c r="B15" s="37"/>
      <c r="E15" s="37"/>
      <c r="H15" s="48">
        <v>1</v>
      </c>
      <c r="I15" s="5">
        <v>131</v>
      </c>
      <c r="J15" s="5">
        <f t="shared" si="1"/>
        <v>131</v>
      </c>
      <c r="K15" s="1"/>
    </row>
    <row r="16" spans="1:13">
      <c r="A16" t="s">
        <v>277</v>
      </c>
      <c r="B16" s="37"/>
      <c r="E16" s="37"/>
      <c r="H16" s="48">
        <v>1</v>
      </c>
      <c r="I16" s="5">
        <v>131</v>
      </c>
      <c r="J16" s="5">
        <f t="shared" si="1"/>
        <v>131</v>
      </c>
      <c r="K16" s="1"/>
    </row>
    <row r="17" spans="1:11">
      <c r="A17" t="s">
        <v>278</v>
      </c>
      <c r="B17" s="37"/>
      <c r="E17" s="37">
        <v>1</v>
      </c>
      <c r="F17">
        <v>502</v>
      </c>
      <c r="G17" s="5">
        <f>F17*E17</f>
        <v>502</v>
      </c>
      <c r="H17" s="48">
        <v>2</v>
      </c>
      <c r="I17" s="5">
        <v>131</v>
      </c>
      <c r="J17" s="5">
        <f t="shared" si="1"/>
        <v>262</v>
      </c>
      <c r="K17" s="1"/>
    </row>
    <row r="18" spans="1:11">
      <c r="A18" t="s">
        <v>279</v>
      </c>
      <c r="B18" s="37"/>
      <c r="E18" s="37"/>
      <c r="H18" s="48">
        <v>4</v>
      </c>
      <c r="I18" s="5">
        <v>262.65600000000001</v>
      </c>
      <c r="J18" s="5">
        <f t="shared" si="1"/>
        <v>1050.624</v>
      </c>
      <c r="K18" s="1"/>
    </row>
    <row r="19" spans="1:11">
      <c r="A19" t="s">
        <v>280</v>
      </c>
      <c r="B19" s="37"/>
      <c r="E19" s="37"/>
      <c r="H19" s="48">
        <v>2</v>
      </c>
      <c r="I19" s="5">
        <v>262.65600000000001</v>
      </c>
      <c r="J19" s="5">
        <f t="shared" si="1"/>
        <v>525.31200000000001</v>
      </c>
      <c r="K19" s="1"/>
    </row>
    <row r="20" spans="1:11">
      <c r="A20" t="s">
        <v>281</v>
      </c>
      <c r="B20" s="37"/>
      <c r="E20" s="37"/>
      <c r="H20" s="48">
        <v>1</v>
      </c>
      <c r="I20" s="5">
        <v>262.65600000000001</v>
      </c>
      <c r="J20" s="5">
        <f t="shared" si="1"/>
        <v>262.65600000000001</v>
      </c>
      <c r="K20" s="1"/>
    </row>
    <row r="21" spans="1:11">
      <c r="A21" t="s">
        <v>282</v>
      </c>
      <c r="B21" s="37"/>
      <c r="E21" s="37"/>
      <c r="H21" s="48">
        <v>1</v>
      </c>
      <c r="I21" s="5">
        <v>131</v>
      </c>
      <c r="J21" s="5">
        <f t="shared" si="1"/>
        <v>131</v>
      </c>
      <c r="K21" s="1"/>
    </row>
    <row r="22" spans="1:11">
      <c r="A22" t="s">
        <v>283</v>
      </c>
      <c r="B22" s="37"/>
      <c r="E22" s="37"/>
      <c r="H22" s="48">
        <v>1</v>
      </c>
      <c r="I22" s="5">
        <v>351</v>
      </c>
      <c r="J22" s="5">
        <f t="shared" si="1"/>
        <v>351</v>
      </c>
      <c r="K22" s="1"/>
    </row>
    <row r="23" spans="1:11">
      <c r="A23" t="s">
        <v>284</v>
      </c>
      <c r="B23" s="37"/>
      <c r="E23" s="37"/>
      <c r="H23" s="48">
        <v>1</v>
      </c>
      <c r="I23" s="5">
        <v>351</v>
      </c>
      <c r="J23" s="5">
        <f t="shared" si="1"/>
        <v>351</v>
      </c>
      <c r="K23" s="1"/>
    </row>
    <row r="24" spans="1:11">
      <c r="A24" t="s">
        <v>266</v>
      </c>
      <c r="B24" s="37"/>
      <c r="E24" s="37"/>
      <c r="H24" s="48">
        <v>2</v>
      </c>
      <c r="I24" s="5">
        <v>260</v>
      </c>
      <c r="J24" s="5">
        <f t="shared" si="1"/>
        <v>520</v>
      </c>
      <c r="K24" s="1"/>
    </row>
    <row r="25" spans="1:11">
      <c r="A25" t="s">
        <v>285</v>
      </c>
      <c r="B25" s="37"/>
      <c r="E25" s="37"/>
      <c r="H25" s="48">
        <v>1</v>
      </c>
      <c r="I25" s="5">
        <v>351</v>
      </c>
      <c r="J25" s="5">
        <f t="shared" si="1"/>
        <v>351</v>
      </c>
      <c r="K25" s="1"/>
    </row>
    <row r="26" spans="1:11">
      <c r="A26" t="s">
        <v>286</v>
      </c>
      <c r="B26" s="37"/>
      <c r="E26" s="37"/>
      <c r="H26" s="48">
        <v>1</v>
      </c>
      <c r="I26" s="5">
        <v>438</v>
      </c>
      <c r="J26" s="5">
        <f t="shared" si="1"/>
        <v>438</v>
      </c>
      <c r="K26" s="1"/>
    </row>
    <row r="27" spans="1:11">
      <c r="A27" t="s">
        <v>287</v>
      </c>
      <c r="B27" s="37"/>
      <c r="E27" s="37"/>
      <c r="H27" s="48">
        <v>1</v>
      </c>
      <c r="I27" s="5">
        <v>373.31200000000001</v>
      </c>
      <c r="J27" s="5">
        <f t="shared" si="1"/>
        <v>373.31200000000001</v>
      </c>
      <c r="K27" s="1"/>
    </row>
    <row r="28" spans="1:11">
      <c r="A28" t="s">
        <v>288</v>
      </c>
      <c r="B28" s="37"/>
      <c r="E28" s="37">
        <v>1</v>
      </c>
      <c r="F28">
        <v>502</v>
      </c>
      <c r="G28" s="5">
        <f t="shared" ref="G28:G29" si="2">F28*E28</f>
        <v>502</v>
      </c>
      <c r="H28" s="48"/>
      <c r="K28" s="1"/>
    </row>
    <row r="29" spans="1:11">
      <c r="A29" t="s">
        <v>289</v>
      </c>
      <c r="B29" s="37"/>
      <c r="E29" s="37">
        <v>1</v>
      </c>
      <c r="F29">
        <v>1000</v>
      </c>
      <c r="G29" s="5">
        <f t="shared" si="2"/>
        <v>1000</v>
      </c>
      <c r="H29" s="48"/>
      <c r="K29" s="1"/>
    </row>
    <row r="30" spans="1:11">
      <c r="A30" t="s">
        <v>290</v>
      </c>
      <c r="B30" s="37"/>
      <c r="E30" s="37"/>
      <c r="H30" s="48">
        <v>4</v>
      </c>
      <c r="I30" s="5">
        <v>131</v>
      </c>
      <c r="J30" s="5">
        <f t="shared" ref="J30:J31" si="3">I30*H30</f>
        <v>524</v>
      </c>
      <c r="K30" s="1"/>
    </row>
    <row r="31" spans="1:11">
      <c r="A31" t="s">
        <v>291</v>
      </c>
      <c r="B31" s="37"/>
      <c r="E31" s="37"/>
      <c r="H31" s="48">
        <v>1</v>
      </c>
      <c r="I31" s="5">
        <v>131</v>
      </c>
      <c r="J31" s="5">
        <f t="shared" si="3"/>
        <v>131</v>
      </c>
      <c r="K31" s="1"/>
    </row>
    <row r="32" spans="1:11">
      <c r="A32" t="s">
        <v>263</v>
      </c>
      <c r="B32" s="37"/>
      <c r="E32" s="37"/>
      <c r="H32" s="48">
        <v>1</v>
      </c>
      <c r="K32" s="1"/>
    </row>
    <row r="33" spans="1:14">
      <c r="A33" t="s">
        <v>292</v>
      </c>
      <c r="B33" s="37"/>
      <c r="E33" s="37"/>
      <c r="H33" s="48">
        <v>2</v>
      </c>
      <c r="I33" s="5">
        <v>232.256</v>
      </c>
      <c r="J33" s="5">
        <f>I33*H33</f>
        <v>464.512</v>
      </c>
      <c r="K33" s="1"/>
    </row>
    <row r="34" spans="1:14">
      <c r="A34" t="s">
        <v>293</v>
      </c>
      <c r="B34" s="37"/>
      <c r="E34" s="37"/>
      <c r="H34" s="48">
        <v>1</v>
      </c>
      <c r="I34" s="5"/>
      <c r="J34" s="5"/>
      <c r="K34" s="1"/>
    </row>
    <row r="35" spans="1:14">
      <c r="A35" t="s">
        <v>294</v>
      </c>
      <c r="B35" s="37"/>
      <c r="E35" s="37"/>
      <c r="H35" s="48">
        <v>1</v>
      </c>
      <c r="I35" s="5">
        <v>232.256</v>
      </c>
      <c r="J35" s="5">
        <f>I35*H35</f>
        <v>232.256</v>
      </c>
      <c r="K35" s="1"/>
    </row>
    <row r="36" spans="1:14">
      <c r="A36" t="s">
        <v>295</v>
      </c>
      <c r="B36" s="37"/>
      <c r="E36" s="37">
        <v>1</v>
      </c>
      <c r="F36">
        <v>330</v>
      </c>
      <c r="G36" s="5">
        <f>F36*E36</f>
        <v>330</v>
      </c>
      <c r="H36" s="48"/>
      <c r="K36" s="1"/>
    </row>
    <row r="37" spans="1:14">
      <c r="A37" t="s">
        <v>296</v>
      </c>
      <c r="B37" s="37"/>
      <c r="E37" s="37"/>
      <c r="G37" s="5"/>
      <c r="H37" s="48"/>
      <c r="K37" s="1">
        <v>1</v>
      </c>
      <c r="L37" s="5">
        <v>122.816</v>
      </c>
      <c r="M37" s="47">
        <f>L37*K37</f>
        <v>122.816</v>
      </c>
    </row>
    <row r="38" spans="1:14">
      <c r="A38" t="s">
        <v>297</v>
      </c>
      <c r="B38" s="37"/>
      <c r="E38" s="37"/>
      <c r="G38" s="5"/>
      <c r="H38" s="48">
        <v>6</v>
      </c>
      <c r="I38" s="5">
        <v>438</v>
      </c>
      <c r="J38" s="5">
        <f>I38*H38</f>
        <v>2628</v>
      </c>
      <c r="K38" s="1"/>
      <c r="M38" s="47"/>
    </row>
    <row r="39" spans="1:14">
      <c r="A39" t="s">
        <v>298</v>
      </c>
      <c r="B39" s="37"/>
      <c r="E39" s="37">
        <v>1</v>
      </c>
      <c r="F39">
        <v>950</v>
      </c>
      <c r="G39" s="5">
        <f>F39*E39</f>
        <v>950</v>
      </c>
      <c r="H39" s="48"/>
      <c r="K39" s="1"/>
      <c r="M39" s="47"/>
    </row>
    <row r="40" spans="1:14">
      <c r="A40" t="s">
        <v>299</v>
      </c>
      <c r="B40" s="37">
        <v>1</v>
      </c>
      <c r="C40" s="5">
        <v>3500</v>
      </c>
      <c r="D40" s="5">
        <f>C40*B40</f>
        <v>3500</v>
      </c>
      <c r="E40" s="37"/>
      <c r="G40" s="5"/>
      <c r="H40" s="48"/>
      <c r="K40" s="1"/>
      <c r="M40" s="47"/>
    </row>
    <row r="41" spans="1:14" s="1" customFormat="1">
      <c r="A41" s="1" t="s">
        <v>185</v>
      </c>
      <c r="D41" s="1">
        <f>SUM(D2:D40)</f>
        <v>39732.103999999999</v>
      </c>
      <c r="E41" s="37"/>
      <c r="G41" s="3">
        <f>SUM(G2:G40)</f>
        <v>3724</v>
      </c>
      <c r="H41" s="37"/>
      <c r="J41" s="3">
        <f>SUM(J2:J40)</f>
        <v>10633.263999999999</v>
      </c>
      <c r="M41" s="49">
        <f>SUM(M37:M40)</f>
        <v>122.816</v>
      </c>
      <c r="N41" s="37">
        <f>SUM(D41:M41)</f>
        <v>54212.184000000001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RAHUL</vt:lpstr>
      <vt:lpstr>AGARWAL</vt:lpstr>
      <vt:lpstr>FRESH</vt:lpstr>
      <vt:lpstr>REJECT OR DAMAGE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2018-05-05T08:48:37Z</dcterms:modified>
</cp:coreProperties>
</file>