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RAHUL" sheetId="1" r:id="rId1"/>
    <sheet name="AGARWA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A87" i="1"/>
  <c r="BA86"/>
  <c r="BA82"/>
  <c r="BA81"/>
  <c r="BA80"/>
  <c r="BA79"/>
  <c r="BA78"/>
  <c r="BA77"/>
  <c r="BA38"/>
  <c r="AZ91"/>
  <c r="AY91"/>
  <c r="AX91"/>
  <c r="AW91"/>
  <c r="AZ90"/>
  <c r="AY90"/>
  <c r="AX90"/>
  <c r="AW90"/>
  <c r="AZ89"/>
  <c r="AY89"/>
  <c r="AX89"/>
  <c r="AW89"/>
  <c r="AZ88"/>
  <c r="AY88"/>
  <c r="AX88"/>
  <c r="AW88"/>
  <c r="AZ87"/>
  <c r="AY87"/>
  <c r="AX87"/>
  <c r="AW87"/>
  <c r="AZ86"/>
  <c r="AY86"/>
  <c r="AX86"/>
  <c r="AW86"/>
  <c r="AZ85"/>
  <c r="AY85"/>
  <c r="AX85"/>
  <c r="AW85"/>
  <c r="AZ84"/>
  <c r="AY84"/>
  <c r="AX84"/>
  <c r="AW84"/>
  <c r="AZ83"/>
  <c r="AY83"/>
  <c r="AX83"/>
  <c r="AW83"/>
  <c r="AZ82"/>
  <c r="AY82"/>
  <c r="AX82"/>
  <c r="AW82"/>
  <c r="AZ81"/>
  <c r="AY81"/>
  <c r="AX81"/>
  <c r="AW81"/>
  <c r="AZ80"/>
  <c r="AY80"/>
  <c r="AX80"/>
  <c r="AW80"/>
  <c r="AZ79"/>
  <c r="AY79"/>
  <c r="AX79"/>
  <c r="AW79"/>
  <c r="AZ78"/>
  <c r="AY78"/>
  <c r="AX78"/>
  <c r="AW78"/>
  <c r="AZ77"/>
  <c r="AY77"/>
  <c r="AX77"/>
  <c r="AW77"/>
  <c r="AZ76"/>
  <c r="AY76"/>
  <c r="AX76"/>
  <c r="AW76"/>
  <c r="AZ75"/>
  <c r="AY75"/>
  <c r="AX75"/>
  <c r="AW75"/>
  <c r="AZ74"/>
  <c r="AY74"/>
  <c r="AX74"/>
  <c r="AW74"/>
  <c r="AZ73"/>
  <c r="AY73"/>
  <c r="AX73"/>
  <c r="AW73"/>
  <c r="AZ72"/>
  <c r="AY72"/>
  <c r="AX72"/>
  <c r="AW72"/>
  <c r="AZ71"/>
  <c r="AY71"/>
  <c r="AX71"/>
  <c r="AW71"/>
  <c r="AZ70"/>
  <c r="AY70"/>
  <c r="AX70"/>
  <c r="AW70"/>
  <c r="AZ69"/>
  <c r="AY69"/>
  <c r="AX69"/>
  <c r="AW69"/>
  <c r="AZ68"/>
  <c r="AY68"/>
  <c r="AX68"/>
  <c r="AW68"/>
  <c r="AZ67"/>
  <c r="AY67"/>
  <c r="AX67"/>
  <c r="AW67"/>
  <c r="AZ66"/>
  <c r="AY66"/>
  <c r="AX66"/>
  <c r="AW66"/>
  <c r="AZ65"/>
  <c r="AY65"/>
  <c r="AX65"/>
  <c r="AW65"/>
  <c r="AZ64"/>
  <c r="AY64"/>
  <c r="AX64"/>
  <c r="AW64"/>
  <c r="AZ63"/>
  <c r="AY63"/>
  <c r="AX63"/>
  <c r="AW63"/>
  <c r="AZ62"/>
  <c r="AY62"/>
  <c r="AX62"/>
  <c r="AW62"/>
  <c r="AZ61"/>
  <c r="AY61"/>
  <c r="AX61"/>
  <c r="AW61"/>
  <c r="AZ60"/>
  <c r="AY60"/>
  <c r="AX60"/>
  <c r="AW60"/>
  <c r="AZ59"/>
  <c r="AY59"/>
  <c r="AX59"/>
  <c r="AW59"/>
  <c r="AZ58"/>
  <c r="AY58"/>
  <c r="AX58"/>
  <c r="AW58"/>
  <c r="AZ57"/>
  <c r="AY57"/>
  <c r="AX57"/>
  <c r="AW57"/>
  <c r="AZ56"/>
  <c r="AY56"/>
  <c r="AX56"/>
  <c r="AW56"/>
  <c r="AZ55"/>
  <c r="AY55"/>
  <c r="AX55"/>
  <c r="AW55"/>
  <c r="AZ54"/>
  <c r="AY54"/>
  <c r="AX54"/>
  <c r="AW54"/>
  <c r="AZ53"/>
  <c r="AY53"/>
  <c r="AX53"/>
  <c r="AW53"/>
  <c r="AZ52"/>
  <c r="AY52"/>
  <c r="AX52"/>
  <c r="AW52"/>
  <c r="AZ51"/>
  <c r="AY51"/>
  <c r="AX51"/>
  <c r="AW51"/>
  <c r="AZ50"/>
  <c r="AY50"/>
  <c r="AX50"/>
  <c r="AW50"/>
  <c r="AZ49"/>
  <c r="AY49"/>
  <c r="AX49"/>
  <c r="AW49"/>
  <c r="AZ48"/>
  <c r="AY48"/>
  <c r="AX48"/>
  <c r="AW48"/>
  <c r="AZ47"/>
  <c r="AY47"/>
  <c r="AX47"/>
  <c r="AW47"/>
  <c r="AZ46"/>
  <c r="AY46"/>
  <c r="AX46"/>
  <c r="AW46"/>
  <c r="AZ45"/>
  <c r="AY45"/>
  <c r="AX45"/>
  <c r="AW45"/>
  <c r="AZ44"/>
  <c r="AY44"/>
  <c r="AX44"/>
  <c r="AW44"/>
  <c r="AZ43"/>
  <c r="AY43"/>
  <c r="AX43"/>
  <c r="AW43"/>
  <c r="AZ42"/>
  <c r="AY42"/>
  <c r="AX42"/>
  <c r="AW42"/>
  <c r="AZ41"/>
  <c r="AY41"/>
  <c r="AX41"/>
  <c r="AW41"/>
  <c r="AZ40"/>
  <c r="AY40"/>
  <c r="AX40"/>
  <c r="AW40"/>
  <c r="AZ39"/>
  <c r="AY39"/>
  <c r="AX39"/>
  <c r="AW39"/>
  <c r="AZ38"/>
  <c r="AY38"/>
  <c r="AX38"/>
  <c r="AW38"/>
  <c r="AZ37"/>
  <c r="AY37"/>
  <c r="AX37"/>
  <c r="AW37"/>
  <c r="AZ36"/>
  <c r="AY36"/>
  <c r="AX36"/>
  <c r="AW36"/>
  <c r="AZ35"/>
  <c r="AY35"/>
  <c r="AX35"/>
  <c r="AW35"/>
  <c r="AZ34"/>
  <c r="AY34"/>
  <c r="AX34"/>
  <c r="AW34"/>
  <c r="AZ33"/>
  <c r="AY33"/>
  <c r="AX33"/>
  <c r="AW33"/>
  <c r="AZ32"/>
  <c r="AY32"/>
  <c r="AX32"/>
  <c r="AW32"/>
  <c r="AZ31"/>
  <c r="AY31"/>
  <c r="AX31"/>
  <c r="AW31"/>
  <c r="AZ30"/>
  <c r="AY30"/>
  <c r="AX30"/>
  <c r="AW30"/>
  <c r="AZ29"/>
  <c r="AY29"/>
  <c r="AX29"/>
  <c r="AW29"/>
  <c r="AZ28"/>
  <c r="AY28"/>
  <c r="AX28"/>
  <c r="AW28"/>
  <c r="AZ27"/>
  <c r="AY27"/>
  <c r="AX27"/>
  <c r="AW27"/>
  <c r="AZ26"/>
  <c r="AY26"/>
  <c r="AX26"/>
  <c r="AW26"/>
  <c r="AZ25"/>
  <c r="AY25"/>
  <c r="AX25"/>
  <c r="AW25"/>
  <c r="AZ24"/>
  <c r="AY24"/>
  <c r="AX24"/>
  <c r="AW24"/>
  <c r="AZ23"/>
  <c r="AY23"/>
  <c r="AX23"/>
  <c r="AW23"/>
  <c r="AZ22"/>
  <c r="AY22"/>
  <c r="AX22"/>
  <c r="AW22"/>
  <c r="AZ21"/>
  <c r="AY21"/>
  <c r="AX21"/>
  <c r="AW21"/>
  <c r="AZ20"/>
  <c r="AY20"/>
  <c r="AX20"/>
  <c r="AW20"/>
  <c r="AZ19"/>
  <c r="AY19"/>
  <c r="AX19"/>
  <c r="AW19"/>
  <c r="AZ18"/>
  <c r="AY18"/>
  <c r="AX18"/>
  <c r="AW18"/>
  <c r="AZ17"/>
  <c r="AY17"/>
  <c r="AX17"/>
  <c r="AW17"/>
  <c r="AZ16"/>
  <c r="AY16"/>
  <c r="AX16"/>
  <c r="AW16"/>
  <c r="AZ15"/>
  <c r="AY15"/>
  <c r="AX15"/>
  <c r="AW15"/>
  <c r="AZ14"/>
  <c r="AY14"/>
  <c r="AX14"/>
  <c r="AW14"/>
  <c r="AZ13"/>
  <c r="AY13"/>
  <c r="AX13"/>
  <c r="AW13"/>
  <c r="AZ12"/>
  <c r="AY12"/>
  <c r="AX12"/>
  <c r="AW12"/>
  <c r="AZ11"/>
  <c r="AY11"/>
  <c r="AX11"/>
  <c r="AW11"/>
  <c r="AZ10"/>
  <c r="AY10"/>
  <c r="AX10"/>
  <c r="AW10"/>
  <c r="AZ9"/>
  <c r="AY9"/>
  <c r="AX9"/>
  <c r="AW9"/>
  <c r="AZ8"/>
  <c r="AY8"/>
  <c r="AX8"/>
  <c r="AW8"/>
  <c r="AZ7"/>
  <c r="AY7"/>
  <c r="AX7"/>
  <c r="AW7"/>
  <c r="AZ6"/>
  <c r="AY6"/>
  <c r="AX6"/>
  <c r="AW6"/>
  <c r="AZ5"/>
  <c r="AY5"/>
  <c r="AX5"/>
  <c r="AW5"/>
  <c r="AZ4"/>
  <c r="AY4"/>
  <c r="AX4"/>
  <c r="AW4"/>
  <c r="AI91"/>
  <c r="AQ91" s="1"/>
  <c r="Z91"/>
  <c r="AB91" s="1"/>
  <c r="W91"/>
  <c r="Y91" s="1"/>
  <c r="AI90"/>
  <c r="AQ90" s="1"/>
  <c r="AF89"/>
  <c r="AH89" s="1"/>
  <c r="Z89"/>
  <c r="AN89" s="1"/>
  <c r="M89"/>
  <c r="AI89" s="1"/>
  <c r="AQ89" s="1"/>
  <c r="K91"/>
  <c r="AF91" s="1"/>
  <c r="K90"/>
  <c r="AF90" s="1"/>
  <c r="K89"/>
  <c r="I91"/>
  <c r="AC91" s="1"/>
  <c r="I90"/>
  <c r="AC90" s="1"/>
  <c r="I89"/>
  <c r="AC89" s="1"/>
  <c r="G91"/>
  <c r="G90"/>
  <c r="Z90" s="1"/>
  <c r="E91"/>
  <c r="E90"/>
  <c r="W90" s="1"/>
  <c r="E89"/>
  <c r="W89" s="1"/>
  <c r="C78"/>
  <c r="C79" s="1"/>
  <c r="C80" s="1"/>
  <c r="C81" s="1"/>
  <c r="C82" s="1"/>
  <c r="C77"/>
  <c r="C66"/>
  <c r="C67" s="1"/>
  <c r="C68" s="1"/>
  <c r="C69" s="1"/>
  <c r="C70" s="1"/>
  <c r="C71" s="1"/>
  <c r="C72" s="1"/>
  <c r="C73" s="1"/>
  <c r="C56"/>
  <c r="C57" s="1"/>
  <c r="C58" s="1"/>
  <c r="C59" s="1"/>
  <c r="C60" s="1"/>
  <c r="C61" s="1"/>
  <c r="C62" s="1"/>
  <c r="C63" s="1"/>
  <c r="C45"/>
  <c r="C46" s="1"/>
  <c r="C47" s="1"/>
  <c r="C48" s="1"/>
  <c r="C49" s="1"/>
  <c r="C50" s="1"/>
  <c r="C51" s="1"/>
  <c r="C52" s="1"/>
  <c r="C53" s="1"/>
  <c r="AI88"/>
  <c r="AQ88" s="1"/>
  <c r="Z87"/>
  <c r="AN87" s="1"/>
  <c r="AQ85"/>
  <c r="AP85"/>
  <c r="AO85"/>
  <c r="AN85"/>
  <c r="AM85"/>
  <c r="AQ84"/>
  <c r="AP84"/>
  <c r="AO84"/>
  <c r="AN84"/>
  <c r="AM84"/>
  <c r="AQ83"/>
  <c r="AP83"/>
  <c r="AO83"/>
  <c r="AN83"/>
  <c r="AM83"/>
  <c r="Z82"/>
  <c r="AN82" s="1"/>
  <c r="AQ76"/>
  <c r="AP76"/>
  <c r="AO76"/>
  <c r="AN76"/>
  <c r="AM76"/>
  <c r="AQ75"/>
  <c r="AP75"/>
  <c r="AO75"/>
  <c r="AN75"/>
  <c r="AM75"/>
  <c r="AQ74"/>
  <c r="AP74"/>
  <c r="AO74"/>
  <c r="AN74"/>
  <c r="AM74"/>
  <c r="AQ73"/>
  <c r="AQ72"/>
  <c r="AQ71"/>
  <c r="AQ70"/>
  <c r="AQ69"/>
  <c r="AQ68"/>
  <c r="AQ67"/>
  <c r="AQ66"/>
  <c r="AQ65"/>
  <c r="AQ64"/>
  <c r="AP64"/>
  <c r="AO64"/>
  <c r="AN64"/>
  <c r="AM64"/>
  <c r="AQ63"/>
  <c r="AQ62"/>
  <c r="AQ61"/>
  <c r="AQ60"/>
  <c r="AQ59"/>
  <c r="AQ58"/>
  <c r="AQ57"/>
  <c r="AQ56"/>
  <c r="AQ55"/>
  <c r="AQ54"/>
  <c r="AP54"/>
  <c r="AO54"/>
  <c r="AN54"/>
  <c r="AM54"/>
  <c r="AQ53"/>
  <c r="AQ52"/>
  <c r="AQ51"/>
  <c r="AQ50"/>
  <c r="AQ49"/>
  <c r="AQ48"/>
  <c r="AQ47"/>
  <c r="AQ46"/>
  <c r="AQ45"/>
  <c r="AQ44"/>
  <c r="AQ43"/>
  <c r="AP43"/>
  <c r="AO43"/>
  <c r="AN43"/>
  <c r="AM43"/>
  <c r="AQ42"/>
  <c r="AP42"/>
  <c r="AO42"/>
  <c r="AN42"/>
  <c r="AM42"/>
  <c r="AQ41"/>
  <c r="AP41"/>
  <c r="AO41"/>
  <c r="AN41"/>
  <c r="AM41"/>
  <c r="AQ40"/>
  <c r="AQ39"/>
  <c r="AQ37"/>
  <c r="AP37"/>
  <c r="AO37"/>
  <c r="AN37"/>
  <c r="AM37"/>
  <c r="AQ36"/>
  <c r="AP36"/>
  <c r="AO36"/>
  <c r="AN36"/>
  <c r="AM36"/>
  <c r="AQ35"/>
  <c r="W35"/>
  <c r="AM35" s="1"/>
  <c r="AQ34"/>
  <c r="AQ33"/>
  <c r="Z33"/>
  <c r="AN33" s="1"/>
  <c r="W33"/>
  <c r="AM33" s="1"/>
  <c r="AQ32"/>
  <c r="W32"/>
  <c r="AM32" s="1"/>
  <c r="AQ31"/>
  <c r="AQ30"/>
  <c r="AQ29"/>
  <c r="AQ28"/>
  <c r="AP28"/>
  <c r="AO28"/>
  <c r="AN28"/>
  <c r="AM28"/>
  <c r="AQ27"/>
  <c r="Z27"/>
  <c r="AN27" s="1"/>
  <c r="W27"/>
  <c r="AM27" s="1"/>
  <c r="AQ26"/>
  <c r="AQ25"/>
  <c r="W25"/>
  <c r="AM25" s="1"/>
  <c r="AQ24"/>
  <c r="Z24"/>
  <c r="AN24" s="1"/>
  <c r="W24"/>
  <c r="AM24" s="1"/>
  <c r="AQ23"/>
  <c r="AQ22"/>
  <c r="Z22"/>
  <c r="AB22" s="1"/>
  <c r="AQ21"/>
  <c r="AQ20"/>
  <c r="AQ19"/>
  <c r="AP19"/>
  <c r="AO19"/>
  <c r="AN19"/>
  <c r="AM19"/>
  <c r="AQ18"/>
  <c r="Z18"/>
  <c r="AN18" s="1"/>
  <c r="W18"/>
  <c r="AM18" s="1"/>
  <c r="AQ17"/>
  <c r="Z17"/>
  <c r="AN17" s="1"/>
  <c r="W17"/>
  <c r="AM17" s="1"/>
  <c r="AQ16"/>
  <c r="Z16"/>
  <c r="AN16" s="1"/>
  <c r="W16"/>
  <c r="AM16" s="1"/>
  <c r="AQ15"/>
  <c r="Z15"/>
  <c r="AN15" s="1"/>
  <c r="W15"/>
  <c r="AM15" s="1"/>
  <c r="AQ14"/>
  <c r="AQ13"/>
  <c r="AQ12"/>
  <c r="AQ11"/>
  <c r="AP11"/>
  <c r="AO11"/>
  <c r="AN11"/>
  <c r="AM11"/>
  <c r="AQ10"/>
  <c r="Z10"/>
  <c r="AN10" s="1"/>
  <c r="W10"/>
  <c r="AM10" s="1"/>
  <c r="AQ9"/>
  <c r="Z9"/>
  <c r="AN9" s="1"/>
  <c r="W9"/>
  <c r="AM9" s="1"/>
  <c r="AQ8"/>
  <c r="Z8"/>
  <c r="AN8" s="1"/>
  <c r="W8"/>
  <c r="AM8" s="1"/>
  <c r="AQ7"/>
  <c r="Z7"/>
  <c r="AN7" s="1"/>
  <c r="W7"/>
  <c r="AM7" s="1"/>
  <c r="AQ6"/>
  <c r="AQ5"/>
  <c r="AQ4"/>
  <c r="C97" i="2"/>
  <c r="C98" s="1"/>
  <c r="C99" s="1"/>
  <c r="C100" s="1"/>
  <c r="C101" s="1"/>
  <c r="C102" s="1"/>
  <c r="C96"/>
  <c r="C95"/>
  <c r="G95" s="1"/>
  <c r="U112"/>
  <c r="U111"/>
  <c r="U110"/>
  <c r="U109"/>
  <c r="U108"/>
  <c r="U107"/>
  <c r="U106"/>
  <c r="S105"/>
  <c r="S104"/>
  <c r="Q112"/>
  <c r="Q111"/>
  <c r="Q110"/>
  <c r="Q109"/>
  <c r="Q108"/>
  <c r="Q107"/>
  <c r="Q106"/>
  <c r="O105"/>
  <c r="O104"/>
  <c r="M112"/>
  <c r="M111"/>
  <c r="M110"/>
  <c r="M109"/>
  <c r="M108"/>
  <c r="M107"/>
  <c r="M106"/>
  <c r="K105"/>
  <c r="K104"/>
  <c r="I112"/>
  <c r="I111"/>
  <c r="I110"/>
  <c r="I109"/>
  <c r="I108"/>
  <c r="I107"/>
  <c r="G106"/>
  <c r="G105"/>
  <c r="G104"/>
  <c r="U96"/>
  <c r="S95"/>
  <c r="S94"/>
  <c r="S93"/>
  <c r="Q96"/>
  <c r="O95"/>
  <c r="O94"/>
  <c r="O93"/>
  <c r="M96"/>
  <c r="K95"/>
  <c r="K94"/>
  <c r="K93"/>
  <c r="I96"/>
  <c r="G96"/>
  <c r="G94"/>
  <c r="G93"/>
  <c r="D28" i="3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AN90" i="1" l="1"/>
  <c r="AB90"/>
  <c r="AO91"/>
  <c r="AE91"/>
  <c r="AE90"/>
  <c r="AO90"/>
  <c r="AH91"/>
  <c r="AP91"/>
  <c r="Y90"/>
  <c r="AM90"/>
  <c r="AE89"/>
  <c r="AO89"/>
  <c r="AH90"/>
  <c r="AP90"/>
  <c r="Y89"/>
  <c r="AM89"/>
  <c r="AB82"/>
  <c r="AP89"/>
  <c r="AN91"/>
  <c r="AM91"/>
  <c r="AN22"/>
  <c r="Q97" i="2"/>
  <c r="U98"/>
  <c r="Q98"/>
  <c r="U97"/>
  <c r="E28" i="3"/>
  <c r="E27"/>
  <c r="E26"/>
  <c r="E25"/>
  <c r="E24"/>
  <c r="E23"/>
  <c r="E22"/>
  <c r="E21"/>
  <c r="E20"/>
  <c r="E19"/>
  <c r="E18"/>
  <c r="E17"/>
  <c r="E16"/>
  <c r="E15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5"/>
  <c r="H6"/>
  <c r="H4"/>
  <c r="H3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AS88" i="2"/>
  <c r="AS85"/>
  <c r="AS84"/>
  <c r="AS83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7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R85"/>
  <c r="AR84"/>
  <c r="AR83"/>
  <c r="AR76"/>
  <c r="AR75"/>
  <c r="AR74"/>
  <c r="AR64"/>
  <c r="AR54"/>
  <c r="AR43"/>
  <c r="AR42"/>
  <c r="AR41"/>
  <c r="AR37"/>
  <c r="AR36"/>
  <c r="AR28"/>
  <c r="AR23"/>
  <c r="AR19"/>
  <c r="AR11"/>
  <c r="AQ85"/>
  <c r="AQ84"/>
  <c r="AQ83"/>
  <c r="AQ76"/>
  <c r="AQ75"/>
  <c r="AQ74"/>
  <c r="AQ64"/>
  <c r="AQ54"/>
  <c r="AQ43"/>
  <c r="AQ42"/>
  <c r="AQ41"/>
  <c r="AQ37"/>
  <c r="AQ36"/>
  <c r="AQ28"/>
  <c r="AQ19"/>
  <c r="AQ11"/>
  <c r="AP87"/>
  <c r="AP85"/>
  <c r="AP84"/>
  <c r="AP83"/>
  <c r="AP82"/>
  <c r="AP76"/>
  <c r="AP75"/>
  <c r="AP74"/>
  <c r="AP64"/>
  <c r="AP54"/>
  <c r="AP43"/>
  <c r="AP42"/>
  <c r="AP41"/>
  <c r="AP37"/>
  <c r="AP36"/>
  <c r="AP28"/>
  <c r="AP19"/>
  <c r="AP11"/>
  <c r="AO85"/>
  <c r="AO84"/>
  <c r="AO83"/>
  <c r="AO76"/>
  <c r="AO75"/>
  <c r="AO74"/>
  <c r="AO64"/>
  <c r="AO54"/>
  <c r="AO43"/>
  <c r="AO42"/>
  <c r="AO41"/>
  <c r="AO37"/>
  <c r="AO36"/>
  <c r="AO35"/>
  <c r="AO33"/>
  <c r="AO32"/>
  <c r="AO28"/>
  <c r="AO27"/>
  <c r="AO25"/>
  <c r="AO24"/>
  <c r="AO19"/>
  <c r="AO18"/>
  <c r="AO17"/>
  <c r="AO16"/>
  <c r="AO15"/>
  <c r="AO11"/>
  <c r="AO10"/>
  <c r="AO9"/>
  <c r="AO8"/>
  <c r="AO7"/>
  <c r="U99" l="1"/>
  <c r="Q99"/>
  <c r="D9" i="3"/>
  <c r="E9" s="1"/>
  <c r="E14"/>
  <c r="E13"/>
  <c r="E12"/>
  <c r="E11"/>
  <c r="E10"/>
  <c r="C75" i="2"/>
  <c r="C76" s="1"/>
  <c r="C77" s="1"/>
  <c r="C66"/>
  <c r="C67" s="1"/>
  <c r="C56"/>
  <c r="C57" s="1"/>
  <c r="C45"/>
  <c r="C46" s="1"/>
  <c r="C40"/>
  <c r="M40" s="1"/>
  <c r="AH40" s="1"/>
  <c r="C39"/>
  <c r="M39" s="1"/>
  <c r="AH39" s="1"/>
  <c r="C30"/>
  <c r="C31" s="1"/>
  <c r="C21"/>
  <c r="C22" s="1"/>
  <c r="M22" s="1"/>
  <c r="AB22" s="1"/>
  <c r="C13"/>
  <c r="C14" s="1"/>
  <c r="C5"/>
  <c r="C6" s="1"/>
  <c r="AK88"/>
  <c r="M88"/>
  <c r="AH88" s="1"/>
  <c r="K88"/>
  <c r="AE88" s="1"/>
  <c r="I88"/>
  <c r="AB88" s="1"/>
  <c r="G88"/>
  <c r="Y88" s="1"/>
  <c r="AB87"/>
  <c r="O87"/>
  <c r="AK87" s="1"/>
  <c r="M87"/>
  <c r="AH87" s="1"/>
  <c r="K87"/>
  <c r="AE87" s="1"/>
  <c r="G87"/>
  <c r="Y87" s="1"/>
  <c r="O86"/>
  <c r="AK86" s="1"/>
  <c r="M86"/>
  <c r="AH86" s="1"/>
  <c r="K86"/>
  <c r="AE86" s="1"/>
  <c r="I86"/>
  <c r="AB86" s="1"/>
  <c r="G86"/>
  <c r="Y86" s="1"/>
  <c r="AB82"/>
  <c r="S65"/>
  <c r="AH65" s="1"/>
  <c r="O65"/>
  <c r="AE65" s="1"/>
  <c r="K65"/>
  <c r="AB65" s="1"/>
  <c r="G65"/>
  <c r="Y65" s="1"/>
  <c r="S56"/>
  <c r="AH56" s="1"/>
  <c r="S55"/>
  <c r="AH55" s="1"/>
  <c r="O55"/>
  <c r="AE55" s="1"/>
  <c r="K55"/>
  <c r="AB55" s="1"/>
  <c r="G55"/>
  <c r="Y55" s="1"/>
  <c r="O45"/>
  <c r="AE45" s="1"/>
  <c r="S44"/>
  <c r="AH44" s="1"/>
  <c r="O44"/>
  <c r="AE44" s="1"/>
  <c r="K44"/>
  <c r="AB44" s="1"/>
  <c r="G44"/>
  <c r="Y44" s="1"/>
  <c r="K39"/>
  <c r="AE39" s="1"/>
  <c r="I39"/>
  <c r="AB39" s="1"/>
  <c r="O38"/>
  <c r="AK38" s="1"/>
  <c r="M38"/>
  <c r="AH38" s="1"/>
  <c r="K38"/>
  <c r="AE38" s="1"/>
  <c r="I38"/>
  <c r="AB38" s="1"/>
  <c r="G38"/>
  <c r="Y38" s="1"/>
  <c r="Y35"/>
  <c r="AB33"/>
  <c r="AP33" s="1"/>
  <c r="Y33"/>
  <c r="Y32"/>
  <c r="S30"/>
  <c r="AH30" s="1"/>
  <c r="O30"/>
  <c r="AE30" s="1"/>
  <c r="K30"/>
  <c r="AB30" s="1"/>
  <c r="G30"/>
  <c r="Y30" s="1"/>
  <c r="S29"/>
  <c r="AH29" s="1"/>
  <c r="O29"/>
  <c r="AE29" s="1"/>
  <c r="K29"/>
  <c r="AB29" s="1"/>
  <c r="G29"/>
  <c r="Y29" s="1"/>
  <c r="AB27"/>
  <c r="AP27" s="1"/>
  <c r="Y27"/>
  <c r="Y25"/>
  <c r="AB24"/>
  <c r="AP24" s="1"/>
  <c r="Y24"/>
  <c r="AH23"/>
  <c r="S20"/>
  <c r="AH20" s="1"/>
  <c r="O20"/>
  <c r="AE20" s="1"/>
  <c r="K20"/>
  <c r="AB20" s="1"/>
  <c r="G20"/>
  <c r="Y20" s="1"/>
  <c r="AB18"/>
  <c r="AP18" s="1"/>
  <c r="Y18"/>
  <c r="AB17"/>
  <c r="AP17" s="1"/>
  <c r="Y17"/>
  <c r="AB16"/>
  <c r="AP16" s="1"/>
  <c r="Y16"/>
  <c r="AB15"/>
  <c r="AP15" s="1"/>
  <c r="Y15"/>
  <c r="S12"/>
  <c r="AH12" s="1"/>
  <c r="O12"/>
  <c r="AE12" s="1"/>
  <c r="K12"/>
  <c r="AB12" s="1"/>
  <c r="G12"/>
  <c r="Y12" s="1"/>
  <c r="AB10"/>
  <c r="AP10" s="1"/>
  <c r="Y10"/>
  <c r="AB9"/>
  <c r="AP9" s="1"/>
  <c r="Y9"/>
  <c r="AB8"/>
  <c r="AP8" s="1"/>
  <c r="Y8"/>
  <c r="AB7"/>
  <c r="AP7" s="1"/>
  <c r="Y7"/>
  <c r="S4"/>
  <c r="AH4" s="1"/>
  <c r="O4"/>
  <c r="AE4" s="1"/>
  <c r="K4"/>
  <c r="AB4" s="1"/>
  <c r="G4"/>
  <c r="Y4" s="1"/>
  <c r="M87" i="1"/>
  <c r="AI87" s="1"/>
  <c r="M86"/>
  <c r="AI86" s="1"/>
  <c r="K88"/>
  <c r="AF88" s="1"/>
  <c r="K87"/>
  <c r="AF87" s="1"/>
  <c r="K86"/>
  <c r="AF86" s="1"/>
  <c r="I88"/>
  <c r="AC88" s="1"/>
  <c r="I87"/>
  <c r="AC87" s="1"/>
  <c r="I86"/>
  <c r="AC86" s="1"/>
  <c r="G88"/>
  <c r="Z88" s="1"/>
  <c r="G86"/>
  <c r="Z86" s="1"/>
  <c r="E88"/>
  <c r="W88" s="1"/>
  <c r="E87"/>
  <c r="W87" s="1"/>
  <c r="E86"/>
  <c r="W86" s="1"/>
  <c r="M82"/>
  <c r="AI82" s="1"/>
  <c r="M81"/>
  <c r="AI81" s="1"/>
  <c r="M80"/>
  <c r="AI80" s="1"/>
  <c r="M79"/>
  <c r="AI79" s="1"/>
  <c r="M78"/>
  <c r="AI78" s="1"/>
  <c r="M77"/>
  <c r="AI77" s="1"/>
  <c r="K82"/>
  <c r="AF82" s="1"/>
  <c r="K81"/>
  <c r="AF81" s="1"/>
  <c r="K80"/>
  <c r="AF80" s="1"/>
  <c r="K79"/>
  <c r="AF79" s="1"/>
  <c r="K78"/>
  <c r="AF78" s="1"/>
  <c r="K77"/>
  <c r="AF77" s="1"/>
  <c r="I82"/>
  <c r="AC82" s="1"/>
  <c r="I81"/>
  <c r="AC81" s="1"/>
  <c r="I80"/>
  <c r="AC80" s="1"/>
  <c r="I79"/>
  <c r="AC79" s="1"/>
  <c r="I78"/>
  <c r="AC78" s="1"/>
  <c r="I77"/>
  <c r="AC77" s="1"/>
  <c r="G81"/>
  <c r="Z81" s="1"/>
  <c r="G80"/>
  <c r="Z80" s="1"/>
  <c r="G79"/>
  <c r="Z79" s="1"/>
  <c r="G78"/>
  <c r="Z78" s="1"/>
  <c r="G77"/>
  <c r="Z77" s="1"/>
  <c r="E82"/>
  <c r="W82" s="1"/>
  <c r="E81"/>
  <c r="W81" s="1"/>
  <c r="E80"/>
  <c r="W80" s="1"/>
  <c r="E79"/>
  <c r="W79" s="1"/>
  <c r="E78"/>
  <c r="W78" s="1"/>
  <c r="E77"/>
  <c r="W77" s="1"/>
  <c r="S73"/>
  <c r="AF73" s="1"/>
  <c r="S72"/>
  <c r="AF72" s="1"/>
  <c r="S71"/>
  <c r="AF71" s="1"/>
  <c r="S70"/>
  <c r="AF70" s="1"/>
  <c r="S69"/>
  <c r="AF69" s="1"/>
  <c r="S68"/>
  <c r="AF68" s="1"/>
  <c r="S67"/>
  <c r="AF67" s="1"/>
  <c r="Q66"/>
  <c r="AF66" s="1"/>
  <c r="Q65"/>
  <c r="AF65" s="1"/>
  <c r="O73"/>
  <c r="AC73" s="1"/>
  <c r="O72"/>
  <c r="AC72" s="1"/>
  <c r="O71"/>
  <c r="AC71" s="1"/>
  <c r="O70"/>
  <c r="AC70" s="1"/>
  <c r="O69"/>
  <c r="AC69" s="1"/>
  <c r="O68"/>
  <c r="AC68" s="1"/>
  <c r="O67"/>
  <c r="AC67" s="1"/>
  <c r="M66"/>
  <c r="AC66" s="1"/>
  <c r="M65"/>
  <c r="AC65" s="1"/>
  <c r="I66"/>
  <c r="Z66" s="1"/>
  <c r="I65"/>
  <c r="Z65" s="1"/>
  <c r="K73"/>
  <c r="Z73" s="1"/>
  <c r="K72"/>
  <c r="Z72" s="1"/>
  <c r="K71"/>
  <c r="Z71" s="1"/>
  <c r="K70"/>
  <c r="Z70" s="1"/>
  <c r="K69"/>
  <c r="Z69" s="1"/>
  <c r="K68"/>
  <c r="Z68" s="1"/>
  <c r="K67"/>
  <c r="Z67" s="1"/>
  <c r="G73"/>
  <c r="W73" s="1"/>
  <c r="G72"/>
  <c r="W72" s="1"/>
  <c r="G70"/>
  <c r="W70" s="1"/>
  <c r="G69"/>
  <c r="W69" s="1"/>
  <c r="G68"/>
  <c r="W68" s="1"/>
  <c r="E71"/>
  <c r="W71" s="1"/>
  <c r="E67"/>
  <c r="W67" s="1"/>
  <c r="E66"/>
  <c r="W66" s="1"/>
  <c r="E65"/>
  <c r="W65" s="1"/>
  <c r="S53"/>
  <c r="AF53" s="1"/>
  <c r="S52"/>
  <c r="AF52" s="1"/>
  <c r="S51"/>
  <c r="AF51" s="1"/>
  <c r="S50"/>
  <c r="AF50" s="1"/>
  <c r="S49"/>
  <c r="AF49" s="1"/>
  <c r="S48"/>
  <c r="AF48" s="1"/>
  <c r="S47"/>
  <c r="AF47" s="1"/>
  <c r="S46"/>
  <c r="AF46" s="1"/>
  <c r="Q45"/>
  <c r="AF45" s="1"/>
  <c r="Q44"/>
  <c r="AF44" s="1"/>
  <c r="O53"/>
  <c r="AC53" s="1"/>
  <c r="O52"/>
  <c r="AC52" s="1"/>
  <c r="O51"/>
  <c r="AC51" s="1"/>
  <c r="O50"/>
  <c r="AC50" s="1"/>
  <c r="O49"/>
  <c r="AC49" s="1"/>
  <c r="O48"/>
  <c r="AC48" s="1"/>
  <c r="O47"/>
  <c r="AC47" s="1"/>
  <c r="O46"/>
  <c r="AC46" s="1"/>
  <c r="M45"/>
  <c r="AC45" s="1"/>
  <c r="M44"/>
  <c r="AC44" s="1"/>
  <c r="K53"/>
  <c r="Z53" s="1"/>
  <c r="K52"/>
  <c r="Z52" s="1"/>
  <c r="K51"/>
  <c r="Z51" s="1"/>
  <c r="K50"/>
  <c r="Z50" s="1"/>
  <c r="K49"/>
  <c r="Z49" s="1"/>
  <c r="K48"/>
  <c r="Z48" s="1"/>
  <c r="K47"/>
  <c r="Z47" s="1"/>
  <c r="K46"/>
  <c r="Z46" s="1"/>
  <c r="I45"/>
  <c r="Z45" s="1"/>
  <c r="I44"/>
  <c r="Z44" s="1"/>
  <c r="G53"/>
  <c r="W53" s="1"/>
  <c r="G51"/>
  <c r="W51" s="1"/>
  <c r="G50"/>
  <c r="W50" s="1"/>
  <c r="G49"/>
  <c r="W49" s="1"/>
  <c r="G48"/>
  <c r="W48" s="1"/>
  <c r="G47"/>
  <c r="W47" s="1"/>
  <c r="E52"/>
  <c r="W52" s="1"/>
  <c r="E46"/>
  <c r="W46" s="1"/>
  <c r="E45"/>
  <c r="W45" s="1"/>
  <c r="E44"/>
  <c r="W44" s="1"/>
  <c r="S63"/>
  <c r="AF63" s="1"/>
  <c r="S62"/>
  <c r="AF62" s="1"/>
  <c r="S61"/>
  <c r="AF61" s="1"/>
  <c r="S60"/>
  <c r="AF60" s="1"/>
  <c r="S59"/>
  <c r="AF59" s="1"/>
  <c r="S58"/>
  <c r="AF58" s="1"/>
  <c r="S57"/>
  <c r="AF57" s="1"/>
  <c r="Q56"/>
  <c r="AF56" s="1"/>
  <c r="Q55"/>
  <c r="AF55" s="1"/>
  <c r="O63"/>
  <c r="AC63" s="1"/>
  <c r="O62"/>
  <c r="AC62" s="1"/>
  <c r="O61"/>
  <c r="AC61" s="1"/>
  <c r="O60"/>
  <c r="AC60" s="1"/>
  <c r="O59"/>
  <c r="AC59" s="1"/>
  <c r="O58"/>
  <c r="AC58" s="1"/>
  <c r="O57"/>
  <c r="AC57" s="1"/>
  <c r="M56"/>
  <c r="AC56" s="1"/>
  <c r="M55"/>
  <c r="AC55" s="1"/>
  <c r="K63"/>
  <c r="Z63" s="1"/>
  <c r="K62"/>
  <c r="Z62" s="1"/>
  <c r="K61"/>
  <c r="Z61" s="1"/>
  <c r="K60"/>
  <c r="Z60" s="1"/>
  <c r="K59"/>
  <c r="Z59" s="1"/>
  <c r="K58"/>
  <c r="Z58" s="1"/>
  <c r="K57"/>
  <c r="Z57" s="1"/>
  <c r="I56"/>
  <c r="Z56" s="1"/>
  <c r="I55"/>
  <c r="Z55" s="1"/>
  <c r="G63"/>
  <c r="W63" s="1"/>
  <c r="G61"/>
  <c r="W61" s="1"/>
  <c r="G60"/>
  <c r="W60" s="1"/>
  <c r="G59"/>
  <c r="W59" s="1"/>
  <c r="G58"/>
  <c r="W58" s="1"/>
  <c r="E62"/>
  <c r="W62" s="1"/>
  <c r="E57"/>
  <c r="W57" s="1"/>
  <c r="E56"/>
  <c r="W56" s="1"/>
  <c r="E55"/>
  <c r="W55" s="1"/>
  <c r="K40"/>
  <c r="AF40" s="1"/>
  <c r="K39"/>
  <c r="AF39" s="1"/>
  <c r="I40"/>
  <c r="AC40" s="1"/>
  <c r="I39"/>
  <c r="AC39" s="1"/>
  <c r="G40"/>
  <c r="Z40" s="1"/>
  <c r="G39"/>
  <c r="Z39" s="1"/>
  <c r="E40"/>
  <c r="W40" s="1"/>
  <c r="E39"/>
  <c r="W39" s="1"/>
  <c r="M38"/>
  <c r="AI38" s="1"/>
  <c r="K38"/>
  <c r="AF38" s="1"/>
  <c r="I38"/>
  <c r="AC38" s="1"/>
  <c r="G38"/>
  <c r="Z38" s="1"/>
  <c r="E38"/>
  <c r="W38" s="1"/>
  <c r="S35"/>
  <c r="AF35" s="1"/>
  <c r="S34"/>
  <c r="AF34" s="1"/>
  <c r="S33"/>
  <c r="AF33" s="1"/>
  <c r="S32"/>
  <c r="AF32" s="1"/>
  <c r="S31"/>
  <c r="AF31" s="1"/>
  <c r="Q30"/>
  <c r="AF30" s="1"/>
  <c r="Q29"/>
  <c r="AF29" s="1"/>
  <c r="O35"/>
  <c r="AC35" s="1"/>
  <c r="O34"/>
  <c r="AC34" s="1"/>
  <c r="O33"/>
  <c r="AC33" s="1"/>
  <c r="O32"/>
  <c r="AC32" s="1"/>
  <c r="O31"/>
  <c r="AC31" s="1"/>
  <c r="M30"/>
  <c r="AC30" s="1"/>
  <c r="M29"/>
  <c r="AC29" s="1"/>
  <c r="I35"/>
  <c r="Z35" s="1"/>
  <c r="I34"/>
  <c r="Z34" s="1"/>
  <c r="I32"/>
  <c r="Z32" s="1"/>
  <c r="I31"/>
  <c r="Z31" s="1"/>
  <c r="I30"/>
  <c r="Z30" s="1"/>
  <c r="I29"/>
  <c r="Z29" s="1"/>
  <c r="E34"/>
  <c r="W34" s="1"/>
  <c r="E31"/>
  <c r="W31" s="1"/>
  <c r="E30"/>
  <c r="W30" s="1"/>
  <c r="E29"/>
  <c r="W29" s="1"/>
  <c r="O27"/>
  <c r="AC27" s="1"/>
  <c r="S27"/>
  <c r="AF27" s="1"/>
  <c r="Q20"/>
  <c r="AF20" s="1"/>
  <c r="M20"/>
  <c r="AC20" s="1"/>
  <c r="I20"/>
  <c r="Z20" s="1"/>
  <c r="E20"/>
  <c r="W20" s="1"/>
  <c r="Q12"/>
  <c r="AF12" s="1"/>
  <c r="M12"/>
  <c r="AC12" s="1"/>
  <c r="I12"/>
  <c r="Z12" s="1"/>
  <c r="E12"/>
  <c r="W12" s="1"/>
  <c r="C13"/>
  <c r="C14" s="1"/>
  <c r="O14" s="1"/>
  <c r="AC14" s="1"/>
  <c r="E4"/>
  <c r="W4" s="1"/>
  <c r="Q4"/>
  <c r="AF4" s="1"/>
  <c r="M4"/>
  <c r="AC4" s="1"/>
  <c r="I4"/>
  <c r="Z4" s="1"/>
  <c r="C21"/>
  <c r="C22" s="1"/>
  <c r="C23" s="1"/>
  <c r="C5"/>
  <c r="E5" s="1"/>
  <c r="W5" s="1"/>
  <c r="G5" i="2" l="1"/>
  <c r="Y5" s="1"/>
  <c r="AO5" s="1"/>
  <c r="G56"/>
  <c r="Y56" s="1"/>
  <c r="AO56" s="1"/>
  <c r="S13"/>
  <c r="AH13" s="1"/>
  <c r="AR13" s="1"/>
  <c r="C24" i="1"/>
  <c r="C25" s="1"/>
  <c r="C26" s="1"/>
  <c r="G26" s="1"/>
  <c r="W26" s="1"/>
  <c r="S23"/>
  <c r="AF23" s="1"/>
  <c r="AJ88" i="2"/>
  <c r="AR88"/>
  <c r="AG88"/>
  <c r="AQ88"/>
  <c r="AD88"/>
  <c r="AP88"/>
  <c r="AA88"/>
  <c r="AO88"/>
  <c r="AM87"/>
  <c r="AS87"/>
  <c r="AJ87"/>
  <c r="AR87"/>
  <c r="AG87"/>
  <c r="AQ87"/>
  <c r="AA87"/>
  <c r="AO87"/>
  <c r="AM29" i="1"/>
  <c r="Y29"/>
  <c r="AH4"/>
  <c r="AP4"/>
  <c r="AM34"/>
  <c r="Y34"/>
  <c r="AE34"/>
  <c r="AO34"/>
  <c r="AE4"/>
  <c r="AO4"/>
  <c r="Y12"/>
  <c r="AM12"/>
  <c r="AM31"/>
  <c r="Y31"/>
  <c r="AN31"/>
  <c r="AB31"/>
  <c r="AO29"/>
  <c r="AE29"/>
  <c r="AE33"/>
  <c r="AO33"/>
  <c r="AH30"/>
  <c r="AP30"/>
  <c r="AP34"/>
  <c r="AH34"/>
  <c r="AO38"/>
  <c r="AE38"/>
  <c r="AM40"/>
  <c r="Y40"/>
  <c r="AE40"/>
  <c r="AO40"/>
  <c r="Y86"/>
  <c r="AM86"/>
  <c r="AP86"/>
  <c r="AH86"/>
  <c r="AM5"/>
  <c r="Y5"/>
  <c r="AE30"/>
  <c r="AO30"/>
  <c r="AN4"/>
  <c r="AB4"/>
  <c r="AO14"/>
  <c r="AE14"/>
  <c r="AP12"/>
  <c r="AH12"/>
  <c r="AM30"/>
  <c r="Y30"/>
  <c r="AN30"/>
  <c r="AB30"/>
  <c r="AN35"/>
  <c r="AB35"/>
  <c r="AE32"/>
  <c r="AO32"/>
  <c r="AP29"/>
  <c r="AH29"/>
  <c r="AP33"/>
  <c r="AH33"/>
  <c r="AN38"/>
  <c r="AB38"/>
  <c r="AM39"/>
  <c r="Y39"/>
  <c r="AO39"/>
  <c r="AE39"/>
  <c r="AB86"/>
  <c r="AN86"/>
  <c r="AK86"/>
  <c r="AQ86"/>
  <c r="Y4"/>
  <c r="AM4"/>
  <c r="AB29"/>
  <c r="AN29"/>
  <c r="AN34"/>
  <c r="AB34"/>
  <c r="AE31"/>
  <c r="AO31"/>
  <c r="AE35"/>
  <c r="AO35"/>
  <c r="AP32"/>
  <c r="AH32"/>
  <c r="Y38"/>
  <c r="AM38"/>
  <c r="AK38"/>
  <c r="AQ38"/>
  <c r="AB40"/>
  <c r="AN40"/>
  <c r="AP40"/>
  <c r="AH40"/>
  <c r="AE12"/>
  <c r="AO12"/>
  <c r="AB12"/>
  <c r="AN12"/>
  <c r="AN32"/>
  <c r="AB32"/>
  <c r="AH31"/>
  <c r="AP31"/>
  <c r="AP35"/>
  <c r="AH35"/>
  <c r="AH38"/>
  <c r="AP38"/>
  <c r="AB39"/>
  <c r="AN39"/>
  <c r="AP39"/>
  <c r="AH39"/>
  <c r="AO86"/>
  <c r="AE86"/>
  <c r="AN88"/>
  <c r="AB88"/>
  <c r="AE88"/>
  <c r="AO88"/>
  <c r="AM88"/>
  <c r="Y88"/>
  <c r="AH88"/>
  <c r="AP88"/>
  <c r="AO87"/>
  <c r="AE87"/>
  <c r="AK87"/>
  <c r="AQ87"/>
  <c r="AM87"/>
  <c r="Y87"/>
  <c r="AH87"/>
  <c r="AP87"/>
  <c r="Y79"/>
  <c r="AM79"/>
  <c r="AO80"/>
  <c r="AE80"/>
  <c r="AH82"/>
  <c r="AP82"/>
  <c r="AM82"/>
  <c r="Y82"/>
  <c r="AN80"/>
  <c r="AB80"/>
  <c r="AO79"/>
  <c r="AE79"/>
  <c r="AP81"/>
  <c r="AH81"/>
  <c r="AQ79"/>
  <c r="AK79"/>
  <c r="AH80"/>
  <c r="AP80"/>
  <c r="AK82"/>
  <c r="AQ82"/>
  <c r="Y81"/>
  <c r="AM81"/>
  <c r="AN79"/>
  <c r="AB79"/>
  <c r="AO82"/>
  <c r="AE82"/>
  <c r="Y80"/>
  <c r="AM80"/>
  <c r="AO81"/>
  <c r="AE81"/>
  <c r="AH79"/>
  <c r="AP79"/>
  <c r="AK81"/>
  <c r="AQ81"/>
  <c r="AN81"/>
  <c r="AB81"/>
  <c r="AK80"/>
  <c r="AQ80"/>
  <c r="AO78"/>
  <c r="AE78"/>
  <c r="AN78"/>
  <c r="AB78"/>
  <c r="Y78"/>
  <c r="AM78"/>
  <c r="AK78"/>
  <c r="AQ78"/>
  <c r="AH78"/>
  <c r="AP78"/>
  <c r="Y77"/>
  <c r="AM77"/>
  <c r="AP77"/>
  <c r="AH77"/>
  <c r="AO77"/>
  <c r="AE77"/>
  <c r="AK77"/>
  <c r="AQ77"/>
  <c r="AN77"/>
  <c r="AB77"/>
  <c r="AM67"/>
  <c r="Y67"/>
  <c r="AB68"/>
  <c r="AN68"/>
  <c r="AE73"/>
  <c r="AO73"/>
  <c r="AM69"/>
  <c r="Y69"/>
  <c r="AB67"/>
  <c r="AN67"/>
  <c r="AB71"/>
  <c r="AN71"/>
  <c r="AE68"/>
  <c r="AO68"/>
  <c r="AE72"/>
  <c r="AO72"/>
  <c r="AP67"/>
  <c r="AH67"/>
  <c r="AP71"/>
  <c r="AH71"/>
  <c r="AM68"/>
  <c r="Y68"/>
  <c r="AB70"/>
  <c r="AN70"/>
  <c r="AO71"/>
  <c r="AE71"/>
  <c r="AP70"/>
  <c r="AH70"/>
  <c r="AM73"/>
  <c r="Y73"/>
  <c r="AE67"/>
  <c r="AO67"/>
  <c r="AM71"/>
  <c r="Y71"/>
  <c r="AM72"/>
  <c r="Y72"/>
  <c r="AN69"/>
  <c r="AB69"/>
  <c r="AN73"/>
  <c r="AB73"/>
  <c r="AE70"/>
  <c r="AO70"/>
  <c r="AH69"/>
  <c r="AP69"/>
  <c r="AP73"/>
  <c r="AH73"/>
  <c r="AM70"/>
  <c r="Y70"/>
  <c r="AB72"/>
  <c r="AN72"/>
  <c r="AE69"/>
  <c r="AO69"/>
  <c r="AP68"/>
  <c r="AH68"/>
  <c r="AP72"/>
  <c r="AH72"/>
  <c r="AB66"/>
  <c r="AN66"/>
  <c r="AP66"/>
  <c r="AH66"/>
  <c r="AM66"/>
  <c r="Y66"/>
  <c r="AE66"/>
  <c r="AO66"/>
  <c r="AM65"/>
  <c r="Y65"/>
  <c r="AB65"/>
  <c r="AN65"/>
  <c r="AP65"/>
  <c r="AH65"/>
  <c r="AE65"/>
  <c r="AO65"/>
  <c r="AM57"/>
  <c r="Y57"/>
  <c r="AB60"/>
  <c r="AN60"/>
  <c r="AO63"/>
  <c r="AE63"/>
  <c r="AM59"/>
  <c r="Y59"/>
  <c r="AB59"/>
  <c r="AN59"/>
  <c r="AB63"/>
  <c r="AN63"/>
  <c r="AE58"/>
  <c r="AO58"/>
  <c r="AE62"/>
  <c r="AO62"/>
  <c r="AP57"/>
  <c r="AH57"/>
  <c r="AH61"/>
  <c r="AP61"/>
  <c r="AM63"/>
  <c r="Y63"/>
  <c r="AB62"/>
  <c r="AN62"/>
  <c r="AE61"/>
  <c r="AO61"/>
  <c r="AP60"/>
  <c r="AH60"/>
  <c r="AM58"/>
  <c r="Y58"/>
  <c r="AB58"/>
  <c r="AN58"/>
  <c r="AE57"/>
  <c r="AO57"/>
  <c r="AM62"/>
  <c r="Y62"/>
  <c r="AM61"/>
  <c r="Y61"/>
  <c r="AN57"/>
  <c r="AB57"/>
  <c r="AN61"/>
  <c r="AB61"/>
  <c r="AE60"/>
  <c r="AO60"/>
  <c r="AP59"/>
  <c r="AH59"/>
  <c r="AP63"/>
  <c r="AH63"/>
  <c r="AM60"/>
  <c r="Y60"/>
  <c r="AE59"/>
  <c r="AO59"/>
  <c r="AP58"/>
  <c r="AH58"/>
  <c r="AP62"/>
  <c r="AH62"/>
  <c r="AM56"/>
  <c r="Y56"/>
  <c r="AP56"/>
  <c r="AH56"/>
  <c r="AE56"/>
  <c r="AO56"/>
  <c r="AB56"/>
  <c r="AN56"/>
  <c r="AM48"/>
  <c r="Y48"/>
  <c r="AM53"/>
  <c r="Y53"/>
  <c r="AB47"/>
  <c r="AN47"/>
  <c r="AB51"/>
  <c r="AN51"/>
  <c r="AE49"/>
  <c r="AO49"/>
  <c r="AE53"/>
  <c r="AO53"/>
  <c r="AP47"/>
  <c r="AH47"/>
  <c r="AP51"/>
  <c r="AH51"/>
  <c r="AM47"/>
  <c r="Y47"/>
  <c r="AM51"/>
  <c r="Y51"/>
  <c r="AB46"/>
  <c r="AN46"/>
  <c r="AB50"/>
  <c r="AN50"/>
  <c r="AE48"/>
  <c r="AO48"/>
  <c r="AE52"/>
  <c r="AO52"/>
  <c r="AP46"/>
  <c r="AH46"/>
  <c r="AP50"/>
  <c r="AH50"/>
  <c r="AM52"/>
  <c r="Y52"/>
  <c r="AM50"/>
  <c r="Y50"/>
  <c r="AN49"/>
  <c r="AB49"/>
  <c r="AN53"/>
  <c r="AB53"/>
  <c r="AE47"/>
  <c r="AO47"/>
  <c r="AO51"/>
  <c r="AE51"/>
  <c r="AH49"/>
  <c r="AP49"/>
  <c r="AP53"/>
  <c r="AH53"/>
  <c r="AM46"/>
  <c r="Y46"/>
  <c r="AM49"/>
  <c r="Y49"/>
  <c r="AB48"/>
  <c r="AN48"/>
  <c r="AB52"/>
  <c r="AN52"/>
  <c r="AE46"/>
  <c r="AO46"/>
  <c r="AE50"/>
  <c r="AO50"/>
  <c r="AP48"/>
  <c r="AH48"/>
  <c r="AP52"/>
  <c r="AH52"/>
  <c r="AM55"/>
  <c r="Y55"/>
  <c r="AP55"/>
  <c r="AH55"/>
  <c r="AB55"/>
  <c r="AN55"/>
  <c r="AE55"/>
  <c r="AO55"/>
  <c r="AE45"/>
  <c r="AO45"/>
  <c r="AN45"/>
  <c r="AB45"/>
  <c r="AH45"/>
  <c r="AP45"/>
  <c r="AM45"/>
  <c r="Y45"/>
  <c r="AM44"/>
  <c r="Y44"/>
  <c r="AE44"/>
  <c r="AO44"/>
  <c r="AB44"/>
  <c r="AN44"/>
  <c r="AP44"/>
  <c r="AH44"/>
  <c r="AH27"/>
  <c r="AP27"/>
  <c r="AE27"/>
  <c r="AO27"/>
  <c r="Y20"/>
  <c r="AM20"/>
  <c r="AP20"/>
  <c r="AH20"/>
  <c r="AE20"/>
  <c r="AO20"/>
  <c r="AM26"/>
  <c r="Y26"/>
  <c r="AN20"/>
  <c r="AB20"/>
  <c r="AM38" i="2"/>
  <c r="AS38"/>
  <c r="AJ38"/>
  <c r="AR38"/>
  <c r="AG38"/>
  <c r="AQ38"/>
  <c r="AD38"/>
  <c r="AP38"/>
  <c r="AA38"/>
  <c r="AO38"/>
  <c r="AJ40"/>
  <c r="AR40"/>
  <c r="AJ39"/>
  <c r="AR39"/>
  <c r="AG39"/>
  <c r="AQ39"/>
  <c r="AD39"/>
  <c r="AP39"/>
  <c r="AJ4"/>
  <c r="AR4"/>
  <c r="AG4"/>
  <c r="AQ4"/>
  <c r="AD4"/>
  <c r="AP4"/>
  <c r="AA4"/>
  <c r="AO4"/>
  <c r="Q100"/>
  <c r="U100"/>
  <c r="AD86"/>
  <c r="AP86"/>
  <c r="AG86"/>
  <c r="AQ86"/>
  <c r="AA86"/>
  <c r="AO86"/>
  <c r="AM86"/>
  <c r="AS86"/>
  <c r="AJ86"/>
  <c r="AR86"/>
  <c r="AJ65"/>
  <c r="AR65"/>
  <c r="AA65"/>
  <c r="AO65"/>
  <c r="AG65"/>
  <c r="AQ65"/>
  <c r="AD65"/>
  <c r="AP65"/>
  <c r="AA56"/>
  <c r="AJ55"/>
  <c r="AR55"/>
  <c r="AJ56"/>
  <c r="AR56"/>
  <c r="AG55"/>
  <c r="AQ55"/>
  <c r="O56"/>
  <c r="AE56" s="1"/>
  <c r="AA55"/>
  <c r="AO55"/>
  <c r="AD55"/>
  <c r="AP55"/>
  <c r="K56"/>
  <c r="AB56" s="1"/>
  <c r="AA44"/>
  <c r="AO44"/>
  <c r="AG45"/>
  <c r="AQ45"/>
  <c r="AD44"/>
  <c r="AP44"/>
  <c r="AJ44"/>
  <c r="AR44"/>
  <c r="AG44"/>
  <c r="AQ44"/>
  <c r="AG29"/>
  <c r="AQ29"/>
  <c r="AD29"/>
  <c r="AP29"/>
  <c r="AD30"/>
  <c r="AP30"/>
  <c r="D7" i="3" s="1"/>
  <c r="E7" s="1"/>
  <c r="AA29" i="2"/>
  <c r="AO29"/>
  <c r="AA30"/>
  <c r="AO30"/>
  <c r="AG30"/>
  <c r="AQ30"/>
  <c r="D6" i="3" s="1"/>
  <c r="E6" s="1"/>
  <c r="AJ29" i="2"/>
  <c r="AR29"/>
  <c r="AJ30"/>
  <c r="AR30"/>
  <c r="AA20"/>
  <c r="AO20"/>
  <c r="G21"/>
  <c r="Y21" s="1"/>
  <c r="AJ20"/>
  <c r="AR20"/>
  <c r="AD20"/>
  <c r="AP20"/>
  <c r="AG20"/>
  <c r="AQ20"/>
  <c r="AJ12"/>
  <c r="AR12"/>
  <c r="AG12"/>
  <c r="AQ12"/>
  <c r="AA12"/>
  <c r="AO12"/>
  <c r="AD12"/>
  <c r="AP12"/>
  <c r="C32"/>
  <c r="U32" s="1"/>
  <c r="AH32" s="1"/>
  <c r="Q31"/>
  <c r="AE31" s="1"/>
  <c r="G31"/>
  <c r="Y31" s="1"/>
  <c r="G13"/>
  <c r="Y13" s="1"/>
  <c r="G39"/>
  <c r="Y39" s="1"/>
  <c r="G40"/>
  <c r="Y40" s="1"/>
  <c r="K40"/>
  <c r="AE40" s="1"/>
  <c r="K13"/>
  <c r="AB13" s="1"/>
  <c r="K66"/>
  <c r="AB66" s="1"/>
  <c r="C47"/>
  <c r="U47" s="1"/>
  <c r="AH47" s="1"/>
  <c r="G46"/>
  <c r="Y46" s="1"/>
  <c r="Q46"/>
  <c r="AE46" s="1"/>
  <c r="K45"/>
  <c r="AB45" s="1"/>
  <c r="G45"/>
  <c r="Y45" s="1"/>
  <c r="S45"/>
  <c r="AH45" s="1"/>
  <c r="S5"/>
  <c r="AH5" s="1"/>
  <c r="K21"/>
  <c r="AB21" s="1"/>
  <c r="U31"/>
  <c r="AH31" s="1"/>
  <c r="I40"/>
  <c r="AB40" s="1"/>
  <c r="M46"/>
  <c r="AB46" s="1"/>
  <c r="S66"/>
  <c r="AH66" s="1"/>
  <c r="K5"/>
  <c r="AB5" s="1"/>
  <c r="S21"/>
  <c r="AH21" s="1"/>
  <c r="K31"/>
  <c r="AB31" s="1"/>
  <c r="U46"/>
  <c r="AH46" s="1"/>
  <c r="Q6"/>
  <c r="AE6" s="1"/>
  <c r="C7"/>
  <c r="C8" s="1"/>
  <c r="C9" s="1"/>
  <c r="C10" s="1"/>
  <c r="C33"/>
  <c r="K77"/>
  <c r="AE77" s="1"/>
  <c r="M77"/>
  <c r="AH77" s="1"/>
  <c r="O77"/>
  <c r="AK77" s="1"/>
  <c r="G77"/>
  <c r="Y77" s="1"/>
  <c r="C78"/>
  <c r="I77"/>
  <c r="AB77" s="1"/>
  <c r="C23"/>
  <c r="C24" s="1"/>
  <c r="C25" s="1"/>
  <c r="C26" s="1"/>
  <c r="C27" s="1"/>
  <c r="Q22"/>
  <c r="AE22" s="1"/>
  <c r="M67"/>
  <c r="AB67" s="1"/>
  <c r="Q67"/>
  <c r="AE67" s="1"/>
  <c r="C68"/>
  <c r="U67"/>
  <c r="AH67" s="1"/>
  <c r="G67"/>
  <c r="Y67" s="1"/>
  <c r="C15"/>
  <c r="C16" s="1"/>
  <c r="C17" s="1"/>
  <c r="C18" s="1"/>
  <c r="Q14"/>
  <c r="AE14" s="1"/>
  <c r="M14"/>
  <c r="AB14" s="1"/>
  <c r="G57"/>
  <c r="Y57" s="1"/>
  <c r="M57"/>
  <c r="AB57" s="1"/>
  <c r="C58"/>
  <c r="Q57"/>
  <c r="AE57" s="1"/>
  <c r="U57"/>
  <c r="AH57" s="1"/>
  <c r="G66"/>
  <c r="Y66" s="1"/>
  <c r="O66"/>
  <c r="AE66" s="1"/>
  <c r="O5"/>
  <c r="AE5" s="1"/>
  <c r="G6"/>
  <c r="Y6" s="1"/>
  <c r="O13"/>
  <c r="AE13" s="1"/>
  <c r="G14"/>
  <c r="Y14" s="1"/>
  <c r="O21"/>
  <c r="AE21" s="1"/>
  <c r="G22"/>
  <c r="Y22" s="1"/>
  <c r="M6"/>
  <c r="AB6" s="1"/>
  <c r="U6"/>
  <c r="AH6" s="1"/>
  <c r="U14"/>
  <c r="AH14" s="1"/>
  <c r="U22"/>
  <c r="AH22" s="1"/>
  <c r="C15" i="1"/>
  <c r="C16" s="1"/>
  <c r="C17" s="1"/>
  <c r="C18" s="1"/>
  <c r="O18" s="1"/>
  <c r="AC18" s="1"/>
  <c r="M5"/>
  <c r="AC5" s="1"/>
  <c r="S14"/>
  <c r="AF14" s="1"/>
  <c r="M13"/>
  <c r="AC13" s="1"/>
  <c r="K23"/>
  <c r="Z23" s="1"/>
  <c r="O26"/>
  <c r="AC26" s="1"/>
  <c r="C6"/>
  <c r="E13"/>
  <c r="W13" s="1"/>
  <c r="K14"/>
  <c r="Z14" s="1"/>
  <c r="E21"/>
  <c r="W21" s="1"/>
  <c r="I22"/>
  <c r="Q21"/>
  <c r="AF21" s="1"/>
  <c r="S26"/>
  <c r="AF26" s="1"/>
  <c r="K26"/>
  <c r="Z26" s="1"/>
  <c r="O25"/>
  <c r="AC25" s="1"/>
  <c r="M21"/>
  <c r="AC21" s="1"/>
  <c r="S24"/>
  <c r="AF24" s="1"/>
  <c r="O23"/>
  <c r="AC23" s="1"/>
  <c r="E14"/>
  <c r="W14" s="1"/>
  <c r="Q13"/>
  <c r="AF13" s="1"/>
  <c r="E22"/>
  <c r="W22" s="1"/>
  <c r="S22"/>
  <c r="AF22" s="1"/>
  <c r="O22"/>
  <c r="AC22" s="1"/>
  <c r="I5"/>
  <c r="Z5" s="1"/>
  <c r="I13"/>
  <c r="Z13" s="1"/>
  <c r="I21"/>
  <c r="Z21" s="1"/>
  <c r="S25"/>
  <c r="AF25" s="1"/>
  <c r="K25"/>
  <c r="Z25" s="1"/>
  <c r="O24"/>
  <c r="AC24" s="1"/>
  <c r="G23"/>
  <c r="W23" s="1"/>
  <c r="Q5"/>
  <c r="AF5" s="1"/>
  <c r="E6"/>
  <c r="W6" s="1"/>
  <c r="C48" i="2" l="1"/>
  <c r="C49" s="1"/>
  <c r="AA5"/>
  <c r="K32"/>
  <c r="AB32" s="1"/>
  <c r="AD32" s="1"/>
  <c r="Q32"/>
  <c r="AE32" s="1"/>
  <c r="AJ13"/>
  <c r="AP23" i="1"/>
  <c r="AH23"/>
  <c r="AM6"/>
  <c r="Y6"/>
  <c r="AN5"/>
  <c r="AB5"/>
  <c r="AP13"/>
  <c r="AH13"/>
  <c r="AE13"/>
  <c r="AO13"/>
  <c r="AN13"/>
  <c r="AB13"/>
  <c r="AB14"/>
  <c r="AN14"/>
  <c r="AO18"/>
  <c r="AE18"/>
  <c r="AE5"/>
  <c r="AO5"/>
  <c r="AP5"/>
  <c r="AH5"/>
  <c r="AM14"/>
  <c r="Y14"/>
  <c r="AP14"/>
  <c r="AH14"/>
  <c r="AM13"/>
  <c r="Y13"/>
  <c r="AE22"/>
  <c r="AO22"/>
  <c r="AN25"/>
  <c r="AB25"/>
  <c r="AE21"/>
  <c r="AO21"/>
  <c r="AH21"/>
  <c r="AP21"/>
  <c r="AE25"/>
  <c r="AO25"/>
  <c r="AM22"/>
  <c r="Y22"/>
  <c r="AH24"/>
  <c r="AP24"/>
  <c r="AP26"/>
  <c r="AH26"/>
  <c r="AB23"/>
  <c r="AN23"/>
  <c r="AH25"/>
  <c r="AP25"/>
  <c r="AE24"/>
  <c r="AO24"/>
  <c r="AM23"/>
  <c r="Y23"/>
  <c r="AN21"/>
  <c r="AB21"/>
  <c r="AP22"/>
  <c r="AH22"/>
  <c r="AO23"/>
  <c r="AE23"/>
  <c r="AB26"/>
  <c r="AN26"/>
  <c r="AM21"/>
  <c r="Y21"/>
  <c r="AE26"/>
  <c r="AO26"/>
  <c r="AG40" i="2"/>
  <c r="AQ40"/>
  <c r="AD40"/>
  <c r="AP40"/>
  <c r="AA40"/>
  <c r="AO40"/>
  <c r="AA39"/>
  <c r="AO39"/>
  <c r="AJ6"/>
  <c r="AR6"/>
  <c r="AJ5"/>
  <c r="AR5"/>
  <c r="AG6"/>
  <c r="AQ6"/>
  <c r="AG5"/>
  <c r="AQ5"/>
  <c r="AD6"/>
  <c r="AP6"/>
  <c r="AD5"/>
  <c r="AP5"/>
  <c r="AA6"/>
  <c r="AO6"/>
  <c r="S101"/>
  <c r="S102"/>
  <c r="AJ77"/>
  <c r="AR77"/>
  <c r="AM77"/>
  <c r="AS77"/>
  <c r="AD77"/>
  <c r="AP77"/>
  <c r="AA77"/>
  <c r="AO77"/>
  <c r="AG77"/>
  <c r="AQ77"/>
  <c r="D8" i="3" s="1"/>
  <c r="E8" s="1"/>
  <c r="AA67" i="2"/>
  <c r="AO67"/>
  <c r="AG67"/>
  <c r="AQ67"/>
  <c r="AA66"/>
  <c r="AO66"/>
  <c r="AG66"/>
  <c r="AQ66"/>
  <c r="AD67"/>
  <c r="AP67"/>
  <c r="AJ67"/>
  <c r="AR67"/>
  <c r="AJ66"/>
  <c r="AR66"/>
  <c r="AD66"/>
  <c r="AP66"/>
  <c r="AA57"/>
  <c r="AO57"/>
  <c r="AD57"/>
  <c r="AP57"/>
  <c r="AD56"/>
  <c r="AP56"/>
  <c r="AJ57"/>
  <c r="AR57"/>
  <c r="AG56"/>
  <c r="AQ56"/>
  <c r="AG57"/>
  <c r="AQ57"/>
  <c r="AD46"/>
  <c r="AP46"/>
  <c r="AJ46"/>
  <c r="AR46"/>
  <c r="AD45"/>
  <c r="AP45"/>
  <c r="AA45"/>
  <c r="AO45"/>
  <c r="AJ47"/>
  <c r="AR47"/>
  <c r="AG46"/>
  <c r="AQ46"/>
  <c r="AJ45"/>
  <c r="AR45"/>
  <c r="AA46"/>
  <c r="AO46"/>
  <c r="AP32"/>
  <c r="AG32"/>
  <c r="AQ32"/>
  <c r="AA31"/>
  <c r="AO31"/>
  <c r="AJ31"/>
  <c r="AR31"/>
  <c r="AJ32"/>
  <c r="AR32"/>
  <c r="AD31"/>
  <c r="AP31"/>
  <c r="AG31"/>
  <c r="AQ31"/>
  <c r="AA22"/>
  <c r="AO22"/>
  <c r="AJ21"/>
  <c r="AR21"/>
  <c r="AJ22"/>
  <c r="AR22"/>
  <c r="AG22"/>
  <c r="AQ22"/>
  <c r="AA21"/>
  <c r="AO21"/>
  <c r="AG21"/>
  <c r="AQ21"/>
  <c r="AD22"/>
  <c r="AP22"/>
  <c r="AD21"/>
  <c r="AP21"/>
  <c r="AD14"/>
  <c r="AP14"/>
  <c r="AA14"/>
  <c r="AO14"/>
  <c r="D5" i="3" s="1"/>
  <c r="E5" s="1"/>
  <c r="AD13" i="2"/>
  <c r="AP13"/>
  <c r="D4" i="3" s="1"/>
  <c r="E4" s="1"/>
  <c r="AG13" i="2"/>
  <c r="AQ13"/>
  <c r="AG14"/>
  <c r="AQ14"/>
  <c r="AA13"/>
  <c r="AO13"/>
  <c r="D3" i="3" s="1"/>
  <c r="E3" s="1"/>
  <c r="AJ14" i="2"/>
  <c r="AR14"/>
  <c r="I47"/>
  <c r="Y47" s="1"/>
  <c r="M47"/>
  <c r="AB47" s="1"/>
  <c r="Q47"/>
  <c r="AE47" s="1"/>
  <c r="C79"/>
  <c r="O78"/>
  <c r="AK78" s="1"/>
  <c r="G78"/>
  <c r="Y78" s="1"/>
  <c r="I78"/>
  <c r="AB78" s="1"/>
  <c r="K78"/>
  <c r="AE78" s="1"/>
  <c r="M78"/>
  <c r="AH78" s="1"/>
  <c r="Q33"/>
  <c r="AE33" s="1"/>
  <c r="C34"/>
  <c r="U33"/>
  <c r="AH33" s="1"/>
  <c r="M48"/>
  <c r="AB48" s="1"/>
  <c r="I48"/>
  <c r="Y48" s="1"/>
  <c r="Q27"/>
  <c r="AE27" s="1"/>
  <c r="U27"/>
  <c r="AH27" s="1"/>
  <c r="I58"/>
  <c r="Y58" s="1"/>
  <c r="M58"/>
  <c r="AB58" s="1"/>
  <c r="Q58"/>
  <c r="AE58" s="1"/>
  <c r="C59"/>
  <c r="U58"/>
  <c r="AH58" s="1"/>
  <c r="M68"/>
  <c r="AB68" s="1"/>
  <c r="Q68"/>
  <c r="AE68" s="1"/>
  <c r="U68"/>
  <c r="AH68" s="1"/>
  <c r="C69"/>
  <c r="I68"/>
  <c r="Y68" s="1"/>
  <c r="I23"/>
  <c r="Y23" s="1"/>
  <c r="M23"/>
  <c r="AB23" s="1"/>
  <c r="Q23"/>
  <c r="AE23" s="1"/>
  <c r="Q15"/>
  <c r="AE15" s="1"/>
  <c r="U15"/>
  <c r="AH15" s="1"/>
  <c r="Q7"/>
  <c r="AE7" s="1"/>
  <c r="U7"/>
  <c r="AH7" s="1"/>
  <c r="O16" i="1"/>
  <c r="AC16" s="1"/>
  <c r="O17"/>
  <c r="AC17" s="1"/>
  <c r="O15"/>
  <c r="AC15" s="1"/>
  <c r="S17"/>
  <c r="AF17" s="1"/>
  <c r="S15"/>
  <c r="AF15" s="1"/>
  <c r="S18"/>
  <c r="AF18" s="1"/>
  <c r="S16"/>
  <c r="AF16" s="1"/>
  <c r="K6"/>
  <c r="Z6" s="1"/>
  <c r="C7"/>
  <c r="O6"/>
  <c r="AC6" s="1"/>
  <c r="S6"/>
  <c r="AF6" s="1"/>
  <c r="Q48" i="2" l="1"/>
  <c r="AE48" s="1"/>
  <c r="AQ48" s="1"/>
  <c r="U48"/>
  <c r="AH48" s="1"/>
  <c r="AJ48" s="1"/>
  <c r="AE15" i="1"/>
  <c r="AO15"/>
  <c r="AP16"/>
  <c r="AH16"/>
  <c r="AB6"/>
  <c r="AN6"/>
  <c r="AP17"/>
  <c r="AH17"/>
  <c r="AP6"/>
  <c r="AH6"/>
  <c r="AP15"/>
  <c r="AH15"/>
  <c r="AE16"/>
  <c r="AO16"/>
  <c r="AO6"/>
  <c r="AE6"/>
  <c r="AP18"/>
  <c r="AH18"/>
  <c r="AO17"/>
  <c r="AE17"/>
  <c r="AJ7" i="2"/>
  <c r="AR7"/>
  <c r="AG7"/>
  <c r="AQ7"/>
  <c r="AG78"/>
  <c r="AQ78"/>
  <c r="AJ78"/>
  <c r="AR78"/>
  <c r="AM78"/>
  <c r="AS78"/>
  <c r="AD78"/>
  <c r="AP78"/>
  <c r="AA78"/>
  <c r="AO78"/>
  <c r="AD68"/>
  <c r="AP68"/>
  <c r="AJ68"/>
  <c r="AR68"/>
  <c r="AA68"/>
  <c r="AO68"/>
  <c r="AG68"/>
  <c r="AQ68"/>
  <c r="AG58"/>
  <c r="AQ58"/>
  <c r="AD58"/>
  <c r="AP58"/>
  <c r="AJ58"/>
  <c r="AR58"/>
  <c r="AA58"/>
  <c r="AO58"/>
  <c r="AA48"/>
  <c r="AO48"/>
  <c r="AD47"/>
  <c r="AP47"/>
  <c r="AA47"/>
  <c r="AO47"/>
  <c r="AR48"/>
  <c r="AG47"/>
  <c r="AQ47"/>
  <c r="AD48"/>
  <c r="AP48"/>
  <c r="AG48"/>
  <c r="AG33"/>
  <c r="AQ33"/>
  <c r="AJ33"/>
  <c r="AR33"/>
  <c r="AD23"/>
  <c r="AP23"/>
  <c r="AJ27"/>
  <c r="AR27"/>
  <c r="AG23"/>
  <c r="AQ23"/>
  <c r="AA23"/>
  <c r="AO23"/>
  <c r="AG27"/>
  <c r="AQ27"/>
  <c r="E29" i="3"/>
  <c r="AJ15" i="2"/>
  <c r="AR15"/>
  <c r="AG15"/>
  <c r="AQ15"/>
  <c r="C60"/>
  <c r="U59"/>
  <c r="AH59" s="1"/>
  <c r="I59"/>
  <c r="Y59" s="1"/>
  <c r="M59"/>
  <c r="AB59" s="1"/>
  <c r="Q59"/>
  <c r="AE59" s="1"/>
  <c r="C35"/>
  <c r="Q34"/>
  <c r="AE34" s="1"/>
  <c r="U34"/>
  <c r="AH34" s="1"/>
  <c r="G34"/>
  <c r="Y34" s="1"/>
  <c r="K34"/>
  <c r="AB34" s="1"/>
  <c r="C70"/>
  <c r="I69"/>
  <c r="Y69" s="1"/>
  <c r="M69"/>
  <c r="AB69" s="1"/>
  <c r="Q69"/>
  <c r="AE69" s="1"/>
  <c r="U69"/>
  <c r="AH69" s="1"/>
  <c r="C50"/>
  <c r="M49"/>
  <c r="AB49" s="1"/>
  <c r="Q49"/>
  <c r="AE49" s="1"/>
  <c r="U49"/>
  <c r="AH49" s="1"/>
  <c r="I49"/>
  <c r="Y49" s="1"/>
  <c r="K79"/>
  <c r="AE79" s="1"/>
  <c r="C80"/>
  <c r="M79"/>
  <c r="AH79" s="1"/>
  <c r="O79"/>
  <c r="AK79" s="1"/>
  <c r="G79"/>
  <c r="Y79" s="1"/>
  <c r="I79"/>
  <c r="AB79" s="1"/>
  <c r="Q8"/>
  <c r="AE8" s="1"/>
  <c r="U8"/>
  <c r="AH8" s="1"/>
  <c r="U16"/>
  <c r="AH16" s="1"/>
  <c r="Q16"/>
  <c r="AE16" s="1"/>
  <c r="Q24"/>
  <c r="AE24" s="1"/>
  <c r="U24"/>
  <c r="AH24" s="1"/>
  <c r="C8" i="1"/>
  <c r="S7"/>
  <c r="AF7" s="1"/>
  <c r="O7"/>
  <c r="AC7" s="1"/>
  <c r="AP7" l="1"/>
  <c r="AH7"/>
  <c r="AE7"/>
  <c r="AO7"/>
  <c r="AJ8" i="2"/>
  <c r="AR8"/>
  <c r="AG8"/>
  <c r="AQ8"/>
  <c r="AD79"/>
  <c r="AP79"/>
  <c r="AJ79"/>
  <c r="AR79"/>
  <c r="AM79"/>
  <c r="AS79"/>
  <c r="AA79"/>
  <c r="AO79"/>
  <c r="AG79"/>
  <c r="AQ79"/>
  <c r="AD69"/>
  <c r="AP69"/>
  <c r="AA69"/>
  <c r="AO69"/>
  <c r="AG69"/>
  <c r="AQ69"/>
  <c r="AJ69"/>
  <c r="AR69"/>
  <c r="AG59"/>
  <c r="AQ59"/>
  <c r="AJ59"/>
  <c r="AR59"/>
  <c r="AD59"/>
  <c r="AP59"/>
  <c r="AA59"/>
  <c r="AO59"/>
  <c r="AD49"/>
  <c r="AP49"/>
  <c r="AA49"/>
  <c r="AO49"/>
  <c r="AG49"/>
  <c r="AQ49"/>
  <c r="AJ49"/>
  <c r="AR49"/>
  <c r="AG34"/>
  <c r="AQ34"/>
  <c r="AD34"/>
  <c r="AP34"/>
  <c r="AJ34"/>
  <c r="AR34"/>
  <c r="AA34"/>
  <c r="AO34"/>
  <c r="AG24"/>
  <c r="AQ24"/>
  <c r="AJ24"/>
  <c r="AR24"/>
  <c r="AJ16"/>
  <c r="AR16"/>
  <c r="AG16"/>
  <c r="AQ16"/>
  <c r="M50"/>
  <c r="AB50" s="1"/>
  <c r="C51"/>
  <c r="Q50"/>
  <c r="AE50" s="1"/>
  <c r="U50"/>
  <c r="AH50" s="1"/>
  <c r="I50"/>
  <c r="Y50" s="1"/>
  <c r="U60"/>
  <c r="AH60" s="1"/>
  <c r="C61"/>
  <c r="I60"/>
  <c r="Y60" s="1"/>
  <c r="M60"/>
  <c r="AB60" s="1"/>
  <c r="Q60"/>
  <c r="AE60" s="1"/>
  <c r="O80"/>
  <c r="AK80" s="1"/>
  <c r="G80"/>
  <c r="Y80" s="1"/>
  <c r="I80"/>
  <c r="AB80" s="1"/>
  <c r="C81"/>
  <c r="K80"/>
  <c r="AE80" s="1"/>
  <c r="M80"/>
  <c r="AH80" s="1"/>
  <c r="U35"/>
  <c r="AH35" s="1"/>
  <c r="K35"/>
  <c r="AB35" s="1"/>
  <c r="Q35"/>
  <c r="AE35" s="1"/>
  <c r="I70"/>
  <c r="Y70" s="1"/>
  <c r="C71"/>
  <c r="M70"/>
  <c r="AB70" s="1"/>
  <c r="Q70"/>
  <c r="AE70" s="1"/>
  <c r="U70"/>
  <c r="AH70" s="1"/>
  <c r="Q17"/>
  <c r="AE17" s="1"/>
  <c r="U17"/>
  <c r="AH17" s="1"/>
  <c r="Q9"/>
  <c r="AE9" s="1"/>
  <c r="U9"/>
  <c r="AH9" s="1"/>
  <c r="U25"/>
  <c r="AH25" s="1"/>
  <c r="M25"/>
  <c r="AB25" s="1"/>
  <c r="Q25"/>
  <c r="AE25" s="1"/>
  <c r="C9" i="1"/>
  <c r="S8"/>
  <c r="AF8" s="1"/>
  <c r="O8"/>
  <c r="AC8" s="1"/>
  <c r="AE8" l="1"/>
  <c r="AO8"/>
  <c r="AP8"/>
  <c r="AH8"/>
  <c r="AJ9" i="2"/>
  <c r="AR9"/>
  <c r="AG9"/>
  <c r="AQ9"/>
  <c r="AG80"/>
  <c r="AQ80"/>
  <c r="AJ80"/>
  <c r="AR80"/>
  <c r="AA80"/>
  <c r="AO80"/>
  <c r="AM80"/>
  <c r="AS80"/>
  <c r="AD80"/>
  <c r="AP80"/>
  <c r="AD70"/>
  <c r="AP70"/>
  <c r="AG70"/>
  <c r="AQ70"/>
  <c r="AJ70"/>
  <c r="AR70"/>
  <c r="AA70"/>
  <c r="AO70"/>
  <c r="AJ60"/>
  <c r="AR60"/>
  <c r="AD60"/>
  <c r="AP60"/>
  <c r="AG60"/>
  <c r="AQ60"/>
  <c r="AA60"/>
  <c r="AO60"/>
  <c r="AA50"/>
  <c r="AO50"/>
  <c r="AD50"/>
  <c r="AP50"/>
  <c r="AG50"/>
  <c r="AQ50"/>
  <c r="AJ50"/>
  <c r="AR50"/>
  <c r="AD35"/>
  <c r="AP35"/>
  <c r="AJ35"/>
  <c r="AR35"/>
  <c r="AG35"/>
  <c r="AQ35"/>
  <c r="AD25"/>
  <c r="AP25"/>
  <c r="AG25"/>
  <c r="AQ25"/>
  <c r="AJ25"/>
  <c r="AR25"/>
  <c r="AG17"/>
  <c r="AQ17"/>
  <c r="AJ17"/>
  <c r="AR17"/>
  <c r="G71"/>
  <c r="Y71" s="1"/>
  <c r="M71"/>
  <c r="AB71" s="1"/>
  <c r="C72"/>
  <c r="Q71"/>
  <c r="AE71" s="1"/>
  <c r="U71"/>
  <c r="AH71" s="1"/>
  <c r="K81"/>
  <c r="AE81" s="1"/>
  <c r="M81"/>
  <c r="AH81" s="1"/>
  <c r="O81"/>
  <c r="AK81" s="1"/>
  <c r="G81"/>
  <c r="Y81" s="1"/>
  <c r="C82"/>
  <c r="I81"/>
  <c r="AB81" s="1"/>
  <c r="M51"/>
  <c r="AB51" s="1"/>
  <c r="Q51"/>
  <c r="AE51" s="1"/>
  <c r="C52"/>
  <c r="U51"/>
  <c r="AH51" s="1"/>
  <c r="I51"/>
  <c r="Y51" s="1"/>
  <c r="U61"/>
  <c r="AH61" s="1"/>
  <c r="I61"/>
  <c r="Y61" s="1"/>
  <c r="C62"/>
  <c r="M61"/>
  <c r="AB61" s="1"/>
  <c r="Q61"/>
  <c r="AE61" s="1"/>
  <c r="Q18"/>
  <c r="AE18" s="1"/>
  <c r="U18"/>
  <c r="AH18" s="1"/>
  <c r="Q26"/>
  <c r="AE26" s="1"/>
  <c r="U26"/>
  <c r="AH26" s="1"/>
  <c r="I26"/>
  <c r="Y26" s="1"/>
  <c r="M26"/>
  <c r="AB26" s="1"/>
  <c r="Q10"/>
  <c r="AE10" s="1"/>
  <c r="U10"/>
  <c r="AH10" s="1"/>
  <c r="C10" i="1"/>
  <c r="S9"/>
  <c r="AF9" s="1"/>
  <c r="O9"/>
  <c r="AC9" s="1"/>
  <c r="AP9" l="1"/>
  <c r="AH9"/>
  <c r="AO9"/>
  <c r="AE9"/>
  <c r="AJ10" i="2"/>
  <c r="AR10"/>
  <c r="AG10"/>
  <c r="AQ10"/>
  <c r="AJ81"/>
  <c r="AR81"/>
  <c r="AM81"/>
  <c r="AS81"/>
  <c r="AD81"/>
  <c r="AP81"/>
  <c r="AA81"/>
  <c r="AO81"/>
  <c r="AG81"/>
  <c r="AQ81"/>
  <c r="AJ71"/>
  <c r="AR71"/>
  <c r="AD71"/>
  <c r="AP71"/>
  <c r="AA71"/>
  <c r="AO71"/>
  <c r="AG71"/>
  <c r="AQ71"/>
  <c r="AG61"/>
  <c r="AQ61"/>
  <c r="AA61"/>
  <c r="AO61"/>
  <c r="AJ61"/>
  <c r="AR61"/>
  <c r="AD61"/>
  <c r="AP61"/>
  <c r="AG51"/>
  <c r="AQ51"/>
  <c r="AJ51"/>
  <c r="AR51"/>
  <c r="AA51"/>
  <c r="AO51"/>
  <c r="AD51"/>
  <c r="AP51"/>
  <c r="AG26"/>
  <c r="AQ26"/>
  <c r="AJ26"/>
  <c r="AR26"/>
  <c r="AD26"/>
  <c r="AP26"/>
  <c r="AA26"/>
  <c r="AO26"/>
  <c r="AG18"/>
  <c r="AQ18"/>
  <c r="AJ18"/>
  <c r="AR18"/>
  <c r="M52"/>
  <c r="AB52" s="1"/>
  <c r="Q52"/>
  <c r="AE52" s="1"/>
  <c r="U52"/>
  <c r="AH52" s="1"/>
  <c r="C53"/>
  <c r="G52"/>
  <c r="Y52" s="1"/>
  <c r="G82"/>
  <c r="Y82" s="1"/>
  <c r="K82"/>
  <c r="AE82" s="1"/>
  <c r="M82"/>
  <c r="AH82" s="1"/>
  <c r="O82"/>
  <c r="AK82" s="1"/>
  <c r="Q62"/>
  <c r="AE62" s="1"/>
  <c r="U62"/>
  <c r="AH62" s="1"/>
  <c r="G62"/>
  <c r="Y62" s="1"/>
  <c r="C63"/>
  <c r="M62"/>
  <c r="AB62" s="1"/>
  <c r="U72"/>
  <c r="AH72" s="1"/>
  <c r="I72"/>
  <c r="Y72" s="1"/>
  <c r="M72"/>
  <c r="AB72" s="1"/>
  <c r="C73"/>
  <c r="Q72"/>
  <c r="AE72" s="1"/>
  <c r="O10" i="1"/>
  <c r="AC10" s="1"/>
  <c r="S10"/>
  <c r="AF10" s="1"/>
  <c r="AE10" l="1"/>
  <c r="AO10"/>
  <c r="AP10"/>
  <c r="AH10"/>
  <c r="AG82" i="2"/>
  <c r="AQ82"/>
  <c r="AJ82"/>
  <c r="AR82"/>
  <c r="AM82"/>
  <c r="AS82"/>
  <c r="AA82"/>
  <c r="AO82"/>
  <c r="AD72"/>
  <c r="AP72"/>
  <c r="AG72"/>
  <c r="AQ72"/>
  <c r="AJ72"/>
  <c r="AR72"/>
  <c r="AA72"/>
  <c r="AO72"/>
  <c r="AD62"/>
  <c r="AP62"/>
  <c r="AJ62"/>
  <c r="AR62"/>
  <c r="AG62"/>
  <c r="AQ62"/>
  <c r="AA62"/>
  <c r="AO62"/>
  <c r="AG52"/>
  <c r="AQ52"/>
  <c r="AD52"/>
  <c r="AP52"/>
  <c r="AA52"/>
  <c r="AO52"/>
  <c r="AJ52"/>
  <c r="AR52"/>
  <c r="U73"/>
  <c r="AH73" s="1"/>
  <c r="I73"/>
  <c r="Y73" s="1"/>
  <c r="M73"/>
  <c r="AB73" s="1"/>
  <c r="Q73"/>
  <c r="AE73" s="1"/>
  <c r="M53"/>
  <c r="AB53" s="1"/>
  <c r="Q53"/>
  <c r="AE53" s="1"/>
  <c r="U53"/>
  <c r="AH53" s="1"/>
  <c r="I53"/>
  <c r="Y53" s="1"/>
  <c r="Q63"/>
  <c r="AE63" s="1"/>
  <c r="U63"/>
  <c r="AH63" s="1"/>
  <c r="I63"/>
  <c r="Y63" s="1"/>
  <c r="M63"/>
  <c r="AB63" s="1"/>
  <c r="AA73" l="1"/>
  <c r="AO73"/>
  <c r="AJ73"/>
  <c r="AR73"/>
  <c r="AD73"/>
  <c r="AP73"/>
  <c r="AG73"/>
  <c r="AQ73"/>
  <c r="AJ63"/>
  <c r="AR63"/>
  <c r="AG63"/>
  <c r="AQ63"/>
  <c r="AA63"/>
  <c r="AO63"/>
  <c r="AD63"/>
  <c r="AP63"/>
  <c r="AG53"/>
  <c r="AQ53"/>
  <c r="AD53"/>
  <c r="AP53"/>
  <c r="AJ53"/>
  <c r="AR53"/>
  <c r="AA53"/>
  <c r="AO53"/>
</calcChain>
</file>

<file path=xl/sharedStrings.xml><?xml version="1.0" encoding="utf-8"?>
<sst xmlns="http://schemas.openxmlformats.org/spreadsheetml/2006/main" count="1062" uniqueCount="217">
  <si>
    <t>INTERIOR</t>
  </si>
  <si>
    <t>SILK</t>
  </si>
  <si>
    <t>RANGOLI TOTAL CARE</t>
  </si>
  <si>
    <t>EASY CLEAN</t>
  </si>
  <si>
    <t>BISON EML</t>
  </si>
  <si>
    <t>EXTERIOR</t>
  </si>
  <si>
    <t>WALMASTA</t>
  </si>
  <si>
    <t>WEATHERCOAT SMOOTH</t>
  </si>
  <si>
    <t>ENAMEL</t>
  </si>
  <si>
    <t>DAZZ WHITE</t>
  </si>
  <si>
    <t>GROUP A</t>
  </si>
  <si>
    <t>GROUP E</t>
  </si>
  <si>
    <t>1LT</t>
  </si>
  <si>
    <t>4LT</t>
  </si>
  <si>
    <t>10LT</t>
  </si>
  <si>
    <t>20LT</t>
  </si>
  <si>
    <t>GROUP F</t>
  </si>
  <si>
    <t>WHITE</t>
  </si>
  <si>
    <t>W1</t>
  </si>
  <si>
    <t>PO</t>
  </si>
  <si>
    <t>ST</t>
  </si>
  <si>
    <t>RO</t>
  </si>
  <si>
    <t>WT</t>
  </si>
  <si>
    <t>REBATE</t>
  </si>
  <si>
    <t>RAHUL</t>
  </si>
  <si>
    <t>N1</t>
  </si>
  <si>
    <t>YELLOW</t>
  </si>
  <si>
    <t>RED</t>
  </si>
  <si>
    <t>9LT</t>
  </si>
  <si>
    <t>3.6LT</t>
  </si>
  <si>
    <t>900ML</t>
  </si>
  <si>
    <t>DPL</t>
  </si>
  <si>
    <t>PURC</t>
  </si>
  <si>
    <t>N2</t>
  </si>
  <si>
    <t>N</t>
  </si>
  <si>
    <t>CREAM</t>
  </si>
  <si>
    <t>18LT</t>
  </si>
  <si>
    <t>BISON DIST</t>
  </si>
  <si>
    <t>WO</t>
  </si>
  <si>
    <t>20KG</t>
  </si>
  <si>
    <t>10KG</t>
  </si>
  <si>
    <t>5KG</t>
  </si>
  <si>
    <t>2KG</t>
  </si>
  <si>
    <t>1KG</t>
  </si>
  <si>
    <t>BROWN</t>
  </si>
  <si>
    <t>WEATHERCOAT ALLGUARD</t>
  </si>
  <si>
    <t>IVORY</t>
  </si>
  <si>
    <t>500ML</t>
  </si>
  <si>
    <t>GROUP C</t>
  </si>
  <si>
    <t>GROUP D</t>
  </si>
  <si>
    <t>PRIMER</t>
  </si>
  <si>
    <t>SALE</t>
  </si>
  <si>
    <t>20kg</t>
  </si>
  <si>
    <t>5kg</t>
  </si>
  <si>
    <t>10kg</t>
  </si>
  <si>
    <t>2kg</t>
  </si>
  <si>
    <t>1kg</t>
  </si>
  <si>
    <t>20lt</t>
  </si>
  <si>
    <t>10lt</t>
  </si>
  <si>
    <t>4lt</t>
  </si>
  <si>
    <t>1lt</t>
  </si>
  <si>
    <t>500ml</t>
  </si>
  <si>
    <t>RATE LIST -APRIL</t>
  </si>
  <si>
    <t>AQUAMARINE</t>
  </si>
  <si>
    <t>BLACK ROSE</t>
  </si>
  <si>
    <t>CHERRY</t>
  </si>
  <si>
    <t>DAWN</t>
  </si>
  <si>
    <t>DEEP ORANGE</t>
  </si>
  <si>
    <t>GOLDEN YELLOW</t>
  </si>
  <si>
    <t>LEMON YELLOW</t>
  </si>
  <si>
    <t>LIGHT GREY</t>
  </si>
  <si>
    <t>LIME FROST</t>
  </si>
  <si>
    <t>MAHOGANY</t>
  </si>
  <si>
    <t>MID BUFF</t>
  </si>
  <si>
    <t>MINT GREEN</t>
  </si>
  <si>
    <t>NEW JADE</t>
  </si>
  <si>
    <t>GREEN</t>
  </si>
  <si>
    <t>OFF WHITE</t>
  </si>
  <si>
    <t>P.O.RED</t>
  </si>
  <si>
    <t>PALE CREAM</t>
  </si>
  <si>
    <t>RAW SILK</t>
  </si>
  <si>
    <t>REGENCY GREY</t>
  </si>
  <si>
    <t>ROYAL IVORY</t>
  </si>
  <si>
    <t>SAND STONE</t>
  </si>
  <si>
    <t>SATIN BLUE</t>
  </si>
  <si>
    <t>SIGNAL RED</t>
  </si>
  <si>
    <t>SUMMER ROSE</t>
  </si>
  <si>
    <t>WILD LILAC</t>
  </si>
  <si>
    <t>ISLAND GREEN</t>
  </si>
  <si>
    <t>OPALINE GREEN</t>
  </si>
  <si>
    <t>ROYAL JADE</t>
  </si>
  <si>
    <t>BASE 001</t>
  </si>
  <si>
    <t>BLACK</t>
  </si>
  <si>
    <t>BUS GREEN</t>
  </si>
  <si>
    <t>DA GREY</t>
  </si>
  <si>
    <t>GOLDEN BROWN</t>
  </si>
  <si>
    <t>LEAF BROWN</t>
  </si>
  <si>
    <t>OXFORD BLUE</t>
  </si>
  <si>
    <t>PHIROZA BLUE</t>
  </si>
  <si>
    <t>SKY BLUE</t>
  </si>
  <si>
    <t>SMOKE GREY</t>
  </si>
  <si>
    <t>TRUCK BROWN</t>
  </si>
  <si>
    <t>LB MAGENTA</t>
  </si>
  <si>
    <t>LB PURPLE</t>
  </si>
  <si>
    <t>SILK GLAMOR</t>
  </si>
  <si>
    <t>ANTIDUST</t>
  </si>
  <si>
    <t>LU STA</t>
  </si>
  <si>
    <t>AGARWAL</t>
  </si>
  <si>
    <t>COLOURANT</t>
  </si>
  <si>
    <t>HAPPY WALL PUTTY</t>
  </si>
  <si>
    <t>WOOD PROTECTOR</t>
  </si>
  <si>
    <t>HOMESHIELD PUTTY</t>
  </si>
  <si>
    <t>PINK</t>
  </si>
  <si>
    <t>SILK_P0</t>
  </si>
  <si>
    <t>SILK_W1</t>
  </si>
  <si>
    <t>SILK_N2</t>
  </si>
  <si>
    <t>SILK_YELLOW</t>
  </si>
  <si>
    <t>SILK_RED</t>
  </si>
  <si>
    <t>SILK_WHITE</t>
  </si>
  <si>
    <t>EASY_CLEAN_WHITE</t>
  </si>
  <si>
    <t>EASY_CLEAN_P0</t>
  </si>
  <si>
    <t>EASY_CLEAN_W1</t>
  </si>
  <si>
    <t>EASY_CLEAN_N1</t>
  </si>
  <si>
    <t>EASY_CLEAN_N2</t>
  </si>
  <si>
    <t>EASY_CLEAN_YELLOW</t>
  </si>
  <si>
    <t>EASY_CLEAN_RED</t>
  </si>
  <si>
    <t>RANGOLI _TOTAL_CARE_WHITE</t>
  </si>
  <si>
    <t>RANGOLI _TOTAL_CARE_P0</t>
  </si>
  <si>
    <t>RANGOLI _TOTAL_CARE_W1</t>
  </si>
  <si>
    <t>RANGOLI _TOTAL_CARE_N2</t>
  </si>
  <si>
    <t>RANGOLI _TOTAL_CARE_CREAM</t>
  </si>
  <si>
    <t>RANGOLI _TOTAL_CARE_YELLOW</t>
  </si>
  <si>
    <t>RANGOLI _TOTAL_CARE_RED</t>
  </si>
  <si>
    <t>BISON_EML_WHITE</t>
  </si>
  <si>
    <t>BISON_EML_P0</t>
  </si>
  <si>
    <t>BISON_EML_W1</t>
  </si>
  <si>
    <t>BISON_EML_N2</t>
  </si>
  <si>
    <t>BISON_EML_N</t>
  </si>
  <si>
    <t>BISON_EML_CREAM</t>
  </si>
  <si>
    <t>BISON_EML_YELLOW</t>
  </si>
  <si>
    <t>BISON_DIST_WHITE</t>
  </si>
  <si>
    <t>BISON_DIST_W0</t>
  </si>
  <si>
    <t>BISON_DIST_YELLOW</t>
  </si>
  <si>
    <t>WEATHERCOAT_SMOOTH_WHITE</t>
  </si>
  <si>
    <t>WEATHERCOAT_SMOOTH_P0</t>
  </si>
  <si>
    <t>WEATHERCOAT_SMOOTH_W1</t>
  </si>
  <si>
    <t>WEATHERCOAT_SMOOTH_N</t>
  </si>
  <si>
    <t>WEATHERCOAT_SMOOTH_N1</t>
  </si>
  <si>
    <t>WEATHERCOAT_SMOOTH_N2</t>
  </si>
  <si>
    <t>WEATHERCOAT_SMOOTH_YELLOW</t>
  </si>
  <si>
    <t>WEATHERCOAT_SMOOTH_RED</t>
  </si>
  <si>
    <t>WEATHERCOAT_SMOOTH_IVORY</t>
  </si>
  <si>
    <t>WEATHERCOAT_SMOOTH_BROWN</t>
  </si>
  <si>
    <t>WEATHERCOAT_ALLGUARD_WHITE</t>
  </si>
  <si>
    <t>WEATHERCOAT_ALLGUARD_P0</t>
  </si>
  <si>
    <t>WEATHERCOAT_ALLGUARD_W1</t>
  </si>
  <si>
    <t>WEATHERCOAT_ALLGUARD_N</t>
  </si>
  <si>
    <t>WEATHERCOAT_ALLGUARD_N2</t>
  </si>
  <si>
    <t>WEATHERCOAT_ALLGUARD_N1</t>
  </si>
  <si>
    <t>WEATHERCOAT_ALLGUARD_YELLOW</t>
  </si>
  <si>
    <t>WEATHERCOAT_ALLGUARD_CREAM</t>
  </si>
  <si>
    <t>WEATHERCOAT_ALLGUARD_BROWN</t>
  </si>
  <si>
    <t>WALMASTA_WHITE</t>
  </si>
  <si>
    <t>WALMASTA_P0</t>
  </si>
  <si>
    <t>WALMASTA_W1</t>
  </si>
  <si>
    <t>WALMASTA_N1</t>
  </si>
  <si>
    <t>WALMASTA_N2</t>
  </si>
  <si>
    <t>WALMASTA_N</t>
  </si>
  <si>
    <t>WALMASTA_CREAM</t>
  </si>
  <si>
    <t>WALMASTA_BROWN</t>
  </si>
  <si>
    <t>WALMASTA_YELLOW</t>
  </si>
  <si>
    <t>GROUP_A</t>
  </si>
  <si>
    <t>GROUP_C</t>
  </si>
  <si>
    <t>GROUP_D</t>
  </si>
  <si>
    <t>GROUP_E</t>
  </si>
  <si>
    <t>GROUP_F</t>
  </si>
  <si>
    <t>DAZZ_WHITE</t>
  </si>
  <si>
    <t>20LT/20KG</t>
  </si>
  <si>
    <t>10LT/10KG</t>
  </si>
  <si>
    <t>4LT/5KG</t>
  </si>
  <si>
    <t>1LT/2KG</t>
  </si>
  <si>
    <t>500ML/1KG</t>
  </si>
  <si>
    <t>PURCHASE RATE LIST</t>
  </si>
  <si>
    <t>PRODUCT NAME</t>
  </si>
  <si>
    <t>UNIT</t>
  </si>
  <si>
    <t>QTY</t>
  </si>
  <si>
    <t>RATE</t>
  </si>
  <si>
    <t>AMT</t>
  </si>
  <si>
    <t>TOTAL</t>
  </si>
  <si>
    <t>SILK_GLAMOR_WHITE</t>
  </si>
  <si>
    <t>SILK_GLAMOR_ULTRA_WHITE</t>
  </si>
  <si>
    <t>SILK_GLAMOR_P0</t>
  </si>
  <si>
    <t>SILK_GLAMOR_W1</t>
  </si>
  <si>
    <t>SILK_GLAMOR_N2</t>
  </si>
  <si>
    <t>SILK_GLAMOR_RED</t>
  </si>
  <si>
    <t>SILK_GLAMOR_YELLOW</t>
  </si>
  <si>
    <t>SILK_GLAMOR_N</t>
  </si>
  <si>
    <t>SILK_GLAMOR_SILVER</t>
  </si>
  <si>
    <t>SILK_GLAMOR_GOLD</t>
  </si>
  <si>
    <t>ANTIDUT_WHITE</t>
  </si>
  <si>
    <t>ANTIDUST_P0</t>
  </si>
  <si>
    <t>ANTIDUST_W1</t>
  </si>
  <si>
    <t>ANTIDUST_N</t>
  </si>
  <si>
    <t>ANTIDUST_N1</t>
  </si>
  <si>
    <t>ANTIDUST_N2</t>
  </si>
  <si>
    <t>ANTIDUST_BR</t>
  </si>
  <si>
    <t>ANTIDUST_YL</t>
  </si>
  <si>
    <t>ANTIDUST_IVORY</t>
  </si>
  <si>
    <t>WOODKEEPER_SEALER</t>
  </si>
  <si>
    <t>WOODKEEPER_PU_CLEAR</t>
  </si>
  <si>
    <t>200ML</t>
  </si>
  <si>
    <t>FAST_RED,YL_OX,B_SEINNA</t>
  </si>
  <si>
    <t>SEAL O PRIMER</t>
  </si>
  <si>
    <t>WEATHERCOAT EXT PRIMER</t>
  </si>
  <si>
    <t>RANGOLI _TOTAL_CARE_N</t>
  </si>
  <si>
    <t>RATE LIST</t>
  </si>
  <si>
    <t>60-70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</si>
</sst>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0" fontId="0" fillId="3" borderId="0" xfId="0" applyFill="1"/>
    <xf numFmtId="2" fontId="0" fillId="3" borderId="0" xfId="0" applyNumberFormat="1" applyFill="1"/>
    <xf numFmtId="2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1" xfId="0" applyFont="1" applyBorder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4" borderId="0" xfId="0" applyFont="1" applyFill="1"/>
    <xf numFmtId="0" fontId="0" fillId="4" borderId="0" xfId="0" applyFill="1"/>
    <xf numFmtId="2" fontId="0" fillId="4" borderId="0" xfId="0" applyNumberForma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2" fontId="1" fillId="5" borderId="0" xfId="0" applyNumberFormat="1" applyFont="1" applyFill="1"/>
    <xf numFmtId="0" fontId="0" fillId="5" borderId="0" xfId="0" applyFill="1"/>
    <xf numFmtId="2" fontId="0" fillId="5" borderId="0" xfId="0" applyNumberFormat="1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2" fontId="1" fillId="5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1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124"/>
  <sheetViews>
    <sheetView zoomScale="85" zoomScaleNormal="85" workbookViewId="0">
      <pane ySplit="2" topLeftCell="A29" activePane="bottomLeft" state="frozen"/>
      <selection pane="bottomLeft" activeCell="AL1" sqref="AL1:AQ91"/>
    </sheetView>
  </sheetViews>
  <sheetFormatPr defaultRowHeight="14.4"/>
  <cols>
    <col min="1" max="1" width="24.5546875" bestFit="1" customWidth="1"/>
    <col min="2" max="2" width="9.44140625" bestFit="1" customWidth="1"/>
    <col min="3" max="3" width="7.5546875" bestFit="1" customWidth="1"/>
    <col min="4" max="4" width="7.6640625" style="4" bestFit="1" customWidth="1"/>
    <col min="5" max="5" width="7.5546875" style="4" bestFit="1" customWidth="1"/>
    <col min="6" max="6" width="7.6640625" style="4" bestFit="1" customWidth="1"/>
    <col min="7" max="7" width="9.109375" style="4"/>
    <col min="8" max="15" width="7.5546875" style="4" bestFit="1" customWidth="1"/>
    <col min="16" max="19" width="8" style="4" bestFit="1" customWidth="1"/>
    <col min="22" max="22" width="33.44140625" bestFit="1" customWidth="1"/>
    <col min="23" max="23" width="9.44140625" bestFit="1" customWidth="1"/>
    <col min="24" max="24" width="9.33203125" bestFit="1" customWidth="1"/>
    <col min="27" max="27" width="9.33203125" bestFit="1" customWidth="1"/>
    <col min="30" max="30" width="9.33203125" bestFit="1" customWidth="1"/>
    <col min="33" max="33" width="9.33203125" bestFit="1" customWidth="1"/>
    <col min="34" max="35" width="9.109375" style="4"/>
    <col min="38" max="38" width="33.44140625" bestFit="1" customWidth="1"/>
    <col min="39" max="40" width="10.44140625" bestFit="1" customWidth="1"/>
    <col min="41" max="42" width="8.44140625" bestFit="1" customWidth="1"/>
    <col min="43" max="43" width="11.109375" bestFit="1" customWidth="1"/>
    <col min="45" max="45" width="9.109375" style="4"/>
    <col min="47" max="47" width="15.88671875" bestFit="1" customWidth="1"/>
    <col min="48" max="48" width="33.44140625" bestFit="1" customWidth="1"/>
    <col min="49" max="51" width="7.6640625" bestFit="1" customWidth="1"/>
    <col min="52" max="52" width="6.6640625" bestFit="1" customWidth="1"/>
    <col min="54" max="54" width="16" bestFit="1" customWidth="1"/>
    <col min="55" max="55" width="15.109375" bestFit="1" customWidth="1"/>
    <col min="56" max="56" width="9.33203125" bestFit="1" customWidth="1"/>
    <col min="57" max="57" width="16" bestFit="1" customWidth="1"/>
    <col min="58" max="58" width="12.44140625" bestFit="1" customWidth="1"/>
  </cols>
  <sheetData>
    <row r="1" spans="1:59" s="1" customFormat="1">
      <c r="A1" s="50"/>
      <c r="B1" s="50"/>
      <c r="C1" s="1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V1" s="27"/>
      <c r="AG1" s="2"/>
      <c r="AH1" s="2"/>
      <c r="AL1" s="43" t="s">
        <v>182</v>
      </c>
      <c r="AM1" s="43"/>
      <c r="AN1" s="43"/>
      <c r="AO1" s="43"/>
      <c r="AP1" s="43"/>
      <c r="AQ1" s="43"/>
      <c r="AV1" s="48" t="s">
        <v>215</v>
      </c>
      <c r="AW1" s="48"/>
      <c r="AX1" s="48"/>
      <c r="AY1" s="48"/>
      <c r="AZ1" s="48"/>
      <c r="BA1" s="48"/>
    </row>
    <row r="2" spans="1:59" s="1" customFormat="1">
      <c r="B2" s="1" t="s">
        <v>0</v>
      </c>
      <c r="C2" s="1" t="s">
        <v>23</v>
      </c>
      <c r="D2" s="49" t="s">
        <v>15</v>
      </c>
      <c r="E2" s="49"/>
      <c r="F2" s="49" t="s">
        <v>36</v>
      </c>
      <c r="G2" s="49"/>
      <c r="H2" s="49" t="s">
        <v>14</v>
      </c>
      <c r="I2" s="49"/>
      <c r="J2" s="49" t="s">
        <v>28</v>
      </c>
      <c r="K2" s="49"/>
      <c r="L2" s="49" t="s">
        <v>13</v>
      </c>
      <c r="M2" s="49"/>
      <c r="N2" s="49" t="s">
        <v>29</v>
      </c>
      <c r="O2" s="49"/>
      <c r="P2" s="49" t="s">
        <v>12</v>
      </c>
      <c r="Q2" s="49"/>
      <c r="R2" s="49" t="s">
        <v>30</v>
      </c>
      <c r="S2" s="49"/>
      <c r="V2" s="1" t="s">
        <v>0</v>
      </c>
      <c r="W2" s="50" t="s">
        <v>15</v>
      </c>
      <c r="X2" s="50"/>
      <c r="Y2" s="27"/>
      <c r="Z2" s="50" t="s">
        <v>14</v>
      </c>
      <c r="AA2" s="50"/>
      <c r="AB2" s="27"/>
      <c r="AC2" s="50" t="s">
        <v>13</v>
      </c>
      <c r="AD2" s="50"/>
      <c r="AE2" s="27"/>
      <c r="AF2" s="50" t="s">
        <v>12</v>
      </c>
      <c r="AG2" s="50"/>
      <c r="AH2" s="27"/>
      <c r="AL2" s="43"/>
      <c r="AM2" s="43"/>
      <c r="AN2" s="43"/>
      <c r="AO2" s="43"/>
      <c r="AP2" s="43"/>
      <c r="AQ2" s="43"/>
      <c r="AV2" s="35" t="s">
        <v>0</v>
      </c>
      <c r="AW2" s="36"/>
      <c r="AX2" s="36"/>
      <c r="AY2" s="36"/>
      <c r="AZ2" s="36"/>
      <c r="BA2" s="35"/>
      <c r="BB2" s="1" t="s">
        <v>10</v>
      </c>
      <c r="BC2" s="1" t="s">
        <v>48</v>
      </c>
      <c r="BD2" s="1" t="s">
        <v>49</v>
      </c>
      <c r="BE2" s="1" t="s">
        <v>11</v>
      </c>
      <c r="BF2" s="1" t="s">
        <v>16</v>
      </c>
    </row>
    <row r="3" spans="1:59" s="1" customFormat="1">
      <c r="D3" s="3" t="s">
        <v>31</v>
      </c>
      <c r="E3" s="3" t="s">
        <v>32</v>
      </c>
      <c r="F3" s="3"/>
      <c r="G3" s="3"/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3" t="s">
        <v>31</v>
      </c>
      <c r="S3" s="3" t="s">
        <v>32</v>
      </c>
      <c r="W3" s="1" t="s">
        <v>32</v>
      </c>
      <c r="X3" s="1" t="s">
        <v>51</v>
      </c>
      <c r="Z3" s="1" t="s">
        <v>32</v>
      </c>
      <c r="AA3" s="1" t="s">
        <v>51</v>
      </c>
      <c r="AC3" s="1" t="s">
        <v>32</v>
      </c>
      <c r="AD3" s="1" t="s">
        <v>51</v>
      </c>
      <c r="AF3" s="1" t="s">
        <v>32</v>
      </c>
      <c r="AG3" s="2" t="s">
        <v>51</v>
      </c>
      <c r="AH3" s="2"/>
      <c r="AL3" s="43"/>
      <c r="AM3" s="43" t="s">
        <v>177</v>
      </c>
      <c r="AN3" s="43" t="s">
        <v>178</v>
      </c>
      <c r="AO3" s="43" t="s">
        <v>179</v>
      </c>
      <c r="AP3" s="43" t="s">
        <v>180</v>
      </c>
      <c r="AQ3" s="43" t="s">
        <v>181</v>
      </c>
      <c r="AV3" s="35"/>
      <c r="AW3" s="35" t="s">
        <v>57</v>
      </c>
      <c r="AX3" s="35" t="s">
        <v>58</v>
      </c>
      <c r="AY3" s="35" t="s">
        <v>59</v>
      </c>
      <c r="AZ3" s="37" t="s">
        <v>60</v>
      </c>
      <c r="BA3" s="35"/>
      <c r="BB3" s="6" t="s">
        <v>63</v>
      </c>
      <c r="BC3" s="6" t="s">
        <v>88</v>
      </c>
      <c r="BD3" s="6" t="s">
        <v>91</v>
      </c>
      <c r="BE3" s="6" t="s">
        <v>92</v>
      </c>
      <c r="BF3" s="6" t="s">
        <v>102</v>
      </c>
      <c r="BG3" s="6"/>
    </row>
    <row r="4" spans="1:59">
      <c r="A4" t="s">
        <v>1</v>
      </c>
      <c r="B4" t="s">
        <v>17</v>
      </c>
      <c r="C4">
        <v>50</v>
      </c>
      <c r="D4" s="4">
        <v>6878</v>
      </c>
      <c r="E4" s="4">
        <f>(D4-D4*5/100)+((D4-D4*5/100)*28/100)-20*C4</f>
        <v>7363.648000000001</v>
      </c>
      <c r="H4" s="4">
        <v>3483</v>
      </c>
      <c r="I4" s="4">
        <f>(H4-H4*5/100)+((H4-H4*5/100)*28/100)-10*C4</f>
        <v>3735.3279999999995</v>
      </c>
      <c r="L4" s="4">
        <v>1410</v>
      </c>
      <c r="M4" s="4">
        <f>(L4-L4*5/100)+((L4-L4*5/100)*28/100)-4*C4</f>
        <v>1514.56</v>
      </c>
      <c r="P4" s="4">
        <v>360</v>
      </c>
      <c r="Q4" s="4">
        <f>(P4-P4*5/100)+((P4-P4*5/100)*28/100)-1*C4</f>
        <v>387.76</v>
      </c>
      <c r="V4" t="s">
        <v>118</v>
      </c>
      <c r="W4" s="4">
        <f>E4+G4</f>
        <v>7363.648000000001</v>
      </c>
      <c r="X4" s="4">
        <v>7600</v>
      </c>
      <c r="Y4" s="4">
        <f>X4-W4</f>
        <v>236.35199999999895</v>
      </c>
      <c r="Z4" s="4">
        <f>I4+K4</f>
        <v>3735.3279999999995</v>
      </c>
      <c r="AA4" s="4">
        <v>3940</v>
      </c>
      <c r="AB4" s="4">
        <f t="shared" ref="AB4:AB6" si="0">AA4-Z4</f>
        <v>204.67200000000048</v>
      </c>
      <c r="AC4" s="4">
        <f>M4+O4</f>
        <v>1514.56</v>
      </c>
      <c r="AD4" s="4">
        <v>1620</v>
      </c>
      <c r="AE4" s="4">
        <f t="shared" ref="AE4:AE10" si="1">AD4-AC4</f>
        <v>105.44000000000005</v>
      </c>
      <c r="AF4" s="4">
        <f>Q4+S4</f>
        <v>387.76</v>
      </c>
      <c r="AG4" s="4">
        <v>425</v>
      </c>
      <c r="AH4" s="4">
        <f t="shared" ref="AH4:AH10" si="2">AG4-AF4</f>
        <v>37.240000000000009</v>
      </c>
      <c r="AI4"/>
      <c r="AL4" s="44" t="s">
        <v>118</v>
      </c>
      <c r="AM4" s="45">
        <f>W4</f>
        <v>7363.648000000001</v>
      </c>
      <c r="AN4" s="45">
        <f>Z4</f>
        <v>3735.3279999999995</v>
      </c>
      <c r="AO4" s="45">
        <f>AC4</f>
        <v>1514.56</v>
      </c>
      <c r="AP4" s="45">
        <f>AF4</f>
        <v>387.76</v>
      </c>
      <c r="AQ4" s="44">
        <f>AI4</f>
        <v>0</v>
      </c>
      <c r="AS4"/>
      <c r="AV4" s="38" t="s">
        <v>118</v>
      </c>
      <c r="AW4" s="39">
        <f>X4</f>
        <v>7600</v>
      </c>
      <c r="AX4" s="39">
        <f>AA4</f>
        <v>3940</v>
      </c>
      <c r="AY4" s="39">
        <f>AD4</f>
        <v>1620</v>
      </c>
      <c r="AZ4" s="39">
        <f>AG4</f>
        <v>425</v>
      </c>
      <c r="BA4" s="38"/>
      <c r="BB4" t="s">
        <v>64</v>
      </c>
      <c r="BC4" s="6" t="s">
        <v>89</v>
      </c>
      <c r="BD4" s="6"/>
      <c r="BE4" s="6" t="s">
        <v>44</v>
      </c>
      <c r="BF4" s="6" t="s">
        <v>103</v>
      </c>
    </row>
    <row r="5" spans="1:59">
      <c r="B5" t="s">
        <v>19</v>
      </c>
      <c r="C5">
        <f>C4</f>
        <v>50</v>
      </c>
      <c r="D5" s="4">
        <v>6878</v>
      </c>
      <c r="E5" s="4">
        <f>(D5-D5*5/100)+((D5-D5*5/100)*28/100)-20*C5</f>
        <v>7363.648000000001</v>
      </c>
      <c r="H5" s="4">
        <v>3483</v>
      </c>
      <c r="I5" s="4">
        <f>(H5-H5*5/100)+((H5-H5*5/100)*28/100)-10*C5</f>
        <v>3735.3279999999995</v>
      </c>
      <c r="L5" s="4">
        <v>1410</v>
      </c>
      <c r="M5" s="4">
        <f>(L5-L5*5/100)+((L5-L5*5/100)*28/100)-4*C5</f>
        <v>1514.56</v>
      </c>
      <c r="P5" s="4">
        <v>360</v>
      </c>
      <c r="Q5" s="4">
        <f>(P5-P5*5/100)+((P5-P5*5/100)*28/100)-1*C5</f>
        <v>387.76</v>
      </c>
      <c r="V5" t="s">
        <v>113</v>
      </c>
      <c r="W5" s="4">
        <f t="shared" ref="W5:W35" si="3">E5+G5</f>
        <v>7363.648000000001</v>
      </c>
      <c r="X5" s="4">
        <v>7600</v>
      </c>
      <c r="Y5" s="4">
        <f t="shared" ref="Y5:Y6" si="4">X5-W5</f>
        <v>236.35199999999895</v>
      </c>
      <c r="Z5" s="4">
        <f t="shared" ref="Z5:Z35" si="5">I5+K5</f>
        <v>3735.3279999999995</v>
      </c>
      <c r="AA5" s="4">
        <v>3940</v>
      </c>
      <c r="AB5" s="4">
        <f t="shared" si="0"/>
        <v>204.67200000000048</v>
      </c>
      <c r="AC5" s="4">
        <f t="shared" ref="AC5:AC35" si="6">M5+O5</f>
        <v>1514.56</v>
      </c>
      <c r="AD5" s="4">
        <v>1620</v>
      </c>
      <c r="AE5" s="4">
        <f t="shared" si="1"/>
        <v>105.44000000000005</v>
      </c>
      <c r="AF5" s="4">
        <f t="shared" ref="AF5:AF35" si="7">Q5+S5</f>
        <v>387.76</v>
      </c>
      <c r="AG5" s="4">
        <v>425</v>
      </c>
      <c r="AH5" s="4">
        <f t="shared" si="2"/>
        <v>37.240000000000009</v>
      </c>
      <c r="AI5"/>
      <c r="AL5" s="44" t="s">
        <v>113</v>
      </c>
      <c r="AM5" s="45">
        <f t="shared" ref="AM5:AM68" si="8">W5</f>
        <v>7363.648000000001</v>
      </c>
      <c r="AN5" s="45">
        <f t="shared" ref="AN5:AN68" si="9">Z5</f>
        <v>3735.3279999999995</v>
      </c>
      <c r="AO5" s="45">
        <f t="shared" ref="AO5:AO68" si="10">AC5</f>
        <v>1514.56</v>
      </c>
      <c r="AP5" s="45">
        <f t="shared" ref="AP5:AP68" si="11">AF5</f>
        <v>387.76</v>
      </c>
      <c r="AQ5" s="44">
        <f t="shared" ref="AQ5:AQ68" si="12">AI5</f>
        <v>0</v>
      </c>
      <c r="AS5"/>
      <c r="AV5" s="38" t="s">
        <v>113</v>
      </c>
      <c r="AW5" s="39">
        <f t="shared" ref="AW5:AW68" si="13">X5</f>
        <v>7600</v>
      </c>
      <c r="AX5" s="39">
        <f t="shared" ref="AX5:AX68" si="14">AA5</f>
        <v>3940</v>
      </c>
      <c r="AY5" s="39">
        <f t="shared" ref="AY5:AY68" si="15">AD5</f>
        <v>1620</v>
      </c>
      <c r="AZ5" s="39">
        <f t="shared" ref="AZ5:AZ68" si="16">AG5</f>
        <v>425</v>
      </c>
      <c r="BA5" s="38"/>
      <c r="BB5" t="s">
        <v>65</v>
      </c>
      <c r="BC5" s="6" t="s">
        <v>90</v>
      </c>
      <c r="BD5" s="6"/>
      <c r="BE5" s="6" t="s">
        <v>93</v>
      </c>
      <c r="BF5" s="6"/>
    </row>
    <row r="6" spans="1:59">
      <c r="B6" t="s">
        <v>18</v>
      </c>
      <c r="C6">
        <f t="shared" ref="C6:C10" si="17">C5</f>
        <v>50</v>
      </c>
      <c r="D6" s="4">
        <v>6740</v>
      </c>
      <c r="E6" s="4">
        <f>(D6-D6*5/100)+((D6-D6*5/100)*28/100)-20*C6</f>
        <v>7195.84</v>
      </c>
      <c r="J6" s="4">
        <v>3325</v>
      </c>
      <c r="K6" s="4">
        <f>(J6-J6*5/100)+((J6-J6*5/100)*28/100)-9*C6</f>
        <v>3593.2</v>
      </c>
      <c r="N6" s="4">
        <v>1349</v>
      </c>
      <c r="O6" s="4">
        <f>(N6-N6*5/100)+((N6-N6*5/100)*28/100)-3.6*C6</f>
        <v>1460.384</v>
      </c>
      <c r="R6" s="4">
        <v>345</v>
      </c>
      <c r="S6" s="4">
        <f>(R6-R6*5/100)+((R6-R6*5/100)*28/100)-0.9*C6</f>
        <v>374.52</v>
      </c>
      <c r="V6" t="s">
        <v>114</v>
      </c>
      <c r="W6" s="4">
        <f t="shared" si="3"/>
        <v>7195.84</v>
      </c>
      <c r="X6" s="4">
        <v>7450</v>
      </c>
      <c r="Y6" s="4">
        <f t="shared" si="4"/>
        <v>254.15999999999985</v>
      </c>
      <c r="Z6" s="4">
        <f t="shared" si="5"/>
        <v>3593.2</v>
      </c>
      <c r="AA6" s="4">
        <v>3840</v>
      </c>
      <c r="AB6" s="4">
        <f t="shared" si="0"/>
        <v>246.80000000000018</v>
      </c>
      <c r="AC6" s="4">
        <f t="shared" si="6"/>
        <v>1460.384</v>
      </c>
      <c r="AD6" s="4">
        <v>1600</v>
      </c>
      <c r="AE6" s="4">
        <f t="shared" si="1"/>
        <v>139.61599999999999</v>
      </c>
      <c r="AF6" s="4">
        <f t="shared" si="7"/>
        <v>374.52</v>
      </c>
      <c r="AG6" s="4">
        <v>425</v>
      </c>
      <c r="AH6" s="4">
        <f t="shared" si="2"/>
        <v>50.480000000000018</v>
      </c>
      <c r="AI6"/>
      <c r="AL6" s="44" t="s">
        <v>114</v>
      </c>
      <c r="AM6" s="45">
        <f t="shared" si="8"/>
        <v>7195.84</v>
      </c>
      <c r="AN6" s="45">
        <f t="shared" si="9"/>
        <v>3593.2</v>
      </c>
      <c r="AO6" s="45">
        <f t="shared" si="10"/>
        <v>1460.384</v>
      </c>
      <c r="AP6" s="45">
        <f t="shared" si="11"/>
        <v>374.52</v>
      </c>
      <c r="AQ6" s="44">
        <f t="shared" si="12"/>
        <v>0</v>
      </c>
      <c r="AS6"/>
      <c r="AV6" s="38" t="s">
        <v>114</v>
      </c>
      <c r="AW6" s="39">
        <f t="shared" si="13"/>
        <v>7450</v>
      </c>
      <c r="AX6" s="39">
        <f t="shared" si="14"/>
        <v>3840</v>
      </c>
      <c r="AY6" s="39">
        <f t="shared" si="15"/>
        <v>1600</v>
      </c>
      <c r="AZ6" s="39">
        <f t="shared" si="16"/>
        <v>425</v>
      </c>
      <c r="BA6" s="38"/>
      <c r="BB6" t="s">
        <v>66</v>
      </c>
      <c r="BC6" s="6"/>
      <c r="BD6" s="6"/>
      <c r="BE6" s="6" t="s">
        <v>94</v>
      </c>
      <c r="BF6" s="6"/>
    </row>
    <row r="7" spans="1:59">
      <c r="B7" t="s">
        <v>33</v>
      </c>
      <c r="C7">
        <f t="shared" si="17"/>
        <v>50</v>
      </c>
      <c r="N7" s="4">
        <v>1272</v>
      </c>
      <c r="O7" s="4">
        <f>(N7-N7*5/100)+((N7-N7*5/100)*28/100)-3.6*C7</f>
        <v>1366.7520000000002</v>
      </c>
      <c r="R7" s="4">
        <v>325</v>
      </c>
      <c r="S7" s="4">
        <f>(R7-R7*5/100)+((R7-R7*5/100)*28/100)-0.9*C7</f>
        <v>350.2</v>
      </c>
      <c r="V7" t="s">
        <v>115</v>
      </c>
      <c r="W7" s="4">
        <f t="shared" si="3"/>
        <v>0</v>
      </c>
      <c r="X7" s="4"/>
      <c r="Y7" s="4"/>
      <c r="Z7" s="4">
        <f t="shared" si="5"/>
        <v>0</v>
      </c>
      <c r="AA7" s="4"/>
      <c r="AB7" s="4"/>
      <c r="AC7" s="4">
        <f t="shared" si="6"/>
        <v>1366.7520000000002</v>
      </c>
      <c r="AD7" s="4">
        <v>1470</v>
      </c>
      <c r="AE7" s="4">
        <f t="shared" si="1"/>
        <v>103.24799999999982</v>
      </c>
      <c r="AF7" s="4">
        <f t="shared" si="7"/>
        <v>350.2</v>
      </c>
      <c r="AG7" s="4">
        <v>400</v>
      </c>
      <c r="AH7" s="4">
        <f t="shared" si="2"/>
        <v>49.800000000000011</v>
      </c>
      <c r="AI7"/>
      <c r="AL7" s="44" t="s">
        <v>115</v>
      </c>
      <c r="AM7" s="45">
        <f t="shared" si="8"/>
        <v>0</v>
      </c>
      <c r="AN7" s="45">
        <f t="shared" si="9"/>
        <v>0</v>
      </c>
      <c r="AO7" s="45">
        <f t="shared" si="10"/>
        <v>1366.7520000000002</v>
      </c>
      <c r="AP7" s="45">
        <f t="shared" si="11"/>
        <v>350.2</v>
      </c>
      <c r="AQ7" s="44">
        <f t="shared" si="12"/>
        <v>0</v>
      </c>
      <c r="AS7"/>
      <c r="AV7" s="38" t="s">
        <v>115</v>
      </c>
      <c r="AW7" s="39">
        <f t="shared" si="13"/>
        <v>0</v>
      </c>
      <c r="AX7" s="39">
        <f t="shared" si="14"/>
        <v>0</v>
      </c>
      <c r="AY7" s="39">
        <f t="shared" si="15"/>
        <v>1470</v>
      </c>
      <c r="AZ7" s="39">
        <f t="shared" si="16"/>
        <v>400</v>
      </c>
      <c r="BA7" s="38"/>
      <c r="BB7" t="s">
        <v>67</v>
      </c>
      <c r="BC7" s="6"/>
      <c r="BD7" s="6"/>
      <c r="BE7" s="6" t="s">
        <v>95</v>
      </c>
      <c r="BF7" s="6"/>
    </row>
    <row r="8" spans="1:59">
      <c r="B8" t="s">
        <v>34</v>
      </c>
      <c r="C8">
        <f t="shared" si="17"/>
        <v>50</v>
      </c>
      <c r="N8" s="4">
        <v>1266</v>
      </c>
      <c r="O8" s="4">
        <f>(N8-N8*5/100)+((N8-N8*5/100)*28/100)-3.6*C8</f>
        <v>1359.4560000000001</v>
      </c>
      <c r="R8" s="4">
        <v>322</v>
      </c>
      <c r="S8" s="4">
        <f>(R8-R8*5/100)+((R8-R8*5/100)*28/100)-0.9*C8</f>
        <v>346.55199999999996</v>
      </c>
      <c r="V8" t="s">
        <v>115</v>
      </c>
      <c r="W8" s="4">
        <f t="shared" si="3"/>
        <v>0</v>
      </c>
      <c r="X8" s="4"/>
      <c r="Y8" s="4"/>
      <c r="Z8" s="4">
        <f t="shared" si="5"/>
        <v>0</v>
      </c>
      <c r="AA8" s="4"/>
      <c r="AB8" s="4"/>
      <c r="AC8" s="4">
        <f t="shared" si="6"/>
        <v>1359.4560000000001</v>
      </c>
      <c r="AD8" s="4">
        <v>1470</v>
      </c>
      <c r="AE8" s="4">
        <f t="shared" si="1"/>
        <v>110.54399999999987</v>
      </c>
      <c r="AF8" s="4">
        <f t="shared" si="7"/>
        <v>346.55199999999996</v>
      </c>
      <c r="AG8" s="4">
        <v>400</v>
      </c>
      <c r="AH8" s="4">
        <f t="shared" si="2"/>
        <v>53.448000000000036</v>
      </c>
      <c r="AI8"/>
      <c r="AL8" s="44" t="s">
        <v>115</v>
      </c>
      <c r="AM8" s="45">
        <f t="shared" si="8"/>
        <v>0</v>
      </c>
      <c r="AN8" s="45">
        <f t="shared" si="9"/>
        <v>0</v>
      </c>
      <c r="AO8" s="45">
        <f t="shared" si="10"/>
        <v>1359.4560000000001</v>
      </c>
      <c r="AP8" s="45">
        <f t="shared" si="11"/>
        <v>346.55199999999996</v>
      </c>
      <c r="AQ8" s="44">
        <f t="shared" si="12"/>
        <v>0</v>
      </c>
      <c r="AS8"/>
      <c r="AV8" s="38" t="s">
        <v>115</v>
      </c>
      <c r="AW8" s="39">
        <f t="shared" si="13"/>
        <v>0</v>
      </c>
      <c r="AX8" s="39">
        <f t="shared" si="14"/>
        <v>0</v>
      </c>
      <c r="AY8" s="39">
        <f t="shared" si="15"/>
        <v>1470</v>
      </c>
      <c r="AZ8" s="39">
        <f t="shared" si="16"/>
        <v>400</v>
      </c>
      <c r="BA8" s="38"/>
      <c r="BB8" t="s">
        <v>68</v>
      </c>
      <c r="BC8" s="6"/>
      <c r="BD8" s="6"/>
      <c r="BE8" s="6" t="s">
        <v>96</v>
      </c>
      <c r="BF8" s="6"/>
    </row>
    <row r="9" spans="1:59">
      <c r="B9" t="s">
        <v>26</v>
      </c>
      <c r="C9">
        <f t="shared" si="17"/>
        <v>50</v>
      </c>
      <c r="N9" s="4">
        <v>1323</v>
      </c>
      <c r="O9" s="4">
        <f>(N9-N9*5/100)+((N9-N9*5/100)*28/100)-3.6*C9</f>
        <v>1428.7679999999998</v>
      </c>
      <c r="R9" s="4">
        <v>331</v>
      </c>
      <c r="S9" s="4">
        <f>(R9-R9*5/100)+((R9-R9*5/100)*28/100)-0.9*C9</f>
        <v>357.49599999999998</v>
      </c>
      <c r="V9" t="s">
        <v>116</v>
      </c>
      <c r="W9" s="4">
        <f t="shared" si="3"/>
        <v>0</v>
      </c>
      <c r="X9" s="4"/>
      <c r="Y9" s="4"/>
      <c r="Z9" s="4">
        <f t="shared" si="5"/>
        <v>0</v>
      </c>
      <c r="AA9" s="4"/>
      <c r="AB9" s="4"/>
      <c r="AC9" s="4">
        <f t="shared" si="6"/>
        <v>1428.7679999999998</v>
      </c>
      <c r="AD9" s="4">
        <v>1600</v>
      </c>
      <c r="AE9" s="4">
        <f t="shared" si="1"/>
        <v>171.2320000000002</v>
      </c>
      <c r="AF9" s="4">
        <f t="shared" si="7"/>
        <v>357.49599999999998</v>
      </c>
      <c r="AG9" s="4">
        <v>400</v>
      </c>
      <c r="AH9" s="4">
        <f t="shared" si="2"/>
        <v>42.504000000000019</v>
      </c>
      <c r="AI9"/>
      <c r="AL9" s="44" t="s">
        <v>116</v>
      </c>
      <c r="AM9" s="45">
        <f t="shared" si="8"/>
        <v>0</v>
      </c>
      <c r="AN9" s="45">
        <f t="shared" si="9"/>
        <v>0</v>
      </c>
      <c r="AO9" s="45">
        <f t="shared" si="10"/>
        <v>1428.7679999999998</v>
      </c>
      <c r="AP9" s="45">
        <f t="shared" si="11"/>
        <v>357.49599999999998</v>
      </c>
      <c r="AQ9" s="44">
        <f t="shared" si="12"/>
        <v>0</v>
      </c>
      <c r="AS9"/>
      <c r="AV9" s="38" t="s">
        <v>116</v>
      </c>
      <c r="AW9" s="39">
        <f t="shared" si="13"/>
        <v>0</v>
      </c>
      <c r="AX9" s="39">
        <f t="shared" si="14"/>
        <v>0</v>
      </c>
      <c r="AY9" s="39">
        <f t="shared" si="15"/>
        <v>1600</v>
      </c>
      <c r="AZ9" s="39">
        <f t="shared" si="16"/>
        <v>400</v>
      </c>
      <c r="BA9" s="38"/>
      <c r="BB9" t="s">
        <v>69</v>
      </c>
      <c r="BC9" s="6"/>
      <c r="BD9" s="6"/>
      <c r="BE9" s="6" t="s">
        <v>97</v>
      </c>
      <c r="BF9" s="6"/>
    </row>
    <row r="10" spans="1:59">
      <c r="B10" t="s">
        <v>27</v>
      </c>
      <c r="C10">
        <f t="shared" si="17"/>
        <v>50</v>
      </c>
      <c r="N10" s="4">
        <v>1260</v>
      </c>
      <c r="O10" s="4">
        <f>(N10-N10*5/100)+((N10-N10*5/100)*28/100)-3.6*C10</f>
        <v>1352.16</v>
      </c>
      <c r="R10" s="4">
        <v>317</v>
      </c>
      <c r="S10" s="4">
        <f>(R10-R10*5/100)+((R10-R10*5/100)*28/100)-0.9*C10</f>
        <v>340.47199999999998</v>
      </c>
      <c r="V10" t="s">
        <v>117</v>
      </c>
      <c r="W10" s="4">
        <f t="shared" si="3"/>
        <v>0</v>
      </c>
      <c r="X10" s="4"/>
      <c r="Y10" s="4"/>
      <c r="Z10" s="4">
        <f t="shared" si="5"/>
        <v>0</v>
      </c>
      <c r="AA10" s="4"/>
      <c r="AB10" s="4"/>
      <c r="AC10" s="4">
        <f t="shared" si="6"/>
        <v>1352.16</v>
      </c>
      <c r="AD10" s="4">
        <v>1470</v>
      </c>
      <c r="AE10" s="4">
        <f t="shared" si="1"/>
        <v>117.83999999999992</v>
      </c>
      <c r="AF10" s="4">
        <f t="shared" si="7"/>
        <v>340.47199999999998</v>
      </c>
      <c r="AG10" s="4">
        <v>400</v>
      </c>
      <c r="AH10" s="4">
        <f t="shared" si="2"/>
        <v>59.52800000000002</v>
      </c>
      <c r="AI10"/>
      <c r="AL10" s="44" t="s">
        <v>117</v>
      </c>
      <c r="AM10" s="45">
        <f t="shared" si="8"/>
        <v>0</v>
      </c>
      <c r="AN10" s="45">
        <f t="shared" si="9"/>
        <v>0</v>
      </c>
      <c r="AO10" s="45">
        <f t="shared" si="10"/>
        <v>1352.16</v>
      </c>
      <c r="AP10" s="45">
        <f t="shared" si="11"/>
        <v>340.47199999999998</v>
      </c>
      <c r="AQ10" s="44">
        <f t="shared" si="12"/>
        <v>0</v>
      </c>
      <c r="AS10"/>
      <c r="AV10" s="38" t="s">
        <v>117</v>
      </c>
      <c r="AW10" s="39">
        <f t="shared" si="13"/>
        <v>0</v>
      </c>
      <c r="AX10" s="39">
        <f t="shared" si="14"/>
        <v>0</v>
      </c>
      <c r="AY10" s="39">
        <f t="shared" si="15"/>
        <v>1470</v>
      </c>
      <c r="AZ10" s="39">
        <f t="shared" si="16"/>
        <v>400</v>
      </c>
      <c r="BA10" s="38"/>
      <c r="BB10" t="s">
        <v>70</v>
      </c>
      <c r="BC10" s="6"/>
      <c r="BD10" s="6"/>
      <c r="BE10" s="6" t="s">
        <v>98</v>
      </c>
      <c r="BF10" s="6"/>
    </row>
    <row r="11" spans="1:59">
      <c r="A11" s="51"/>
      <c r="B11" s="51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8"/>
      <c r="AI11"/>
      <c r="AL11" s="5"/>
      <c r="AM11" s="45">
        <f t="shared" si="8"/>
        <v>0</v>
      </c>
      <c r="AN11" s="45">
        <f t="shared" si="9"/>
        <v>0</v>
      </c>
      <c r="AO11" s="45">
        <f t="shared" si="10"/>
        <v>0</v>
      </c>
      <c r="AP11" s="45">
        <f t="shared" si="11"/>
        <v>0</v>
      </c>
      <c r="AQ11" s="44">
        <f t="shared" si="12"/>
        <v>0</v>
      </c>
      <c r="AS11"/>
      <c r="AV11" s="36"/>
      <c r="AW11" s="39">
        <f t="shared" si="13"/>
        <v>0</v>
      </c>
      <c r="AX11" s="39">
        <f t="shared" si="14"/>
        <v>0</v>
      </c>
      <c r="AY11" s="39">
        <f t="shared" si="15"/>
        <v>0</v>
      </c>
      <c r="AZ11" s="39">
        <f t="shared" si="16"/>
        <v>0</v>
      </c>
      <c r="BA11" s="38"/>
      <c r="BB11" t="s">
        <v>71</v>
      </c>
      <c r="BC11" s="6"/>
      <c r="BD11" s="6"/>
      <c r="BE11" s="6" t="s">
        <v>99</v>
      </c>
      <c r="BF11" s="6"/>
    </row>
    <row r="12" spans="1:59">
      <c r="A12" t="s">
        <v>3</v>
      </c>
      <c r="B12" t="s">
        <v>17</v>
      </c>
      <c r="C12">
        <v>45</v>
      </c>
      <c r="D12" s="4">
        <v>5525</v>
      </c>
      <c r="E12" s="4">
        <f>(D12-D12*5/100)+((D12-D12*5/100)*28/100)-20*C12</f>
        <v>5818.4</v>
      </c>
      <c r="H12" s="4">
        <v>2835</v>
      </c>
      <c r="I12" s="4">
        <f>(H12-H12*5/100)+((H12-H12*5/100)*28/100)-10*C12</f>
        <v>2997.36</v>
      </c>
      <c r="L12" s="4">
        <v>1141</v>
      </c>
      <c r="M12" s="4">
        <f>(L12-L12*5/100)+((L12-L12*5/100)*28/100)-4*C12</f>
        <v>1207.4560000000001</v>
      </c>
      <c r="P12" s="4">
        <v>289</v>
      </c>
      <c r="Q12" s="4">
        <f>(P12-P12*5/100)+((P12-P12*5/100)*28/100)-1*C12</f>
        <v>306.42400000000004</v>
      </c>
      <c r="V12" t="s">
        <v>119</v>
      </c>
      <c r="W12" s="4">
        <f t="shared" si="3"/>
        <v>5818.4</v>
      </c>
      <c r="X12" s="4">
        <v>6050</v>
      </c>
      <c r="Y12" s="4">
        <f t="shared" ref="Y12:Y14" si="18">X12-W12</f>
        <v>231.60000000000036</v>
      </c>
      <c r="Z12" s="4">
        <f t="shared" si="5"/>
        <v>2997.36</v>
      </c>
      <c r="AA12" s="4">
        <v>3200</v>
      </c>
      <c r="AB12" s="4">
        <f t="shared" ref="AB12:AB14" si="19">AA12-Z12</f>
        <v>202.63999999999987</v>
      </c>
      <c r="AC12" s="4">
        <f t="shared" si="6"/>
        <v>1207.4560000000001</v>
      </c>
      <c r="AD12" s="4">
        <v>1320</v>
      </c>
      <c r="AE12" s="4">
        <f t="shared" ref="AE12:AE18" si="20">AD12-AC12</f>
        <v>112.54399999999987</v>
      </c>
      <c r="AF12" s="4">
        <f t="shared" si="7"/>
        <v>306.42400000000004</v>
      </c>
      <c r="AG12" s="4">
        <v>340</v>
      </c>
      <c r="AH12" s="4">
        <f t="shared" ref="AH12:AH18" si="21">AG12-AF12</f>
        <v>33.575999999999965</v>
      </c>
      <c r="AI12"/>
      <c r="AL12" s="44" t="s">
        <v>119</v>
      </c>
      <c r="AM12" s="45">
        <f t="shared" si="8"/>
        <v>5818.4</v>
      </c>
      <c r="AN12" s="45">
        <f t="shared" si="9"/>
        <v>2997.36</v>
      </c>
      <c r="AO12" s="45">
        <f t="shared" si="10"/>
        <v>1207.4560000000001</v>
      </c>
      <c r="AP12" s="45">
        <f t="shared" si="11"/>
        <v>306.42400000000004</v>
      </c>
      <c r="AQ12" s="44">
        <f t="shared" si="12"/>
        <v>0</v>
      </c>
      <c r="AS12"/>
      <c r="AV12" s="38" t="s">
        <v>119</v>
      </c>
      <c r="AW12" s="39">
        <f t="shared" si="13"/>
        <v>6050</v>
      </c>
      <c r="AX12" s="39">
        <f t="shared" si="14"/>
        <v>3200</v>
      </c>
      <c r="AY12" s="39">
        <f t="shared" si="15"/>
        <v>1320</v>
      </c>
      <c r="AZ12" s="39">
        <f t="shared" si="16"/>
        <v>340</v>
      </c>
      <c r="BA12" s="38"/>
      <c r="BB12" t="s">
        <v>72</v>
      </c>
      <c r="BC12" s="6"/>
      <c r="BD12" s="6"/>
      <c r="BE12" s="6" t="s">
        <v>100</v>
      </c>
      <c r="BF12" s="6"/>
    </row>
    <row r="13" spans="1:59">
      <c r="B13" t="s">
        <v>19</v>
      </c>
      <c r="C13">
        <f t="shared" ref="C13:C18" si="22">C12</f>
        <v>45</v>
      </c>
      <c r="D13" s="4">
        <v>5525</v>
      </c>
      <c r="E13" s="4">
        <f>(D13-D13*5/100)+((D13-D13*5/100)*28/100)-20*C13</f>
        <v>5818.4</v>
      </c>
      <c r="H13" s="4">
        <v>2835</v>
      </c>
      <c r="I13" s="4">
        <f>(H13-H13*5/100)+((H13-H13*5/100)*28/100)-10*C13</f>
        <v>2997.36</v>
      </c>
      <c r="L13" s="4">
        <v>1141</v>
      </c>
      <c r="M13" s="4">
        <f>(L13-L13*5/100)+((L13-L13*5/100)*28/100)-4*C13</f>
        <v>1207.4560000000001</v>
      </c>
      <c r="P13" s="4">
        <v>289</v>
      </c>
      <c r="Q13" s="4">
        <f>(P13-P13*5/100)+((P13-P13*5/100)*28/100)-1*C13</f>
        <v>306.42400000000004</v>
      </c>
      <c r="V13" t="s">
        <v>120</v>
      </c>
      <c r="W13" s="4">
        <f t="shared" si="3"/>
        <v>5818.4</v>
      </c>
      <c r="X13" s="4">
        <v>6050</v>
      </c>
      <c r="Y13" s="4">
        <f t="shared" si="18"/>
        <v>231.60000000000036</v>
      </c>
      <c r="Z13" s="4">
        <f t="shared" si="5"/>
        <v>2997.36</v>
      </c>
      <c r="AA13" s="4">
        <v>3200</v>
      </c>
      <c r="AB13" s="4">
        <f t="shared" si="19"/>
        <v>202.63999999999987</v>
      </c>
      <c r="AC13" s="4">
        <f t="shared" si="6"/>
        <v>1207.4560000000001</v>
      </c>
      <c r="AD13" s="4">
        <v>1320</v>
      </c>
      <c r="AE13" s="4">
        <f t="shared" si="20"/>
        <v>112.54399999999987</v>
      </c>
      <c r="AF13" s="4">
        <f t="shared" si="7"/>
        <v>306.42400000000004</v>
      </c>
      <c r="AG13" s="4">
        <v>340</v>
      </c>
      <c r="AH13" s="4">
        <f t="shared" si="21"/>
        <v>33.575999999999965</v>
      </c>
      <c r="AI13"/>
      <c r="AL13" s="44" t="s">
        <v>120</v>
      </c>
      <c r="AM13" s="45">
        <f t="shared" si="8"/>
        <v>5818.4</v>
      </c>
      <c r="AN13" s="45">
        <f t="shared" si="9"/>
        <v>2997.36</v>
      </c>
      <c r="AO13" s="45">
        <f t="shared" si="10"/>
        <v>1207.4560000000001</v>
      </c>
      <c r="AP13" s="45">
        <f t="shared" si="11"/>
        <v>306.42400000000004</v>
      </c>
      <c r="AQ13" s="44">
        <f t="shared" si="12"/>
        <v>0</v>
      </c>
      <c r="AS13"/>
      <c r="AV13" s="38" t="s">
        <v>120</v>
      </c>
      <c r="AW13" s="39">
        <f t="shared" si="13"/>
        <v>6050</v>
      </c>
      <c r="AX13" s="39">
        <f t="shared" si="14"/>
        <v>3200</v>
      </c>
      <c r="AY13" s="39">
        <f t="shared" si="15"/>
        <v>1320</v>
      </c>
      <c r="AZ13" s="39">
        <f t="shared" si="16"/>
        <v>340</v>
      </c>
      <c r="BA13" s="38"/>
      <c r="BB13" t="s">
        <v>73</v>
      </c>
      <c r="BC13" s="6"/>
      <c r="BD13" s="6"/>
      <c r="BE13" s="6" t="s">
        <v>101</v>
      </c>
      <c r="BF13" s="6"/>
    </row>
    <row r="14" spans="1:59">
      <c r="B14" t="s">
        <v>18</v>
      </c>
      <c r="C14">
        <f t="shared" si="22"/>
        <v>45</v>
      </c>
      <c r="D14" s="4">
        <v>5465</v>
      </c>
      <c r="E14" s="4">
        <f>(D14-D14*5/100)+((D14-D14*5/100)*28/100)-20*C14</f>
        <v>5745.4400000000005</v>
      </c>
      <c r="J14" s="4">
        <v>2735</v>
      </c>
      <c r="K14" s="4">
        <f>(J14-J14*5/100)+((J14-J14*5/100)*28/100)-9*C14</f>
        <v>2920.76</v>
      </c>
      <c r="N14" s="4">
        <v>1119</v>
      </c>
      <c r="O14" s="4">
        <f>(N14-N14*5/100)+((N14-N14*5/100)*28/100)-3.6*C14</f>
        <v>1198.704</v>
      </c>
      <c r="R14" s="4">
        <v>283</v>
      </c>
      <c r="S14" s="4">
        <f>(R14-R14*5/100)+((R14-R14*5/100)*28/100)-0.9*C14</f>
        <v>303.62800000000004</v>
      </c>
      <c r="V14" t="s">
        <v>121</v>
      </c>
      <c r="W14" s="4">
        <f t="shared" si="3"/>
        <v>5745.4400000000005</v>
      </c>
      <c r="X14" s="4">
        <v>6000</v>
      </c>
      <c r="Y14" s="4">
        <f t="shared" si="18"/>
        <v>254.55999999999949</v>
      </c>
      <c r="Z14" s="4">
        <f t="shared" si="5"/>
        <v>2920.76</v>
      </c>
      <c r="AA14" s="4">
        <v>3200</v>
      </c>
      <c r="AB14" s="4">
        <f t="shared" si="19"/>
        <v>279.23999999999978</v>
      </c>
      <c r="AC14" s="4">
        <f t="shared" si="6"/>
        <v>1198.704</v>
      </c>
      <c r="AD14" s="4">
        <v>1310</v>
      </c>
      <c r="AE14" s="4">
        <f t="shared" si="20"/>
        <v>111.29600000000005</v>
      </c>
      <c r="AF14" s="4">
        <f t="shared" si="7"/>
        <v>303.62800000000004</v>
      </c>
      <c r="AG14" s="4">
        <v>340</v>
      </c>
      <c r="AH14" s="4">
        <f t="shared" si="21"/>
        <v>36.371999999999957</v>
      </c>
      <c r="AI14"/>
      <c r="AL14" s="44" t="s">
        <v>121</v>
      </c>
      <c r="AM14" s="45">
        <f t="shared" si="8"/>
        <v>5745.4400000000005</v>
      </c>
      <c r="AN14" s="45">
        <f t="shared" si="9"/>
        <v>2920.76</v>
      </c>
      <c r="AO14" s="45">
        <f t="shared" si="10"/>
        <v>1198.704</v>
      </c>
      <c r="AP14" s="45">
        <f t="shared" si="11"/>
        <v>303.62800000000004</v>
      </c>
      <c r="AQ14" s="44">
        <f t="shared" si="12"/>
        <v>0</v>
      </c>
      <c r="AS14"/>
      <c r="AV14" s="38" t="s">
        <v>121</v>
      </c>
      <c r="AW14" s="39">
        <f t="shared" si="13"/>
        <v>6000</v>
      </c>
      <c r="AX14" s="39">
        <f t="shared" si="14"/>
        <v>3200</v>
      </c>
      <c r="AY14" s="39">
        <f t="shared" si="15"/>
        <v>1310</v>
      </c>
      <c r="AZ14" s="39">
        <f t="shared" si="16"/>
        <v>340</v>
      </c>
      <c r="BA14" s="38"/>
      <c r="BB14" t="s">
        <v>74</v>
      </c>
      <c r="BC14" s="6"/>
      <c r="BD14" s="6"/>
      <c r="BE14" s="6"/>
      <c r="BF14" s="6"/>
    </row>
    <row r="15" spans="1:59">
      <c r="B15" t="s">
        <v>25</v>
      </c>
      <c r="C15">
        <f t="shared" si="22"/>
        <v>45</v>
      </c>
      <c r="N15" s="4">
        <v>655</v>
      </c>
      <c r="O15" s="4">
        <f>(N15-N15*5/100)+((N15-N15*5/100)*28/100)-3.6*C15</f>
        <v>634.48</v>
      </c>
      <c r="R15" s="4">
        <v>168</v>
      </c>
      <c r="S15" s="4">
        <f>(R15-R15*5/100)+((R15-R15*5/100)*28/100)-0.9*C15</f>
        <v>163.78800000000001</v>
      </c>
      <c r="V15" t="s">
        <v>122</v>
      </c>
      <c r="W15" s="4">
        <f t="shared" si="3"/>
        <v>0</v>
      </c>
      <c r="X15" s="4"/>
      <c r="Y15" s="4"/>
      <c r="Z15" s="4">
        <f t="shared" si="5"/>
        <v>0</v>
      </c>
      <c r="AA15" s="4"/>
      <c r="AB15" s="4"/>
      <c r="AC15" s="4">
        <f t="shared" si="6"/>
        <v>634.48</v>
      </c>
      <c r="AD15" s="4">
        <v>1300</v>
      </c>
      <c r="AE15" s="4">
        <f t="shared" si="20"/>
        <v>665.52</v>
      </c>
      <c r="AF15" s="4">
        <f t="shared" si="7"/>
        <v>163.78800000000001</v>
      </c>
      <c r="AG15" s="4">
        <v>340</v>
      </c>
      <c r="AH15" s="4">
        <f t="shared" si="21"/>
        <v>176.21199999999999</v>
      </c>
      <c r="AI15"/>
      <c r="AL15" s="44" t="s">
        <v>122</v>
      </c>
      <c r="AM15" s="45">
        <f t="shared" si="8"/>
        <v>0</v>
      </c>
      <c r="AN15" s="45">
        <f t="shared" si="9"/>
        <v>0</v>
      </c>
      <c r="AO15" s="45">
        <f t="shared" si="10"/>
        <v>634.48</v>
      </c>
      <c r="AP15" s="45">
        <f t="shared" si="11"/>
        <v>163.78800000000001</v>
      </c>
      <c r="AQ15" s="44">
        <f t="shared" si="12"/>
        <v>0</v>
      </c>
      <c r="AS15"/>
      <c r="AV15" s="38" t="s">
        <v>122</v>
      </c>
      <c r="AW15" s="39">
        <f t="shared" si="13"/>
        <v>0</v>
      </c>
      <c r="AX15" s="39">
        <f t="shared" si="14"/>
        <v>0</v>
      </c>
      <c r="AY15" s="39">
        <f t="shared" si="15"/>
        <v>1300</v>
      </c>
      <c r="AZ15" s="39">
        <f t="shared" si="16"/>
        <v>340</v>
      </c>
      <c r="BA15" s="38"/>
      <c r="BB15" t="s">
        <v>75</v>
      </c>
      <c r="BC15" s="6"/>
      <c r="BD15" s="6"/>
      <c r="BE15" s="6"/>
      <c r="BF15" s="6"/>
    </row>
    <row r="16" spans="1:59">
      <c r="B16" t="s">
        <v>33</v>
      </c>
      <c r="C16">
        <f t="shared" si="22"/>
        <v>45</v>
      </c>
      <c r="N16" s="4">
        <v>1031</v>
      </c>
      <c r="O16" s="4">
        <f>(N16-N16*5/100)+((N16-N16*5/100)*28/100)-3.6*C16</f>
        <v>1091.6960000000001</v>
      </c>
      <c r="R16" s="4">
        <v>266</v>
      </c>
      <c r="S16" s="4">
        <f>(R16-R16*5/100)+((R16-R16*5/100)*28/100)-0.9*C16</f>
        <v>282.95600000000002</v>
      </c>
      <c r="V16" t="s">
        <v>123</v>
      </c>
      <c r="W16" s="4">
        <f t="shared" si="3"/>
        <v>0</v>
      </c>
      <c r="X16" s="4"/>
      <c r="Y16" s="4"/>
      <c r="Z16" s="4">
        <f t="shared" si="5"/>
        <v>0</v>
      </c>
      <c r="AA16" s="4"/>
      <c r="AB16" s="4"/>
      <c r="AC16" s="4">
        <f t="shared" si="6"/>
        <v>1091.6960000000001</v>
      </c>
      <c r="AD16" s="4">
        <v>1200</v>
      </c>
      <c r="AE16" s="4">
        <f t="shared" si="20"/>
        <v>108.30399999999986</v>
      </c>
      <c r="AF16" s="4">
        <f t="shared" si="7"/>
        <v>282.95600000000002</v>
      </c>
      <c r="AG16" s="4">
        <v>320</v>
      </c>
      <c r="AH16" s="4">
        <f t="shared" si="21"/>
        <v>37.043999999999983</v>
      </c>
      <c r="AI16"/>
      <c r="AL16" s="44" t="s">
        <v>123</v>
      </c>
      <c r="AM16" s="45">
        <f t="shared" si="8"/>
        <v>0</v>
      </c>
      <c r="AN16" s="45">
        <f t="shared" si="9"/>
        <v>0</v>
      </c>
      <c r="AO16" s="45">
        <f t="shared" si="10"/>
        <v>1091.6960000000001</v>
      </c>
      <c r="AP16" s="45">
        <f t="shared" si="11"/>
        <v>282.95600000000002</v>
      </c>
      <c r="AQ16" s="44">
        <f t="shared" si="12"/>
        <v>0</v>
      </c>
      <c r="AS16"/>
      <c r="AV16" s="38" t="s">
        <v>123</v>
      </c>
      <c r="AW16" s="39">
        <f t="shared" si="13"/>
        <v>0</v>
      </c>
      <c r="AX16" s="39">
        <f t="shared" si="14"/>
        <v>0</v>
      </c>
      <c r="AY16" s="39">
        <f t="shared" si="15"/>
        <v>1200</v>
      </c>
      <c r="AZ16" s="39">
        <f t="shared" si="16"/>
        <v>320</v>
      </c>
      <c r="BA16" s="38"/>
      <c r="BB16" t="s">
        <v>76</v>
      </c>
    </row>
    <row r="17" spans="1:54">
      <c r="B17" t="s">
        <v>26</v>
      </c>
      <c r="C17">
        <f t="shared" si="22"/>
        <v>45</v>
      </c>
      <c r="N17" s="4">
        <v>1191</v>
      </c>
      <c r="O17" s="4">
        <f>(N17-N17*5/100)+((N17-N17*5/100)*28/100)-3.6*C17</f>
        <v>1286.2560000000001</v>
      </c>
      <c r="R17" s="4">
        <v>298</v>
      </c>
      <c r="S17" s="4">
        <f>(R17-R17*5/100)+((R17-R17*5/100)*28/100)-0.9*C17</f>
        <v>321.86800000000005</v>
      </c>
      <c r="V17" t="s">
        <v>124</v>
      </c>
      <c r="W17" s="4">
        <f t="shared" si="3"/>
        <v>0</v>
      </c>
      <c r="X17" s="4"/>
      <c r="Y17" s="4"/>
      <c r="Z17" s="4">
        <f t="shared" si="5"/>
        <v>0</v>
      </c>
      <c r="AA17" s="4"/>
      <c r="AB17" s="4"/>
      <c r="AC17" s="4">
        <f t="shared" si="6"/>
        <v>1286.2560000000001</v>
      </c>
      <c r="AD17" s="4">
        <v>1400</v>
      </c>
      <c r="AE17" s="4">
        <f t="shared" si="20"/>
        <v>113.74399999999991</v>
      </c>
      <c r="AF17" s="4">
        <f t="shared" si="7"/>
        <v>321.86800000000005</v>
      </c>
      <c r="AG17" s="4">
        <v>360</v>
      </c>
      <c r="AH17" s="4">
        <f t="shared" si="21"/>
        <v>38.131999999999948</v>
      </c>
      <c r="AI17"/>
      <c r="AL17" s="44" t="s">
        <v>124</v>
      </c>
      <c r="AM17" s="45">
        <f t="shared" si="8"/>
        <v>0</v>
      </c>
      <c r="AN17" s="45">
        <f t="shared" si="9"/>
        <v>0</v>
      </c>
      <c r="AO17" s="45">
        <f t="shared" si="10"/>
        <v>1286.2560000000001</v>
      </c>
      <c r="AP17" s="45">
        <f t="shared" si="11"/>
        <v>321.86800000000005</v>
      </c>
      <c r="AQ17" s="44">
        <f t="shared" si="12"/>
        <v>0</v>
      </c>
      <c r="AS17"/>
      <c r="AV17" s="38" t="s">
        <v>124</v>
      </c>
      <c r="AW17" s="39">
        <f t="shared" si="13"/>
        <v>0</v>
      </c>
      <c r="AX17" s="39">
        <f t="shared" si="14"/>
        <v>0</v>
      </c>
      <c r="AY17" s="39">
        <f t="shared" si="15"/>
        <v>1400</v>
      </c>
      <c r="AZ17" s="39">
        <f t="shared" si="16"/>
        <v>360</v>
      </c>
      <c r="BA17" s="38"/>
      <c r="BB17" t="s">
        <v>77</v>
      </c>
    </row>
    <row r="18" spans="1:54">
      <c r="B18" t="s">
        <v>27</v>
      </c>
      <c r="C18">
        <f t="shared" si="22"/>
        <v>45</v>
      </c>
      <c r="N18" s="4">
        <v>1163</v>
      </c>
      <c r="O18" s="4">
        <f>(N18-N18*5/100)+((N18-N18*5/100)*28/100)-3.6*C18</f>
        <v>1252.2079999999999</v>
      </c>
      <c r="R18" s="4">
        <v>291</v>
      </c>
      <c r="S18" s="4">
        <f>(R18-R18*5/100)+((R18-R18*5/100)*28/100)-0.9*C18</f>
        <v>313.35599999999999</v>
      </c>
      <c r="V18" t="s">
        <v>125</v>
      </c>
      <c r="W18" s="4">
        <f t="shared" si="3"/>
        <v>0</v>
      </c>
      <c r="X18" s="4"/>
      <c r="Y18" s="4"/>
      <c r="Z18" s="4">
        <f t="shared" si="5"/>
        <v>0</v>
      </c>
      <c r="AA18" s="4"/>
      <c r="AB18" s="4"/>
      <c r="AC18" s="4">
        <f t="shared" si="6"/>
        <v>1252.2079999999999</v>
      </c>
      <c r="AD18" s="4">
        <v>1400</v>
      </c>
      <c r="AE18" s="4">
        <f t="shared" si="20"/>
        <v>147.79200000000014</v>
      </c>
      <c r="AF18" s="4">
        <f t="shared" si="7"/>
        <v>313.35599999999999</v>
      </c>
      <c r="AG18" s="4">
        <v>350</v>
      </c>
      <c r="AH18" s="4">
        <f t="shared" si="21"/>
        <v>36.644000000000005</v>
      </c>
      <c r="AI18"/>
      <c r="AL18" s="44" t="s">
        <v>125</v>
      </c>
      <c r="AM18" s="45">
        <f t="shared" si="8"/>
        <v>0</v>
      </c>
      <c r="AN18" s="45">
        <f t="shared" si="9"/>
        <v>0</v>
      </c>
      <c r="AO18" s="45">
        <f t="shared" si="10"/>
        <v>1252.2079999999999</v>
      </c>
      <c r="AP18" s="45">
        <f t="shared" si="11"/>
        <v>313.35599999999999</v>
      </c>
      <c r="AQ18" s="44">
        <f t="shared" si="12"/>
        <v>0</v>
      </c>
      <c r="AS18"/>
      <c r="AV18" s="38" t="s">
        <v>125</v>
      </c>
      <c r="AW18" s="39">
        <f t="shared" si="13"/>
        <v>0</v>
      </c>
      <c r="AX18" s="39">
        <f t="shared" si="14"/>
        <v>0</v>
      </c>
      <c r="AY18" s="39">
        <f t="shared" si="15"/>
        <v>1400</v>
      </c>
      <c r="AZ18" s="39">
        <f t="shared" si="16"/>
        <v>350</v>
      </c>
      <c r="BA18" s="38"/>
      <c r="BB18" t="s">
        <v>78</v>
      </c>
    </row>
    <row r="19" spans="1:54">
      <c r="A19" s="51"/>
      <c r="B19" s="51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8"/>
      <c r="AH19" s="8"/>
      <c r="AI19"/>
      <c r="AL19" s="46"/>
      <c r="AM19" s="45">
        <f t="shared" si="8"/>
        <v>0</v>
      </c>
      <c r="AN19" s="45">
        <f t="shared" si="9"/>
        <v>0</v>
      </c>
      <c r="AO19" s="45">
        <f t="shared" si="10"/>
        <v>0</v>
      </c>
      <c r="AP19" s="45">
        <f t="shared" si="11"/>
        <v>0</v>
      </c>
      <c r="AQ19" s="44">
        <f t="shared" si="12"/>
        <v>0</v>
      </c>
      <c r="AS19"/>
      <c r="AV19" s="40"/>
      <c r="AW19" s="39">
        <f t="shared" si="13"/>
        <v>0</v>
      </c>
      <c r="AX19" s="39">
        <f t="shared" si="14"/>
        <v>0</v>
      </c>
      <c r="AY19" s="39">
        <f t="shared" si="15"/>
        <v>0</v>
      </c>
      <c r="AZ19" s="39">
        <f t="shared" si="16"/>
        <v>0</v>
      </c>
      <c r="BA19" s="38"/>
      <c r="BB19" t="s">
        <v>79</v>
      </c>
    </row>
    <row r="20" spans="1:54">
      <c r="A20" t="s">
        <v>2</v>
      </c>
      <c r="B20" t="s">
        <v>17</v>
      </c>
      <c r="C20">
        <v>18</v>
      </c>
      <c r="D20" s="4">
        <v>3895</v>
      </c>
      <c r="E20" s="4">
        <f>(D20-D20*5/100)+((D20-D20*5/100)*28/100)-20*C20</f>
        <v>4376.32</v>
      </c>
      <c r="H20" s="4">
        <v>2015</v>
      </c>
      <c r="I20" s="4">
        <f>(H20-H20*5/100)+((H20-H20*5/100)*28/100)-10*C20</f>
        <v>2270.2399999999998</v>
      </c>
      <c r="L20" s="4">
        <v>826</v>
      </c>
      <c r="M20" s="4">
        <f>(L20-L20*5/100)+((L20-L20*5/100)*28/100)-4*C20</f>
        <v>932.41600000000005</v>
      </c>
      <c r="P20" s="4">
        <v>214</v>
      </c>
      <c r="Q20" s="4">
        <f>(P20-P20*5/100)+((P20-P20*5/100)*28/100)-1*C20</f>
        <v>242.22400000000005</v>
      </c>
      <c r="V20" t="s">
        <v>126</v>
      </c>
      <c r="W20" s="4">
        <f t="shared" si="3"/>
        <v>4376.32</v>
      </c>
      <c r="X20" s="4">
        <v>4650</v>
      </c>
      <c r="Y20" s="4">
        <f t="shared" ref="Y20:Y23" si="23">X20-W20</f>
        <v>273.68000000000029</v>
      </c>
      <c r="Z20" s="4">
        <f t="shared" si="5"/>
        <v>2270.2399999999998</v>
      </c>
      <c r="AA20" s="4">
        <v>2500</v>
      </c>
      <c r="AB20" s="4">
        <f t="shared" ref="AB20:AB23" si="24">AA20-Z20</f>
        <v>229.76000000000022</v>
      </c>
      <c r="AC20" s="4">
        <f t="shared" si="6"/>
        <v>932.41600000000005</v>
      </c>
      <c r="AD20" s="4">
        <v>1080</v>
      </c>
      <c r="AE20" s="4">
        <f t="shared" ref="AE20:AE27" si="25">AD20-AC20</f>
        <v>147.58399999999995</v>
      </c>
      <c r="AF20" s="4">
        <f t="shared" si="7"/>
        <v>242.22400000000005</v>
      </c>
      <c r="AG20" s="4">
        <v>300</v>
      </c>
      <c r="AH20" s="4">
        <f t="shared" ref="AH20:AH23" si="26">AG20-AF20</f>
        <v>57.775999999999954</v>
      </c>
      <c r="AI20"/>
      <c r="AL20" s="44" t="s">
        <v>126</v>
      </c>
      <c r="AM20" s="45">
        <f t="shared" si="8"/>
        <v>4376.32</v>
      </c>
      <c r="AN20" s="45">
        <f t="shared" si="9"/>
        <v>2270.2399999999998</v>
      </c>
      <c r="AO20" s="45">
        <f t="shared" si="10"/>
        <v>932.41600000000005</v>
      </c>
      <c r="AP20" s="45">
        <f t="shared" si="11"/>
        <v>242.22400000000005</v>
      </c>
      <c r="AQ20" s="44">
        <f t="shared" si="12"/>
        <v>0</v>
      </c>
      <c r="AS20"/>
      <c r="AV20" s="38" t="s">
        <v>126</v>
      </c>
      <c r="AW20" s="39">
        <f t="shared" si="13"/>
        <v>4650</v>
      </c>
      <c r="AX20" s="39">
        <f t="shared" si="14"/>
        <v>2500</v>
      </c>
      <c r="AY20" s="39">
        <f t="shared" si="15"/>
        <v>1080</v>
      </c>
      <c r="AZ20" s="39">
        <f t="shared" si="16"/>
        <v>300</v>
      </c>
      <c r="BA20" s="38"/>
      <c r="BB20" t="s">
        <v>80</v>
      </c>
    </row>
    <row r="21" spans="1:54">
      <c r="B21" t="s">
        <v>19</v>
      </c>
      <c r="C21">
        <f t="shared" ref="C21:C26" si="27">C20</f>
        <v>18</v>
      </c>
      <c r="D21" s="4">
        <v>3895</v>
      </c>
      <c r="E21" s="4">
        <f>(D21-D21*5/100)+((D21-D21*5/100)*28/100)-20*C21</f>
        <v>4376.32</v>
      </c>
      <c r="H21" s="4">
        <v>2015</v>
      </c>
      <c r="I21" s="4">
        <f>(H21-H21*5/100)+((H21-H21*5/100)*28/100)-10*C21</f>
        <v>2270.2399999999998</v>
      </c>
      <c r="L21" s="4">
        <v>826</v>
      </c>
      <c r="M21" s="4">
        <f>(L21-L21*5/100)+((L21-L21*5/100)*28/100)-4*C21</f>
        <v>932.41600000000005</v>
      </c>
      <c r="P21" s="4">
        <v>214</v>
      </c>
      <c r="Q21" s="4">
        <f>(P21-P21*5/100)+((P21-P21*5/100)*28/100)-1*C21</f>
        <v>242.22400000000005</v>
      </c>
      <c r="V21" t="s">
        <v>127</v>
      </c>
      <c r="W21" s="4">
        <f t="shared" si="3"/>
        <v>4376.32</v>
      </c>
      <c r="X21" s="4">
        <v>4650</v>
      </c>
      <c r="Y21" s="4">
        <f t="shared" si="23"/>
        <v>273.68000000000029</v>
      </c>
      <c r="Z21" s="4">
        <f t="shared" si="5"/>
        <v>2270.2399999999998</v>
      </c>
      <c r="AA21" s="4">
        <v>2500</v>
      </c>
      <c r="AB21" s="4">
        <f t="shared" si="24"/>
        <v>229.76000000000022</v>
      </c>
      <c r="AC21" s="4">
        <f t="shared" si="6"/>
        <v>932.41600000000005</v>
      </c>
      <c r="AD21" s="4">
        <v>1080</v>
      </c>
      <c r="AE21" s="4">
        <f t="shared" si="25"/>
        <v>147.58399999999995</v>
      </c>
      <c r="AF21" s="4">
        <f t="shared" si="7"/>
        <v>242.22400000000005</v>
      </c>
      <c r="AG21" s="4">
        <v>300</v>
      </c>
      <c r="AH21" s="4">
        <f t="shared" si="26"/>
        <v>57.775999999999954</v>
      </c>
      <c r="AI21"/>
      <c r="AL21" s="44" t="s">
        <v>127</v>
      </c>
      <c r="AM21" s="45">
        <f t="shared" si="8"/>
        <v>4376.32</v>
      </c>
      <c r="AN21" s="45">
        <f t="shared" si="9"/>
        <v>2270.2399999999998</v>
      </c>
      <c r="AO21" s="45">
        <f t="shared" si="10"/>
        <v>932.41600000000005</v>
      </c>
      <c r="AP21" s="45">
        <f t="shared" si="11"/>
        <v>242.22400000000005</v>
      </c>
      <c r="AQ21" s="44">
        <f t="shared" si="12"/>
        <v>0</v>
      </c>
      <c r="AS21"/>
      <c r="AV21" s="38" t="s">
        <v>127</v>
      </c>
      <c r="AW21" s="39">
        <f t="shared" si="13"/>
        <v>4650</v>
      </c>
      <c r="AX21" s="39">
        <f t="shared" si="14"/>
        <v>2500</v>
      </c>
      <c r="AY21" s="39">
        <f t="shared" si="15"/>
        <v>1080</v>
      </c>
      <c r="AZ21" s="39">
        <f t="shared" si="16"/>
        <v>300</v>
      </c>
      <c r="BA21" s="38"/>
      <c r="BB21" t="s">
        <v>81</v>
      </c>
    </row>
    <row r="22" spans="1:54">
      <c r="B22" t="s">
        <v>18</v>
      </c>
      <c r="C22">
        <f t="shared" si="27"/>
        <v>18</v>
      </c>
      <c r="D22" s="4">
        <v>3765</v>
      </c>
      <c r="E22" s="4">
        <f>(D22-D22*5/100)+((D22-D22*5/100)*28/100)-20*C22</f>
        <v>4218.24</v>
      </c>
      <c r="H22" s="4">
        <v>1855</v>
      </c>
      <c r="I22" s="4">
        <f>(H22-H22*5/100)+((H22-H22*5/100)*28/100)-10*C22</f>
        <v>2075.6799999999998</v>
      </c>
      <c r="N22" s="4">
        <v>758</v>
      </c>
      <c r="O22" s="4">
        <f t="shared" ref="O22:O27" si="28">(N22-N22*5/100)+((N22-N22*5/100)*28/100)-3.6*C22</f>
        <v>856.92800000000011</v>
      </c>
      <c r="R22" s="4">
        <v>200</v>
      </c>
      <c r="S22" s="4">
        <f t="shared" ref="S22:S27" si="29">(R22-R22*5/100)+((R22-R22*5/100)*28/100)-0.9*C22</f>
        <v>227</v>
      </c>
      <c r="V22" t="s">
        <v>128</v>
      </c>
      <c r="W22" s="4">
        <f t="shared" si="3"/>
        <v>4218.24</v>
      </c>
      <c r="X22" s="4">
        <v>4550</v>
      </c>
      <c r="Y22" s="4">
        <f t="shared" si="23"/>
        <v>331.76000000000022</v>
      </c>
      <c r="Z22" s="4">
        <f>K22</f>
        <v>0</v>
      </c>
      <c r="AA22" s="4">
        <v>2400</v>
      </c>
      <c r="AB22" s="4">
        <f t="shared" si="24"/>
        <v>2400</v>
      </c>
      <c r="AC22" s="4">
        <f t="shared" si="6"/>
        <v>856.92800000000011</v>
      </c>
      <c r="AD22" s="4">
        <v>1000</v>
      </c>
      <c r="AE22" s="4">
        <f t="shared" si="25"/>
        <v>143.07199999999989</v>
      </c>
      <c r="AF22" s="4">
        <f t="shared" si="7"/>
        <v>227</v>
      </c>
      <c r="AG22" s="4">
        <v>300</v>
      </c>
      <c r="AH22" s="4">
        <f t="shared" si="26"/>
        <v>73</v>
      </c>
      <c r="AI22"/>
      <c r="AL22" s="44" t="s">
        <v>128</v>
      </c>
      <c r="AM22" s="45">
        <f t="shared" si="8"/>
        <v>4218.24</v>
      </c>
      <c r="AN22" s="45">
        <f t="shared" si="9"/>
        <v>0</v>
      </c>
      <c r="AO22" s="45">
        <f t="shared" si="10"/>
        <v>856.92800000000011</v>
      </c>
      <c r="AP22" s="45">
        <f t="shared" si="11"/>
        <v>227</v>
      </c>
      <c r="AQ22" s="44">
        <f t="shared" si="12"/>
        <v>0</v>
      </c>
      <c r="AS22"/>
      <c r="AV22" s="38" t="s">
        <v>128</v>
      </c>
      <c r="AW22" s="39">
        <f t="shared" si="13"/>
        <v>4550</v>
      </c>
      <c r="AX22" s="39">
        <f t="shared" si="14"/>
        <v>2400</v>
      </c>
      <c r="AY22" s="39">
        <f t="shared" si="15"/>
        <v>1000</v>
      </c>
      <c r="AZ22" s="39">
        <f t="shared" si="16"/>
        <v>300</v>
      </c>
      <c r="BA22" s="38"/>
      <c r="BB22" t="s">
        <v>82</v>
      </c>
    </row>
    <row r="23" spans="1:54">
      <c r="B23" t="s">
        <v>33</v>
      </c>
      <c r="C23">
        <f t="shared" si="27"/>
        <v>18</v>
      </c>
      <c r="F23" s="4">
        <v>3070</v>
      </c>
      <c r="G23" s="4">
        <f>(F23-F23*5/100)+((F23-F23*5/100)*28/100)-18*C23</f>
        <v>3409.12</v>
      </c>
      <c r="J23" s="4">
        <v>1620</v>
      </c>
      <c r="K23" s="4">
        <f>(J23-J23*5/100)+((J23-J23*5/100)*28/100)-9*C23</f>
        <v>1807.92</v>
      </c>
      <c r="N23" s="4">
        <v>697</v>
      </c>
      <c r="O23" s="4">
        <f t="shared" si="28"/>
        <v>782.75200000000007</v>
      </c>
      <c r="R23" s="4">
        <v>177</v>
      </c>
      <c r="S23" s="4">
        <f t="shared" si="29"/>
        <v>199.03200000000001</v>
      </c>
      <c r="V23" t="s">
        <v>129</v>
      </c>
      <c r="W23" s="4">
        <f t="shared" si="3"/>
        <v>3409.12</v>
      </c>
      <c r="X23" s="4">
        <v>3700</v>
      </c>
      <c r="Y23" s="4">
        <f t="shared" si="23"/>
        <v>290.88000000000011</v>
      </c>
      <c r="Z23" s="4">
        <f t="shared" si="5"/>
        <v>1807.92</v>
      </c>
      <c r="AA23" s="4">
        <v>2100</v>
      </c>
      <c r="AB23" s="4">
        <f t="shared" si="24"/>
        <v>292.07999999999993</v>
      </c>
      <c r="AC23" s="4">
        <f t="shared" si="6"/>
        <v>782.75200000000007</v>
      </c>
      <c r="AD23" s="4">
        <v>920</v>
      </c>
      <c r="AE23" s="4">
        <f t="shared" si="25"/>
        <v>137.24799999999993</v>
      </c>
      <c r="AF23" s="4">
        <f t="shared" si="7"/>
        <v>199.03200000000001</v>
      </c>
      <c r="AG23" s="4">
        <v>270</v>
      </c>
      <c r="AH23" s="4">
        <f t="shared" si="26"/>
        <v>70.967999999999989</v>
      </c>
      <c r="AI23"/>
      <c r="AL23" s="44" t="s">
        <v>129</v>
      </c>
      <c r="AM23" s="45">
        <f t="shared" si="8"/>
        <v>3409.12</v>
      </c>
      <c r="AN23" s="45">
        <f t="shared" si="9"/>
        <v>1807.92</v>
      </c>
      <c r="AO23" s="45">
        <f t="shared" si="10"/>
        <v>782.75200000000007</v>
      </c>
      <c r="AP23" s="45">
        <f t="shared" si="11"/>
        <v>199.03200000000001</v>
      </c>
      <c r="AQ23" s="44">
        <f t="shared" si="12"/>
        <v>0</v>
      </c>
      <c r="AS23"/>
      <c r="AV23" s="38" t="s">
        <v>129</v>
      </c>
      <c r="AW23" s="39">
        <f t="shared" si="13"/>
        <v>3700</v>
      </c>
      <c r="AX23" s="39">
        <f t="shared" si="14"/>
        <v>2100</v>
      </c>
      <c r="AY23" s="39">
        <f t="shared" si="15"/>
        <v>920</v>
      </c>
      <c r="AZ23" s="39">
        <f t="shared" si="16"/>
        <v>270</v>
      </c>
      <c r="BA23" s="38"/>
      <c r="BB23" t="s">
        <v>83</v>
      </c>
    </row>
    <row r="24" spans="1:54">
      <c r="B24" t="s">
        <v>34</v>
      </c>
      <c r="C24">
        <f t="shared" si="27"/>
        <v>18</v>
      </c>
      <c r="N24" s="4">
        <v>693</v>
      </c>
      <c r="O24" s="4">
        <f t="shared" si="28"/>
        <v>777.88800000000003</v>
      </c>
      <c r="R24" s="4">
        <v>176</v>
      </c>
      <c r="S24" s="4">
        <f t="shared" si="29"/>
        <v>197.816</v>
      </c>
      <c r="V24" t="s">
        <v>214</v>
      </c>
      <c r="W24" s="4">
        <f t="shared" si="3"/>
        <v>0</v>
      </c>
      <c r="X24" s="4"/>
      <c r="Y24" s="4"/>
      <c r="Z24" s="4">
        <f t="shared" si="5"/>
        <v>0</v>
      </c>
      <c r="AA24" s="4"/>
      <c r="AB24" s="4"/>
      <c r="AC24" s="4">
        <f t="shared" si="6"/>
        <v>777.88800000000003</v>
      </c>
      <c r="AD24" s="4">
        <v>920</v>
      </c>
      <c r="AE24" s="4">
        <f t="shared" si="25"/>
        <v>142.11199999999997</v>
      </c>
      <c r="AF24" s="4">
        <f t="shared" si="7"/>
        <v>197.816</v>
      </c>
      <c r="AG24" s="4">
        <v>270</v>
      </c>
      <c r="AH24" s="4">
        <f t="shared" ref="AH24:AH27" si="30">AG24-AF24</f>
        <v>72.183999999999997</v>
      </c>
      <c r="AI24"/>
      <c r="AL24" s="44" t="s">
        <v>214</v>
      </c>
      <c r="AM24" s="45">
        <f t="shared" si="8"/>
        <v>0</v>
      </c>
      <c r="AN24" s="45">
        <f t="shared" si="9"/>
        <v>0</v>
      </c>
      <c r="AO24" s="45">
        <f t="shared" si="10"/>
        <v>777.88800000000003</v>
      </c>
      <c r="AP24" s="45">
        <f t="shared" si="11"/>
        <v>197.816</v>
      </c>
      <c r="AQ24" s="44">
        <f t="shared" si="12"/>
        <v>0</v>
      </c>
      <c r="AS24"/>
      <c r="AV24" s="38" t="s">
        <v>214</v>
      </c>
      <c r="AW24" s="39">
        <f t="shared" si="13"/>
        <v>0</v>
      </c>
      <c r="AX24" s="39">
        <f t="shared" si="14"/>
        <v>0</v>
      </c>
      <c r="AY24" s="39">
        <f t="shared" si="15"/>
        <v>920</v>
      </c>
      <c r="AZ24" s="39">
        <f t="shared" si="16"/>
        <v>270</v>
      </c>
      <c r="BA24" s="38"/>
      <c r="BB24" t="s">
        <v>84</v>
      </c>
    </row>
    <row r="25" spans="1:54">
      <c r="B25" t="s">
        <v>35</v>
      </c>
      <c r="C25">
        <f t="shared" si="27"/>
        <v>18</v>
      </c>
      <c r="D25" s="4">
        <v>3495</v>
      </c>
      <c r="J25" s="4">
        <v>1735</v>
      </c>
      <c r="K25" s="4">
        <f>(J25-J25*5/100)+((J25-J25*5/100)*28/100)-9*C25</f>
        <v>1947.7600000000002</v>
      </c>
      <c r="N25" s="4">
        <v>717</v>
      </c>
      <c r="O25" s="4">
        <f t="shared" si="28"/>
        <v>807.072</v>
      </c>
      <c r="R25" s="4">
        <v>185</v>
      </c>
      <c r="S25" s="4">
        <f t="shared" si="29"/>
        <v>208.76000000000002</v>
      </c>
      <c r="V25" t="s">
        <v>130</v>
      </c>
      <c r="W25" s="4">
        <f t="shared" si="3"/>
        <v>0</v>
      </c>
      <c r="X25" s="4"/>
      <c r="Y25" s="4"/>
      <c r="Z25" s="4">
        <f t="shared" si="5"/>
        <v>1947.7600000000002</v>
      </c>
      <c r="AA25" s="4">
        <v>2250</v>
      </c>
      <c r="AB25" s="4">
        <f t="shared" ref="AB25:AB26" si="31">AA25-Z25</f>
        <v>302.23999999999978</v>
      </c>
      <c r="AC25" s="4">
        <f t="shared" si="6"/>
        <v>807.072</v>
      </c>
      <c r="AD25" s="4">
        <v>950</v>
      </c>
      <c r="AE25" s="4">
        <f t="shared" si="25"/>
        <v>142.928</v>
      </c>
      <c r="AF25" s="4">
        <f t="shared" si="7"/>
        <v>208.76000000000002</v>
      </c>
      <c r="AG25" s="4">
        <v>280</v>
      </c>
      <c r="AH25" s="4">
        <f t="shared" si="30"/>
        <v>71.239999999999981</v>
      </c>
      <c r="AI25"/>
      <c r="AL25" s="44" t="s">
        <v>130</v>
      </c>
      <c r="AM25" s="45">
        <f t="shared" si="8"/>
        <v>0</v>
      </c>
      <c r="AN25" s="45">
        <f t="shared" si="9"/>
        <v>1947.7600000000002</v>
      </c>
      <c r="AO25" s="45">
        <f t="shared" si="10"/>
        <v>807.072</v>
      </c>
      <c r="AP25" s="45">
        <f t="shared" si="11"/>
        <v>208.76000000000002</v>
      </c>
      <c r="AQ25" s="44">
        <f t="shared" si="12"/>
        <v>0</v>
      </c>
      <c r="AS25"/>
      <c r="AV25" s="38" t="s">
        <v>130</v>
      </c>
      <c r="AW25" s="39">
        <f t="shared" si="13"/>
        <v>0</v>
      </c>
      <c r="AX25" s="39">
        <f t="shared" si="14"/>
        <v>2250</v>
      </c>
      <c r="AY25" s="39">
        <f t="shared" si="15"/>
        <v>950</v>
      </c>
      <c r="AZ25" s="39">
        <f t="shared" si="16"/>
        <v>280</v>
      </c>
      <c r="BA25" s="38"/>
      <c r="BB25" t="s">
        <v>85</v>
      </c>
    </row>
    <row r="26" spans="1:54">
      <c r="B26" t="s">
        <v>26</v>
      </c>
      <c r="C26">
        <f t="shared" si="27"/>
        <v>18</v>
      </c>
      <c r="F26" s="4">
        <v>3665</v>
      </c>
      <c r="G26" s="4">
        <f>(F26-F26*5/100)+((F26-F26*5/100)*28/100)-18*C26</f>
        <v>4132.6400000000003</v>
      </c>
      <c r="J26" s="4">
        <v>1875</v>
      </c>
      <c r="K26" s="4">
        <f>(J26-J26*5/100)+((J26-J26*5/100)*28/100)-9*C26</f>
        <v>2118</v>
      </c>
      <c r="N26" s="4">
        <v>801</v>
      </c>
      <c r="O26" s="4">
        <f t="shared" si="28"/>
        <v>909.21600000000012</v>
      </c>
      <c r="R26" s="4">
        <v>208</v>
      </c>
      <c r="S26" s="4">
        <f t="shared" si="29"/>
        <v>236.72800000000001</v>
      </c>
      <c r="V26" t="s">
        <v>131</v>
      </c>
      <c r="W26" s="4">
        <f t="shared" si="3"/>
        <v>4132.6400000000003</v>
      </c>
      <c r="X26" s="4">
        <v>4450</v>
      </c>
      <c r="Y26" s="4">
        <f>X26-W26</f>
        <v>317.35999999999967</v>
      </c>
      <c r="Z26" s="4">
        <f t="shared" si="5"/>
        <v>2118</v>
      </c>
      <c r="AA26" s="4">
        <v>2350</v>
      </c>
      <c r="AB26" s="4">
        <f t="shared" si="31"/>
        <v>232</v>
      </c>
      <c r="AC26" s="4">
        <f t="shared" si="6"/>
        <v>909.21600000000012</v>
      </c>
      <c r="AD26" s="4">
        <v>1050</v>
      </c>
      <c r="AE26" s="4">
        <f t="shared" si="25"/>
        <v>140.78399999999988</v>
      </c>
      <c r="AF26" s="4">
        <f t="shared" si="7"/>
        <v>236.72800000000001</v>
      </c>
      <c r="AG26" s="4">
        <v>320</v>
      </c>
      <c r="AH26" s="4">
        <f t="shared" si="30"/>
        <v>83.271999999999991</v>
      </c>
      <c r="AI26"/>
      <c r="AL26" s="44" t="s">
        <v>131</v>
      </c>
      <c r="AM26" s="45">
        <f t="shared" si="8"/>
        <v>4132.6400000000003</v>
      </c>
      <c r="AN26" s="45">
        <f t="shared" si="9"/>
        <v>2118</v>
      </c>
      <c r="AO26" s="45">
        <f t="shared" si="10"/>
        <v>909.21600000000012</v>
      </c>
      <c r="AP26" s="45">
        <f t="shared" si="11"/>
        <v>236.72800000000001</v>
      </c>
      <c r="AQ26" s="44">
        <f t="shared" si="12"/>
        <v>0</v>
      </c>
      <c r="AS26"/>
      <c r="AV26" s="38" t="s">
        <v>131</v>
      </c>
      <c r="AW26" s="39">
        <f t="shared" si="13"/>
        <v>4450</v>
      </c>
      <c r="AX26" s="39">
        <f t="shared" si="14"/>
        <v>2350</v>
      </c>
      <c r="AY26" s="39">
        <f t="shared" si="15"/>
        <v>1050</v>
      </c>
      <c r="AZ26" s="39">
        <f t="shared" si="16"/>
        <v>320</v>
      </c>
      <c r="BA26" s="38"/>
      <c r="BB26" t="s">
        <v>86</v>
      </c>
    </row>
    <row r="27" spans="1:54">
      <c r="B27" t="s">
        <v>27</v>
      </c>
      <c r="C27">
        <v>18</v>
      </c>
      <c r="N27" s="4">
        <v>806</v>
      </c>
      <c r="O27" s="4">
        <f t="shared" si="28"/>
        <v>915.29600000000005</v>
      </c>
      <c r="R27" s="4">
        <v>208</v>
      </c>
      <c r="S27" s="4">
        <f t="shared" si="29"/>
        <v>236.72800000000001</v>
      </c>
      <c r="V27" t="s">
        <v>132</v>
      </c>
      <c r="W27" s="4">
        <f t="shared" si="3"/>
        <v>0</v>
      </c>
      <c r="X27" s="4"/>
      <c r="Y27" s="4"/>
      <c r="Z27" s="4">
        <f t="shared" si="5"/>
        <v>0</v>
      </c>
      <c r="AA27" s="4"/>
      <c r="AB27" s="4"/>
      <c r="AC27" s="4">
        <f t="shared" si="6"/>
        <v>915.29600000000005</v>
      </c>
      <c r="AD27" s="4">
        <v>1050</v>
      </c>
      <c r="AE27" s="4">
        <f t="shared" si="25"/>
        <v>134.70399999999995</v>
      </c>
      <c r="AF27" s="4">
        <f t="shared" si="7"/>
        <v>236.72800000000001</v>
      </c>
      <c r="AG27" s="4">
        <v>320</v>
      </c>
      <c r="AH27" s="4">
        <f t="shared" si="30"/>
        <v>83.271999999999991</v>
      </c>
      <c r="AI27"/>
      <c r="AL27" s="44" t="s">
        <v>132</v>
      </c>
      <c r="AM27" s="45">
        <f t="shared" si="8"/>
        <v>0</v>
      </c>
      <c r="AN27" s="45">
        <f t="shared" si="9"/>
        <v>0</v>
      </c>
      <c r="AO27" s="45">
        <f t="shared" si="10"/>
        <v>915.29600000000005</v>
      </c>
      <c r="AP27" s="45">
        <f t="shared" si="11"/>
        <v>236.72800000000001</v>
      </c>
      <c r="AQ27" s="44">
        <f t="shared" si="12"/>
        <v>0</v>
      </c>
      <c r="AS27"/>
      <c r="AV27" s="38" t="s">
        <v>132</v>
      </c>
      <c r="AW27" s="39">
        <f t="shared" si="13"/>
        <v>0</v>
      </c>
      <c r="AX27" s="39">
        <f t="shared" si="14"/>
        <v>0</v>
      </c>
      <c r="AY27" s="39">
        <f t="shared" si="15"/>
        <v>1050</v>
      </c>
      <c r="AZ27" s="39">
        <f t="shared" si="16"/>
        <v>320</v>
      </c>
      <c r="BA27" s="38"/>
      <c r="BB27" t="s">
        <v>87</v>
      </c>
    </row>
    <row r="28" spans="1:54">
      <c r="A28" s="51"/>
      <c r="B28" s="51"/>
      <c r="V28" s="1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8"/>
      <c r="AH28" s="8"/>
      <c r="AI28"/>
      <c r="AL28" s="47"/>
      <c r="AM28" s="45">
        <f t="shared" si="8"/>
        <v>0</v>
      </c>
      <c r="AN28" s="45">
        <f t="shared" si="9"/>
        <v>0</v>
      </c>
      <c r="AO28" s="45">
        <f t="shared" si="10"/>
        <v>0</v>
      </c>
      <c r="AP28" s="45">
        <f t="shared" si="11"/>
        <v>0</v>
      </c>
      <c r="AQ28" s="44">
        <f t="shared" si="12"/>
        <v>0</v>
      </c>
      <c r="AS28"/>
      <c r="AV28" s="41"/>
      <c r="AW28" s="39">
        <f t="shared" si="13"/>
        <v>0</v>
      </c>
      <c r="AX28" s="39">
        <f t="shared" si="14"/>
        <v>0</v>
      </c>
      <c r="AY28" s="39">
        <f t="shared" si="15"/>
        <v>0</v>
      </c>
      <c r="AZ28" s="39">
        <f t="shared" si="16"/>
        <v>0</v>
      </c>
      <c r="BA28" s="38"/>
    </row>
    <row r="29" spans="1:54">
      <c r="A29" t="s">
        <v>4</v>
      </c>
      <c r="B29" t="s">
        <v>17</v>
      </c>
      <c r="C29">
        <v>18</v>
      </c>
      <c r="D29" s="4">
        <v>1735</v>
      </c>
      <c r="E29" s="4">
        <f>(D29-D29*5/100)+((D29-D29*5/100)*28/100)-20*C29</f>
        <v>1749.7600000000002</v>
      </c>
      <c r="H29" s="4">
        <v>927</v>
      </c>
      <c r="I29" s="4">
        <f>(H29-H29*5/100)+((H29-H29*5/100)*28/100)-10*C29</f>
        <v>947.23199999999997</v>
      </c>
      <c r="L29" s="4">
        <v>403</v>
      </c>
      <c r="M29" s="4">
        <f>(L29-L29*5/100)+((L29-L29*5/100)*28/100)-4*C29</f>
        <v>418.048</v>
      </c>
      <c r="P29" s="4">
        <v>108</v>
      </c>
      <c r="Q29" s="4">
        <f>(P29-P29*5/100)+((P29-P29*5/100)*28/100)-1*C29</f>
        <v>113.328</v>
      </c>
      <c r="V29" t="s">
        <v>133</v>
      </c>
      <c r="W29" s="4">
        <f t="shared" si="3"/>
        <v>1749.7600000000002</v>
      </c>
      <c r="X29" s="4">
        <v>2000</v>
      </c>
      <c r="Y29" s="4">
        <f t="shared" ref="Y29:Y31" si="32">X29-W29</f>
        <v>250.23999999999978</v>
      </c>
      <c r="Z29" s="4">
        <f t="shared" si="5"/>
        <v>947.23199999999997</v>
      </c>
      <c r="AA29" s="4">
        <v>1150</v>
      </c>
      <c r="AB29" s="4">
        <f t="shared" ref="AB29:AB32" si="33">AA29-Z29</f>
        <v>202.76800000000003</v>
      </c>
      <c r="AC29" s="4">
        <f t="shared" si="6"/>
        <v>418.048</v>
      </c>
      <c r="AD29" s="4">
        <v>470</v>
      </c>
      <c r="AE29" s="4">
        <f t="shared" ref="AE29:AE35" si="34">AD29-AC29</f>
        <v>51.951999999999998</v>
      </c>
      <c r="AF29" s="4">
        <f t="shared" si="7"/>
        <v>113.328</v>
      </c>
      <c r="AG29" s="4">
        <v>140</v>
      </c>
      <c r="AH29" s="4">
        <f t="shared" ref="AH29:AH35" si="35">AG29-AF29</f>
        <v>26.671999999999997</v>
      </c>
      <c r="AI29"/>
      <c r="AL29" s="44" t="s">
        <v>133</v>
      </c>
      <c r="AM29" s="45">
        <f t="shared" si="8"/>
        <v>1749.7600000000002</v>
      </c>
      <c r="AN29" s="45">
        <f t="shared" si="9"/>
        <v>947.23199999999997</v>
      </c>
      <c r="AO29" s="45">
        <f t="shared" si="10"/>
        <v>418.048</v>
      </c>
      <c r="AP29" s="45">
        <f t="shared" si="11"/>
        <v>113.328</v>
      </c>
      <c r="AQ29" s="44">
        <f t="shared" si="12"/>
        <v>0</v>
      </c>
      <c r="AS29"/>
      <c r="AV29" s="38" t="s">
        <v>133</v>
      </c>
      <c r="AW29" s="39">
        <f t="shared" si="13"/>
        <v>2000</v>
      </c>
      <c r="AX29" s="39">
        <f t="shared" si="14"/>
        <v>1150</v>
      </c>
      <c r="AY29" s="39">
        <f t="shared" si="15"/>
        <v>470</v>
      </c>
      <c r="AZ29" s="39">
        <f t="shared" si="16"/>
        <v>140</v>
      </c>
      <c r="BA29" s="38"/>
    </row>
    <row r="30" spans="1:54">
      <c r="B30" t="s">
        <v>19</v>
      </c>
      <c r="C30">
        <v>18</v>
      </c>
      <c r="D30" s="4">
        <v>1735</v>
      </c>
      <c r="E30" s="4">
        <f>(D30-D30*5/100)+((D30-D30*5/100)*28/100)-20*C30</f>
        <v>1749.7600000000002</v>
      </c>
      <c r="H30" s="4">
        <v>927</v>
      </c>
      <c r="I30" s="4">
        <f>(H30-H30*5/100)+((H30-H30*5/100)*28/100)-10*C30</f>
        <v>947.23199999999997</v>
      </c>
      <c r="L30" s="4">
        <v>403</v>
      </c>
      <c r="M30" s="4">
        <f>(L30-L30*5/100)+((L30-L30*5/100)*28/100)-4*C30</f>
        <v>418.048</v>
      </c>
      <c r="P30" s="4">
        <v>108</v>
      </c>
      <c r="Q30" s="4">
        <f>(P30-P30*5/100)+((P30-P30*5/100)*28/100)-1*C30</f>
        <v>113.328</v>
      </c>
      <c r="V30" t="s">
        <v>134</v>
      </c>
      <c r="W30" s="4">
        <f t="shared" si="3"/>
        <v>1749.7600000000002</v>
      </c>
      <c r="X30" s="4">
        <v>2000</v>
      </c>
      <c r="Y30" s="4">
        <f t="shared" si="32"/>
        <v>250.23999999999978</v>
      </c>
      <c r="Z30" s="4">
        <f t="shared" si="5"/>
        <v>947.23199999999997</v>
      </c>
      <c r="AA30" s="4">
        <v>1150</v>
      </c>
      <c r="AB30" s="4">
        <f t="shared" si="33"/>
        <v>202.76800000000003</v>
      </c>
      <c r="AC30" s="4">
        <f t="shared" si="6"/>
        <v>418.048</v>
      </c>
      <c r="AD30" s="4">
        <v>470</v>
      </c>
      <c r="AE30" s="4">
        <f t="shared" si="34"/>
        <v>51.951999999999998</v>
      </c>
      <c r="AF30" s="4">
        <f t="shared" si="7"/>
        <v>113.328</v>
      </c>
      <c r="AG30" s="4">
        <v>140</v>
      </c>
      <c r="AH30" s="4">
        <f t="shared" si="35"/>
        <v>26.671999999999997</v>
      </c>
      <c r="AI30"/>
      <c r="AL30" s="44" t="s">
        <v>134</v>
      </c>
      <c r="AM30" s="45">
        <f t="shared" si="8"/>
        <v>1749.7600000000002</v>
      </c>
      <c r="AN30" s="45">
        <f t="shared" si="9"/>
        <v>947.23199999999997</v>
      </c>
      <c r="AO30" s="45">
        <f t="shared" si="10"/>
        <v>418.048</v>
      </c>
      <c r="AP30" s="45">
        <f t="shared" si="11"/>
        <v>113.328</v>
      </c>
      <c r="AQ30" s="44">
        <f t="shared" si="12"/>
        <v>0</v>
      </c>
      <c r="AS30"/>
      <c r="AV30" s="38" t="s">
        <v>134</v>
      </c>
      <c r="AW30" s="39">
        <f t="shared" si="13"/>
        <v>2000</v>
      </c>
      <c r="AX30" s="39">
        <f t="shared" si="14"/>
        <v>1150</v>
      </c>
      <c r="AY30" s="39">
        <f t="shared" si="15"/>
        <v>470</v>
      </c>
      <c r="AZ30" s="39">
        <f t="shared" si="16"/>
        <v>140</v>
      </c>
      <c r="BA30" s="38"/>
    </row>
    <row r="31" spans="1:54">
      <c r="B31" t="s">
        <v>18</v>
      </c>
      <c r="C31">
        <v>18</v>
      </c>
      <c r="D31" s="4">
        <v>1715</v>
      </c>
      <c r="E31" s="4">
        <f>(D31-D31*5/100)+((D31-D31*5/100)*28/100)-20*C31</f>
        <v>1725.44</v>
      </c>
      <c r="H31" s="4">
        <v>910</v>
      </c>
      <c r="I31" s="4">
        <f>(H31-H31*5/100)+((H31-H31*5/100)*28/100)-10*C31</f>
        <v>926.56</v>
      </c>
      <c r="N31" s="4">
        <v>380</v>
      </c>
      <c r="O31" s="4">
        <f>(N31-N31*5/100)+((N31-N31*5/100)*28/100)-3.6*C31</f>
        <v>397.28</v>
      </c>
      <c r="R31" s="4">
        <v>102</v>
      </c>
      <c r="S31" s="4">
        <f>(R31-R31*5/100)+((R31-R31*5/100)*28/100)-0.9*C31</f>
        <v>107.83200000000001</v>
      </c>
      <c r="V31" t="s">
        <v>135</v>
      </c>
      <c r="W31" s="4">
        <f t="shared" si="3"/>
        <v>1725.44</v>
      </c>
      <c r="X31" s="4">
        <v>1975</v>
      </c>
      <c r="Y31" s="4">
        <f t="shared" si="32"/>
        <v>249.55999999999995</v>
      </c>
      <c r="Z31" s="4">
        <f t="shared" si="5"/>
        <v>926.56</v>
      </c>
      <c r="AA31" s="4">
        <v>1150</v>
      </c>
      <c r="AB31" s="4">
        <f t="shared" si="33"/>
        <v>223.44000000000005</v>
      </c>
      <c r="AC31" s="4">
        <f t="shared" si="6"/>
        <v>397.28</v>
      </c>
      <c r="AD31" s="4">
        <v>450</v>
      </c>
      <c r="AE31" s="4">
        <f t="shared" si="34"/>
        <v>52.720000000000027</v>
      </c>
      <c r="AF31" s="4">
        <f t="shared" si="7"/>
        <v>107.83200000000001</v>
      </c>
      <c r="AG31" s="4">
        <v>140</v>
      </c>
      <c r="AH31" s="4">
        <f t="shared" si="35"/>
        <v>32.167999999999992</v>
      </c>
      <c r="AI31"/>
      <c r="AL31" s="44" t="s">
        <v>135</v>
      </c>
      <c r="AM31" s="45">
        <f t="shared" si="8"/>
        <v>1725.44</v>
      </c>
      <c r="AN31" s="45">
        <f t="shared" si="9"/>
        <v>926.56</v>
      </c>
      <c r="AO31" s="45">
        <f t="shared" si="10"/>
        <v>397.28</v>
      </c>
      <c r="AP31" s="45">
        <f t="shared" si="11"/>
        <v>107.83200000000001</v>
      </c>
      <c r="AQ31" s="44">
        <f t="shared" si="12"/>
        <v>0</v>
      </c>
      <c r="AS31"/>
      <c r="AV31" s="38" t="s">
        <v>135</v>
      </c>
      <c r="AW31" s="39">
        <f t="shared" si="13"/>
        <v>1975</v>
      </c>
      <c r="AX31" s="39">
        <f t="shared" si="14"/>
        <v>1150</v>
      </c>
      <c r="AY31" s="39">
        <f t="shared" si="15"/>
        <v>450</v>
      </c>
      <c r="AZ31" s="39">
        <f t="shared" si="16"/>
        <v>140</v>
      </c>
      <c r="BA31" s="38"/>
    </row>
    <row r="32" spans="1:54">
      <c r="B32" t="s">
        <v>33</v>
      </c>
      <c r="C32">
        <v>18</v>
      </c>
      <c r="H32" s="4">
        <v>860</v>
      </c>
      <c r="I32" s="4">
        <f>(H32-H32*5/100)+((H32-H32*5/100)*28/100)-10*C32</f>
        <v>865.76</v>
      </c>
      <c r="N32" s="4">
        <v>362</v>
      </c>
      <c r="O32" s="4">
        <f>(N32-N32*5/100)+((N32-N32*5/100)*28/100)-3.6*C32</f>
        <v>375.39199999999994</v>
      </c>
      <c r="R32" s="4">
        <v>99</v>
      </c>
      <c r="S32" s="4">
        <f>(R32-R32*5/100)+((R32-R32*5/100)*28/100)-0.9*C32</f>
        <v>104.184</v>
      </c>
      <c r="V32" t="s">
        <v>136</v>
      </c>
      <c r="W32" s="4">
        <f t="shared" si="3"/>
        <v>0</v>
      </c>
      <c r="X32" s="4"/>
      <c r="Y32" s="4"/>
      <c r="Z32" s="4">
        <f t="shared" si="5"/>
        <v>865.76</v>
      </c>
      <c r="AA32" s="4">
        <v>1100</v>
      </c>
      <c r="AB32" s="4">
        <f t="shared" si="33"/>
        <v>234.24</v>
      </c>
      <c r="AC32" s="4">
        <f t="shared" si="6"/>
        <v>375.39199999999994</v>
      </c>
      <c r="AD32" s="4">
        <v>450</v>
      </c>
      <c r="AE32" s="4">
        <f t="shared" si="34"/>
        <v>74.608000000000061</v>
      </c>
      <c r="AF32" s="4">
        <f t="shared" si="7"/>
        <v>104.184</v>
      </c>
      <c r="AG32" s="4">
        <v>140</v>
      </c>
      <c r="AH32" s="4">
        <f t="shared" si="35"/>
        <v>35.816000000000003</v>
      </c>
      <c r="AI32"/>
      <c r="AL32" s="44" t="s">
        <v>136</v>
      </c>
      <c r="AM32" s="45">
        <f t="shared" si="8"/>
        <v>0</v>
      </c>
      <c r="AN32" s="45">
        <f t="shared" si="9"/>
        <v>865.76</v>
      </c>
      <c r="AO32" s="45">
        <f t="shared" si="10"/>
        <v>375.39199999999994</v>
      </c>
      <c r="AP32" s="45">
        <f t="shared" si="11"/>
        <v>104.184</v>
      </c>
      <c r="AQ32" s="44">
        <f t="shared" si="12"/>
        <v>0</v>
      </c>
      <c r="AS32"/>
      <c r="AV32" s="38" t="s">
        <v>136</v>
      </c>
      <c r="AW32" s="39">
        <f t="shared" si="13"/>
        <v>0</v>
      </c>
      <c r="AX32" s="39">
        <f t="shared" si="14"/>
        <v>1100</v>
      </c>
      <c r="AY32" s="39">
        <f t="shared" si="15"/>
        <v>450</v>
      </c>
      <c r="AZ32" s="39">
        <f t="shared" si="16"/>
        <v>140</v>
      </c>
      <c r="BA32" s="38"/>
    </row>
    <row r="33" spans="1:53">
      <c r="B33" t="s">
        <v>34</v>
      </c>
      <c r="C33">
        <v>18</v>
      </c>
      <c r="N33" s="4">
        <v>362</v>
      </c>
      <c r="O33" s="4">
        <f>(N33-N33*5/100)+((N33-N33*5/100)*28/100)-3.6*C33</f>
        <v>375.39199999999994</v>
      </c>
      <c r="R33" s="4">
        <v>99</v>
      </c>
      <c r="S33" s="4">
        <f>(R33-R33*5/100)+((R33-R33*5/100)*28/100)-0.9*C33</f>
        <v>104.184</v>
      </c>
      <c r="V33" t="s">
        <v>137</v>
      </c>
      <c r="W33" s="4">
        <f t="shared" si="3"/>
        <v>0</v>
      </c>
      <c r="X33" s="4"/>
      <c r="Y33" s="4"/>
      <c r="Z33" s="4">
        <f t="shared" si="5"/>
        <v>0</v>
      </c>
      <c r="AA33" s="4"/>
      <c r="AB33" s="4"/>
      <c r="AC33" s="4">
        <f t="shared" si="6"/>
        <v>375.39199999999994</v>
      </c>
      <c r="AD33" s="4">
        <v>450</v>
      </c>
      <c r="AE33" s="4">
        <f t="shared" si="34"/>
        <v>74.608000000000061</v>
      </c>
      <c r="AF33" s="4">
        <f t="shared" si="7"/>
        <v>104.184</v>
      </c>
      <c r="AG33" s="4">
        <v>140</v>
      </c>
      <c r="AH33" s="4">
        <f t="shared" si="35"/>
        <v>35.816000000000003</v>
      </c>
      <c r="AI33"/>
      <c r="AL33" s="44" t="s">
        <v>137</v>
      </c>
      <c r="AM33" s="45">
        <f t="shared" si="8"/>
        <v>0</v>
      </c>
      <c r="AN33" s="45">
        <f t="shared" si="9"/>
        <v>0</v>
      </c>
      <c r="AO33" s="45">
        <f t="shared" si="10"/>
        <v>375.39199999999994</v>
      </c>
      <c r="AP33" s="45">
        <f t="shared" si="11"/>
        <v>104.184</v>
      </c>
      <c r="AQ33" s="44">
        <f t="shared" si="12"/>
        <v>0</v>
      </c>
      <c r="AS33"/>
      <c r="AV33" s="38" t="s">
        <v>137</v>
      </c>
      <c r="AW33" s="39">
        <f t="shared" si="13"/>
        <v>0</v>
      </c>
      <c r="AX33" s="39">
        <f t="shared" si="14"/>
        <v>0</v>
      </c>
      <c r="AY33" s="39">
        <f t="shared" si="15"/>
        <v>450</v>
      </c>
      <c r="AZ33" s="39">
        <f t="shared" si="16"/>
        <v>140</v>
      </c>
      <c r="BA33" s="38"/>
    </row>
    <row r="34" spans="1:53">
      <c r="B34" t="s">
        <v>35</v>
      </c>
      <c r="C34">
        <v>18</v>
      </c>
      <c r="D34" s="4">
        <v>1600</v>
      </c>
      <c r="E34" s="4">
        <f>(D34-D34*5/100)+((D34-D34*5/100)*28/100)-20*C34</f>
        <v>1585.6</v>
      </c>
      <c r="H34" s="4">
        <v>820</v>
      </c>
      <c r="I34" s="4">
        <f>(H34-H34*5/100)+((H34-H34*5/100)*28/100)-10*C34</f>
        <v>817.12</v>
      </c>
      <c r="N34" s="4">
        <v>355</v>
      </c>
      <c r="O34" s="4">
        <f>(N34-N34*5/100)+((N34-N34*5/100)*28/100)-3.6*C34</f>
        <v>366.88</v>
      </c>
      <c r="R34" s="4">
        <v>95</v>
      </c>
      <c r="S34" s="4">
        <f>(R34-R34*5/100)+((R34-R34*5/100)*28/100)-0.9*C34</f>
        <v>99.32</v>
      </c>
      <c r="V34" t="s">
        <v>138</v>
      </c>
      <c r="W34" s="4">
        <f t="shared" si="3"/>
        <v>1585.6</v>
      </c>
      <c r="X34" s="4">
        <v>1850</v>
      </c>
      <c r="Y34" s="4">
        <f>X34-W34</f>
        <v>264.40000000000009</v>
      </c>
      <c r="Z34" s="4">
        <f t="shared" si="5"/>
        <v>817.12</v>
      </c>
      <c r="AA34" s="4">
        <v>1050</v>
      </c>
      <c r="AB34" s="4">
        <f t="shared" ref="AB34:AB35" si="36">AA34-Z34</f>
        <v>232.88</v>
      </c>
      <c r="AC34" s="4">
        <f t="shared" si="6"/>
        <v>366.88</v>
      </c>
      <c r="AD34" s="4">
        <v>450</v>
      </c>
      <c r="AE34" s="4">
        <f t="shared" si="34"/>
        <v>83.12</v>
      </c>
      <c r="AF34" s="4">
        <f t="shared" si="7"/>
        <v>99.32</v>
      </c>
      <c r="AG34" s="4">
        <v>140</v>
      </c>
      <c r="AH34" s="4">
        <f t="shared" si="35"/>
        <v>40.680000000000007</v>
      </c>
      <c r="AI34"/>
      <c r="AL34" s="44" t="s">
        <v>138</v>
      </c>
      <c r="AM34" s="45">
        <f t="shared" si="8"/>
        <v>1585.6</v>
      </c>
      <c r="AN34" s="45">
        <f t="shared" si="9"/>
        <v>817.12</v>
      </c>
      <c r="AO34" s="45">
        <f t="shared" si="10"/>
        <v>366.88</v>
      </c>
      <c r="AP34" s="45">
        <f t="shared" si="11"/>
        <v>99.32</v>
      </c>
      <c r="AQ34" s="44">
        <f t="shared" si="12"/>
        <v>0</v>
      </c>
      <c r="AS34"/>
      <c r="AV34" s="38" t="s">
        <v>138</v>
      </c>
      <c r="AW34" s="39">
        <f t="shared" si="13"/>
        <v>1850</v>
      </c>
      <c r="AX34" s="39">
        <f t="shared" si="14"/>
        <v>1050</v>
      </c>
      <c r="AY34" s="39">
        <f t="shared" si="15"/>
        <v>450</v>
      </c>
      <c r="AZ34" s="39">
        <f t="shared" si="16"/>
        <v>140</v>
      </c>
      <c r="BA34" s="38"/>
    </row>
    <row r="35" spans="1:53">
      <c r="B35" t="s">
        <v>26</v>
      </c>
      <c r="C35">
        <v>18</v>
      </c>
      <c r="H35" s="4">
        <v>1350</v>
      </c>
      <c r="I35" s="4">
        <f>(H35-H35*5/100)+((H35-H35*5/100)*28/100)-10*C35</f>
        <v>1461.6</v>
      </c>
      <c r="N35" s="4">
        <v>500</v>
      </c>
      <c r="O35" s="4">
        <f>(N35-N35*5/100)+((N35-N35*5/100)*28/100)-3.6*C35</f>
        <v>543.20000000000005</v>
      </c>
      <c r="R35" s="4">
        <v>133</v>
      </c>
      <c r="S35" s="4">
        <f>(R35-R35*5/100)+((R35-R35*5/100)*28/100)-0.9*C35</f>
        <v>145.52800000000002</v>
      </c>
      <c r="V35" t="s">
        <v>139</v>
      </c>
      <c r="W35" s="4">
        <f t="shared" si="3"/>
        <v>0</v>
      </c>
      <c r="X35" s="4"/>
      <c r="Y35" s="4"/>
      <c r="Z35" s="4">
        <f t="shared" si="5"/>
        <v>1461.6</v>
      </c>
      <c r="AA35" s="4">
        <v>1700</v>
      </c>
      <c r="AB35" s="4">
        <f t="shared" si="36"/>
        <v>238.40000000000009</v>
      </c>
      <c r="AC35" s="4">
        <f t="shared" si="6"/>
        <v>543.20000000000005</v>
      </c>
      <c r="AD35" s="4">
        <v>600</v>
      </c>
      <c r="AE35" s="4">
        <f t="shared" si="34"/>
        <v>56.799999999999955</v>
      </c>
      <c r="AF35" s="4">
        <f t="shared" si="7"/>
        <v>145.52800000000002</v>
      </c>
      <c r="AG35" s="4">
        <v>200</v>
      </c>
      <c r="AH35" s="4">
        <f t="shared" si="35"/>
        <v>54.47199999999998</v>
      </c>
      <c r="AI35"/>
      <c r="AL35" s="44" t="s">
        <v>139</v>
      </c>
      <c r="AM35" s="45">
        <f t="shared" si="8"/>
        <v>0</v>
      </c>
      <c r="AN35" s="45">
        <f t="shared" si="9"/>
        <v>1461.6</v>
      </c>
      <c r="AO35" s="45">
        <f t="shared" si="10"/>
        <v>543.20000000000005</v>
      </c>
      <c r="AP35" s="45">
        <f t="shared" si="11"/>
        <v>145.52800000000002</v>
      </c>
      <c r="AQ35" s="44">
        <f t="shared" si="12"/>
        <v>0</v>
      </c>
      <c r="AS35"/>
      <c r="AV35" s="38" t="s">
        <v>139</v>
      </c>
      <c r="AW35" s="39">
        <f t="shared" si="13"/>
        <v>0</v>
      </c>
      <c r="AX35" s="39">
        <f t="shared" si="14"/>
        <v>1700</v>
      </c>
      <c r="AY35" s="39">
        <f t="shared" si="15"/>
        <v>600</v>
      </c>
      <c r="AZ35" s="39">
        <f t="shared" si="16"/>
        <v>200</v>
      </c>
      <c r="BA35" s="38"/>
    </row>
    <row r="36" spans="1:53">
      <c r="A36" s="51"/>
      <c r="B36" s="51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8"/>
      <c r="AH36" s="8"/>
      <c r="AI36"/>
      <c r="AL36" s="46"/>
      <c r="AM36" s="45">
        <f t="shared" si="8"/>
        <v>0</v>
      </c>
      <c r="AN36" s="45">
        <f t="shared" si="9"/>
        <v>0</v>
      </c>
      <c r="AO36" s="45">
        <f t="shared" si="10"/>
        <v>0</v>
      </c>
      <c r="AP36" s="45">
        <f t="shared" si="11"/>
        <v>0</v>
      </c>
      <c r="AQ36" s="44">
        <f t="shared" si="12"/>
        <v>0</v>
      </c>
      <c r="AS36"/>
      <c r="AV36" s="40"/>
      <c r="AW36" s="39">
        <f t="shared" si="13"/>
        <v>0</v>
      </c>
      <c r="AX36" s="39">
        <f t="shared" si="14"/>
        <v>0</v>
      </c>
      <c r="AY36" s="39">
        <f t="shared" si="15"/>
        <v>0</v>
      </c>
      <c r="AZ36" s="39">
        <f t="shared" si="16"/>
        <v>0</v>
      </c>
      <c r="BA36" s="38"/>
    </row>
    <row r="37" spans="1:53" s="1" customFormat="1">
      <c r="A37" s="5"/>
      <c r="B37" s="5"/>
      <c r="D37" s="49" t="s">
        <v>39</v>
      </c>
      <c r="E37" s="49"/>
      <c r="F37" s="49" t="s">
        <v>40</v>
      </c>
      <c r="G37" s="49"/>
      <c r="H37" s="49" t="s">
        <v>41</v>
      </c>
      <c r="I37" s="49"/>
      <c r="J37" s="49" t="s">
        <v>42</v>
      </c>
      <c r="K37" s="49"/>
      <c r="L37" s="49" t="s">
        <v>43</v>
      </c>
      <c r="M37" s="49"/>
      <c r="N37" s="2"/>
      <c r="O37" s="2"/>
      <c r="P37" s="2"/>
      <c r="Q37" s="2"/>
      <c r="R37" s="2"/>
      <c r="S37" s="2"/>
      <c r="V37" s="26"/>
      <c r="W37" s="49" t="s">
        <v>39</v>
      </c>
      <c r="X37" s="49"/>
      <c r="Y37" s="28"/>
      <c r="Z37" s="49" t="s">
        <v>40</v>
      </c>
      <c r="AA37" s="49"/>
      <c r="AB37" s="28"/>
      <c r="AC37" s="49" t="s">
        <v>41</v>
      </c>
      <c r="AD37" s="49"/>
      <c r="AE37" s="28"/>
      <c r="AF37" s="49" t="s">
        <v>42</v>
      </c>
      <c r="AG37" s="49"/>
      <c r="AH37" s="28"/>
      <c r="AI37" s="49" t="s">
        <v>43</v>
      </c>
      <c r="AJ37" s="49"/>
      <c r="AL37" s="46"/>
      <c r="AM37" s="45" t="str">
        <f t="shared" si="8"/>
        <v>20KG</v>
      </c>
      <c r="AN37" s="45" t="str">
        <f t="shared" si="9"/>
        <v>10KG</v>
      </c>
      <c r="AO37" s="45" t="str">
        <f t="shared" si="10"/>
        <v>5KG</v>
      </c>
      <c r="AP37" s="45" t="str">
        <f t="shared" si="11"/>
        <v>2KG</v>
      </c>
      <c r="AQ37" s="44" t="str">
        <f t="shared" si="12"/>
        <v>1KG</v>
      </c>
      <c r="AV37" s="40"/>
      <c r="AW37" s="39">
        <f t="shared" si="13"/>
        <v>0</v>
      </c>
      <c r="AX37" s="39">
        <f t="shared" si="14"/>
        <v>0</v>
      </c>
      <c r="AY37" s="39">
        <f t="shared" si="15"/>
        <v>0</v>
      </c>
      <c r="AZ37" s="39">
        <f t="shared" si="16"/>
        <v>0</v>
      </c>
      <c r="BA37" s="42" t="s">
        <v>56</v>
      </c>
    </row>
    <row r="38" spans="1:53">
      <c r="A38" t="s">
        <v>37</v>
      </c>
      <c r="B38" t="s">
        <v>17</v>
      </c>
      <c r="C38">
        <v>7.5</v>
      </c>
      <c r="D38" s="4">
        <v>729</v>
      </c>
      <c r="E38" s="4">
        <f>(D38-D38*5/100)+((D38-D38*5/100)*28/100)-20*C38</f>
        <v>736.46399999999994</v>
      </c>
      <c r="F38" s="4">
        <v>398.5</v>
      </c>
      <c r="G38" s="4">
        <f>(F38-F38*5/100)+((F38-F38*5/100)*28/100)-10*C38</f>
        <v>409.57600000000002</v>
      </c>
      <c r="H38" s="4">
        <v>219.25</v>
      </c>
      <c r="I38" s="4">
        <f>(H38-H38*5/100)+((H38-H38*5/100)*28/100)-5*C38</f>
        <v>229.108</v>
      </c>
      <c r="J38" s="4">
        <v>93.5</v>
      </c>
      <c r="K38" s="4">
        <f>(J38-J38*5/100)+((J38-J38*5/100)*28/100)-2*C38</f>
        <v>98.695999999999998</v>
      </c>
      <c r="L38" s="4">
        <v>51.25</v>
      </c>
      <c r="M38" s="4">
        <f>(L38-L38*5/100)+((L38-L38*5/100)*28/100)-1*C38</f>
        <v>54.82</v>
      </c>
      <c r="V38" t="s">
        <v>140</v>
      </c>
      <c r="W38" s="4">
        <f>E38</f>
        <v>736.46399999999994</v>
      </c>
      <c r="X38" s="4">
        <v>780</v>
      </c>
      <c r="Y38" s="4">
        <f t="shared" ref="Y38:Y40" si="37">X38-W38</f>
        <v>43.536000000000058</v>
      </c>
      <c r="Z38" s="4">
        <f>G38</f>
        <v>409.57600000000002</v>
      </c>
      <c r="AA38" s="4">
        <v>450</v>
      </c>
      <c r="AB38" s="4">
        <f t="shared" ref="AB38:AB40" si="38">AA38-Z38</f>
        <v>40.423999999999978</v>
      </c>
      <c r="AC38" s="4">
        <f>I38</f>
        <v>229.108</v>
      </c>
      <c r="AD38" s="4">
        <v>260</v>
      </c>
      <c r="AE38" s="4">
        <f t="shared" ref="AE38:AE40" si="39">AD38-AC38</f>
        <v>30.891999999999996</v>
      </c>
      <c r="AF38" s="4">
        <f>K38</f>
        <v>98.695999999999998</v>
      </c>
      <c r="AG38" s="4">
        <v>120</v>
      </c>
      <c r="AH38" s="4">
        <f t="shared" ref="AH38:AH40" si="40">AG38-AF38</f>
        <v>21.304000000000002</v>
      </c>
      <c r="AI38" s="4">
        <f>M38</f>
        <v>54.82</v>
      </c>
      <c r="AJ38">
        <v>70</v>
      </c>
      <c r="AK38" s="4">
        <f t="shared" ref="AK38" si="41">AJ38-AI38</f>
        <v>15.18</v>
      </c>
      <c r="AL38" s="44" t="s">
        <v>140</v>
      </c>
      <c r="AM38" s="45">
        <f t="shared" si="8"/>
        <v>736.46399999999994</v>
      </c>
      <c r="AN38" s="45">
        <f t="shared" si="9"/>
        <v>409.57600000000002</v>
      </c>
      <c r="AO38" s="45">
        <f t="shared" si="10"/>
        <v>229.108</v>
      </c>
      <c r="AP38" s="45">
        <f t="shared" si="11"/>
        <v>98.695999999999998</v>
      </c>
      <c r="AQ38" s="44">
        <f t="shared" si="12"/>
        <v>54.82</v>
      </c>
      <c r="AR38" s="4"/>
      <c r="AT38" s="4"/>
      <c r="AU38" s="4"/>
      <c r="AV38" s="38" t="s">
        <v>140</v>
      </c>
      <c r="AW38" s="39">
        <f t="shared" si="13"/>
        <v>780</v>
      </c>
      <c r="AX38" s="39">
        <f t="shared" si="14"/>
        <v>450</v>
      </c>
      <c r="AY38" s="39">
        <f t="shared" si="15"/>
        <v>260</v>
      </c>
      <c r="AZ38" s="39">
        <f t="shared" si="16"/>
        <v>120</v>
      </c>
      <c r="BA38" s="38">
        <f>AJ38</f>
        <v>70</v>
      </c>
    </row>
    <row r="39" spans="1:53">
      <c r="B39" t="s">
        <v>38</v>
      </c>
      <c r="C39">
        <v>7.5</v>
      </c>
      <c r="D39" s="4">
        <v>752</v>
      </c>
      <c r="E39" s="4">
        <f>(D39-D39*5/100)+((D39-D39*5/100)*28/100)-20*C39</f>
        <v>764.43200000000002</v>
      </c>
      <c r="F39" s="4">
        <v>405.5</v>
      </c>
      <c r="G39" s="4">
        <f>(F39-F39*5/100)+((F39-F39*5/100)*28/100)-10*C39</f>
        <v>418.08800000000002</v>
      </c>
      <c r="H39" s="4">
        <v>228.25</v>
      </c>
      <c r="I39" s="4">
        <f>(H39-H39*5/100)+((H39-H39*5/100)*28/100)-5*C39</f>
        <v>240.05200000000002</v>
      </c>
      <c r="J39" s="4">
        <v>96.5</v>
      </c>
      <c r="K39" s="4">
        <f>(J39-J39*5/100)+((J39-J39*5/100)*28/100)-2*C39</f>
        <v>102.34399999999999</v>
      </c>
      <c r="V39" t="s">
        <v>141</v>
      </c>
      <c r="W39" s="4">
        <f t="shared" ref="W39:W40" si="42">E39</f>
        <v>764.43200000000002</v>
      </c>
      <c r="X39" s="4">
        <v>820</v>
      </c>
      <c r="Y39" s="4">
        <f t="shared" si="37"/>
        <v>55.567999999999984</v>
      </c>
      <c r="Z39" s="4">
        <f t="shared" ref="Z39:Z40" si="43">G39</f>
        <v>418.08800000000002</v>
      </c>
      <c r="AA39" s="4">
        <v>460</v>
      </c>
      <c r="AB39" s="4">
        <f t="shared" si="38"/>
        <v>41.911999999999978</v>
      </c>
      <c r="AC39" s="4">
        <f t="shared" ref="AC39:AC40" si="44">I39</f>
        <v>240.05200000000002</v>
      </c>
      <c r="AD39" s="4">
        <v>270</v>
      </c>
      <c r="AE39" s="4">
        <f t="shared" si="39"/>
        <v>29.947999999999979</v>
      </c>
      <c r="AF39" s="4">
        <f t="shared" ref="AF39:AF40" si="45">K39</f>
        <v>102.34399999999999</v>
      </c>
      <c r="AG39" s="4">
        <v>120</v>
      </c>
      <c r="AH39" s="4">
        <f t="shared" si="40"/>
        <v>17.656000000000006</v>
      </c>
      <c r="AK39" s="4"/>
      <c r="AL39" s="44" t="s">
        <v>141</v>
      </c>
      <c r="AM39" s="45">
        <f t="shared" si="8"/>
        <v>764.43200000000002</v>
      </c>
      <c r="AN39" s="45">
        <f t="shared" si="9"/>
        <v>418.08800000000002</v>
      </c>
      <c r="AO39" s="45">
        <f t="shared" si="10"/>
        <v>240.05200000000002</v>
      </c>
      <c r="AP39" s="45">
        <f t="shared" si="11"/>
        <v>102.34399999999999</v>
      </c>
      <c r="AQ39" s="44">
        <f t="shared" si="12"/>
        <v>0</v>
      </c>
      <c r="AR39" s="4"/>
      <c r="AT39" s="4"/>
      <c r="AU39" s="4"/>
      <c r="AV39" s="38" t="s">
        <v>141</v>
      </c>
      <c r="AW39" s="39">
        <f t="shared" si="13"/>
        <v>820</v>
      </c>
      <c r="AX39" s="39">
        <f t="shared" si="14"/>
        <v>460</v>
      </c>
      <c r="AY39" s="39">
        <f t="shared" si="15"/>
        <v>270</v>
      </c>
      <c r="AZ39" s="39">
        <f t="shared" si="16"/>
        <v>120</v>
      </c>
      <c r="BA39" s="38"/>
    </row>
    <row r="40" spans="1:53">
      <c r="B40" t="s">
        <v>26</v>
      </c>
      <c r="C40">
        <v>7.5</v>
      </c>
      <c r="D40" s="4">
        <v>750</v>
      </c>
      <c r="E40" s="4">
        <f>(D40-D40*5/100)+((D40-D40*5/100)*28/100)-20*C40</f>
        <v>762</v>
      </c>
      <c r="F40" s="4">
        <v>402.5</v>
      </c>
      <c r="G40" s="4">
        <f>(F40-F40*5/100)+((F40-F40*5/100)*28/100)-10*C40</f>
        <v>414.44</v>
      </c>
      <c r="H40" s="4">
        <v>220.25</v>
      </c>
      <c r="I40" s="4">
        <f>(H40-H40*5/100)+((H40-H40*5/100)*28/100)-5*C40</f>
        <v>230.32400000000001</v>
      </c>
      <c r="J40" s="4">
        <v>92.5</v>
      </c>
      <c r="K40" s="4">
        <f>(J40-J40*5/100)+((J40-J40*5/100)*28/100)-2*C40</f>
        <v>97.48</v>
      </c>
      <c r="V40" t="s">
        <v>142</v>
      </c>
      <c r="W40" s="4">
        <f t="shared" si="42"/>
        <v>762</v>
      </c>
      <c r="X40" s="4">
        <v>820</v>
      </c>
      <c r="Y40" s="4">
        <f t="shared" si="37"/>
        <v>58</v>
      </c>
      <c r="Z40" s="4">
        <f t="shared" si="43"/>
        <v>414.44</v>
      </c>
      <c r="AA40" s="4">
        <v>460</v>
      </c>
      <c r="AB40" s="4">
        <f t="shared" si="38"/>
        <v>45.56</v>
      </c>
      <c r="AC40" s="4">
        <f t="shared" si="44"/>
        <v>230.32400000000001</v>
      </c>
      <c r="AD40" s="4">
        <v>260</v>
      </c>
      <c r="AE40" s="4">
        <f t="shared" si="39"/>
        <v>29.675999999999988</v>
      </c>
      <c r="AF40" s="4">
        <f t="shared" si="45"/>
        <v>97.48</v>
      </c>
      <c r="AG40" s="4">
        <v>120</v>
      </c>
      <c r="AH40" s="4">
        <f t="shared" si="40"/>
        <v>22.519999999999996</v>
      </c>
      <c r="AK40" s="4"/>
      <c r="AL40" s="44" t="s">
        <v>142</v>
      </c>
      <c r="AM40" s="45">
        <f t="shared" si="8"/>
        <v>762</v>
      </c>
      <c r="AN40" s="45">
        <f t="shared" si="9"/>
        <v>414.44</v>
      </c>
      <c r="AO40" s="45">
        <f t="shared" si="10"/>
        <v>230.32400000000001</v>
      </c>
      <c r="AP40" s="45">
        <f t="shared" si="11"/>
        <v>97.48</v>
      </c>
      <c r="AQ40" s="44">
        <f t="shared" si="12"/>
        <v>0</v>
      </c>
      <c r="AR40" s="4"/>
      <c r="AT40" s="4"/>
      <c r="AU40" s="4"/>
      <c r="AV40" s="38" t="s">
        <v>142</v>
      </c>
      <c r="AW40" s="39">
        <f t="shared" si="13"/>
        <v>820</v>
      </c>
      <c r="AX40" s="39">
        <f t="shared" si="14"/>
        <v>460</v>
      </c>
      <c r="AY40" s="39">
        <f t="shared" si="15"/>
        <v>260</v>
      </c>
      <c r="AZ40" s="39">
        <f t="shared" si="16"/>
        <v>120</v>
      </c>
      <c r="BA40" s="38"/>
    </row>
    <row r="41" spans="1:53">
      <c r="V41" s="16"/>
      <c r="W41" s="51"/>
      <c r="X41" s="51"/>
      <c r="Y41" s="26"/>
      <c r="Z41" s="51"/>
      <c r="AA41" s="51"/>
      <c r="AB41" s="26"/>
      <c r="AC41" s="51"/>
      <c r="AD41" s="51"/>
      <c r="AE41" s="26"/>
      <c r="AF41" s="51"/>
      <c r="AG41" s="51"/>
      <c r="AH41" s="26"/>
      <c r="AI41" s="51"/>
      <c r="AJ41" s="51"/>
      <c r="AL41" s="47"/>
      <c r="AM41" s="45">
        <f t="shared" si="8"/>
        <v>0</v>
      </c>
      <c r="AN41" s="45">
        <f t="shared" si="9"/>
        <v>0</v>
      </c>
      <c r="AO41" s="45">
        <f t="shared" si="10"/>
        <v>0</v>
      </c>
      <c r="AP41" s="45">
        <f t="shared" si="11"/>
        <v>0</v>
      </c>
      <c r="AQ41" s="44">
        <f t="shared" si="12"/>
        <v>0</v>
      </c>
      <c r="AS41"/>
      <c r="AV41" s="41"/>
      <c r="AW41" s="39">
        <f t="shared" si="13"/>
        <v>0</v>
      </c>
      <c r="AX41" s="39">
        <f t="shared" si="14"/>
        <v>0</v>
      </c>
      <c r="AY41" s="39">
        <f t="shared" si="15"/>
        <v>0</v>
      </c>
      <c r="AZ41" s="39">
        <f t="shared" si="16"/>
        <v>0</v>
      </c>
      <c r="BA41" s="40"/>
    </row>
    <row r="42" spans="1:53">
      <c r="A42" s="1"/>
      <c r="B42" s="1" t="s">
        <v>5</v>
      </c>
      <c r="V42" s="1" t="s">
        <v>5</v>
      </c>
      <c r="W42" s="50" t="s">
        <v>15</v>
      </c>
      <c r="X42" s="50"/>
      <c r="Y42" s="27"/>
      <c r="Z42" s="50" t="s">
        <v>14</v>
      </c>
      <c r="AA42" s="50"/>
      <c r="AB42" s="27"/>
      <c r="AC42" s="50" t="s">
        <v>13</v>
      </c>
      <c r="AD42" s="50"/>
      <c r="AE42" s="27"/>
      <c r="AF42" s="50" t="s">
        <v>12</v>
      </c>
      <c r="AG42" s="50"/>
      <c r="AH42" s="27"/>
      <c r="AI42"/>
      <c r="AL42" s="43" t="s">
        <v>5</v>
      </c>
      <c r="AM42" s="45" t="str">
        <f t="shared" si="8"/>
        <v>20LT</v>
      </c>
      <c r="AN42" s="45" t="str">
        <f t="shared" si="9"/>
        <v>10LT</v>
      </c>
      <c r="AO42" s="45" t="str">
        <f t="shared" si="10"/>
        <v>4LT</v>
      </c>
      <c r="AP42" s="45" t="str">
        <f t="shared" si="11"/>
        <v>1LT</v>
      </c>
      <c r="AQ42" s="44">
        <f t="shared" si="12"/>
        <v>0</v>
      </c>
      <c r="AS42"/>
      <c r="AV42" s="35" t="s">
        <v>5</v>
      </c>
      <c r="AW42" s="39">
        <f t="shared" si="13"/>
        <v>0</v>
      </c>
      <c r="AX42" s="39">
        <f t="shared" si="14"/>
        <v>0</v>
      </c>
      <c r="AY42" s="39">
        <f t="shared" si="15"/>
        <v>0</v>
      </c>
      <c r="AZ42" s="39">
        <f t="shared" si="16"/>
        <v>0</v>
      </c>
      <c r="BA42" s="38"/>
    </row>
    <row r="43" spans="1:53" s="1" customFormat="1">
      <c r="A43" s="51"/>
      <c r="B43" s="51"/>
      <c r="C43">
        <v>22</v>
      </c>
      <c r="D43" s="49" t="s">
        <v>15</v>
      </c>
      <c r="E43" s="49"/>
      <c r="F43" s="49" t="s">
        <v>36</v>
      </c>
      <c r="G43" s="49"/>
      <c r="H43" s="49" t="s">
        <v>14</v>
      </c>
      <c r="I43" s="49"/>
      <c r="J43" s="49" t="s">
        <v>28</v>
      </c>
      <c r="K43" s="49"/>
      <c r="L43" s="49" t="s">
        <v>13</v>
      </c>
      <c r="M43" s="49"/>
      <c r="N43" s="49" t="s">
        <v>29</v>
      </c>
      <c r="O43" s="49"/>
      <c r="P43" s="49" t="s">
        <v>12</v>
      </c>
      <c r="Q43" s="49"/>
      <c r="R43" s="49" t="s">
        <v>30</v>
      </c>
      <c r="S43" s="49"/>
      <c r="V43" s="16"/>
      <c r="W43" s="1" t="s">
        <v>32</v>
      </c>
      <c r="X43" s="1" t="s">
        <v>51</v>
      </c>
      <c r="Z43" s="1" t="s">
        <v>32</v>
      </c>
      <c r="AA43" s="1" t="s">
        <v>51</v>
      </c>
      <c r="AC43" s="1" t="s">
        <v>32</v>
      </c>
      <c r="AD43" s="1" t="s">
        <v>51</v>
      </c>
      <c r="AF43" s="1" t="s">
        <v>32</v>
      </c>
      <c r="AG43" s="2" t="s">
        <v>51</v>
      </c>
      <c r="AH43" s="2"/>
      <c r="AL43" s="47"/>
      <c r="AM43" s="45" t="str">
        <f t="shared" si="8"/>
        <v>PURC</v>
      </c>
      <c r="AN43" s="45" t="str">
        <f t="shared" si="9"/>
        <v>PURC</v>
      </c>
      <c r="AO43" s="45" t="str">
        <f t="shared" si="10"/>
        <v>PURC</v>
      </c>
      <c r="AP43" s="45" t="str">
        <f t="shared" si="11"/>
        <v>PURC</v>
      </c>
      <c r="AQ43" s="44">
        <f t="shared" si="12"/>
        <v>0</v>
      </c>
      <c r="AV43" s="41"/>
      <c r="AW43" s="39" t="str">
        <f t="shared" si="13"/>
        <v>SALE</v>
      </c>
      <c r="AX43" s="39" t="str">
        <f t="shared" si="14"/>
        <v>SALE</v>
      </c>
      <c r="AY43" s="39" t="str">
        <f t="shared" si="15"/>
        <v>SALE</v>
      </c>
      <c r="AZ43" s="39" t="str">
        <f t="shared" si="16"/>
        <v>SALE</v>
      </c>
      <c r="BA43" s="35"/>
    </row>
    <row r="44" spans="1:53">
      <c r="A44" t="s">
        <v>7</v>
      </c>
      <c r="B44" t="s">
        <v>17</v>
      </c>
      <c r="C44">
        <v>22</v>
      </c>
      <c r="D44" s="4">
        <v>3750</v>
      </c>
      <c r="E44" s="4">
        <f>(D44-D44*5/100)+((D44-D44*5/100)*28/100)-20*C44</f>
        <v>4120</v>
      </c>
      <c r="H44" s="4">
        <v>1967</v>
      </c>
      <c r="I44" s="4">
        <f>(H44-H44*5/100)+((H44-H44*5/100)*28/100)-10*C44</f>
        <v>2171.8720000000003</v>
      </c>
      <c r="L44" s="4">
        <v>826</v>
      </c>
      <c r="M44" s="4">
        <f>(L44-L44*5/100)+((L44-L44*5/100)*28/100)-4*C44</f>
        <v>916.41600000000005</v>
      </c>
      <c r="P44" s="4">
        <v>216</v>
      </c>
      <c r="Q44" s="4">
        <f>(P44-P44*5/100)+((P44-P44*5/100)*28/100)-1*C44</f>
        <v>240.65600000000001</v>
      </c>
      <c r="V44" t="s">
        <v>143</v>
      </c>
      <c r="W44" s="4">
        <f t="shared" ref="W44:W73" si="46">E44+G44</f>
        <v>4120</v>
      </c>
      <c r="X44" s="4">
        <v>4430</v>
      </c>
      <c r="Y44" s="4">
        <f t="shared" ref="Y44:Y53" si="47">X44-W44</f>
        <v>310</v>
      </c>
      <c r="Z44" s="4">
        <f t="shared" ref="Z44:Z73" si="48">I44+K44</f>
        <v>2171.8720000000003</v>
      </c>
      <c r="AA44" s="4">
        <v>2350</v>
      </c>
      <c r="AB44" s="4">
        <f t="shared" ref="AB44:AB53" si="49">AA44-Z44</f>
        <v>178.1279999999997</v>
      </c>
      <c r="AC44" s="4">
        <f t="shared" ref="AC44:AC73" si="50">M44+O44</f>
        <v>916.41600000000005</v>
      </c>
      <c r="AD44" s="4">
        <v>1000</v>
      </c>
      <c r="AE44" s="4">
        <f t="shared" ref="AE44:AE53" si="51">AD44-AC44</f>
        <v>83.583999999999946</v>
      </c>
      <c r="AF44" s="4">
        <f t="shared" ref="AF44:AF73" si="52">Q44+S44</f>
        <v>240.65600000000001</v>
      </c>
      <c r="AG44" s="4">
        <v>280</v>
      </c>
      <c r="AH44" s="4">
        <f t="shared" ref="AH44:AH53" si="53">AG44-AF44</f>
        <v>39.343999999999994</v>
      </c>
      <c r="AI44"/>
      <c r="AL44" s="44" t="s">
        <v>143</v>
      </c>
      <c r="AM44" s="45">
        <f t="shared" si="8"/>
        <v>4120</v>
      </c>
      <c r="AN44" s="45">
        <f t="shared" si="9"/>
        <v>2171.8720000000003</v>
      </c>
      <c r="AO44" s="45">
        <f t="shared" si="10"/>
        <v>916.41600000000005</v>
      </c>
      <c r="AP44" s="45">
        <f t="shared" si="11"/>
        <v>240.65600000000001</v>
      </c>
      <c r="AQ44" s="44">
        <f t="shared" si="12"/>
        <v>0</v>
      </c>
      <c r="AS44"/>
      <c r="AV44" s="38" t="s">
        <v>143</v>
      </c>
      <c r="AW44" s="39">
        <f t="shared" si="13"/>
        <v>4430</v>
      </c>
      <c r="AX44" s="39">
        <f t="shared" si="14"/>
        <v>2350</v>
      </c>
      <c r="AY44" s="39">
        <f t="shared" si="15"/>
        <v>1000</v>
      </c>
      <c r="AZ44" s="39">
        <f t="shared" si="16"/>
        <v>280</v>
      </c>
      <c r="BA44" s="38"/>
    </row>
    <row r="45" spans="1:53">
      <c r="B45" t="s">
        <v>19</v>
      </c>
      <c r="C45">
        <f>C44</f>
        <v>22</v>
      </c>
      <c r="D45" s="4">
        <v>3750</v>
      </c>
      <c r="E45" s="4">
        <f>(D45-D45*5/100)+((D45-D45*5/100)*28/100)-20*C45</f>
        <v>4120</v>
      </c>
      <c r="H45" s="4">
        <v>1967</v>
      </c>
      <c r="I45" s="4">
        <f>(H45-H45*5/100)+((H45-H45*5/100)*28/100)-10*C45</f>
        <v>2171.8720000000003</v>
      </c>
      <c r="L45" s="4">
        <v>826</v>
      </c>
      <c r="M45" s="4">
        <f>(L45-L45*5/100)+((L45-L45*5/100)*28/100)-4*C45</f>
        <v>916.41600000000005</v>
      </c>
      <c r="P45" s="4">
        <v>216</v>
      </c>
      <c r="Q45" s="4">
        <f>(P45-P45*5/100)+((P45-P45*5/100)*28/100)-1*C45</f>
        <v>240.65600000000001</v>
      </c>
      <c r="V45" t="s">
        <v>144</v>
      </c>
      <c r="W45" s="4">
        <f t="shared" si="46"/>
        <v>4120</v>
      </c>
      <c r="X45" s="4">
        <v>4430</v>
      </c>
      <c r="Y45" s="4">
        <f t="shared" si="47"/>
        <v>310</v>
      </c>
      <c r="Z45" s="4">
        <f t="shared" si="48"/>
        <v>2171.8720000000003</v>
      </c>
      <c r="AA45" s="4">
        <v>2350</v>
      </c>
      <c r="AB45" s="4">
        <f t="shared" si="49"/>
        <v>178.1279999999997</v>
      </c>
      <c r="AC45" s="4">
        <f t="shared" si="50"/>
        <v>916.41600000000005</v>
      </c>
      <c r="AD45" s="4">
        <v>1000</v>
      </c>
      <c r="AE45" s="4">
        <f t="shared" si="51"/>
        <v>83.583999999999946</v>
      </c>
      <c r="AF45" s="4">
        <f t="shared" si="52"/>
        <v>240.65600000000001</v>
      </c>
      <c r="AG45" s="4">
        <v>280</v>
      </c>
      <c r="AH45" s="4">
        <f t="shared" si="53"/>
        <v>39.343999999999994</v>
      </c>
      <c r="AI45"/>
      <c r="AL45" s="44" t="s">
        <v>144</v>
      </c>
      <c r="AM45" s="45">
        <f t="shared" si="8"/>
        <v>4120</v>
      </c>
      <c r="AN45" s="45">
        <f t="shared" si="9"/>
        <v>2171.8720000000003</v>
      </c>
      <c r="AO45" s="45">
        <f t="shared" si="10"/>
        <v>916.41600000000005</v>
      </c>
      <c r="AP45" s="45">
        <f t="shared" si="11"/>
        <v>240.65600000000001</v>
      </c>
      <c r="AQ45" s="44">
        <f t="shared" si="12"/>
        <v>0</v>
      </c>
      <c r="AS45"/>
      <c r="AV45" s="38" t="s">
        <v>144</v>
      </c>
      <c r="AW45" s="39">
        <f t="shared" si="13"/>
        <v>4430</v>
      </c>
      <c r="AX45" s="39">
        <f t="shared" si="14"/>
        <v>2350</v>
      </c>
      <c r="AY45" s="39">
        <f t="shared" si="15"/>
        <v>1000</v>
      </c>
      <c r="AZ45" s="39">
        <f t="shared" si="16"/>
        <v>280</v>
      </c>
      <c r="BA45" s="38"/>
    </row>
    <row r="46" spans="1:53">
      <c r="B46" t="s">
        <v>18</v>
      </c>
      <c r="C46">
        <f t="shared" ref="C46:C53" si="54">C45</f>
        <v>22</v>
      </c>
      <c r="D46" s="4">
        <v>3672</v>
      </c>
      <c r="E46" s="4">
        <f>(D46-D46*5/100)+((D46-D46*5/100)*28/100)-20*C46</f>
        <v>4025.152</v>
      </c>
      <c r="J46" s="4">
        <v>1938</v>
      </c>
      <c r="K46" s="4">
        <f t="shared" ref="K46:K53" si="55">(J46-J46*5/100)+((J46-J46*5/100)*28/100)-9*C46</f>
        <v>2158.6079999999997</v>
      </c>
      <c r="N46" s="4">
        <v>819</v>
      </c>
      <c r="O46" s="4">
        <f t="shared" ref="O46:O53" si="56">(N46-N46*5/100)+((N46-N46*5/100)*28/100)-3.6*C46</f>
        <v>916.70399999999995</v>
      </c>
      <c r="R46" s="4">
        <v>215</v>
      </c>
      <c r="S46" s="4">
        <f t="shared" ref="S46:S53" si="57">(R46-R46*5/100)+((R46-R46*5/100)*28/100)-0.9*C46</f>
        <v>241.64</v>
      </c>
      <c r="V46" t="s">
        <v>145</v>
      </c>
      <c r="W46" s="4">
        <f t="shared" si="46"/>
        <v>4025.152</v>
      </c>
      <c r="X46" s="4">
        <v>4350</v>
      </c>
      <c r="Y46" s="4">
        <f t="shared" si="47"/>
        <v>324.84799999999996</v>
      </c>
      <c r="Z46" s="4">
        <f t="shared" si="48"/>
        <v>2158.6079999999997</v>
      </c>
      <c r="AA46" s="4">
        <v>2350</v>
      </c>
      <c r="AB46" s="4">
        <f t="shared" si="49"/>
        <v>191.39200000000028</v>
      </c>
      <c r="AC46" s="4">
        <f t="shared" si="50"/>
        <v>916.70399999999995</v>
      </c>
      <c r="AD46" s="4">
        <v>1000</v>
      </c>
      <c r="AE46" s="4">
        <f t="shared" si="51"/>
        <v>83.296000000000049</v>
      </c>
      <c r="AF46" s="4">
        <f t="shared" si="52"/>
        <v>241.64</v>
      </c>
      <c r="AG46" s="4">
        <v>280</v>
      </c>
      <c r="AH46" s="4">
        <f t="shared" si="53"/>
        <v>38.360000000000014</v>
      </c>
      <c r="AI46"/>
      <c r="AL46" s="44" t="s">
        <v>145</v>
      </c>
      <c r="AM46" s="45">
        <f t="shared" si="8"/>
        <v>4025.152</v>
      </c>
      <c r="AN46" s="45">
        <f t="shared" si="9"/>
        <v>2158.6079999999997</v>
      </c>
      <c r="AO46" s="45">
        <f t="shared" si="10"/>
        <v>916.70399999999995</v>
      </c>
      <c r="AP46" s="45">
        <f t="shared" si="11"/>
        <v>241.64</v>
      </c>
      <c r="AQ46" s="44">
        <f t="shared" si="12"/>
        <v>0</v>
      </c>
      <c r="AS46"/>
      <c r="AV46" s="38" t="s">
        <v>145</v>
      </c>
      <c r="AW46" s="39">
        <f t="shared" si="13"/>
        <v>4350</v>
      </c>
      <c r="AX46" s="39">
        <f t="shared" si="14"/>
        <v>2350</v>
      </c>
      <c r="AY46" s="39">
        <f t="shared" si="15"/>
        <v>1000</v>
      </c>
      <c r="AZ46" s="39">
        <f t="shared" si="16"/>
        <v>280</v>
      </c>
      <c r="BA46" s="38"/>
    </row>
    <row r="47" spans="1:53">
      <c r="B47" t="s">
        <v>34</v>
      </c>
      <c r="C47">
        <f t="shared" si="54"/>
        <v>22</v>
      </c>
      <c r="F47" s="4">
        <v>3237</v>
      </c>
      <c r="G47" s="4">
        <f>(F47-F47*5/100)+((F47-F47*5/100)*28/100)-18*C47</f>
        <v>3540.192</v>
      </c>
      <c r="J47" s="4">
        <v>1689</v>
      </c>
      <c r="K47" s="4">
        <f t="shared" si="55"/>
        <v>1855.8240000000001</v>
      </c>
      <c r="N47" s="4">
        <v>703</v>
      </c>
      <c r="O47" s="4">
        <f t="shared" si="56"/>
        <v>775.64799999999991</v>
      </c>
      <c r="R47" s="4">
        <v>184</v>
      </c>
      <c r="S47" s="4">
        <f t="shared" si="57"/>
        <v>203.94400000000002</v>
      </c>
      <c r="V47" t="s">
        <v>146</v>
      </c>
      <c r="W47" s="4">
        <f t="shared" si="46"/>
        <v>3540.192</v>
      </c>
      <c r="X47" s="4">
        <v>3900</v>
      </c>
      <c r="Y47" s="4">
        <f t="shared" si="47"/>
        <v>359.80799999999999</v>
      </c>
      <c r="Z47" s="4">
        <f t="shared" si="48"/>
        <v>1855.8240000000001</v>
      </c>
      <c r="AA47" s="4">
        <v>2050</v>
      </c>
      <c r="AB47" s="4">
        <f t="shared" si="49"/>
        <v>194.17599999999993</v>
      </c>
      <c r="AC47" s="4">
        <f t="shared" si="50"/>
        <v>775.64799999999991</v>
      </c>
      <c r="AD47" s="4">
        <v>900</v>
      </c>
      <c r="AE47" s="4">
        <f t="shared" si="51"/>
        <v>124.35200000000009</v>
      </c>
      <c r="AF47" s="4">
        <f t="shared" si="52"/>
        <v>203.94400000000002</v>
      </c>
      <c r="AG47" s="4">
        <v>280</v>
      </c>
      <c r="AH47" s="4">
        <f t="shared" si="53"/>
        <v>76.055999999999983</v>
      </c>
      <c r="AI47"/>
      <c r="AL47" s="44" t="s">
        <v>146</v>
      </c>
      <c r="AM47" s="45">
        <f t="shared" si="8"/>
        <v>3540.192</v>
      </c>
      <c r="AN47" s="45">
        <f t="shared" si="9"/>
        <v>1855.8240000000001</v>
      </c>
      <c r="AO47" s="45">
        <f t="shared" si="10"/>
        <v>775.64799999999991</v>
      </c>
      <c r="AP47" s="45">
        <f t="shared" si="11"/>
        <v>203.94400000000002</v>
      </c>
      <c r="AQ47" s="44">
        <f t="shared" si="12"/>
        <v>0</v>
      </c>
      <c r="AS47"/>
      <c r="AV47" s="38" t="s">
        <v>146</v>
      </c>
      <c r="AW47" s="39">
        <f t="shared" si="13"/>
        <v>3900</v>
      </c>
      <c r="AX47" s="39">
        <f t="shared" si="14"/>
        <v>2050</v>
      </c>
      <c r="AY47" s="39">
        <f t="shared" si="15"/>
        <v>900</v>
      </c>
      <c r="AZ47" s="39">
        <f t="shared" si="16"/>
        <v>280</v>
      </c>
      <c r="BA47" s="38"/>
    </row>
    <row r="48" spans="1:53">
      <c r="B48" t="s">
        <v>25</v>
      </c>
      <c r="C48">
        <f t="shared" si="54"/>
        <v>22</v>
      </c>
      <c r="F48" s="4">
        <v>3267</v>
      </c>
      <c r="G48" s="4">
        <f>(F48-F48*5/100)+((F48-F48*5/100)*28/100)-18*C48</f>
        <v>3576.672</v>
      </c>
      <c r="J48" s="4">
        <v>1719</v>
      </c>
      <c r="K48" s="4">
        <f t="shared" si="55"/>
        <v>1892.3040000000001</v>
      </c>
      <c r="N48" s="4">
        <v>732</v>
      </c>
      <c r="O48" s="4">
        <f t="shared" si="56"/>
        <v>810.91199999999992</v>
      </c>
      <c r="R48" s="4">
        <v>192</v>
      </c>
      <c r="S48" s="4">
        <f t="shared" si="57"/>
        <v>213.672</v>
      </c>
      <c r="V48" t="s">
        <v>147</v>
      </c>
      <c r="W48" s="4">
        <f t="shared" si="46"/>
        <v>3576.672</v>
      </c>
      <c r="X48" s="4">
        <v>3900</v>
      </c>
      <c r="Y48" s="4">
        <f t="shared" si="47"/>
        <v>323.32799999999997</v>
      </c>
      <c r="Z48" s="4">
        <f t="shared" si="48"/>
        <v>1892.3040000000001</v>
      </c>
      <c r="AA48" s="4">
        <v>2100</v>
      </c>
      <c r="AB48" s="4">
        <f t="shared" si="49"/>
        <v>207.69599999999991</v>
      </c>
      <c r="AC48" s="4">
        <f t="shared" si="50"/>
        <v>810.91199999999992</v>
      </c>
      <c r="AD48" s="4">
        <v>900</v>
      </c>
      <c r="AE48" s="4">
        <f t="shared" si="51"/>
        <v>89.088000000000079</v>
      </c>
      <c r="AF48" s="4">
        <f t="shared" si="52"/>
        <v>213.672</v>
      </c>
      <c r="AG48" s="4">
        <v>280</v>
      </c>
      <c r="AH48" s="4">
        <f t="shared" si="53"/>
        <v>66.328000000000003</v>
      </c>
      <c r="AI48"/>
      <c r="AL48" s="44" t="s">
        <v>147</v>
      </c>
      <c r="AM48" s="45">
        <f t="shared" si="8"/>
        <v>3576.672</v>
      </c>
      <c r="AN48" s="45">
        <f t="shared" si="9"/>
        <v>1892.3040000000001</v>
      </c>
      <c r="AO48" s="45">
        <f t="shared" si="10"/>
        <v>810.91199999999992</v>
      </c>
      <c r="AP48" s="45">
        <f t="shared" si="11"/>
        <v>213.672</v>
      </c>
      <c r="AQ48" s="44">
        <f t="shared" si="12"/>
        <v>0</v>
      </c>
      <c r="AS48"/>
      <c r="AV48" s="38" t="s">
        <v>147</v>
      </c>
      <c r="AW48" s="39">
        <f t="shared" si="13"/>
        <v>3900</v>
      </c>
      <c r="AX48" s="39">
        <f t="shared" si="14"/>
        <v>2100</v>
      </c>
      <c r="AY48" s="39">
        <f t="shared" si="15"/>
        <v>900</v>
      </c>
      <c r="AZ48" s="39">
        <f t="shared" si="16"/>
        <v>280</v>
      </c>
      <c r="BA48" s="38"/>
    </row>
    <row r="49" spans="1:53">
      <c r="B49" t="s">
        <v>33</v>
      </c>
      <c r="C49">
        <f t="shared" si="54"/>
        <v>22</v>
      </c>
      <c r="F49" s="4">
        <v>3237</v>
      </c>
      <c r="G49" s="4">
        <f>(F49-F49*5/100)+((F49-F49*5/100)*28/100)-18*C49</f>
        <v>3540.192</v>
      </c>
      <c r="J49" s="4">
        <v>1689</v>
      </c>
      <c r="K49" s="4">
        <f t="shared" si="55"/>
        <v>1855.8240000000001</v>
      </c>
      <c r="N49" s="4">
        <v>703</v>
      </c>
      <c r="O49" s="4">
        <f t="shared" si="56"/>
        <v>775.64799999999991</v>
      </c>
      <c r="R49" s="4">
        <v>184</v>
      </c>
      <c r="S49" s="4">
        <f t="shared" si="57"/>
        <v>203.94400000000002</v>
      </c>
      <c r="V49" t="s">
        <v>148</v>
      </c>
      <c r="W49" s="4">
        <f t="shared" si="46"/>
        <v>3540.192</v>
      </c>
      <c r="X49" s="4">
        <v>3900</v>
      </c>
      <c r="Y49" s="4">
        <f t="shared" si="47"/>
        <v>359.80799999999999</v>
      </c>
      <c r="Z49" s="4">
        <f t="shared" si="48"/>
        <v>1855.8240000000001</v>
      </c>
      <c r="AA49" s="4">
        <v>2050</v>
      </c>
      <c r="AB49" s="4">
        <f t="shared" si="49"/>
        <v>194.17599999999993</v>
      </c>
      <c r="AC49" s="4">
        <f t="shared" si="50"/>
        <v>775.64799999999991</v>
      </c>
      <c r="AD49" s="4">
        <v>900</v>
      </c>
      <c r="AE49" s="4">
        <f t="shared" si="51"/>
        <v>124.35200000000009</v>
      </c>
      <c r="AF49" s="4">
        <f t="shared" si="52"/>
        <v>203.94400000000002</v>
      </c>
      <c r="AG49" s="4">
        <v>280</v>
      </c>
      <c r="AH49" s="4">
        <f t="shared" si="53"/>
        <v>76.055999999999983</v>
      </c>
      <c r="AI49"/>
      <c r="AL49" s="44" t="s">
        <v>148</v>
      </c>
      <c r="AM49" s="45">
        <f t="shared" si="8"/>
        <v>3540.192</v>
      </c>
      <c r="AN49" s="45">
        <f t="shared" si="9"/>
        <v>1855.8240000000001</v>
      </c>
      <c r="AO49" s="45">
        <f t="shared" si="10"/>
        <v>775.64799999999991</v>
      </c>
      <c r="AP49" s="45">
        <f t="shared" si="11"/>
        <v>203.94400000000002</v>
      </c>
      <c r="AQ49" s="44">
        <f t="shared" si="12"/>
        <v>0</v>
      </c>
      <c r="AS49"/>
      <c r="AV49" s="38" t="s">
        <v>148</v>
      </c>
      <c r="AW49" s="39">
        <f t="shared" si="13"/>
        <v>3900</v>
      </c>
      <c r="AX49" s="39">
        <f t="shared" si="14"/>
        <v>2050</v>
      </c>
      <c r="AY49" s="39">
        <f t="shared" si="15"/>
        <v>900</v>
      </c>
      <c r="AZ49" s="39">
        <f t="shared" si="16"/>
        <v>280</v>
      </c>
      <c r="BA49" s="38"/>
    </row>
    <row r="50" spans="1:53">
      <c r="B50" t="s">
        <v>26</v>
      </c>
      <c r="C50">
        <f t="shared" si="54"/>
        <v>22</v>
      </c>
      <c r="F50" s="4">
        <v>3874</v>
      </c>
      <c r="G50" s="4">
        <f>(F50-F50*5/100)+((F50-F50*5/100)*28/100)-18*C50</f>
        <v>4314.7840000000006</v>
      </c>
      <c r="J50" s="4">
        <v>1995</v>
      </c>
      <c r="K50" s="4">
        <f t="shared" si="55"/>
        <v>2227.92</v>
      </c>
      <c r="N50" s="4">
        <v>830</v>
      </c>
      <c r="O50" s="4">
        <f t="shared" si="56"/>
        <v>930.07999999999993</v>
      </c>
      <c r="R50" s="4">
        <v>216</v>
      </c>
      <c r="S50" s="4">
        <f t="shared" si="57"/>
        <v>242.85599999999999</v>
      </c>
      <c r="V50" t="s">
        <v>149</v>
      </c>
      <c r="W50" s="4">
        <f t="shared" si="46"/>
        <v>4314.7840000000006</v>
      </c>
      <c r="X50" s="4">
        <v>4700</v>
      </c>
      <c r="Y50" s="4">
        <f t="shared" si="47"/>
        <v>385.21599999999944</v>
      </c>
      <c r="Z50" s="4">
        <f t="shared" si="48"/>
        <v>2227.92</v>
      </c>
      <c r="AA50" s="4">
        <v>2450</v>
      </c>
      <c r="AB50" s="4">
        <f t="shared" si="49"/>
        <v>222.07999999999993</v>
      </c>
      <c r="AC50" s="4">
        <f t="shared" si="50"/>
        <v>930.07999999999993</v>
      </c>
      <c r="AD50" s="4">
        <v>1100</v>
      </c>
      <c r="AE50" s="4">
        <f t="shared" si="51"/>
        <v>169.92000000000007</v>
      </c>
      <c r="AF50" s="4">
        <f t="shared" si="52"/>
        <v>242.85599999999999</v>
      </c>
      <c r="AG50" s="4">
        <v>280</v>
      </c>
      <c r="AH50" s="4">
        <f t="shared" si="53"/>
        <v>37.144000000000005</v>
      </c>
      <c r="AI50"/>
      <c r="AL50" s="44" t="s">
        <v>149</v>
      </c>
      <c r="AM50" s="45">
        <f t="shared" si="8"/>
        <v>4314.7840000000006</v>
      </c>
      <c r="AN50" s="45">
        <f t="shared" si="9"/>
        <v>2227.92</v>
      </c>
      <c r="AO50" s="45">
        <f t="shared" si="10"/>
        <v>930.07999999999993</v>
      </c>
      <c r="AP50" s="45">
        <f t="shared" si="11"/>
        <v>242.85599999999999</v>
      </c>
      <c r="AQ50" s="44">
        <f t="shared" si="12"/>
        <v>0</v>
      </c>
      <c r="AS50"/>
      <c r="AV50" s="38" t="s">
        <v>149</v>
      </c>
      <c r="AW50" s="39">
        <f t="shared" si="13"/>
        <v>4700</v>
      </c>
      <c r="AX50" s="39">
        <f t="shared" si="14"/>
        <v>2450</v>
      </c>
      <c r="AY50" s="39">
        <f t="shared" si="15"/>
        <v>1100</v>
      </c>
      <c r="AZ50" s="39">
        <f t="shared" si="16"/>
        <v>280</v>
      </c>
      <c r="BA50" s="38"/>
    </row>
    <row r="51" spans="1:53">
      <c r="B51" t="s">
        <v>27</v>
      </c>
      <c r="C51">
        <f t="shared" si="54"/>
        <v>22</v>
      </c>
      <c r="F51" s="4">
        <v>4536</v>
      </c>
      <c r="G51" s="4">
        <f>(F51-F51*5/100)+((F51-F51*5/100)*28/100)-18*C51</f>
        <v>5119.7759999999998</v>
      </c>
      <c r="J51" s="4">
        <v>2347</v>
      </c>
      <c r="K51" s="4">
        <f t="shared" si="55"/>
        <v>2655.9520000000002</v>
      </c>
      <c r="N51" s="4">
        <v>970</v>
      </c>
      <c r="O51" s="4">
        <f t="shared" si="56"/>
        <v>1100.32</v>
      </c>
      <c r="R51" s="4">
        <v>252</v>
      </c>
      <c r="S51" s="4">
        <f t="shared" si="57"/>
        <v>286.63200000000001</v>
      </c>
      <c r="V51" t="s">
        <v>150</v>
      </c>
      <c r="W51" s="4">
        <f t="shared" si="46"/>
        <v>5119.7759999999998</v>
      </c>
      <c r="X51" s="4">
        <v>5500</v>
      </c>
      <c r="Y51" s="4">
        <f t="shared" si="47"/>
        <v>380.22400000000016</v>
      </c>
      <c r="Z51" s="4">
        <f t="shared" si="48"/>
        <v>2655.9520000000002</v>
      </c>
      <c r="AA51" s="4">
        <v>2950</v>
      </c>
      <c r="AB51" s="4">
        <f t="shared" si="49"/>
        <v>294.04799999999977</v>
      </c>
      <c r="AC51" s="4">
        <f t="shared" si="50"/>
        <v>1100.32</v>
      </c>
      <c r="AD51" s="4">
        <v>1260</v>
      </c>
      <c r="AE51" s="4">
        <f t="shared" si="51"/>
        <v>159.68000000000006</v>
      </c>
      <c r="AF51" s="4">
        <f t="shared" si="52"/>
        <v>286.63200000000001</v>
      </c>
      <c r="AG51" s="4">
        <v>350</v>
      </c>
      <c r="AH51" s="4">
        <f t="shared" si="53"/>
        <v>63.367999999999995</v>
      </c>
      <c r="AI51"/>
      <c r="AL51" s="44" t="s">
        <v>150</v>
      </c>
      <c r="AM51" s="45">
        <f t="shared" si="8"/>
        <v>5119.7759999999998</v>
      </c>
      <c r="AN51" s="45">
        <f t="shared" si="9"/>
        <v>2655.9520000000002</v>
      </c>
      <c r="AO51" s="45">
        <f t="shared" si="10"/>
        <v>1100.32</v>
      </c>
      <c r="AP51" s="45">
        <f t="shared" si="11"/>
        <v>286.63200000000001</v>
      </c>
      <c r="AQ51" s="44">
        <f t="shared" si="12"/>
        <v>0</v>
      </c>
      <c r="AS51"/>
      <c r="AV51" s="38" t="s">
        <v>150</v>
      </c>
      <c r="AW51" s="39">
        <f t="shared" si="13"/>
        <v>5500</v>
      </c>
      <c r="AX51" s="39">
        <f t="shared" si="14"/>
        <v>2950</v>
      </c>
      <c r="AY51" s="39">
        <f t="shared" si="15"/>
        <v>1260</v>
      </c>
      <c r="AZ51" s="39">
        <f t="shared" si="16"/>
        <v>350</v>
      </c>
      <c r="BA51" s="38"/>
    </row>
    <row r="52" spans="1:53">
      <c r="B52" t="s">
        <v>46</v>
      </c>
      <c r="C52">
        <f t="shared" si="54"/>
        <v>22</v>
      </c>
      <c r="D52" s="4">
        <v>3572</v>
      </c>
      <c r="E52" s="4">
        <f>(D52-D52*5/100)+((D52-D52*5/100)*28/100)-20*C52</f>
        <v>3903.5519999999997</v>
      </c>
      <c r="J52" s="4">
        <v>1820</v>
      </c>
      <c r="K52" s="4">
        <f t="shared" si="55"/>
        <v>2015.12</v>
      </c>
      <c r="N52" s="4">
        <v>772</v>
      </c>
      <c r="O52" s="4">
        <f t="shared" si="56"/>
        <v>859.55199999999991</v>
      </c>
      <c r="R52" s="4">
        <v>204</v>
      </c>
      <c r="S52" s="4">
        <f t="shared" si="57"/>
        <v>228.26400000000001</v>
      </c>
      <c r="V52" t="s">
        <v>151</v>
      </c>
      <c r="W52" s="4">
        <f t="shared" si="46"/>
        <v>3903.5519999999997</v>
      </c>
      <c r="X52" s="4">
        <v>4200</v>
      </c>
      <c r="Y52" s="4">
        <f t="shared" si="47"/>
        <v>296.44800000000032</v>
      </c>
      <c r="Z52" s="4">
        <f t="shared" si="48"/>
        <v>2015.12</v>
      </c>
      <c r="AA52" s="4">
        <v>2250</v>
      </c>
      <c r="AB52" s="4">
        <f t="shared" si="49"/>
        <v>234.88000000000011</v>
      </c>
      <c r="AC52" s="4">
        <f t="shared" si="50"/>
        <v>859.55199999999991</v>
      </c>
      <c r="AD52" s="4">
        <v>1000</v>
      </c>
      <c r="AE52" s="4">
        <f t="shared" si="51"/>
        <v>140.44800000000009</v>
      </c>
      <c r="AF52" s="4">
        <f t="shared" si="52"/>
        <v>228.26400000000001</v>
      </c>
      <c r="AG52" s="4">
        <v>280</v>
      </c>
      <c r="AH52" s="4">
        <f t="shared" si="53"/>
        <v>51.73599999999999</v>
      </c>
      <c r="AI52"/>
      <c r="AL52" s="44" t="s">
        <v>151</v>
      </c>
      <c r="AM52" s="45">
        <f t="shared" si="8"/>
        <v>3903.5519999999997</v>
      </c>
      <c r="AN52" s="45">
        <f t="shared" si="9"/>
        <v>2015.12</v>
      </c>
      <c r="AO52" s="45">
        <f t="shared" si="10"/>
        <v>859.55199999999991</v>
      </c>
      <c r="AP52" s="45">
        <f t="shared" si="11"/>
        <v>228.26400000000001</v>
      </c>
      <c r="AQ52" s="44">
        <f t="shared" si="12"/>
        <v>0</v>
      </c>
      <c r="AS52"/>
      <c r="AV52" s="38" t="s">
        <v>151</v>
      </c>
      <c r="AW52" s="39">
        <f t="shared" si="13"/>
        <v>4200</v>
      </c>
      <c r="AX52" s="39">
        <f t="shared" si="14"/>
        <v>2250</v>
      </c>
      <c r="AY52" s="39">
        <f t="shared" si="15"/>
        <v>1000</v>
      </c>
      <c r="AZ52" s="39">
        <f t="shared" si="16"/>
        <v>280</v>
      </c>
      <c r="BA52" s="38"/>
    </row>
    <row r="53" spans="1:53">
      <c r="B53" t="s">
        <v>44</v>
      </c>
      <c r="C53">
        <f t="shared" si="54"/>
        <v>22</v>
      </c>
      <c r="F53" s="4">
        <v>3465</v>
      </c>
      <c r="G53" s="4">
        <f>(F53-F53*5/100)+((F53-F53*5/100)*28/100)-18*C53</f>
        <v>3817.4400000000005</v>
      </c>
      <c r="J53" s="4">
        <v>1813</v>
      </c>
      <c r="K53" s="4">
        <f t="shared" si="55"/>
        <v>2006.6079999999997</v>
      </c>
      <c r="N53" s="4">
        <v>769</v>
      </c>
      <c r="O53" s="4">
        <f t="shared" si="56"/>
        <v>855.90399999999988</v>
      </c>
      <c r="R53" s="4">
        <v>203</v>
      </c>
      <c r="S53" s="4">
        <f t="shared" si="57"/>
        <v>227.048</v>
      </c>
      <c r="V53" t="s">
        <v>152</v>
      </c>
      <c r="W53" s="4">
        <f t="shared" si="46"/>
        <v>3817.4400000000005</v>
      </c>
      <c r="X53" s="4">
        <v>4200</v>
      </c>
      <c r="Y53" s="4">
        <f t="shared" si="47"/>
        <v>382.55999999999949</v>
      </c>
      <c r="Z53" s="4">
        <f t="shared" si="48"/>
        <v>2006.6079999999997</v>
      </c>
      <c r="AA53" s="4">
        <v>2250</v>
      </c>
      <c r="AB53" s="4">
        <f t="shared" si="49"/>
        <v>243.39200000000028</v>
      </c>
      <c r="AC53" s="4">
        <f t="shared" si="50"/>
        <v>855.90399999999988</v>
      </c>
      <c r="AD53" s="4">
        <v>1000</v>
      </c>
      <c r="AE53" s="4">
        <f t="shared" si="51"/>
        <v>144.09600000000012</v>
      </c>
      <c r="AF53" s="4">
        <f t="shared" si="52"/>
        <v>227.048</v>
      </c>
      <c r="AG53" s="4">
        <v>280</v>
      </c>
      <c r="AH53" s="4">
        <f t="shared" si="53"/>
        <v>52.951999999999998</v>
      </c>
      <c r="AI53"/>
      <c r="AL53" s="44" t="s">
        <v>152</v>
      </c>
      <c r="AM53" s="45">
        <f t="shared" si="8"/>
        <v>3817.4400000000005</v>
      </c>
      <c r="AN53" s="45">
        <f t="shared" si="9"/>
        <v>2006.6079999999997</v>
      </c>
      <c r="AO53" s="45">
        <f t="shared" si="10"/>
        <v>855.90399999999988</v>
      </c>
      <c r="AP53" s="45">
        <f t="shared" si="11"/>
        <v>227.048</v>
      </c>
      <c r="AQ53" s="44">
        <f t="shared" si="12"/>
        <v>0</v>
      </c>
      <c r="AS53"/>
      <c r="AV53" s="38" t="s">
        <v>152</v>
      </c>
      <c r="AW53" s="39">
        <f t="shared" si="13"/>
        <v>4200</v>
      </c>
      <c r="AX53" s="39">
        <f t="shared" si="14"/>
        <v>2250</v>
      </c>
      <c r="AY53" s="39">
        <f t="shared" si="15"/>
        <v>1000</v>
      </c>
      <c r="AZ53" s="39">
        <f t="shared" si="16"/>
        <v>280</v>
      </c>
      <c r="BA53" s="38"/>
    </row>
    <row r="54" spans="1:53">
      <c r="A54" s="51"/>
      <c r="B54" s="51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9"/>
      <c r="AH54" s="9"/>
      <c r="AI54"/>
      <c r="AL54" s="46"/>
      <c r="AM54" s="45">
        <f t="shared" si="8"/>
        <v>0</v>
      </c>
      <c r="AN54" s="45">
        <f t="shared" si="9"/>
        <v>0</v>
      </c>
      <c r="AO54" s="45">
        <f t="shared" si="10"/>
        <v>0</v>
      </c>
      <c r="AP54" s="45">
        <f t="shared" si="11"/>
        <v>0</v>
      </c>
      <c r="AQ54" s="44">
        <f t="shared" si="12"/>
        <v>0</v>
      </c>
      <c r="AS54"/>
      <c r="AV54" s="40"/>
      <c r="AW54" s="39">
        <f t="shared" si="13"/>
        <v>0</v>
      </c>
      <c r="AX54" s="39">
        <f t="shared" si="14"/>
        <v>0</v>
      </c>
      <c r="AY54" s="39">
        <f t="shared" si="15"/>
        <v>0</v>
      </c>
      <c r="AZ54" s="39">
        <f t="shared" si="16"/>
        <v>0</v>
      </c>
      <c r="BA54" s="38"/>
    </row>
    <row r="55" spans="1:53">
      <c r="A55" t="s">
        <v>45</v>
      </c>
      <c r="B55" t="s">
        <v>17</v>
      </c>
      <c r="C55">
        <v>26</v>
      </c>
      <c r="D55" s="4">
        <v>5649</v>
      </c>
      <c r="E55" s="4">
        <f>(D55-D55*5/100)+((D55-D55*5/100)*28/100)-20*C55</f>
        <v>6349.1840000000002</v>
      </c>
      <c r="H55" s="4">
        <v>2920</v>
      </c>
      <c r="I55" s="4">
        <f>(H55-H55*5/100)+((H55-H55*5/100)*28/100)-10*C55</f>
        <v>3290.7200000000003</v>
      </c>
      <c r="L55" s="4">
        <v>1202</v>
      </c>
      <c r="M55" s="4">
        <f>(L55-L55*5/100)+((L55-L55*5/100)*28/100)-4*C55</f>
        <v>1357.6320000000001</v>
      </c>
      <c r="P55" s="4">
        <v>307</v>
      </c>
      <c r="Q55" s="4">
        <f>(P55-P55*5/100)+((P55-P55*5/100)*28/100)-1*C55</f>
        <v>347.31199999999995</v>
      </c>
      <c r="V55" t="s">
        <v>153</v>
      </c>
      <c r="W55" s="4">
        <f t="shared" si="46"/>
        <v>6349.1840000000002</v>
      </c>
      <c r="X55" s="4">
        <v>6600</v>
      </c>
      <c r="Y55" s="4">
        <f t="shared" ref="Y55:Y63" si="58">X55-W55</f>
        <v>250.8159999999998</v>
      </c>
      <c r="Z55" s="4">
        <f t="shared" si="48"/>
        <v>3290.7200000000003</v>
      </c>
      <c r="AA55" s="4">
        <v>3500</v>
      </c>
      <c r="AB55" s="4">
        <f t="shared" ref="AB55:AB63" si="59">AA55-Z55</f>
        <v>209.27999999999975</v>
      </c>
      <c r="AC55" s="4">
        <f t="shared" si="50"/>
        <v>1357.6320000000001</v>
      </c>
      <c r="AD55" s="4">
        <v>1450</v>
      </c>
      <c r="AE55" s="4">
        <f t="shared" ref="AE55:AE63" si="60">AD55-AC55</f>
        <v>92.367999999999938</v>
      </c>
      <c r="AF55" s="4">
        <f t="shared" si="52"/>
        <v>347.31199999999995</v>
      </c>
      <c r="AG55" s="4">
        <v>400</v>
      </c>
      <c r="AH55" s="4">
        <f t="shared" ref="AH55:AH63" si="61">AG55-AF55</f>
        <v>52.688000000000045</v>
      </c>
      <c r="AI55"/>
      <c r="AL55" s="44" t="s">
        <v>153</v>
      </c>
      <c r="AM55" s="45">
        <f t="shared" si="8"/>
        <v>6349.1840000000002</v>
      </c>
      <c r="AN55" s="45">
        <f t="shared" si="9"/>
        <v>3290.7200000000003</v>
      </c>
      <c r="AO55" s="45">
        <f t="shared" si="10"/>
        <v>1357.6320000000001</v>
      </c>
      <c r="AP55" s="45">
        <f t="shared" si="11"/>
        <v>347.31199999999995</v>
      </c>
      <c r="AQ55" s="44">
        <f t="shared" si="12"/>
        <v>0</v>
      </c>
      <c r="AS55"/>
      <c r="AV55" s="38" t="s">
        <v>153</v>
      </c>
      <c r="AW55" s="39">
        <f t="shared" si="13"/>
        <v>6600</v>
      </c>
      <c r="AX55" s="39">
        <f t="shared" si="14"/>
        <v>3500</v>
      </c>
      <c r="AY55" s="39">
        <f t="shared" si="15"/>
        <v>1450</v>
      </c>
      <c r="AZ55" s="39">
        <f t="shared" si="16"/>
        <v>400</v>
      </c>
      <c r="BA55" s="38"/>
    </row>
    <row r="56" spans="1:53">
      <c r="B56" t="s">
        <v>19</v>
      </c>
      <c r="C56">
        <f>C55</f>
        <v>26</v>
      </c>
      <c r="D56" s="4">
        <v>5649</v>
      </c>
      <c r="E56" s="4">
        <f>(D56-D56*5/100)+((D56-D56*5/100)*28/100)-20*C56</f>
        <v>6349.1840000000002</v>
      </c>
      <c r="H56" s="4">
        <v>2920</v>
      </c>
      <c r="I56" s="4">
        <f>(H56-H56*5/100)+((H56-H56*5/100)*28/100)-10*C56</f>
        <v>3290.7200000000003</v>
      </c>
      <c r="L56" s="4">
        <v>1202</v>
      </c>
      <c r="M56" s="4">
        <f>(L56-L56*5/100)+((L56-L56*5/100)*28/100)-4*C56</f>
        <v>1357.6320000000001</v>
      </c>
      <c r="P56" s="4">
        <v>307</v>
      </c>
      <c r="Q56" s="4">
        <f>(P56-P56*5/100)+((P56-P56*5/100)*28/100)-1*C56</f>
        <v>347.31199999999995</v>
      </c>
      <c r="V56" t="s">
        <v>154</v>
      </c>
      <c r="W56" s="4">
        <f t="shared" si="46"/>
        <v>6349.1840000000002</v>
      </c>
      <c r="X56" s="4">
        <v>6600</v>
      </c>
      <c r="Y56" s="4">
        <f t="shared" si="58"/>
        <v>250.8159999999998</v>
      </c>
      <c r="Z56" s="4">
        <f t="shared" si="48"/>
        <v>3290.7200000000003</v>
      </c>
      <c r="AA56" s="4">
        <v>3500</v>
      </c>
      <c r="AB56" s="4">
        <f t="shared" si="59"/>
        <v>209.27999999999975</v>
      </c>
      <c r="AC56" s="4">
        <f t="shared" si="50"/>
        <v>1357.6320000000001</v>
      </c>
      <c r="AD56" s="4">
        <v>1450</v>
      </c>
      <c r="AE56" s="4">
        <f t="shared" si="60"/>
        <v>92.367999999999938</v>
      </c>
      <c r="AF56" s="4">
        <f t="shared" si="52"/>
        <v>347.31199999999995</v>
      </c>
      <c r="AG56" s="4">
        <v>400</v>
      </c>
      <c r="AH56" s="4">
        <f t="shared" si="61"/>
        <v>52.688000000000045</v>
      </c>
      <c r="AI56"/>
      <c r="AL56" s="44" t="s">
        <v>154</v>
      </c>
      <c r="AM56" s="45">
        <f t="shared" si="8"/>
        <v>6349.1840000000002</v>
      </c>
      <c r="AN56" s="45">
        <f t="shared" si="9"/>
        <v>3290.7200000000003</v>
      </c>
      <c r="AO56" s="45">
        <f t="shared" si="10"/>
        <v>1357.6320000000001</v>
      </c>
      <c r="AP56" s="45">
        <f t="shared" si="11"/>
        <v>347.31199999999995</v>
      </c>
      <c r="AQ56" s="44">
        <f t="shared" si="12"/>
        <v>0</v>
      </c>
      <c r="AS56"/>
      <c r="AV56" s="38" t="s">
        <v>154</v>
      </c>
      <c r="AW56" s="39">
        <f t="shared" si="13"/>
        <v>6600</v>
      </c>
      <c r="AX56" s="39">
        <f t="shared" si="14"/>
        <v>3500</v>
      </c>
      <c r="AY56" s="39">
        <f t="shared" si="15"/>
        <v>1450</v>
      </c>
      <c r="AZ56" s="39">
        <f t="shared" si="16"/>
        <v>400</v>
      </c>
      <c r="BA56" s="38"/>
    </row>
    <row r="57" spans="1:53">
      <c r="B57" t="s">
        <v>18</v>
      </c>
      <c r="C57">
        <f t="shared" ref="C57:C63" si="62">C56</f>
        <v>26</v>
      </c>
      <c r="D57" s="4">
        <v>5525</v>
      </c>
      <c r="E57" s="4">
        <f>(D57-D57*5/100)+((D57-D57*5/100)*28/100)-20*C57</f>
        <v>6198.4</v>
      </c>
      <c r="J57" s="4">
        <v>2695</v>
      </c>
      <c r="K57" s="4">
        <f t="shared" ref="K57:K63" si="63">(J57-J57*5/100)+((J57-J57*5/100)*28/100)-9*C57</f>
        <v>3043.12</v>
      </c>
      <c r="N57" s="4">
        <v>1117</v>
      </c>
      <c r="O57" s="4">
        <f t="shared" ref="O57:O63" si="64">(N57-N57*5/100)+((N57-N57*5/100)*28/100)-3.6*C57</f>
        <v>1264.6720000000003</v>
      </c>
      <c r="R57" s="4">
        <v>287</v>
      </c>
      <c r="S57" s="4">
        <f t="shared" ref="S57:S63" si="65">(R57-R57*5/100)+((R57-R57*5/100)*28/100)-0.9*C57</f>
        <v>325.59199999999998</v>
      </c>
      <c r="V57" t="s">
        <v>155</v>
      </c>
      <c r="W57" s="4">
        <f t="shared" si="46"/>
        <v>6198.4</v>
      </c>
      <c r="X57" s="4">
        <v>6500</v>
      </c>
      <c r="Y57" s="4">
        <f t="shared" si="58"/>
        <v>301.60000000000036</v>
      </c>
      <c r="Z57" s="4">
        <f t="shared" si="48"/>
        <v>3043.12</v>
      </c>
      <c r="AA57" s="4">
        <v>3400</v>
      </c>
      <c r="AB57" s="4">
        <f t="shared" si="59"/>
        <v>356.88000000000011</v>
      </c>
      <c r="AC57" s="4">
        <f t="shared" si="50"/>
        <v>1264.6720000000003</v>
      </c>
      <c r="AD57" s="4">
        <v>1400</v>
      </c>
      <c r="AE57" s="4">
        <f t="shared" si="60"/>
        <v>135.32799999999975</v>
      </c>
      <c r="AF57" s="4">
        <f t="shared" si="52"/>
        <v>325.59199999999998</v>
      </c>
      <c r="AG57" s="4">
        <v>400</v>
      </c>
      <c r="AH57" s="4">
        <f t="shared" si="61"/>
        <v>74.408000000000015</v>
      </c>
      <c r="AI57"/>
      <c r="AL57" s="44" t="s">
        <v>155</v>
      </c>
      <c r="AM57" s="45">
        <f t="shared" si="8"/>
        <v>6198.4</v>
      </c>
      <c r="AN57" s="45">
        <f t="shared" si="9"/>
        <v>3043.12</v>
      </c>
      <c r="AO57" s="45">
        <f t="shared" si="10"/>
        <v>1264.6720000000003</v>
      </c>
      <c r="AP57" s="45">
        <f t="shared" si="11"/>
        <v>325.59199999999998</v>
      </c>
      <c r="AQ57" s="44">
        <f t="shared" si="12"/>
        <v>0</v>
      </c>
      <c r="AS57"/>
      <c r="AV57" s="38" t="s">
        <v>155</v>
      </c>
      <c r="AW57" s="39">
        <f t="shared" si="13"/>
        <v>6500</v>
      </c>
      <c r="AX57" s="39">
        <f t="shared" si="14"/>
        <v>3400</v>
      </c>
      <c r="AY57" s="39">
        <f t="shared" si="15"/>
        <v>1400</v>
      </c>
      <c r="AZ57" s="39">
        <f t="shared" si="16"/>
        <v>400</v>
      </c>
      <c r="BA57" s="38"/>
    </row>
    <row r="58" spans="1:53">
      <c r="B58" t="s">
        <v>34</v>
      </c>
      <c r="C58">
        <f t="shared" si="62"/>
        <v>26</v>
      </c>
      <c r="F58" s="4">
        <v>4803</v>
      </c>
      <c r="G58" s="4">
        <f>(F58-F58*5/100)+((F58-F58*5/100)*28/100)-18*C58</f>
        <v>5372.4480000000003</v>
      </c>
      <c r="J58" s="4">
        <v>2747</v>
      </c>
      <c r="K58" s="4">
        <f t="shared" si="63"/>
        <v>3106.3519999999999</v>
      </c>
      <c r="N58" s="4">
        <v>1035</v>
      </c>
      <c r="O58" s="4">
        <f t="shared" si="64"/>
        <v>1164.96</v>
      </c>
      <c r="R58" s="4">
        <v>264</v>
      </c>
      <c r="S58" s="4">
        <f t="shared" si="65"/>
        <v>297.62400000000002</v>
      </c>
      <c r="V58" t="s">
        <v>156</v>
      </c>
      <c r="W58" s="4">
        <f t="shared" si="46"/>
        <v>5372.4480000000003</v>
      </c>
      <c r="X58" s="4">
        <v>5800</v>
      </c>
      <c r="Y58" s="4">
        <f t="shared" si="58"/>
        <v>427.55199999999968</v>
      </c>
      <c r="Z58" s="4">
        <f t="shared" si="48"/>
        <v>3106.3519999999999</v>
      </c>
      <c r="AA58" s="4">
        <v>3400</v>
      </c>
      <c r="AB58" s="4">
        <f t="shared" si="59"/>
        <v>293.64800000000014</v>
      </c>
      <c r="AC58" s="4">
        <f t="shared" si="50"/>
        <v>1164.96</v>
      </c>
      <c r="AD58" s="4">
        <v>1300</v>
      </c>
      <c r="AE58" s="4">
        <f t="shared" si="60"/>
        <v>135.03999999999996</v>
      </c>
      <c r="AF58" s="4">
        <f t="shared" si="52"/>
        <v>297.62400000000002</v>
      </c>
      <c r="AG58" s="4">
        <v>400</v>
      </c>
      <c r="AH58" s="4">
        <f t="shared" si="61"/>
        <v>102.37599999999998</v>
      </c>
      <c r="AI58"/>
      <c r="AL58" s="44" t="s">
        <v>156</v>
      </c>
      <c r="AM58" s="45">
        <f t="shared" si="8"/>
        <v>5372.4480000000003</v>
      </c>
      <c r="AN58" s="45">
        <f t="shared" si="9"/>
        <v>3106.3519999999999</v>
      </c>
      <c r="AO58" s="45">
        <f t="shared" si="10"/>
        <v>1164.96</v>
      </c>
      <c r="AP58" s="45">
        <f t="shared" si="11"/>
        <v>297.62400000000002</v>
      </c>
      <c r="AQ58" s="44">
        <f t="shared" si="12"/>
        <v>0</v>
      </c>
      <c r="AS58"/>
      <c r="AV58" s="38" t="s">
        <v>156</v>
      </c>
      <c r="AW58" s="39">
        <f t="shared" si="13"/>
        <v>5800</v>
      </c>
      <c r="AX58" s="39">
        <f t="shared" si="14"/>
        <v>3400</v>
      </c>
      <c r="AY58" s="39">
        <f t="shared" si="15"/>
        <v>1300</v>
      </c>
      <c r="AZ58" s="39">
        <f t="shared" si="16"/>
        <v>400</v>
      </c>
      <c r="BA58" s="38"/>
    </row>
    <row r="59" spans="1:53">
      <c r="B59" t="s">
        <v>33</v>
      </c>
      <c r="C59">
        <f t="shared" si="62"/>
        <v>26</v>
      </c>
      <c r="F59" s="4">
        <v>4803</v>
      </c>
      <c r="G59" s="4">
        <f>(F59-F59*5/100)+((F59-F59*5/100)*28/100)-18*C59</f>
        <v>5372.4480000000003</v>
      </c>
      <c r="J59" s="4">
        <v>2474</v>
      </c>
      <c r="K59" s="4">
        <f t="shared" si="63"/>
        <v>2774.384</v>
      </c>
      <c r="N59" s="4">
        <v>1035</v>
      </c>
      <c r="O59" s="4">
        <f t="shared" si="64"/>
        <v>1164.96</v>
      </c>
      <c r="R59" s="4">
        <v>264</v>
      </c>
      <c r="S59" s="4">
        <f t="shared" si="65"/>
        <v>297.62400000000002</v>
      </c>
      <c r="V59" t="s">
        <v>157</v>
      </c>
      <c r="W59" s="4">
        <f t="shared" si="46"/>
        <v>5372.4480000000003</v>
      </c>
      <c r="X59" s="4">
        <v>5800</v>
      </c>
      <c r="Y59" s="4">
        <f t="shared" si="58"/>
        <v>427.55199999999968</v>
      </c>
      <c r="Z59" s="4">
        <f t="shared" si="48"/>
        <v>2774.384</v>
      </c>
      <c r="AA59" s="4">
        <v>3200</v>
      </c>
      <c r="AB59" s="4">
        <f t="shared" si="59"/>
        <v>425.61599999999999</v>
      </c>
      <c r="AC59" s="4">
        <f t="shared" si="50"/>
        <v>1164.96</v>
      </c>
      <c r="AD59" s="4">
        <v>1300</v>
      </c>
      <c r="AE59" s="4">
        <f t="shared" si="60"/>
        <v>135.03999999999996</v>
      </c>
      <c r="AF59" s="4">
        <f t="shared" si="52"/>
        <v>297.62400000000002</v>
      </c>
      <c r="AG59" s="4">
        <v>400</v>
      </c>
      <c r="AH59" s="4">
        <f t="shared" si="61"/>
        <v>102.37599999999998</v>
      </c>
      <c r="AI59"/>
      <c r="AL59" s="44" t="s">
        <v>157</v>
      </c>
      <c r="AM59" s="45">
        <f t="shared" si="8"/>
        <v>5372.4480000000003</v>
      </c>
      <c r="AN59" s="45">
        <f t="shared" si="9"/>
        <v>2774.384</v>
      </c>
      <c r="AO59" s="45">
        <f t="shared" si="10"/>
        <v>1164.96</v>
      </c>
      <c r="AP59" s="45">
        <f t="shared" si="11"/>
        <v>297.62400000000002</v>
      </c>
      <c r="AQ59" s="44">
        <f t="shared" si="12"/>
        <v>0</v>
      </c>
      <c r="AS59"/>
      <c r="AV59" s="38" t="s">
        <v>157</v>
      </c>
      <c r="AW59" s="39">
        <f t="shared" si="13"/>
        <v>5800</v>
      </c>
      <c r="AX59" s="39">
        <f t="shared" si="14"/>
        <v>3200</v>
      </c>
      <c r="AY59" s="39">
        <f t="shared" si="15"/>
        <v>1300</v>
      </c>
      <c r="AZ59" s="39">
        <f t="shared" si="16"/>
        <v>400</v>
      </c>
      <c r="BA59" s="38"/>
    </row>
    <row r="60" spans="1:53">
      <c r="B60" t="s">
        <v>25</v>
      </c>
      <c r="C60">
        <f t="shared" si="62"/>
        <v>26</v>
      </c>
      <c r="F60" s="4">
        <v>4913</v>
      </c>
      <c r="G60" s="4">
        <f>(F60-F60*5/100)+((F60-F60*5/100)*28/100)-18*C60</f>
        <v>5506.2080000000005</v>
      </c>
      <c r="J60" s="4">
        <v>2534</v>
      </c>
      <c r="K60" s="4">
        <f t="shared" si="63"/>
        <v>2847.3440000000001</v>
      </c>
      <c r="N60" s="4">
        <v>1054</v>
      </c>
      <c r="O60" s="4">
        <f t="shared" si="64"/>
        <v>1188.0640000000001</v>
      </c>
      <c r="R60" s="4">
        <v>269</v>
      </c>
      <c r="S60" s="4">
        <f t="shared" si="65"/>
        <v>303.70400000000006</v>
      </c>
      <c r="V60" t="s">
        <v>158</v>
      </c>
      <c r="W60" s="4">
        <f t="shared" si="46"/>
        <v>5506.2080000000005</v>
      </c>
      <c r="X60" s="4">
        <v>5900</v>
      </c>
      <c r="Y60" s="4">
        <f t="shared" si="58"/>
        <v>393.79199999999946</v>
      </c>
      <c r="Z60" s="4">
        <f t="shared" si="48"/>
        <v>2847.3440000000001</v>
      </c>
      <c r="AA60" s="4">
        <v>3200</v>
      </c>
      <c r="AB60" s="4">
        <f t="shared" si="59"/>
        <v>352.65599999999995</v>
      </c>
      <c r="AC60" s="4">
        <f t="shared" si="50"/>
        <v>1188.0640000000001</v>
      </c>
      <c r="AD60" s="4">
        <v>1300</v>
      </c>
      <c r="AE60" s="4">
        <f t="shared" si="60"/>
        <v>111.93599999999992</v>
      </c>
      <c r="AF60" s="4">
        <f t="shared" si="52"/>
        <v>303.70400000000006</v>
      </c>
      <c r="AG60" s="4">
        <v>400</v>
      </c>
      <c r="AH60" s="4">
        <f t="shared" si="61"/>
        <v>96.295999999999935</v>
      </c>
      <c r="AI60"/>
      <c r="AL60" s="44" t="s">
        <v>158</v>
      </c>
      <c r="AM60" s="45">
        <f t="shared" si="8"/>
        <v>5506.2080000000005</v>
      </c>
      <c r="AN60" s="45">
        <f t="shared" si="9"/>
        <v>2847.3440000000001</v>
      </c>
      <c r="AO60" s="45">
        <f t="shared" si="10"/>
        <v>1188.0640000000001</v>
      </c>
      <c r="AP60" s="45">
        <f t="shared" si="11"/>
        <v>303.70400000000006</v>
      </c>
      <c r="AQ60" s="44">
        <f t="shared" si="12"/>
        <v>0</v>
      </c>
      <c r="AS60"/>
      <c r="AV60" s="38" t="s">
        <v>158</v>
      </c>
      <c r="AW60" s="39">
        <f t="shared" si="13"/>
        <v>5900</v>
      </c>
      <c r="AX60" s="39">
        <f t="shared" si="14"/>
        <v>3200</v>
      </c>
      <c r="AY60" s="39">
        <f t="shared" si="15"/>
        <v>1300</v>
      </c>
      <c r="AZ60" s="39">
        <f t="shared" si="16"/>
        <v>400</v>
      </c>
      <c r="BA60" s="38"/>
    </row>
    <row r="61" spans="1:53">
      <c r="B61" t="s">
        <v>26</v>
      </c>
      <c r="C61">
        <f t="shared" si="62"/>
        <v>26</v>
      </c>
      <c r="F61" s="4">
        <v>5722</v>
      </c>
      <c r="G61" s="4">
        <f>(F61-F61*5/100)+((F61-F61*5/100)*28/100)-18*C61</f>
        <v>6489.9519999999993</v>
      </c>
      <c r="J61" s="4">
        <v>2965</v>
      </c>
      <c r="K61" s="4">
        <f t="shared" si="63"/>
        <v>3371.44</v>
      </c>
      <c r="N61" s="4">
        <v>1234</v>
      </c>
      <c r="O61" s="4">
        <f t="shared" si="64"/>
        <v>1406.944</v>
      </c>
      <c r="R61" s="4">
        <v>316</v>
      </c>
      <c r="S61" s="4">
        <f t="shared" si="65"/>
        <v>360.85599999999999</v>
      </c>
      <c r="V61" t="s">
        <v>159</v>
      </c>
      <c r="W61" s="4">
        <f t="shared" si="46"/>
        <v>6489.9519999999993</v>
      </c>
      <c r="X61" s="4">
        <v>6900</v>
      </c>
      <c r="Y61" s="4">
        <f t="shared" si="58"/>
        <v>410.04800000000068</v>
      </c>
      <c r="Z61" s="4">
        <f t="shared" si="48"/>
        <v>3371.44</v>
      </c>
      <c r="AA61" s="4">
        <v>3600</v>
      </c>
      <c r="AB61" s="4">
        <f t="shared" si="59"/>
        <v>228.55999999999995</v>
      </c>
      <c r="AC61" s="4">
        <f t="shared" si="50"/>
        <v>1406.944</v>
      </c>
      <c r="AD61" s="4">
        <v>1500</v>
      </c>
      <c r="AE61" s="4">
        <f t="shared" si="60"/>
        <v>93.05600000000004</v>
      </c>
      <c r="AF61" s="4">
        <f t="shared" si="52"/>
        <v>360.85599999999999</v>
      </c>
      <c r="AG61" s="4">
        <v>400</v>
      </c>
      <c r="AH61" s="4">
        <f t="shared" si="61"/>
        <v>39.144000000000005</v>
      </c>
      <c r="AI61"/>
      <c r="AL61" s="44" t="s">
        <v>159</v>
      </c>
      <c r="AM61" s="45">
        <f t="shared" si="8"/>
        <v>6489.9519999999993</v>
      </c>
      <c r="AN61" s="45">
        <f t="shared" si="9"/>
        <v>3371.44</v>
      </c>
      <c r="AO61" s="45">
        <f t="shared" si="10"/>
        <v>1406.944</v>
      </c>
      <c r="AP61" s="45">
        <f t="shared" si="11"/>
        <v>360.85599999999999</v>
      </c>
      <c r="AQ61" s="44">
        <f t="shared" si="12"/>
        <v>0</v>
      </c>
      <c r="AS61"/>
      <c r="AV61" s="38" t="s">
        <v>159</v>
      </c>
      <c r="AW61" s="39">
        <f t="shared" si="13"/>
        <v>6900</v>
      </c>
      <c r="AX61" s="39">
        <f t="shared" si="14"/>
        <v>3600</v>
      </c>
      <c r="AY61" s="39">
        <f t="shared" si="15"/>
        <v>1500</v>
      </c>
      <c r="AZ61" s="39">
        <f t="shared" si="16"/>
        <v>400</v>
      </c>
      <c r="BA61" s="38"/>
    </row>
    <row r="62" spans="1:53">
      <c r="B62" t="s">
        <v>35</v>
      </c>
      <c r="C62">
        <f t="shared" si="62"/>
        <v>26</v>
      </c>
      <c r="D62" s="4">
        <v>5259</v>
      </c>
      <c r="E62" s="4">
        <f>(D62-D62*5/100)+((D62-D62*5/100)*28/100)-20*C62</f>
        <v>5874.9440000000004</v>
      </c>
      <c r="J62" s="4">
        <v>2705</v>
      </c>
      <c r="K62" s="4">
        <f t="shared" si="63"/>
        <v>3055.2799999999997</v>
      </c>
      <c r="N62" s="4">
        <v>1118</v>
      </c>
      <c r="O62" s="4">
        <f t="shared" si="64"/>
        <v>1265.8879999999999</v>
      </c>
      <c r="R62" s="4">
        <v>286</v>
      </c>
      <c r="S62" s="4">
        <f t="shared" si="65"/>
        <v>324.37599999999998</v>
      </c>
      <c r="V62" t="s">
        <v>160</v>
      </c>
      <c r="W62" s="4">
        <f t="shared" si="46"/>
        <v>5874.9440000000004</v>
      </c>
      <c r="X62" s="4">
        <v>6250</v>
      </c>
      <c r="Y62" s="4">
        <f t="shared" si="58"/>
        <v>375.05599999999959</v>
      </c>
      <c r="Z62" s="4">
        <f t="shared" si="48"/>
        <v>3055.2799999999997</v>
      </c>
      <c r="AA62" s="4">
        <v>3300</v>
      </c>
      <c r="AB62" s="4">
        <f t="shared" si="59"/>
        <v>244.72000000000025</v>
      </c>
      <c r="AC62" s="4">
        <f t="shared" si="50"/>
        <v>1265.8879999999999</v>
      </c>
      <c r="AD62" s="4">
        <v>1400</v>
      </c>
      <c r="AE62" s="4">
        <f t="shared" si="60"/>
        <v>134.11200000000008</v>
      </c>
      <c r="AF62" s="4">
        <f t="shared" si="52"/>
        <v>324.37599999999998</v>
      </c>
      <c r="AG62" s="4">
        <v>400</v>
      </c>
      <c r="AH62" s="4">
        <f t="shared" si="61"/>
        <v>75.624000000000024</v>
      </c>
      <c r="AI62"/>
      <c r="AL62" s="44" t="s">
        <v>160</v>
      </c>
      <c r="AM62" s="45">
        <f t="shared" si="8"/>
        <v>5874.9440000000004</v>
      </c>
      <c r="AN62" s="45">
        <f t="shared" si="9"/>
        <v>3055.2799999999997</v>
      </c>
      <c r="AO62" s="45">
        <f t="shared" si="10"/>
        <v>1265.8879999999999</v>
      </c>
      <c r="AP62" s="45">
        <f t="shared" si="11"/>
        <v>324.37599999999998</v>
      </c>
      <c r="AQ62" s="44">
        <f t="shared" si="12"/>
        <v>0</v>
      </c>
      <c r="AS62"/>
      <c r="AV62" s="38" t="s">
        <v>160</v>
      </c>
      <c r="AW62" s="39">
        <f t="shared" si="13"/>
        <v>6250</v>
      </c>
      <c r="AX62" s="39">
        <f t="shared" si="14"/>
        <v>3300</v>
      </c>
      <c r="AY62" s="39">
        <f t="shared" si="15"/>
        <v>1400</v>
      </c>
      <c r="AZ62" s="39">
        <f t="shared" si="16"/>
        <v>400</v>
      </c>
      <c r="BA62" s="38"/>
    </row>
    <row r="63" spans="1:53">
      <c r="B63" t="s">
        <v>44</v>
      </c>
      <c r="C63">
        <f t="shared" si="62"/>
        <v>26</v>
      </c>
      <c r="F63" s="4">
        <v>5166</v>
      </c>
      <c r="G63" s="4">
        <f>(F63-F63*5/100)+((F63-F63*5/100)*28/100)-18*C63</f>
        <v>5813.8559999999998</v>
      </c>
      <c r="J63" s="4">
        <v>2689</v>
      </c>
      <c r="K63" s="4">
        <f t="shared" si="63"/>
        <v>3035.8240000000005</v>
      </c>
      <c r="N63" s="4">
        <v>1112</v>
      </c>
      <c r="O63" s="4">
        <f t="shared" si="64"/>
        <v>1258.5920000000001</v>
      </c>
      <c r="R63" s="4">
        <v>284</v>
      </c>
      <c r="S63" s="4">
        <f t="shared" si="65"/>
        <v>321.94400000000007</v>
      </c>
      <c r="V63" t="s">
        <v>161</v>
      </c>
      <c r="W63" s="4">
        <f t="shared" si="46"/>
        <v>5813.8559999999998</v>
      </c>
      <c r="X63" s="4">
        <v>6200</v>
      </c>
      <c r="Y63" s="4">
        <f t="shared" si="58"/>
        <v>386.14400000000023</v>
      </c>
      <c r="Z63" s="4">
        <f t="shared" si="48"/>
        <v>3035.8240000000005</v>
      </c>
      <c r="AA63" s="4">
        <v>3300</v>
      </c>
      <c r="AB63" s="4">
        <f t="shared" si="59"/>
        <v>264.17599999999948</v>
      </c>
      <c r="AC63" s="4">
        <f t="shared" si="50"/>
        <v>1258.5920000000001</v>
      </c>
      <c r="AD63" s="4">
        <v>1400</v>
      </c>
      <c r="AE63" s="4">
        <f t="shared" si="60"/>
        <v>141.4079999999999</v>
      </c>
      <c r="AF63" s="4">
        <f t="shared" si="52"/>
        <v>321.94400000000007</v>
      </c>
      <c r="AG63" s="4">
        <v>400</v>
      </c>
      <c r="AH63" s="4">
        <f t="shared" si="61"/>
        <v>78.055999999999926</v>
      </c>
      <c r="AI63"/>
      <c r="AL63" s="44" t="s">
        <v>161</v>
      </c>
      <c r="AM63" s="45">
        <f t="shared" si="8"/>
        <v>5813.8559999999998</v>
      </c>
      <c r="AN63" s="45">
        <f t="shared" si="9"/>
        <v>3035.8240000000005</v>
      </c>
      <c r="AO63" s="45">
        <f t="shared" si="10"/>
        <v>1258.5920000000001</v>
      </c>
      <c r="AP63" s="45">
        <f t="shared" si="11"/>
        <v>321.94400000000007</v>
      </c>
      <c r="AQ63" s="44">
        <f t="shared" si="12"/>
        <v>0</v>
      </c>
      <c r="AS63"/>
      <c r="AV63" s="38" t="s">
        <v>161</v>
      </c>
      <c r="AW63" s="39">
        <f t="shared" si="13"/>
        <v>6200</v>
      </c>
      <c r="AX63" s="39">
        <f t="shared" si="14"/>
        <v>3300</v>
      </c>
      <c r="AY63" s="39">
        <f t="shared" si="15"/>
        <v>1400</v>
      </c>
      <c r="AZ63" s="39">
        <f t="shared" si="16"/>
        <v>400</v>
      </c>
      <c r="BA63" s="38"/>
    </row>
    <row r="64" spans="1:53">
      <c r="A64" s="51"/>
      <c r="B64" s="51"/>
      <c r="C64" s="1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9"/>
      <c r="AH64" s="9"/>
      <c r="AI64"/>
      <c r="AL64" s="46"/>
      <c r="AM64" s="45">
        <f t="shared" si="8"/>
        <v>0</v>
      </c>
      <c r="AN64" s="45">
        <f t="shared" si="9"/>
        <v>0</v>
      </c>
      <c r="AO64" s="45">
        <f t="shared" si="10"/>
        <v>0</v>
      </c>
      <c r="AP64" s="45">
        <f t="shared" si="11"/>
        <v>0</v>
      </c>
      <c r="AQ64" s="44">
        <f t="shared" si="12"/>
        <v>0</v>
      </c>
      <c r="AS64"/>
      <c r="AV64" s="40"/>
      <c r="AW64" s="39">
        <f t="shared" si="13"/>
        <v>0</v>
      </c>
      <c r="AX64" s="39">
        <f t="shared" si="14"/>
        <v>0</v>
      </c>
      <c r="AY64" s="39">
        <f t="shared" si="15"/>
        <v>0</v>
      </c>
      <c r="AZ64" s="39">
        <f t="shared" si="16"/>
        <v>0</v>
      </c>
      <c r="BA64" s="38"/>
    </row>
    <row r="65" spans="1:53">
      <c r="A65" t="s">
        <v>6</v>
      </c>
      <c r="B65" t="s">
        <v>17</v>
      </c>
      <c r="C65">
        <v>22</v>
      </c>
      <c r="D65" s="4">
        <v>2171</v>
      </c>
      <c r="E65" s="4">
        <f>(D65-D65*5/100)+((D65-D65*5/100)*28/100)-20*C65</f>
        <v>2199.9359999999997</v>
      </c>
      <c r="H65" s="4">
        <v>1154</v>
      </c>
      <c r="I65" s="4">
        <f>(H65-H65*5/100)+((H65-H65*5/100)*28/100)-10*C65</f>
        <v>1183.2639999999999</v>
      </c>
      <c r="L65" s="4">
        <v>489</v>
      </c>
      <c r="M65" s="4">
        <f>(L65-L65*5/100)+((L65-L65*5/100)*28/100)-4*C65</f>
        <v>506.62400000000002</v>
      </c>
      <c r="P65" s="4">
        <v>129</v>
      </c>
      <c r="Q65" s="4">
        <f>(P65-P65*5/100)+((P65-P65*5/100)*28/100)-1*C65</f>
        <v>134.864</v>
      </c>
      <c r="V65" t="s">
        <v>162</v>
      </c>
      <c r="W65" s="4">
        <f t="shared" si="46"/>
        <v>2199.9359999999997</v>
      </c>
      <c r="X65" s="4">
        <v>2400</v>
      </c>
      <c r="Y65" s="4">
        <f t="shared" ref="Y65:Y73" si="66">X65-W65</f>
        <v>200.06400000000031</v>
      </c>
      <c r="Z65" s="4">
        <f t="shared" si="48"/>
        <v>1183.2639999999999</v>
      </c>
      <c r="AA65" s="4">
        <v>1350</v>
      </c>
      <c r="AB65" s="4">
        <f t="shared" ref="AB65:AB73" si="67">AA65-Z65</f>
        <v>166.7360000000001</v>
      </c>
      <c r="AC65" s="4">
        <f t="shared" si="50"/>
        <v>506.62400000000002</v>
      </c>
      <c r="AD65" s="4">
        <v>600</v>
      </c>
      <c r="AE65" s="4">
        <f t="shared" ref="AE65:AE73" si="68">AD65-AC65</f>
        <v>93.375999999999976</v>
      </c>
      <c r="AF65" s="4">
        <f t="shared" si="52"/>
        <v>134.864</v>
      </c>
      <c r="AG65" s="4">
        <v>170</v>
      </c>
      <c r="AH65" s="4">
        <f t="shared" ref="AH65:AH73" si="69">AG65-AF65</f>
        <v>35.135999999999996</v>
      </c>
      <c r="AI65"/>
      <c r="AL65" s="44" t="s">
        <v>162</v>
      </c>
      <c r="AM65" s="45">
        <f t="shared" si="8"/>
        <v>2199.9359999999997</v>
      </c>
      <c r="AN65" s="45">
        <f t="shared" si="9"/>
        <v>1183.2639999999999</v>
      </c>
      <c r="AO65" s="45">
        <f t="shared" si="10"/>
        <v>506.62400000000002</v>
      </c>
      <c r="AP65" s="45">
        <f t="shared" si="11"/>
        <v>134.864</v>
      </c>
      <c r="AQ65" s="44">
        <f t="shared" si="12"/>
        <v>0</v>
      </c>
      <c r="AS65"/>
      <c r="AV65" s="38" t="s">
        <v>162</v>
      </c>
      <c r="AW65" s="39">
        <f t="shared" si="13"/>
        <v>2400</v>
      </c>
      <c r="AX65" s="39">
        <f t="shared" si="14"/>
        <v>1350</v>
      </c>
      <c r="AY65" s="39">
        <f t="shared" si="15"/>
        <v>600</v>
      </c>
      <c r="AZ65" s="39">
        <f t="shared" si="16"/>
        <v>170</v>
      </c>
      <c r="BA65" s="38"/>
    </row>
    <row r="66" spans="1:53">
      <c r="B66" t="s">
        <v>19</v>
      </c>
      <c r="C66">
        <f>C65</f>
        <v>22</v>
      </c>
      <c r="D66" s="4">
        <v>2171</v>
      </c>
      <c r="E66" s="4">
        <f>(D66-D66*5/100)+((D66-D66*5/100)*28/100)-20*C66</f>
        <v>2199.9359999999997</v>
      </c>
      <c r="H66" s="4">
        <v>1154</v>
      </c>
      <c r="I66" s="4">
        <f>(H66-H66*5/100)+((H66-H66*5/100)*28/100)-10*C66</f>
        <v>1183.2639999999999</v>
      </c>
      <c r="L66" s="4">
        <v>489</v>
      </c>
      <c r="M66" s="4">
        <f>(L66-L66*5/100)+((L66-L66*5/100)*28/100)-4*C66</f>
        <v>506.62400000000002</v>
      </c>
      <c r="P66" s="4">
        <v>129</v>
      </c>
      <c r="Q66" s="4">
        <f>(P66-P66*5/100)+((P66-P66*5/100)*28/100)-1*C66</f>
        <v>134.864</v>
      </c>
      <c r="V66" t="s">
        <v>163</v>
      </c>
      <c r="W66" s="4">
        <f t="shared" si="46"/>
        <v>2199.9359999999997</v>
      </c>
      <c r="X66" s="4">
        <v>2400</v>
      </c>
      <c r="Y66" s="4">
        <f t="shared" si="66"/>
        <v>200.06400000000031</v>
      </c>
      <c r="Z66" s="4">
        <f t="shared" si="48"/>
        <v>1183.2639999999999</v>
      </c>
      <c r="AA66" s="4">
        <v>1350</v>
      </c>
      <c r="AB66" s="4">
        <f t="shared" si="67"/>
        <v>166.7360000000001</v>
      </c>
      <c r="AC66" s="4">
        <f t="shared" si="50"/>
        <v>506.62400000000002</v>
      </c>
      <c r="AD66" s="4">
        <v>600</v>
      </c>
      <c r="AE66" s="4">
        <f t="shared" si="68"/>
        <v>93.375999999999976</v>
      </c>
      <c r="AF66" s="4">
        <f t="shared" si="52"/>
        <v>134.864</v>
      </c>
      <c r="AG66" s="4">
        <v>170</v>
      </c>
      <c r="AH66" s="4">
        <f t="shared" si="69"/>
        <v>35.135999999999996</v>
      </c>
      <c r="AI66"/>
      <c r="AL66" s="44" t="s">
        <v>163</v>
      </c>
      <c r="AM66" s="45">
        <f t="shared" si="8"/>
        <v>2199.9359999999997</v>
      </c>
      <c r="AN66" s="45">
        <f t="shared" si="9"/>
        <v>1183.2639999999999</v>
      </c>
      <c r="AO66" s="45">
        <f t="shared" si="10"/>
        <v>506.62400000000002</v>
      </c>
      <c r="AP66" s="45">
        <f t="shared" si="11"/>
        <v>134.864</v>
      </c>
      <c r="AQ66" s="44">
        <f t="shared" si="12"/>
        <v>0</v>
      </c>
      <c r="AS66"/>
      <c r="AV66" s="38" t="s">
        <v>163</v>
      </c>
      <c r="AW66" s="39">
        <f t="shared" si="13"/>
        <v>2400</v>
      </c>
      <c r="AX66" s="39">
        <f t="shared" si="14"/>
        <v>1350</v>
      </c>
      <c r="AY66" s="39">
        <f t="shared" si="15"/>
        <v>600</v>
      </c>
      <c r="AZ66" s="39">
        <f t="shared" si="16"/>
        <v>170</v>
      </c>
      <c r="BA66" s="38"/>
    </row>
    <row r="67" spans="1:53">
      <c r="B67" t="s">
        <v>18</v>
      </c>
      <c r="C67">
        <f t="shared" ref="C67:C73" si="70">C66</f>
        <v>22</v>
      </c>
      <c r="D67" s="4">
        <v>2146</v>
      </c>
      <c r="E67" s="4">
        <f>(D67-D67*5/100)+((D67-D67*5/100)*28/100)-20*C67</f>
        <v>2169.5360000000001</v>
      </c>
      <c r="J67" s="4">
        <v>1101</v>
      </c>
      <c r="K67" s="4">
        <f t="shared" ref="K67:K73" si="71">(J67-J67*5/100)+((J67-J67*5/100)*28/100)-9*C67</f>
        <v>1140.816</v>
      </c>
      <c r="N67" s="4">
        <v>474</v>
      </c>
      <c r="O67" s="4">
        <f t="shared" ref="O67:O73" si="72">(N67-N67*5/100)+((N67-N67*5/100)*28/100)-3.6*C67</f>
        <v>497.18400000000003</v>
      </c>
      <c r="R67" s="4">
        <v>124</v>
      </c>
      <c r="S67" s="4">
        <f t="shared" ref="S67:S73" si="73">(R67-R67*5/100)+((R67-R67*5/100)*28/100)-0.9*C67</f>
        <v>130.98399999999998</v>
      </c>
      <c r="V67" t="s">
        <v>164</v>
      </c>
      <c r="W67" s="4">
        <f t="shared" si="46"/>
        <v>2169.5360000000001</v>
      </c>
      <c r="X67" s="4">
        <v>2400</v>
      </c>
      <c r="Y67" s="4">
        <f t="shared" si="66"/>
        <v>230.46399999999994</v>
      </c>
      <c r="Z67" s="4">
        <f t="shared" si="48"/>
        <v>1140.816</v>
      </c>
      <c r="AA67" s="4">
        <v>1350</v>
      </c>
      <c r="AB67" s="4">
        <f t="shared" si="67"/>
        <v>209.18399999999997</v>
      </c>
      <c r="AC67" s="4">
        <f t="shared" si="50"/>
        <v>497.18400000000003</v>
      </c>
      <c r="AD67" s="4">
        <v>600</v>
      </c>
      <c r="AE67" s="4">
        <f t="shared" si="68"/>
        <v>102.81599999999997</v>
      </c>
      <c r="AF67" s="4">
        <f t="shared" si="52"/>
        <v>130.98399999999998</v>
      </c>
      <c r="AG67" s="4">
        <v>170</v>
      </c>
      <c r="AH67" s="4">
        <f t="shared" si="69"/>
        <v>39.01600000000002</v>
      </c>
      <c r="AI67"/>
      <c r="AL67" s="44" t="s">
        <v>164</v>
      </c>
      <c r="AM67" s="45">
        <f t="shared" si="8"/>
        <v>2169.5360000000001</v>
      </c>
      <c r="AN67" s="45">
        <f t="shared" si="9"/>
        <v>1140.816</v>
      </c>
      <c r="AO67" s="45">
        <f t="shared" si="10"/>
        <v>497.18400000000003</v>
      </c>
      <c r="AP67" s="45">
        <f t="shared" si="11"/>
        <v>130.98399999999998</v>
      </c>
      <c r="AQ67" s="44">
        <f t="shared" si="12"/>
        <v>0</v>
      </c>
      <c r="AS67"/>
      <c r="AV67" s="38" t="s">
        <v>164</v>
      </c>
      <c r="AW67" s="39">
        <f t="shared" si="13"/>
        <v>2400</v>
      </c>
      <c r="AX67" s="39">
        <f t="shared" si="14"/>
        <v>1350</v>
      </c>
      <c r="AY67" s="39">
        <f t="shared" si="15"/>
        <v>600</v>
      </c>
      <c r="AZ67" s="39">
        <f t="shared" si="16"/>
        <v>170</v>
      </c>
      <c r="BA67" s="38"/>
    </row>
    <row r="68" spans="1:53">
      <c r="B68" t="s">
        <v>25</v>
      </c>
      <c r="C68">
        <f t="shared" si="70"/>
        <v>22</v>
      </c>
      <c r="F68" s="4">
        <v>1892</v>
      </c>
      <c r="G68" s="4">
        <f>(F68-F68*5/100)+((F68-F68*5/100)*28/100)-18*C68</f>
        <v>1904.672</v>
      </c>
      <c r="J68" s="4">
        <v>984</v>
      </c>
      <c r="K68" s="4">
        <f t="shared" si="71"/>
        <v>998.54399999999987</v>
      </c>
      <c r="N68" s="4">
        <v>420</v>
      </c>
      <c r="O68" s="4">
        <f t="shared" si="72"/>
        <v>431.52000000000004</v>
      </c>
      <c r="R68" s="4">
        <v>113</v>
      </c>
      <c r="S68" s="4">
        <f t="shared" si="73"/>
        <v>117.60799999999999</v>
      </c>
      <c r="V68" t="s">
        <v>165</v>
      </c>
      <c r="W68" s="4">
        <f t="shared" si="46"/>
        <v>1904.672</v>
      </c>
      <c r="X68" s="4">
        <v>2200</v>
      </c>
      <c r="Y68" s="4">
        <f t="shared" si="66"/>
        <v>295.32799999999997</v>
      </c>
      <c r="Z68" s="4">
        <f t="shared" si="48"/>
        <v>998.54399999999987</v>
      </c>
      <c r="AA68" s="4">
        <v>1350</v>
      </c>
      <c r="AB68" s="4">
        <f t="shared" si="67"/>
        <v>351.45600000000013</v>
      </c>
      <c r="AC68" s="4">
        <f t="shared" si="50"/>
        <v>431.52000000000004</v>
      </c>
      <c r="AD68" s="4">
        <v>600</v>
      </c>
      <c r="AE68" s="4">
        <f t="shared" si="68"/>
        <v>168.47999999999996</v>
      </c>
      <c r="AF68" s="4">
        <f t="shared" si="52"/>
        <v>117.60799999999999</v>
      </c>
      <c r="AG68" s="4">
        <v>170</v>
      </c>
      <c r="AH68" s="4">
        <f t="shared" si="69"/>
        <v>52.39200000000001</v>
      </c>
      <c r="AI68"/>
      <c r="AL68" s="44" t="s">
        <v>165</v>
      </c>
      <c r="AM68" s="45">
        <f t="shared" si="8"/>
        <v>1904.672</v>
      </c>
      <c r="AN68" s="45">
        <f t="shared" si="9"/>
        <v>998.54399999999987</v>
      </c>
      <c r="AO68" s="45">
        <f t="shared" si="10"/>
        <v>431.52000000000004</v>
      </c>
      <c r="AP68" s="45">
        <f t="shared" si="11"/>
        <v>117.60799999999999</v>
      </c>
      <c r="AQ68" s="44">
        <f t="shared" si="12"/>
        <v>0</v>
      </c>
      <c r="AS68"/>
      <c r="AV68" s="38" t="s">
        <v>165</v>
      </c>
      <c r="AW68" s="39">
        <f t="shared" si="13"/>
        <v>2200</v>
      </c>
      <c r="AX68" s="39">
        <f t="shared" si="14"/>
        <v>1350</v>
      </c>
      <c r="AY68" s="39">
        <f t="shared" si="15"/>
        <v>600</v>
      </c>
      <c r="AZ68" s="39">
        <f t="shared" si="16"/>
        <v>170</v>
      </c>
      <c r="BA68" s="38"/>
    </row>
    <row r="69" spans="1:53">
      <c r="B69" t="s">
        <v>33</v>
      </c>
      <c r="C69">
        <f t="shared" si="70"/>
        <v>22</v>
      </c>
      <c r="F69" s="4">
        <v>1882</v>
      </c>
      <c r="G69" s="4">
        <f>(F69-F69*5/100)+((F69-F69*5/100)*28/100)-18*C69</f>
        <v>1892.5120000000002</v>
      </c>
      <c r="J69" s="4">
        <v>974</v>
      </c>
      <c r="K69" s="4">
        <f t="shared" si="71"/>
        <v>986.38400000000001</v>
      </c>
      <c r="N69" s="4">
        <v>415</v>
      </c>
      <c r="O69" s="4">
        <f t="shared" si="72"/>
        <v>425.44</v>
      </c>
      <c r="R69" s="4">
        <v>111</v>
      </c>
      <c r="S69" s="4">
        <f t="shared" si="73"/>
        <v>115.176</v>
      </c>
      <c r="V69" t="s">
        <v>166</v>
      </c>
      <c r="W69" s="4">
        <f t="shared" si="46"/>
        <v>1892.5120000000002</v>
      </c>
      <c r="X69" s="4">
        <v>2200</v>
      </c>
      <c r="Y69" s="4">
        <f t="shared" si="66"/>
        <v>307.48799999999983</v>
      </c>
      <c r="Z69" s="4">
        <f t="shared" si="48"/>
        <v>986.38400000000001</v>
      </c>
      <c r="AA69" s="4">
        <v>1350</v>
      </c>
      <c r="AB69" s="4">
        <f t="shared" si="67"/>
        <v>363.61599999999999</v>
      </c>
      <c r="AC69" s="4">
        <f t="shared" si="50"/>
        <v>425.44</v>
      </c>
      <c r="AD69" s="4">
        <v>600</v>
      </c>
      <c r="AE69" s="4">
        <f t="shared" si="68"/>
        <v>174.56</v>
      </c>
      <c r="AF69" s="4">
        <f t="shared" si="52"/>
        <v>115.176</v>
      </c>
      <c r="AG69" s="4">
        <v>170</v>
      </c>
      <c r="AH69" s="4">
        <f t="shared" si="69"/>
        <v>54.823999999999998</v>
      </c>
      <c r="AI69"/>
      <c r="AL69" s="44" t="s">
        <v>166</v>
      </c>
      <c r="AM69" s="45">
        <f t="shared" ref="AM69:AM88" si="74">W69</f>
        <v>1892.5120000000002</v>
      </c>
      <c r="AN69" s="45">
        <f t="shared" ref="AN69:AN88" si="75">Z69</f>
        <v>986.38400000000001</v>
      </c>
      <c r="AO69" s="45">
        <f t="shared" ref="AO69:AO88" si="76">AC69</f>
        <v>425.44</v>
      </c>
      <c r="AP69" s="45">
        <f t="shared" ref="AP69:AP88" si="77">AF69</f>
        <v>115.176</v>
      </c>
      <c r="AQ69" s="44">
        <f t="shared" ref="AQ69:AQ88" si="78">AI69</f>
        <v>0</v>
      </c>
      <c r="AS69"/>
      <c r="AV69" s="38" t="s">
        <v>166</v>
      </c>
      <c r="AW69" s="39">
        <f t="shared" ref="AW69:AW91" si="79">X69</f>
        <v>2200</v>
      </c>
      <c r="AX69" s="39">
        <f t="shared" ref="AX69:AX91" si="80">AA69</f>
        <v>1350</v>
      </c>
      <c r="AY69" s="39">
        <f t="shared" ref="AY69:AY91" si="81">AD69</f>
        <v>600</v>
      </c>
      <c r="AZ69" s="39">
        <f t="shared" ref="AZ69:AZ91" si="82">AG69</f>
        <v>170</v>
      </c>
      <c r="BA69" s="38"/>
    </row>
    <row r="70" spans="1:53">
      <c r="B70" t="s">
        <v>34</v>
      </c>
      <c r="C70">
        <f t="shared" si="70"/>
        <v>22</v>
      </c>
      <c r="F70" s="4">
        <v>1859</v>
      </c>
      <c r="G70" s="4">
        <f>(F70-F70*5/100)+((F70-F70*5/100)*28/100)-18*C70</f>
        <v>1864.5439999999999</v>
      </c>
      <c r="J70" s="4">
        <v>964</v>
      </c>
      <c r="K70" s="4">
        <f t="shared" si="71"/>
        <v>974.22399999999993</v>
      </c>
      <c r="N70" s="4">
        <v>414</v>
      </c>
      <c r="O70" s="4">
        <f t="shared" si="72"/>
        <v>424.22399999999999</v>
      </c>
      <c r="R70" s="4">
        <v>111</v>
      </c>
      <c r="S70" s="4">
        <f t="shared" si="73"/>
        <v>115.176</v>
      </c>
      <c r="V70" t="s">
        <v>167</v>
      </c>
      <c r="W70" s="4">
        <f t="shared" si="46"/>
        <v>1864.5439999999999</v>
      </c>
      <c r="X70" s="4">
        <v>2200</v>
      </c>
      <c r="Y70" s="4">
        <f t="shared" si="66"/>
        <v>335.45600000000013</v>
      </c>
      <c r="Z70" s="4">
        <f t="shared" si="48"/>
        <v>974.22399999999993</v>
      </c>
      <c r="AA70" s="4">
        <v>1350</v>
      </c>
      <c r="AB70" s="4">
        <f t="shared" si="67"/>
        <v>375.77600000000007</v>
      </c>
      <c r="AC70" s="4">
        <f t="shared" si="50"/>
        <v>424.22399999999999</v>
      </c>
      <c r="AD70" s="4">
        <v>600</v>
      </c>
      <c r="AE70" s="4">
        <f t="shared" si="68"/>
        <v>175.77600000000001</v>
      </c>
      <c r="AF70" s="4">
        <f t="shared" si="52"/>
        <v>115.176</v>
      </c>
      <c r="AG70" s="4">
        <v>170</v>
      </c>
      <c r="AH70" s="4">
        <f t="shared" si="69"/>
        <v>54.823999999999998</v>
      </c>
      <c r="AI70"/>
      <c r="AL70" s="44" t="s">
        <v>167</v>
      </c>
      <c r="AM70" s="45">
        <f t="shared" si="74"/>
        <v>1864.5439999999999</v>
      </c>
      <c r="AN70" s="45">
        <f t="shared" si="75"/>
        <v>974.22399999999993</v>
      </c>
      <c r="AO70" s="45">
        <f t="shared" si="76"/>
        <v>424.22399999999999</v>
      </c>
      <c r="AP70" s="45">
        <f t="shared" si="77"/>
        <v>115.176</v>
      </c>
      <c r="AQ70" s="44">
        <f t="shared" si="78"/>
        <v>0</v>
      </c>
      <c r="AS70"/>
      <c r="AV70" s="38" t="s">
        <v>167</v>
      </c>
      <c r="AW70" s="39">
        <f t="shared" si="79"/>
        <v>2200</v>
      </c>
      <c r="AX70" s="39">
        <f t="shared" si="80"/>
        <v>1350</v>
      </c>
      <c r="AY70" s="39">
        <f t="shared" si="81"/>
        <v>600</v>
      </c>
      <c r="AZ70" s="39">
        <f t="shared" si="82"/>
        <v>170</v>
      </c>
      <c r="BA70" s="38"/>
    </row>
    <row r="71" spans="1:53">
      <c r="B71" t="s">
        <v>35</v>
      </c>
      <c r="C71">
        <f t="shared" si="70"/>
        <v>22</v>
      </c>
      <c r="D71" s="4">
        <v>2108</v>
      </c>
      <c r="E71" s="4">
        <f>(D71-D71*5/100)+((D71-D71*5/100)*28/100)-20*C71</f>
        <v>2123.328</v>
      </c>
      <c r="J71" s="4">
        <v>1033</v>
      </c>
      <c r="K71" s="4">
        <f t="shared" si="71"/>
        <v>1058.1280000000002</v>
      </c>
      <c r="N71" s="4">
        <v>457</v>
      </c>
      <c r="O71" s="4">
        <f t="shared" si="72"/>
        <v>476.512</v>
      </c>
      <c r="R71" s="4">
        <v>119</v>
      </c>
      <c r="S71" s="4">
        <f t="shared" si="73"/>
        <v>124.90400000000001</v>
      </c>
      <c r="V71" t="s">
        <v>168</v>
      </c>
      <c r="W71" s="4">
        <f t="shared" si="46"/>
        <v>2123.328</v>
      </c>
      <c r="X71" s="4">
        <v>2400</v>
      </c>
      <c r="Y71" s="4">
        <f t="shared" si="66"/>
        <v>276.67200000000003</v>
      </c>
      <c r="Z71" s="4">
        <f t="shared" si="48"/>
        <v>1058.1280000000002</v>
      </c>
      <c r="AA71" s="4">
        <v>1350</v>
      </c>
      <c r="AB71" s="4">
        <f t="shared" si="67"/>
        <v>291.87199999999984</v>
      </c>
      <c r="AC71" s="4">
        <f t="shared" si="50"/>
        <v>476.512</v>
      </c>
      <c r="AD71" s="4">
        <v>600</v>
      </c>
      <c r="AE71" s="4">
        <f t="shared" si="68"/>
        <v>123.488</v>
      </c>
      <c r="AF71" s="4">
        <f t="shared" si="52"/>
        <v>124.90400000000001</v>
      </c>
      <c r="AG71" s="4">
        <v>170</v>
      </c>
      <c r="AH71" s="4">
        <f t="shared" si="69"/>
        <v>45.095999999999989</v>
      </c>
      <c r="AI71"/>
      <c r="AL71" s="44" t="s">
        <v>168</v>
      </c>
      <c r="AM71" s="45">
        <f t="shared" si="74"/>
        <v>2123.328</v>
      </c>
      <c r="AN71" s="45">
        <f t="shared" si="75"/>
        <v>1058.1280000000002</v>
      </c>
      <c r="AO71" s="45">
        <f t="shared" si="76"/>
        <v>476.512</v>
      </c>
      <c r="AP71" s="45">
        <f t="shared" si="77"/>
        <v>124.90400000000001</v>
      </c>
      <c r="AQ71" s="44">
        <f t="shared" si="78"/>
        <v>0</v>
      </c>
      <c r="AS71"/>
      <c r="AV71" s="38" t="s">
        <v>168</v>
      </c>
      <c r="AW71" s="39">
        <f t="shared" si="79"/>
        <v>2400</v>
      </c>
      <c r="AX71" s="39">
        <f t="shared" si="80"/>
        <v>1350</v>
      </c>
      <c r="AY71" s="39">
        <f t="shared" si="81"/>
        <v>600</v>
      </c>
      <c r="AZ71" s="39">
        <f t="shared" si="82"/>
        <v>170</v>
      </c>
      <c r="BA71" s="38"/>
    </row>
    <row r="72" spans="1:53">
      <c r="B72" t="s">
        <v>44</v>
      </c>
      <c r="C72">
        <f t="shared" si="70"/>
        <v>22</v>
      </c>
      <c r="F72" s="4">
        <v>2153</v>
      </c>
      <c r="G72" s="4">
        <f>(F72-F72*5/100)+((F72-F72*5/100)*28/100)-18*C72</f>
        <v>2222.0479999999998</v>
      </c>
      <c r="J72" s="4">
        <v>1115</v>
      </c>
      <c r="K72" s="4">
        <f t="shared" si="71"/>
        <v>1157.8399999999999</v>
      </c>
      <c r="N72" s="4">
        <v>475</v>
      </c>
      <c r="O72" s="4">
        <f t="shared" si="72"/>
        <v>498.40000000000003</v>
      </c>
      <c r="R72" s="4">
        <v>123</v>
      </c>
      <c r="S72" s="4">
        <f t="shared" si="73"/>
        <v>129.76799999999997</v>
      </c>
      <c r="V72" t="s">
        <v>169</v>
      </c>
      <c r="W72" s="4">
        <f t="shared" si="46"/>
        <v>2222.0479999999998</v>
      </c>
      <c r="X72" s="4">
        <v>2500</v>
      </c>
      <c r="Y72" s="4">
        <f t="shared" si="66"/>
        <v>277.95200000000023</v>
      </c>
      <c r="Z72" s="4">
        <f t="shared" si="48"/>
        <v>1157.8399999999999</v>
      </c>
      <c r="AA72" s="4">
        <v>1350</v>
      </c>
      <c r="AB72" s="4">
        <f t="shared" si="67"/>
        <v>192.16000000000008</v>
      </c>
      <c r="AC72" s="4">
        <f t="shared" si="50"/>
        <v>498.40000000000003</v>
      </c>
      <c r="AD72" s="4">
        <v>600</v>
      </c>
      <c r="AE72" s="4">
        <f t="shared" si="68"/>
        <v>101.59999999999997</v>
      </c>
      <c r="AF72" s="4">
        <f t="shared" si="52"/>
        <v>129.76799999999997</v>
      </c>
      <c r="AG72" s="4">
        <v>170</v>
      </c>
      <c r="AH72" s="4">
        <f t="shared" si="69"/>
        <v>40.232000000000028</v>
      </c>
      <c r="AI72"/>
      <c r="AL72" s="44" t="s">
        <v>169</v>
      </c>
      <c r="AM72" s="45">
        <f t="shared" si="74"/>
        <v>2222.0479999999998</v>
      </c>
      <c r="AN72" s="45">
        <f t="shared" si="75"/>
        <v>1157.8399999999999</v>
      </c>
      <c r="AO72" s="45">
        <f t="shared" si="76"/>
        <v>498.40000000000003</v>
      </c>
      <c r="AP72" s="45">
        <f t="shared" si="77"/>
        <v>129.76799999999997</v>
      </c>
      <c r="AQ72" s="44">
        <f t="shared" si="78"/>
        <v>0</v>
      </c>
      <c r="AS72"/>
      <c r="AV72" s="38" t="s">
        <v>169</v>
      </c>
      <c r="AW72" s="39">
        <f t="shared" si="79"/>
        <v>2500</v>
      </c>
      <c r="AX72" s="39">
        <f t="shared" si="80"/>
        <v>1350</v>
      </c>
      <c r="AY72" s="39">
        <f t="shared" si="81"/>
        <v>600</v>
      </c>
      <c r="AZ72" s="39">
        <f t="shared" si="82"/>
        <v>170</v>
      </c>
      <c r="BA72" s="38"/>
    </row>
    <row r="73" spans="1:53">
      <c r="B73" t="s">
        <v>26</v>
      </c>
      <c r="C73">
        <f t="shared" si="70"/>
        <v>22</v>
      </c>
      <c r="F73" s="4">
        <v>2529</v>
      </c>
      <c r="G73" s="4">
        <f>(F73-F73*5/100)+((F73-F73*5/100)*28/100)-18*C73</f>
        <v>2679.2640000000001</v>
      </c>
      <c r="J73" s="4">
        <v>1285</v>
      </c>
      <c r="K73" s="4">
        <f t="shared" si="71"/>
        <v>1364.56</v>
      </c>
      <c r="N73" s="4">
        <v>526</v>
      </c>
      <c r="O73" s="4">
        <f t="shared" si="72"/>
        <v>560.41599999999994</v>
      </c>
      <c r="R73" s="4">
        <v>143</v>
      </c>
      <c r="S73" s="4">
        <f t="shared" si="73"/>
        <v>154.08799999999997</v>
      </c>
      <c r="V73" t="s">
        <v>170</v>
      </c>
      <c r="W73" s="4">
        <f t="shared" si="46"/>
        <v>2679.2640000000001</v>
      </c>
      <c r="X73" s="4">
        <v>2950</v>
      </c>
      <c r="Y73" s="4">
        <f t="shared" si="66"/>
        <v>270.73599999999988</v>
      </c>
      <c r="Z73" s="4">
        <f t="shared" si="48"/>
        <v>1364.56</v>
      </c>
      <c r="AA73" s="4">
        <v>1550</v>
      </c>
      <c r="AB73" s="4">
        <f t="shared" si="67"/>
        <v>185.44000000000005</v>
      </c>
      <c r="AC73" s="4">
        <f t="shared" si="50"/>
        <v>560.41599999999994</v>
      </c>
      <c r="AD73" s="4">
        <v>650</v>
      </c>
      <c r="AE73" s="4">
        <f t="shared" si="68"/>
        <v>89.58400000000006</v>
      </c>
      <c r="AF73" s="4">
        <f t="shared" si="52"/>
        <v>154.08799999999997</v>
      </c>
      <c r="AG73" s="4">
        <v>200</v>
      </c>
      <c r="AH73" s="4">
        <f t="shared" si="69"/>
        <v>45.912000000000035</v>
      </c>
      <c r="AI73"/>
      <c r="AL73" s="44" t="s">
        <v>170</v>
      </c>
      <c r="AM73" s="45">
        <f t="shared" si="74"/>
        <v>2679.2640000000001</v>
      </c>
      <c r="AN73" s="45">
        <f t="shared" si="75"/>
        <v>1364.56</v>
      </c>
      <c r="AO73" s="45">
        <f t="shared" si="76"/>
        <v>560.41599999999994</v>
      </c>
      <c r="AP73" s="45">
        <f t="shared" si="77"/>
        <v>154.08799999999997</v>
      </c>
      <c r="AQ73" s="44">
        <f t="shared" si="78"/>
        <v>0</v>
      </c>
      <c r="AS73"/>
      <c r="AV73" s="38" t="s">
        <v>170</v>
      </c>
      <c r="AW73" s="39">
        <f t="shared" si="79"/>
        <v>2950</v>
      </c>
      <c r="AX73" s="39">
        <f t="shared" si="80"/>
        <v>1550</v>
      </c>
      <c r="AY73" s="39">
        <f t="shared" si="81"/>
        <v>650</v>
      </c>
      <c r="AZ73" s="39">
        <f t="shared" si="82"/>
        <v>200</v>
      </c>
      <c r="BA73" s="38"/>
    </row>
    <row r="74" spans="1:53" s="1" customFormat="1">
      <c r="B74" s="1" t="s">
        <v>8</v>
      </c>
      <c r="C74" s="1">
        <v>26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9"/>
      <c r="AH74" s="9"/>
      <c r="AL74" s="46"/>
      <c r="AM74" s="45">
        <f t="shared" si="74"/>
        <v>0</v>
      </c>
      <c r="AN74" s="45">
        <f t="shared" si="75"/>
        <v>0</v>
      </c>
      <c r="AO74" s="45">
        <f t="shared" si="76"/>
        <v>0</v>
      </c>
      <c r="AP74" s="45">
        <f t="shared" si="77"/>
        <v>0</v>
      </c>
      <c r="AQ74" s="44">
        <f t="shared" si="78"/>
        <v>0</v>
      </c>
      <c r="AV74" s="40"/>
      <c r="AW74" s="39">
        <f t="shared" si="79"/>
        <v>0</v>
      </c>
      <c r="AX74" s="39">
        <f t="shared" si="80"/>
        <v>0</v>
      </c>
      <c r="AY74" s="39">
        <f t="shared" si="81"/>
        <v>0</v>
      </c>
      <c r="AZ74" s="39">
        <f t="shared" si="82"/>
        <v>0</v>
      </c>
      <c r="BA74" s="35"/>
    </row>
    <row r="75" spans="1:53" s="1" customFormat="1">
      <c r="D75" s="49" t="s">
        <v>15</v>
      </c>
      <c r="E75" s="49"/>
      <c r="F75" s="49" t="s">
        <v>14</v>
      </c>
      <c r="G75" s="49"/>
      <c r="H75" s="49" t="s">
        <v>13</v>
      </c>
      <c r="I75" s="49"/>
      <c r="J75" s="49" t="s">
        <v>12</v>
      </c>
      <c r="K75" s="49"/>
      <c r="L75" s="49" t="s">
        <v>47</v>
      </c>
      <c r="M75" s="49"/>
      <c r="N75" s="2"/>
      <c r="O75" s="2"/>
      <c r="P75" s="2"/>
      <c r="Q75" s="2"/>
      <c r="R75" s="2"/>
      <c r="S75" s="2"/>
      <c r="V75" s="1" t="s">
        <v>8</v>
      </c>
      <c r="W75" s="50" t="s">
        <v>15</v>
      </c>
      <c r="X75" s="50"/>
      <c r="Y75" s="27"/>
      <c r="Z75" s="50" t="s">
        <v>14</v>
      </c>
      <c r="AA75" s="50"/>
      <c r="AB75" s="27"/>
      <c r="AC75" s="50" t="s">
        <v>13</v>
      </c>
      <c r="AD75" s="50"/>
      <c r="AE75" s="27"/>
      <c r="AF75" s="1" t="s">
        <v>12</v>
      </c>
      <c r="AG75" s="2"/>
      <c r="AH75" s="2"/>
      <c r="AI75" s="50" t="s">
        <v>47</v>
      </c>
      <c r="AJ75" s="50"/>
      <c r="AL75" s="43" t="s">
        <v>8</v>
      </c>
      <c r="AM75" s="45" t="str">
        <f t="shared" si="74"/>
        <v>20LT</v>
      </c>
      <c r="AN75" s="45" t="str">
        <f t="shared" si="75"/>
        <v>10LT</v>
      </c>
      <c r="AO75" s="45" t="str">
        <f t="shared" si="76"/>
        <v>4LT</v>
      </c>
      <c r="AP75" s="45" t="str">
        <f t="shared" si="77"/>
        <v>1LT</v>
      </c>
      <c r="AQ75" s="44" t="str">
        <f t="shared" si="78"/>
        <v>500ML</v>
      </c>
      <c r="AV75" s="35" t="s">
        <v>8</v>
      </c>
      <c r="AW75" s="39">
        <f t="shared" si="79"/>
        <v>0</v>
      </c>
      <c r="AX75" s="39">
        <f t="shared" si="80"/>
        <v>0</v>
      </c>
      <c r="AY75" s="39">
        <f t="shared" si="81"/>
        <v>0</v>
      </c>
      <c r="AZ75" s="39">
        <f t="shared" si="82"/>
        <v>0</v>
      </c>
      <c r="BA75" s="36"/>
    </row>
    <row r="76" spans="1:53" s="1" customFormat="1">
      <c r="D76" s="3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2"/>
      <c r="S76" s="2"/>
      <c r="V76" s="16"/>
      <c r="W76" s="1" t="s">
        <v>32</v>
      </c>
      <c r="X76" s="1" t="s">
        <v>51</v>
      </c>
      <c r="Z76" s="1" t="s">
        <v>32</v>
      </c>
      <c r="AA76" s="1" t="s">
        <v>51</v>
      </c>
      <c r="AC76" s="1" t="s">
        <v>32</v>
      </c>
      <c r="AD76" s="1" t="s">
        <v>51</v>
      </c>
      <c r="AF76" s="1" t="s">
        <v>32</v>
      </c>
      <c r="AG76" s="2" t="s">
        <v>51</v>
      </c>
      <c r="AH76" s="2"/>
      <c r="AI76" s="1" t="s">
        <v>32</v>
      </c>
      <c r="AJ76" s="1" t="s">
        <v>51</v>
      </c>
      <c r="AL76" s="47"/>
      <c r="AM76" s="45" t="str">
        <f t="shared" si="74"/>
        <v>PURC</v>
      </c>
      <c r="AN76" s="45" t="str">
        <f t="shared" si="75"/>
        <v>PURC</v>
      </c>
      <c r="AO76" s="45" t="str">
        <f t="shared" si="76"/>
        <v>PURC</v>
      </c>
      <c r="AP76" s="45" t="str">
        <f t="shared" si="77"/>
        <v>PURC</v>
      </c>
      <c r="AQ76" s="44" t="str">
        <f t="shared" si="78"/>
        <v>PURC</v>
      </c>
      <c r="AV76" s="41"/>
      <c r="AW76" s="39" t="str">
        <f t="shared" si="79"/>
        <v>SALE</v>
      </c>
      <c r="AX76" s="39" t="str">
        <f t="shared" si="80"/>
        <v>SALE</v>
      </c>
      <c r="AY76" s="39" t="str">
        <f t="shared" si="81"/>
        <v>SALE</v>
      </c>
      <c r="AZ76" s="39" t="str">
        <f t="shared" si="82"/>
        <v>SALE</v>
      </c>
      <c r="BA76" s="35" t="s">
        <v>61</v>
      </c>
    </row>
    <row r="77" spans="1:53">
      <c r="A77" t="s">
        <v>9</v>
      </c>
      <c r="C77" s="6">
        <f>C74</f>
        <v>26</v>
      </c>
      <c r="D77" s="4">
        <v>3655</v>
      </c>
      <c r="E77" s="4">
        <f t="shared" ref="E77:E82" si="83">(D77-D77*5/100)+((D77-D77*5/100)*28/100)-20*C77</f>
        <v>3924.4799999999996</v>
      </c>
      <c r="F77" s="4">
        <v>1890</v>
      </c>
      <c r="G77" s="4">
        <f>(F77-F77*5/100)+((F77-F77*5/100)*28/100)-10*C77</f>
        <v>2038.2399999999998</v>
      </c>
      <c r="H77" s="4">
        <v>795</v>
      </c>
      <c r="I77" s="4">
        <f t="shared" ref="I77:I82" si="84">(H77-H77*5/100)+((H77-H77*5/100)*28/100)-4*C77</f>
        <v>862.72</v>
      </c>
      <c r="J77" s="4">
        <v>209</v>
      </c>
      <c r="K77" s="4">
        <f t="shared" ref="K77:K82" si="85">(J77-J77*5/100)+((J77-J77*5/100)*28/100)-1*C77</f>
        <v>228.14400000000001</v>
      </c>
      <c r="L77" s="4">
        <v>110</v>
      </c>
      <c r="M77" s="4">
        <f t="shared" ref="M77:M82" si="86">(L77-L77*5/100)+((L77-L77*5/100)*28/100)-0.5*C77</f>
        <v>120.75999999999999</v>
      </c>
      <c r="V77" t="s">
        <v>176</v>
      </c>
      <c r="W77" s="4">
        <f>E77</f>
        <v>3924.4799999999996</v>
      </c>
      <c r="X77" s="4">
        <v>4250</v>
      </c>
      <c r="Y77" s="4">
        <f t="shared" ref="Y77:Y82" si="87">X77-W77</f>
        <v>325.52000000000044</v>
      </c>
      <c r="Z77" s="4">
        <f>G77</f>
        <v>2038.2399999999998</v>
      </c>
      <c r="AA77" s="4">
        <v>2250</v>
      </c>
      <c r="AB77" s="4">
        <f t="shared" ref="AB77:AB82" si="88">AA77-Z77</f>
        <v>211.76000000000022</v>
      </c>
      <c r="AC77" s="4">
        <f>I77</f>
        <v>862.72</v>
      </c>
      <c r="AD77" s="4">
        <v>950</v>
      </c>
      <c r="AE77" s="4">
        <f t="shared" ref="AE77:AE82" si="89">AD77-AC77</f>
        <v>87.279999999999973</v>
      </c>
      <c r="AF77" s="4">
        <f>K77</f>
        <v>228.14400000000001</v>
      </c>
      <c r="AG77" s="4">
        <v>255</v>
      </c>
      <c r="AH77" s="4">
        <f t="shared" ref="AH77:AH82" si="90">AG77-AF77</f>
        <v>26.855999999999995</v>
      </c>
      <c r="AI77" s="4">
        <f t="shared" ref="AI77:AI82" si="91">M77</f>
        <v>120.75999999999999</v>
      </c>
      <c r="AJ77">
        <v>140</v>
      </c>
      <c r="AK77" s="4">
        <f t="shared" ref="AK77:AK82" si="92">AJ77-AI77</f>
        <v>19.240000000000009</v>
      </c>
      <c r="AL77" s="44" t="s">
        <v>176</v>
      </c>
      <c r="AM77" s="45">
        <f t="shared" si="74"/>
        <v>3924.4799999999996</v>
      </c>
      <c r="AN77" s="45">
        <f t="shared" si="75"/>
        <v>2038.2399999999998</v>
      </c>
      <c r="AO77" s="45">
        <f t="shared" si="76"/>
        <v>862.72</v>
      </c>
      <c r="AP77" s="45">
        <f t="shared" si="77"/>
        <v>228.14400000000001</v>
      </c>
      <c r="AQ77" s="44">
        <f t="shared" si="78"/>
        <v>120.75999999999999</v>
      </c>
      <c r="AR77" s="4"/>
      <c r="AT77" s="4"/>
      <c r="AU77" s="4"/>
      <c r="AV77" s="38" t="s">
        <v>176</v>
      </c>
      <c r="AW77" s="39">
        <f t="shared" si="79"/>
        <v>4250</v>
      </c>
      <c r="AX77" s="39">
        <f t="shared" si="80"/>
        <v>2250</v>
      </c>
      <c r="AY77" s="39">
        <f t="shared" si="81"/>
        <v>950</v>
      </c>
      <c r="AZ77" s="39">
        <f t="shared" si="82"/>
        <v>255</v>
      </c>
      <c r="BA77" s="38">
        <f t="shared" ref="BA77:BA82" si="93">AJ77</f>
        <v>140</v>
      </c>
    </row>
    <row r="78" spans="1:53">
      <c r="A78" t="s">
        <v>10</v>
      </c>
      <c r="C78" s="6">
        <f>C77</f>
        <v>26</v>
      </c>
      <c r="D78" s="4">
        <v>3914</v>
      </c>
      <c r="E78" s="4">
        <f t="shared" si="83"/>
        <v>4239.424</v>
      </c>
      <c r="F78" s="4">
        <v>2020</v>
      </c>
      <c r="G78" s="4">
        <f>(F78-F78*5/100)+((F78-F78*5/100)*28/100)-10*C78</f>
        <v>2196.3200000000002</v>
      </c>
      <c r="H78" s="4">
        <v>830</v>
      </c>
      <c r="I78" s="4">
        <f t="shared" si="84"/>
        <v>905.28</v>
      </c>
      <c r="J78" s="4">
        <v>215</v>
      </c>
      <c r="K78" s="4">
        <f t="shared" si="85"/>
        <v>235.44</v>
      </c>
      <c r="L78" s="4">
        <v>113</v>
      </c>
      <c r="M78" s="4">
        <f t="shared" si="86"/>
        <v>124.40799999999999</v>
      </c>
      <c r="V78" t="s">
        <v>171</v>
      </c>
      <c r="W78" s="4">
        <f t="shared" ref="W78:W82" si="94">E78</f>
        <v>4239.424</v>
      </c>
      <c r="X78" s="4">
        <v>4600</v>
      </c>
      <c r="Y78" s="4">
        <f t="shared" si="87"/>
        <v>360.57600000000002</v>
      </c>
      <c r="Z78" s="4">
        <f t="shared" ref="Z78:Z82" si="95">G78</f>
        <v>2196.3200000000002</v>
      </c>
      <c r="AA78" s="4">
        <v>2500</v>
      </c>
      <c r="AB78" s="4">
        <f t="shared" si="88"/>
        <v>303.67999999999984</v>
      </c>
      <c r="AC78" s="4">
        <f t="shared" ref="AC78:AC82" si="96">I78</f>
        <v>905.28</v>
      </c>
      <c r="AD78" s="4">
        <v>980</v>
      </c>
      <c r="AE78" s="4">
        <f t="shared" si="89"/>
        <v>74.720000000000027</v>
      </c>
      <c r="AF78" s="4">
        <f t="shared" ref="AF78:AF82" si="97">K78</f>
        <v>235.44</v>
      </c>
      <c r="AG78" s="4">
        <v>260</v>
      </c>
      <c r="AH78" s="4">
        <f t="shared" si="90"/>
        <v>24.560000000000002</v>
      </c>
      <c r="AI78" s="4">
        <f t="shared" si="91"/>
        <v>124.40799999999999</v>
      </c>
      <c r="AJ78">
        <v>145</v>
      </c>
      <c r="AK78" s="4">
        <f t="shared" si="92"/>
        <v>20.592000000000013</v>
      </c>
      <c r="AL78" s="44" t="s">
        <v>171</v>
      </c>
      <c r="AM78" s="45">
        <f t="shared" si="74"/>
        <v>4239.424</v>
      </c>
      <c r="AN78" s="45">
        <f t="shared" si="75"/>
        <v>2196.3200000000002</v>
      </c>
      <c r="AO78" s="45">
        <f t="shared" si="76"/>
        <v>905.28</v>
      </c>
      <c r="AP78" s="45">
        <f t="shared" si="77"/>
        <v>235.44</v>
      </c>
      <c r="AQ78" s="44">
        <f t="shared" si="78"/>
        <v>124.40799999999999</v>
      </c>
      <c r="AR78" s="4"/>
      <c r="AT78" s="4"/>
      <c r="AU78" s="4"/>
      <c r="AV78" s="38" t="s">
        <v>171</v>
      </c>
      <c r="AW78" s="39">
        <f t="shared" si="79"/>
        <v>4600</v>
      </c>
      <c r="AX78" s="39">
        <f t="shared" si="80"/>
        <v>2500</v>
      </c>
      <c r="AY78" s="39">
        <f t="shared" si="81"/>
        <v>980</v>
      </c>
      <c r="AZ78" s="39">
        <f t="shared" si="82"/>
        <v>260</v>
      </c>
      <c r="BA78" s="38">
        <f t="shared" si="93"/>
        <v>145</v>
      </c>
    </row>
    <row r="79" spans="1:53">
      <c r="A79" t="s">
        <v>48</v>
      </c>
      <c r="C79" s="6">
        <f t="shared" ref="C79:C82" si="98">C78</f>
        <v>26</v>
      </c>
      <c r="D79" s="4">
        <v>3742</v>
      </c>
      <c r="E79" s="4">
        <f t="shared" si="83"/>
        <v>4030.2719999999999</v>
      </c>
      <c r="F79" s="4">
        <v>1936</v>
      </c>
      <c r="G79" s="4">
        <f>(F79-F79*5/100)+((F79-F79*5/100)*28/100)-10*C79</f>
        <v>2094.1759999999999</v>
      </c>
      <c r="H79" s="4">
        <v>788</v>
      </c>
      <c r="I79" s="4">
        <f t="shared" si="84"/>
        <v>854.20800000000008</v>
      </c>
      <c r="J79" s="4">
        <v>209</v>
      </c>
      <c r="K79" s="4">
        <f t="shared" si="85"/>
        <v>228.14400000000001</v>
      </c>
      <c r="L79" s="4">
        <v>107</v>
      </c>
      <c r="M79" s="4">
        <f t="shared" si="86"/>
        <v>117.11200000000002</v>
      </c>
      <c r="V79" t="s">
        <v>172</v>
      </c>
      <c r="W79" s="4">
        <f t="shared" si="94"/>
        <v>4030.2719999999999</v>
      </c>
      <c r="X79" s="4">
        <v>4400</v>
      </c>
      <c r="Y79" s="4">
        <f t="shared" si="87"/>
        <v>369.72800000000007</v>
      </c>
      <c r="Z79" s="4">
        <f t="shared" si="95"/>
        <v>2094.1759999999999</v>
      </c>
      <c r="AA79" s="4">
        <v>2400</v>
      </c>
      <c r="AB79" s="4">
        <f t="shared" si="88"/>
        <v>305.82400000000007</v>
      </c>
      <c r="AC79" s="4">
        <f t="shared" si="96"/>
        <v>854.20800000000008</v>
      </c>
      <c r="AD79" s="4">
        <v>930</v>
      </c>
      <c r="AE79" s="4">
        <f t="shared" si="89"/>
        <v>75.791999999999916</v>
      </c>
      <c r="AF79" s="4">
        <f t="shared" si="97"/>
        <v>228.14400000000001</v>
      </c>
      <c r="AG79" s="4">
        <v>255</v>
      </c>
      <c r="AH79" s="4">
        <f t="shared" si="90"/>
        <v>26.855999999999995</v>
      </c>
      <c r="AI79" s="4">
        <f t="shared" si="91"/>
        <v>117.11200000000002</v>
      </c>
      <c r="AJ79">
        <v>135</v>
      </c>
      <c r="AK79" s="4">
        <f t="shared" si="92"/>
        <v>17.887999999999977</v>
      </c>
      <c r="AL79" s="44" t="s">
        <v>172</v>
      </c>
      <c r="AM79" s="45">
        <f t="shared" si="74"/>
        <v>4030.2719999999999</v>
      </c>
      <c r="AN79" s="45">
        <f t="shared" si="75"/>
        <v>2094.1759999999999</v>
      </c>
      <c r="AO79" s="45">
        <f t="shared" si="76"/>
        <v>854.20800000000008</v>
      </c>
      <c r="AP79" s="45">
        <f t="shared" si="77"/>
        <v>228.14400000000001</v>
      </c>
      <c r="AQ79" s="44">
        <f t="shared" si="78"/>
        <v>117.11200000000002</v>
      </c>
      <c r="AR79" s="4"/>
      <c r="AT79" s="4"/>
      <c r="AU79" s="4"/>
      <c r="AV79" s="38" t="s">
        <v>172</v>
      </c>
      <c r="AW79" s="39">
        <f t="shared" si="79"/>
        <v>4400</v>
      </c>
      <c r="AX79" s="39">
        <f t="shared" si="80"/>
        <v>2400</v>
      </c>
      <c r="AY79" s="39">
        <f t="shared" si="81"/>
        <v>930</v>
      </c>
      <c r="AZ79" s="39">
        <f t="shared" si="82"/>
        <v>255</v>
      </c>
      <c r="BA79" s="38">
        <f t="shared" si="93"/>
        <v>135</v>
      </c>
    </row>
    <row r="80" spans="1:53">
      <c r="A80" t="s">
        <v>49</v>
      </c>
      <c r="C80" s="6">
        <f t="shared" si="98"/>
        <v>26</v>
      </c>
      <c r="D80" s="4">
        <v>3656</v>
      </c>
      <c r="E80" s="4">
        <f t="shared" si="83"/>
        <v>3925.6959999999999</v>
      </c>
      <c r="F80" s="4">
        <v>1884</v>
      </c>
      <c r="G80" s="4">
        <f>(F80-F80*5/100)+((F80-F80*5/100)*28/100)-10*C80</f>
        <v>2030.944</v>
      </c>
      <c r="H80" s="4">
        <v>773</v>
      </c>
      <c r="I80" s="4">
        <f t="shared" si="84"/>
        <v>835.96800000000007</v>
      </c>
      <c r="J80" s="4">
        <v>201</v>
      </c>
      <c r="K80" s="4">
        <f t="shared" si="85"/>
        <v>218.416</v>
      </c>
      <c r="L80" s="4">
        <v>105</v>
      </c>
      <c r="M80" s="4">
        <f t="shared" si="86"/>
        <v>114.68</v>
      </c>
      <c r="V80" t="s">
        <v>173</v>
      </c>
      <c r="W80" s="4">
        <f t="shared" si="94"/>
        <v>3925.6959999999999</v>
      </c>
      <c r="X80" s="4">
        <v>4300</v>
      </c>
      <c r="Y80" s="4">
        <f t="shared" si="87"/>
        <v>374.30400000000009</v>
      </c>
      <c r="Z80" s="4">
        <f t="shared" si="95"/>
        <v>2030.944</v>
      </c>
      <c r="AA80" s="4">
        <v>2300</v>
      </c>
      <c r="AB80" s="4">
        <f t="shared" si="88"/>
        <v>269.05600000000004</v>
      </c>
      <c r="AC80" s="4">
        <f t="shared" si="96"/>
        <v>835.96800000000007</v>
      </c>
      <c r="AD80" s="4">
        <v>920</v>
      </c>
      <c r="AE80" s="4">
        <f t="shared" si="89"/>
        <v>84.031999999999925</v>
      </c>
      <c r="AF80" s="4">
        <f t="shared" si="97"/>
        <v>218.416</v>
      </c>
      <c r="AG80" s="4">
        <v>250</v>
      </c>
      <c r="AH80" s="4">
        <f t="shared" si="90"/>
        <v>31.584000000000003</v>
      </c>
      <c r="AI80" s="4">
        <f t="shared" si="91"/>
        <v>114.68</v>
      </c>
      <c r="AJ80">
        <v>130</v>
      </c>
      <c r="AK80" s="4">
        <f t="shared" si="92"/>
        <v>15.319999999999993</v>
      </c>
      <c r="AL80" s="44" t="s">
        <v>173</v>
      </c>
      <c r="AM80" s="45">
        <f t="shared" si="74"/>
        <v>3925.6959999999999</v>
      </c>
      <c r="AN80" s="45">
        <f t="shared" si="75"/>
        <v>2030.944</v>
      </c>
      <c r="AO80" s="45">
        <f t="shared" si="76"/>
        <v>835.96800000000007</v>
      </c>
      <c r="AP80" s="45">
        <f t="shared" si="77"/>
        <v>218.416</v>
      </c>
      <c r="AQ80" s="44">
        <f t="shared" si="78"/>
        <v>114.68</v>
      </c>
      <c r="AR80" s="4"/>
      <c r="AT80" s="4"/>
      <c r="AU80" s="4"/>
      <c r="AV80" s="38" t="s">
        <v>173</v>
      </c>
      <c r="AW80" s="39">
        <f t="shared" si="79"/>
        <v>4300</v>
      </c>
      <c r="AX80" s="39">
        <f t="shared" si="80"/>
        <v>2300</v>
      </c>
      <c r="AY80" s="39">
        <f t="shared" si="81"/>
        <v>920</v>
      </c>
      <c r="AZ80" s="39">
        <f t="shared" si="82"/>
        <v>250</v>
      </c>
      <c r="BA80" s="38">
        <f t="shared" si="93"/>
        <v>130</v>
      </c>
    </row>
    <row r="81" spans="1:53">
      <c r="A81" t="s">
        <v>11</v>
      </c>
      <c r="C81" s="6">
        <f t="shared" si="98"/>
        <v>26</v>
      </c>
      <c r="D81" s="4">
        <v>3451</v>
      </c>
      <c r="E81" s="4">
        <f t="shared" si="83"/>
        <v>3676.4159999999993</v>
      </c>
      <c r="F81" s="4">
        <v>1778</v>
      </c>
      <c r="G81" s="4">
        <f>(F81-F81*5/100)+((F81-F81*5/100)*28/100)-10*C81</f>
        <v>1902.0479999999998</v>
      </c>
      <c r="H81" s="4">
        <v>736</v>
      </c>
      <c r="I81" s="4">
        <f t="shared" si="84"/>
        <v>790.97600000000011</v>
      </c>
      <c r="J81" s="4">
        <v>191</v>
      </c>
      <c r="K81" s="4">
        <f t="shared" si="85"/>
        <v>206.25599999999997</v>
      </c>
      <c r="L81" s="4">
        <v>101</v>
      </c>
      <c r="M81" s="4">
        <f t="shared" si="86"/>
        <v>109.816</v>
      </c>
      <c r="V81" t="s">
        <v>174</v>
      </c>
      <c r="W81" s="4">
        <f t="shared" si="94"/>
        <v>3676.4159999999993</v>
      </c>
      <c r="X81" s="4">
        <v>4050</v>
      </c>
      <c r="Y81" s="4">
        <f t="shared" si="87"/>
        <v>373.58400000000074</v>
      </c>
      <c r="Z81" s="4">
        <f t="shared" si="95"/>
        <v>1902.0479999999998</v>
      </c>
      <c r="AA81" s="4">
        <v>2200</v>
      </c>
      <c r="AB81" s="4">
        <f t="shared" si="88"/>
        <v>297.95200000000023</v>
      </c>
      <c r="AC81" s="4">
        <f t="shared" si="96"/>
        <v>790.97600000000011</v>
      </c>
      <c r="AD81" s="4">
        <v>870</v>
      </c>
      <c r="AE81" s="4">
        <f t="shared" si="89"/>
        <v>79.023999999999887</v>
      </c>
      <c r="AF81" s="4">
        <f t="shared" si="97"/>
        <v>206.25599999999997</v>
      </c>
      <c r="AG81" s="4">
        <v>240</v>
      </c>
      <c r="AH81" s="4">
        <f t="shared" si="90"/>
        <v>33.744000000000028</v>
      </c>
      <c r="AI81" s="4">
        <f t="shared" si="91"/>
        <v>109.816</v>
      </c>
      <c r="AJ81">
        <v>130</v>
      </c>
      <c r="AK81" s="4">
        <f t="shared" si="92"/>
        <v>20.183999999999997</v>
      </c>
      <c r="AL81" s="44" t="s">
        <v>174</v>
      </c>
      <c r="AM81" s="45">
        <f t="shared" si="74"/>
        <v>3676.4159999999993</v>
      </c>
      <c r="AN81" s="45">
        <f t="shared" si="75"/>
        <v>1902.0479999999998</v>
      </c>
      <c r="AO81" s="45">
        <f t="shared" si="76"/>
        <v>790.97600000000011</v>
      </c>
      <c r="AP81" s="45">
        <f t="shared" si="77"/>
        <v>206.25599999999997</v>
      </c>
      <c r="AQ81" s="44">
        <f t="shared" si="78"/>
        <v>109.816</v>
      </c>
      <c r="AR81" s="4"/>
      <c r="AT81" s="4"/>
      <c r="AU81" s="4"/>
      <c r="AV81" s="38" t="s">
        <v>174</v>
      </c>
      <c r="AW81" s="39">
        <f t="shared" si="79"/>
        <v>4050</v>
      </c>
      <c r="AX81" s="39">
        <f t="shared" si="80"/>
        <v>2200</v>
      </c>
      <c r="AY81" s="39">
        <f t="shared" si="81"/>
        <v>870</v>
      </c>
      <c r="AZ81" s="39">
        <f t="shared" si="82"/>
        <v>240</v>
      </c>
      <c r="BA81" s="38">
        <f t="shared" si="93"/>
        <v>130</v>
      </c>
    </row>
    <row r="82" spans="1:53">
      <c r="A82" t="s">
        <v>16</v>
      </c>
      <c r="C82" s="6">
        <f t="shared" si="98"/>
        <v>26</v>
      </c>
      <c r="D82" s="4">
        <v>4221</v>
      </c>
      <c r="E82" s="4">
        <f t="shared" si="83"/>
        <v>4612.7359999999999</v>
      </c>
      <c r="H82" s="4">
        <v>882</v>
      </c>
      <c r="I82" s="4">
        <f t="shared" si="84"/>
        <v>968.51199999999994</v>
      </c>
      <c r="J82" s="4">
        <v>228</v>
      </c>
      <c r="K82" s="4">
        <f t="shared" si="85"/>
        <v>251.24799999999999</v>
      </c>
      <c r="L82" s="4">
        <v>119</v>
      </c>
      <c r="M82" s="4">
        <f t="shared" si="86"/>
        <v>131.70400000000001</v>
      </c>
      <c r="V82" t="s">
        <v>175</v>
      </c>
      <c r="W82" s="4">
        <f t="shared" si="94"/>
        <v>4612.7359999999999</v>
      </c>
      <c r="X82" s="4">
        <v>5100</v>
      </c>
      <c r="Y82" s="4">
        <f t="shared" si="87"/>
        <v>487.26400000000012</v>
      </c>
      <c r="Z82" s="4">
        <f t="shared" si="95"/>
        <v>0</v>
      </c>
      <c r="AA82" s="4">
        <v>0</v>
      </c>
      <c r="AB82" s="4">
        <f t="shared" si="88"/>
        <v>0</v>
      </c>
      <c r="AC82" s="4">
        <f t="shared" si="96"/>
        <v>968.51199999999994</v>
      </c>
      <c r="AD82" s="4">
        <v>1050</v>
      </c>
      <c r="AE82" s="4">
        <f t="shared" si="89"/>
        <v>81.488000000000056</v>
      </c>
      <c r="AF82" s="4">
        <f t="shared" si="97"/>
        <v>251.24799999999999</v>
      </c>
      <c r="AG82" s="4">
        <v>300</v>
      </c>
      <c r="AH82" s="4">
        <f t="shared" si="90"/>
        <v>48.75200000000001</v>
      </c>
      <c r="AI82" s="4">
        <f t="shared" si="91"/>
        <v>131.70400000000001</v>
      </c>
      <c r="AJ82">
        <v>145</v>
      </c>
      <c r="AK82" s="4">
        <f t="shared" si="92"/>
        <v>13.295999999999992</v>
      </c>
      <c r="AL82" s="44" t="s">
        <v>175</v>
      </c>
      <c r="AM82" s="45">
        <f t="shared" si="74"/>
        <v>4612.7359999999999</v>
      </c>
      <c r="AN82" s="45">
        <f t="shared" si="75"/>
        <v>0</v>
      </c>
      <c r="AO82" s="45">
        <f t="shared" si="76"/>
        <v>968.51199999999994</v>
      </c>
      <c r="AP82" s="45">
        <f t="shared" si="77"/>
        <v>251.24799999999999</v>
      </c>
      <c r="AQ82" s="44">
        <f t="shared" si="78"/>
        <v>131.70400000000001</v>
      </c>
      <c r="AR82" s="4"/>
      <c r="AT82" s="4"/>
      <c r="AU82" s="4"/>
      <c r="AV82" s="38" t="s">
        <v>175</v>
      </c>
      <c r="AW82" s="39">
        <f t="shared" si="79"/>
        <v>5100</v>
      </c>
      <c r="AX82" s="39">
        <f t="shared" si="80"/>
        <v>0</v>
      </c>
      <c r="AY82" s="39">
        <f t="shared" si="81"/>
        <v>1050</v>
      </c>
      <c r="AZ82" s="39">
        <f t="shared" si="82"/>
        <v>300</v>
      </c>
      <c r="BA82" s="38">
        <f t="shared" si="93"/>
        <v>145</v>
      </c>
    </row>
    <row r="83" spans="1:53"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9"/>
      <c r="AH83" s="9"/>
      <c r="AI83" s="26"/>
      <c r="AJ83" s="26"/>
      <c r="AL83" s="46"/>
      <c r="AM83" s="45">
        <f t="shared" si="74"/>
        <v>0</v>
      </c>
      <c r="AN83" s="45">
        <f t="shared" si="75"/>
        <v>0</v>
      </c>
      <c r="AO83" s="45">
        <f t="shared" si="76"/>
        <v>0</v>
      </c>
      <c r="AP83" s="45">
        <f t="shared" si="77"/>
        <v>0</v>
      </c>
      <c r="AQ83" s="44">
        <f t="shared" si="78"/>
        <v>0</v>
      </c>
      <c r="AS83"/>
      <c r="AV83" s="40"/>
      <c r="AW83" s="39">
        <f t="shared" si="79"/>
        <v>0</v>
      </c>
      <c r="AX83" s="39">
        <f t="shared" si="80"/>
        <v>0</v>
      </c>
      <c r="AY83" s="39">
        <f t="shared" si="81"/>
        <v>0</v>
      </c>
      <c r="AZ83" s="39">
        <f t="shared" si="82"/>
        <v>0</v>
      </c>
      <c r="BA83" s="40"/>
    </row>
    <row r="84" spans="1:53">
      <c r="A84" t="s">
        <v>50</v>
      </c>
      <c r="D84" s="49" t="s">
        <v>15</v>
      </c>
      <c r="E84" s="49"/>
      <c r="F84" s="49" t="s">
        <v>14</v>
      </c>
      <c r="G84" s="49"/>
      <c r="H84" s="49" t="s">
        <v>13</v>
      </c>
      <c r="I84" s="49"/>
      <c r="J84" s="49" t="s">
        <v>12</v>
      </c>
      <c r="K84" s="49"/>
      <c r="L84" s="49" t="s">
        <v>47</v>
      </c>
      <c r="M84" s="49"/>
      <c r="V84" s="1" t="s">
        <v>50</v>
      </c>
      <c r="W84" s="50" t="s">
        <v>15</v>
      </c>
      <c r="X84" s="50"/>
      <c r="Y84" s="27"/>
      <c r="Z84" s="50" t="s">
        <v>14</v>
      </c>
      <c r="AA84" s="50"/>
      <c r="AB84" s="27"/>
      <c r="AC84" s="50" t="s">
        <v>13</v>
      </c>
      <c r="AD84" s="50"/>
      <c r="AE84" s="27"/>
      <c r="AF84" s="50" t="s">
        <v>12</v>
      </c>
      <c r="AG84" s="50"/>
      <c r="AH84" s="27"/>
      <c r="AI84" s="50" t="s">
        <v>47</v>
      </c>
      <c r="AJ84" s="50"/>
      <c r="AL84" s="43" t="s">
        <v>50</v>
      </c>
      <c r="AM84" s="45" t="str">
        <f t="shared" si="74"/>
        <v>20LT</v>
      </c>
      <c r="AN84" s="45" t="str">
        <f t="shared" si="75"/>
        <v>10LT</v>
      </c>
      <c r="AO84" s="45" t="str">
        <f t="shared" si="76"/>
        <v>4LT</v>
      </c>
      <c r="AP84" s="45" t="str">
        <f t="shared" si="77"/>
        <v>1LT</v>
      </c>
      <c r="AQ84" s="44" t="str">
        <f t="shared" si="78"/>
        <v>500ML</v>
      </c>
      <c r="AS84"/>
      <c r="AV84" s="35" t="s">
        <v>50</v>
      </c>
      <c r="AW84" s="39">
        <f t="shared" si="79"/>
        <v>0</v>
      </c>
      <c r="AX84" s="39">
        <f t="shared" si="80"/>
        <v>0</v>
      </c>
      <c r="AY84" s="39">
        <f t="shared" si="81"/>
        <v>0</v>
      </c>
      <c r="AZ84" s="39">
        <f t="shared" si="82"/>
        <v>0</v>
      </c>
      <c r="BA84" s="36"/>
    </row>
    <row r="85" spans="1:53">
      <c r="D85" s="3"/>
      <c r="E85" s="3"/>
      <c r="F85" s="3"/>
      <c r="G85" s="3"/>
      <c r="H85" s="3"/>
      <c r="I85" s="3"/>
      <c r="J85" s="3"/>
      <c r="K85" s="3"/>
      <c r="L85" s="3"/>
      <c r="M85" s="3"/>
      <c r="V85" s="16"/>
      <c r="W85" s="1" t="s">
        <v>32</v>
      </c>
      <c r="X85" s="1" t="s">
        <v>51</v>
      </c>
      <c r="Y85" s="1"/>
      <c r="Z85" s="1" t="s">
        <v>32</v>
      </c>
      <c r="AA85" s="1" t="s">
        <v>51</v>
      </c>
      <c r="AB85" s="1"/>
      <c r="AC85" s="1" t="s">
        <v>32</v>
      </c>
      <c r="AD85" s="1" t="s">
        <v>51</v>
      </c>
      <c r="AE85" s="1"/>
      <c r="AF85" s="1" t="s">
        <v>32</v>
      </c>
      <c r="AG85" s="2" t="s">
        <v>51</v>
      </c>
      <c r="AH85" s="2"/>
      <c r="AI85" s="1" t="s">
        <v>32</v>
      </c>
      <c r="AJ85" s="1" t="s">
        <v>51</v>
      </c>
      <c r="AL85" s="47"/>
      <c r="AM85" s="45" t="str">
        <f t="shared" si="74"/>
        <v>PURC</v>
      </c>
      <c r="AN85" s="45" t="str">
        <f t="shared" si="75"/>
        <v>PURC</v>
      </c>
      <c r="AO85" s="45" t="str">
        <f t="shared" si="76"/>
        <v>PURC</v>
      </c>
      <c r="AP85" s="45" t="str">
        <f t="shared" si="77"/>
        <v>PURC</v>
      </c>
      <c r="AQ85" s="44" t="str">
        <f t="shared" si="78"/>
        <v>PURC</v>
      </c>
      <c r="AS85"/>
      <c r="AV85" s="41"/>
      <c r="AW85" s="39" t="str">
        <f t="shared" si="79"/>
        <v>SALE</v>
      </c>
      <c r="AX85" s="39" t="str">
        <f t="shared" si="80"/>
        <v>SALE</v>
      </c>
      <c r="AY85" s="39" t="str">
        <f t="shared" si="81"/>
        <v>SALE</v>
      </c>
      <c r="AZ85" s="39" t="str">
        <f t="shared" si="82"/>
        <v>SALE</v>
      </c>
      <c r="BA85" s="35" t="s">
        <v>61</v>
      </c>
    </row>
    <row r="86" spans="1:53">
      <c r="A86" t="s">
        <v>20</v>
      </c>
      <c r="C86">
        <v>8</v>
      </c>
      <c r="D86" s="4">
        <v>2168</v>
      </c>
      <c r="E86" s="4">
        <f>(D86-D86*5/100)+((D86-D86*5/100)*28/100)-20*C86</f>
        <v>2476.288</v>
      </c>
      <c r="F86" s="4">
        <v>1125</v>
      </c>
      <c r="G86" s="4">
        <f>(F86-F86*5/100)+((F86-F86*5/100)*28/100)-10*C86</f>
        <v>1288</v>
      </c>
      <c r="H86" s="4">
        <v>466</v>
      </c>
      <c r="I86" s="4">
        <f>(H86-H86*5/100)+((H86-H86*5/100)*28/100)-4*C86</f>
        <v>534.65599999999995</v>
      </c>
      <c r="J86" s="4">
        <v>122</v>
      </c>
      <c r="K86" s="4">
        <f>(J86-J86*5/100)+((J86-J86*5/100)*28/100)-1*C86</f>
        <v>140.352</v>
      </c>
      <c r="L86" s="4">
        <v>65</v>
      </c>
      <c r="M86" s="4">
        <f>(L86-L86*5/100)+((L86-L86*5/100)*28/100)-0.5*C86</f>
        <v>75.039999999999992</v>
      </c>
      <c r="V86" t="s">
        <v>20</v>
      </c>
      <c r="W86" s="4">
        <f t="shared" ref="W86:W88" si="99">E86</f>
        <v>2476.288</v>
      </c>
      <c r="X86" s="4">
        <v>2650</v>
      </c>
      <c r="Y86" s="4">
        <f t="shared" ref="Y86:Y88" si="100">X86-W86</f>
        <v>173.71199999999999</v>
      </c>
      <c r="Z86" s="4">
        <f t="shared" ref="Z86:Z88" si="101">G86</f>
        <v>1288</v>
      </c>
      <c r="AA86" s="4">
        <v>1400</v>
      </c>
      <c r="AB86" s="4">
        <f>AA86-Z86</f>
        <v>112</v>
      </c>
      <c r="AC86" s="4">
        <f t="shared" ref="AC86:AC88" si="102">I86</f>
        <v>534.65599999999995</v>
      </c>
      <c r="AD86" s="4">
        <v>600</v>
      </c>
      <c r="AE86" s="4">
        <f t="shared" ref="AE86:AE88" si="103">AD86-AC86</f>
        <v>65.344000000000051</v>
      </c>
      <c r="AF86" s="4">
        <f t="shared" ref="AF86:AF88" si="104">K86</f>
        <v>140.352</v>
      </c>
      <c r="AG86" s="4">
        <v>160</v>
      </c>
      <c r="AH86" s="4">
        <f t="shared" ref="AH86:AH88" si="105">AG86-AF86</f>
        <v>19.647999999999996</v>
      </c>
      <c r="AI86" s="4">
        <f>M86</f>
        <v>75.039999999999992</v>
      </c>
      <c r="AJ86">
        <v>85</v>
      </c>
      <c r="AK86" s="4">
        <f t="shared" ref="AK86:AK87" si="106">AJ86-AI86</f>
        <v>9.960000000000008</v>
      </c>
      <c r="AL86" s="44" t="s">
        <v>20</v>
      </c>
      <c r="AM86" s="45">
        <f t="shared" si="74"/>
        <v>2476.288</v>
      </c>
      <c r="AN86" s="45">
        <f t="shared" si="75"/>
        <v>1288</v>
      </c>
      <c r="AO86" s="45">
        <f t="shared" si="76"/>
        <v>534.65599999999995</v>
      </c>
      <c r="AP86" s="45">
        <f t="shared" si="77"/>
        <v>140.352</v>
      </c>
      <c r="AQ86" s="44">
        <f t="shared" si="78"/>
        <v>75.039999999999992</v>
      </c>
      <c r="AR86" s="4"/>
      <c r="AT86" s="4"/>
      <c r="AU86" s="4"/>
      <c r="AV86" s="38" t="s">
        <v>20</v>
      </c>
      <c r="AW86" s="39">
        <f t="shared" si="79"/>
        <v>2650</v>
      </c>
      <c r="AX86" s="39">
        <f t="shared" si="80"/>
        <v>1400</v>
      </c>
      <c r="AY86" s="39">
        <f t="shared" si="81"/>
        <v>600</v>
      </c>
      <c r="AZ86" s="39">
        <f t="shared" si="82"/>
        <v>160</v>
      </c>
      <c r="BA86" s="38">
        <f t="shared" ref="BA86:BA87" si="107">AJ86</f>
        <v>85</v>
      </c>
    </row>
    <row r="87" spans="1:53">
      <c r="A87" t="s">
        <v>21</v>
      </c>
      <c r="C87">
        <v>4</v>
      </c>
      <c r="D87" s="4">
        <v>1800</v>
      </c>
      <c r="E87" s="4">
        <f>(D87-D87*5/100)+((D87-D87*5/100)*28/100)-20*C87</f>
        <v>2108.8000000000002</v>
      </c>
      <c r="H87" s="4">
        <v>409</v>
      </c>
      <c r="I87" s="4">
        <f>(H87-H87*5/100)+((H87-H87*5/100)*28/100)-4*C87</f>
        <v>481.34399999999999</v>
      </c>
      <c r="J87" s="4">
        <v>107</v>
      </c>
      <c r="K87" s="4">
        <f>(J87-J87*5/100)+((J87-J87*5/100)*28/100)-1*C87</f>
        <v>126.11200000000002</v>
      </c>
      <c r="L87" s="4">
        <v>58</v>
      </c>
      <c r="M87" s="4">
        <f>(L87-L87*5/100)+((L87-L87*5/100)*28/100)-0.5*C87</f>
        <v>68.528000000000006</v>
      </c>
      <c r="V87" t="s">
        <v>21</v>
      </c>
      <c r="W87" s="4">
        <f t="shared" si="99"/>
        <v>2108.8000000000002</v>
      </c>
      <c r="X87" s="4">
        <v>2250</v>
      </c>
      <c r="Y87" s="4">
        <f t="shared" si="100"/>
        <v>141.19999999999982</v>
      </c>
      <c r="Z87" s="4">
        <f t="shared" si="101"/>
        <v>0</v>
      </c>
      <c r="AA87" s="4"/>
      <c r="AB87" s="4"/>
      <c r="AC87" s="4">
        <f t="shared" si="102"/>
        <v>481.34399999999999</v>
      </c>
      <c r="AD87" s="4">
        <v>520</v>
      </c>
      <c r="AE87" s="4">
        <f t="shared" si="103"/>
        <v>38.656000000000006</v>
      </c>
      <c r="AF87" s="4">
        <f t="shared" si="104"/>
        <v>126.11200000000002</v>
      </c>
      <c r="AG87" s="4">
        <v>150</v>
      </c>
      <c r="AH87" s="4">
        <f t="shared" si="105"/>
        <v>23.887999999999977</v>
      </c>
      <c r="AI87" s="4">
        <f>M87</f>
        <v>68.528000000000006</v>
      </c>
      <c r="AJ87">
        <v>80</v>
      </c>
      <c r="AK87" s="4">
        <f t="shared" si="106"/>
        <v>11.471999999999994</v>
      </c>
      <c r="AL87" s="44" t="s">
        <v>21</v>
      </c>
      <c r="AM87" s="45">
        <f t="shared" si="74"/>
        <v>2108.8000000000002</v>
      </c>
      <c r="AN87" s="45">
        <f t="shared" si="75"/>
        <v>0</v>
      </c>
      <c r="AO87" s="45">
        <f t="shared" si="76"/>
        <v>481.34399999999999</v>
      </c>
      <c r="AP87" s="45">
        <f t="shared" si="77"/>
        <v>126.11200000000002</v>
      </c>
      <c r="AQ87" s="44">
        <f t="shared" si="78"/>
        <v>68.528000000000006</v>
      </c>
      <c r="AR87" s="4"/>
      <c r="AT87" s="4"/>
      <c r="AU87" s="4"/>
      <c r="AV87" s="38" t="s">
        <v>21</v>
      </c>
      <c r="AW87" s="39">
        <f t="shared" si="79"/>
        <v>2250</v>
      </c>
      <c r="AX87" s="39">
        <f t="shared" si="80"/>
        <v>0</v>
      </c>
      <c r="AY87" s="39">
        <f t="shared" si="81"/>
        <v>520</v>
      </c>
      <c r="AZ87" s="39">
        <f t="shared" si="82"/>
        <v>150</v>
      </c>
      <c r="BA87" s="38">
        <f t="shared" si="107"/>
        <v>80</v>
      </c>
    </row>
    <row r="88" spans="1:53">
      <c r="A88" t="s">
        <v>22</v>
      </c>
      <c r="C88">
        <v>8</v>
      </c>
      <c r="D88" s="4">
        <v>1263</v>
      </c>
      <c r="E88" s="4">
        <f>(D88-D88*5/100)+((D88-D88*5/100)*28/100)-20*C88</f>
        <v>1375.808</v>
      </c>
      <c r="F88" s="4">
        <v>667</v>
      </c>
      <c r="G88" s="4">
        <f>(F88-F88*5/100)+((F88-F88*5/100)*28/100)-10*C88</f>
        <v>731.072</v>
      </c>
      <c r="H88" s="4">
        <v>295</v>
      </c>
      <c r="I88" s="4">
        <f>(H88-H88*5/100)+((H88-H88*5/100)*28/100)-4*C88</f>
        <v>326.72000000000003</v>
      </c>
      <c r="J88" s="4">
        <v>83</v>
      </c>
      <c r="K88" s="4">
        <f>(J88-J88*5/100)+((J88-J88*5/100)*28/100)-1*C88</f>
        <v>92.927999999999997</v>
      </c>
      <c r="V88" t="s">
        <v>22</v>
      </c>
      <c r="W88" s="4">
        <f t="shared" si="99"/>
        <v>1375.808</v>
      </c>
      <c r="X88" s="4">
        <v>1500</v>
      </c>
      <c r="Y88" s="4">
        <f t="shared" si="100"/>
        <v>124.19200000000001</v>
      </c>
      <c r="Z88" s="4">
        <f t="shared" si="101"/>
        <v>731.072</v>
      </c>
      <c r="AA88" s="4">
        <v>800</v>
      </c>
      <c r="AB88" s="4">
        <f>AA88-Z88</f>
        <v>68.927999999999997</v>
      </c>
      <c r="AC88" s="4">
        <f t="shared" si="102"/>
        <v>326.72000000000003</v>
      </c>
      <c r="AD88" s="4">
        <v>360</v>
      </c>
      <c r="AE88" s="4">
        <f t="shared" si="103"/>
        <v>33.279999999999973</v>
      </c>
      <c r="AF88" s="4">
        <f t="shared" si="104"/>
        <v>92.927999999999997</v>
      </c>
      <c r="AG88" s="4">
        <v>105</v>
      </c>
      <c r="AH88" s="4">
        <f t="shared" si="105"/>
        <v>12.072000000000003</v>
      </c>
      <c r="AI88" s="4">
        <f>M88</f>
        <v>0</v>
      </c>
      <c r="AL88" s="44" t="s">
        <v>22</v>
      </c>
      <c r="AM88" s="45">
        <f t="shared" si="74"/>
        <v>1375.808</v>
      </c>
      <c r="AN88" s="45">
        <f t="shared" si="75"/>
        <v>731.072</v>
      </c>
      <c r="AO88" s="45">
        <f t="shared" si="76"/>
        <v>326.72000000000003</v>
      </c>
      <c r="AP88" s="45">
        <f t="shared" si="77"/>
        <v>92.927999999999997</v>
      </c>
      <c r="AQ88" s="44">
        <f t="shared" si="78"/>
        <v>0</v>
      </c>
      <c r="AS88"/>
      <c r="AV88" s="38" t="s">
        <v>22</v>
      </c>
      <c r="AW88" s="39">
        <f t="shared" si="79"/>
        <v>1500</v>
      </c>
      <c r="AX88" s="39">
        <f t="shared" si="80"/>
        <v>800</v>
      </c>
      <c r="AY88" s="39">
        <f t="shared" si="81"/>
        <v>360</v>
      </c>
      <c r="AZ88" s="39">
        <f t="shared" si="82"/>
        <v>105</v>
      </c>
      <c r="BA88" s="38"/>
    </row>
    <row r="89" spans="1:53">
      <c r="A89" t="s">
        <v>112</v>
      </c>
      <c r="C89">
        <v>5</v>
      </c>
      <c r="D89" s="4">
        <v>2413</v>
      </c>
      <c r="E89" s="4">
        <f t="shared" ref="E89:E91" si="108">(D89-D89*5/100)+((D89-D89*5/100)*28/100)-20*C89</f>
        <v>2834.2079999999996</v>
      </c>
      <c r="H89" s="4">
        <v>525</v>
      </c>
      <c r="I89" s="4">
        <f t="shared" ref="I89:I91" si="109">(H89-H89*5/100)+((H89-H89*5/100)*28/100)-4*C89</f>
        <v>618.4</v>
      </c>
      <c r="J89" s="4">
        <v>138</v>
      </c>
      <c r="K89" s="4">
        <f t="shared" ref="K89:K91" si="110">(J89-J89*5/100)+((J89-J89*5/100)*28/100)-1*C89</f>
        <v>162.80799999999999</v>
      </c>
      <c r="L89" s="4">
        <v>72.5</v>
      </c>
      <c r="M89" s="4">
        <f>(L89-L89*5/100)+((L89-L89*5/100)*28/100)-0.5*C89</f>
        <v>85.66</v>
      </c>
      <c r="V89" t="s">
        <v>112</v>
      </c>
      <c r="W89" s="4">
        <f t="shared" ref="W89:W91" si="111">E89</f>
        <v>2834.2079999999996</v>
      </c>
      <c r="X89" s="4">
        <v>3000</v>
      </c>
      <c r="Y89" s="4">
        <f t="shared" ref="Y89:Y91" si="112">X89-W89</f>
        <v>165.79200000000037</v>
      </c>
      <c r="Z89" s="4">
        <f t="shared" ref="Z89:Z91" si="113">G89</f>
        <v>0</v>
      </c>
      <c r="AA89" s="4">
        <v>0</v>
      </c>
      <c r="AB89" s="4"/>
      <c r="AC89" s="4">
        <f t="shared" ref="AC89:AC91" si="114">I89</f>
        <v>618.4</v>
      </c>
      <c r="AD89" s="4">
        <v>700</v>
      </c>
      <c r="AE89" s="4">
        <f t="shared" ref="AE89:AE91" si="115">AD89-AC89</f>
        <v>81.600000000000023</v>
      </c>
      <c r="AF89" s="4">
        <f t="shared" ref="AF89:AF91" si="116">K89</f>
        <v>162.80799999999999</v>
      </c>
      <c r="AG89" s="4">
        <v>180</v>
      </c>
      <c r="AH89" s="4">
        <f t="shared" ref="AH89:AH91" si="117">AG89-AF89</f>
        <v>17.192000000000007</v>
      </c>
      <c r="AI89" s="4">
        <f t="shared" ref="AI89:AI91" si="118">M89</f>
        <v>85.66</v>
      </c>
      <c r="AL89" s="44" t="s">
        <v>112</v>
      </c>
      <c r="AM89" s="45">
        <f t="shared" ref="AM89:AM91" si="119">W89</f>
        <v>2834.2079999999996</v>
      </c>
      <c r="AN89" s="45">
        <f t="shared" ref="AN89:AN91" si="120">Z89</f>
        <v>0</v>
      </c>
      <c r="AO89" s="45">
        <f t="shared" ref="AO89:AO91" si="121">AC89</f>
        <v>618.4</v>
      </c>
      <c r="AP89" s="45">
        <f t="shared" ref="AP89:AP91" si="122">AF89</f>
        <v>162.80799999999999</v>
      </c>
      <c r="AQ89" s="44">
        <f t="shared" ref="AQ89:AQ91" si="123">AI89</f>
        <v>85.66</v>
      </c>
      <c r="AS89"/>
      <c r="AV89" s="38" t="s">
        <v>112</v>
      </c>
      <c r="AW89" s="39">
        <f t="shared" si="79"/>
        <v>3000</v>
      </c>
      <c r="AX89" s="39">
        <f t="shared" si="80"/>
        <v>0</v>
      </c>
      <c r="AY89" s="39">
        <f t="shared" si="81"/>
        <v>700</v>
      </c>
      <c r="AZ89" s="39">
        <f t="shared" si="82"/>
        <v>180</v>
      </c>
      <c r="BA89" s="38"/>
    </row>
    <row r="90" spans="1:53">
      <c r="A90" t="s">
        <v>212</v>
      </c>
      <c r="C90">
        <v>8</v>
      </c>
      <c r="D90" s="4">
        <v>2385</v>
      </c>
      <c r="E90" s="4">
        <f t="shared" si="108"/>
        <v>2740.16</v>
      </c>
      <c r="F90" s="4">
        <v>1235</v>
      </c>
      <c r="G90" s="4">
        <f t="shared" ref="G90:G91" si="124">(F90-F90*5/100)+((F90-F90*5/100)*28/100)-10*C90</f>
        <v>1421.76</v>
      </c>
      <c r="H90" s="4">
        <v>516</v>
      </c>
      <c r="I90" s="4">
        <f t="shared" si="109"/>
        <v>595.45600000000002</v>
      </c>
      <c r="J90" s="4">
        <v>141</v>
      </c>
      <c r="K90" s="4">
        <f t="shared" si="110"/>
        <v>163.45599999999999</v>
      </c>
      <c r="V90" t="s">
        <v>212</v>
      </c>
      <c r="W90" s="4">
        <f t="shared" si="111"/>
        <v>2740.16</v>
      </c>
      <c r="X90" s="4">
        <v>3100</v>
      </c>
      <c r="Y90" s="4">
        <f t="shared" si="112"/>
        <v>359.84000000000015</v>
      </c>
      <c r="Z90" s="4">
        <f t="shared" si="113"/>
        <v>1421.76</v>
      </c>
      <c r="AA90" s="4">
        <v>1630</v>
      </c>
      <c r="AB90" s="4">
        <f>AA90-Z90</f>
        <v>208.24</v>
      </c>
      <c r="AC90" s="4">
        <f t="shared" si="114"/>
        <v>595.45600000000002</v>
      </c>
      <c r="AD90" s="4">
        <v>750</v>
      </c>
      <c r="AE90" s="4">
        <f t="shared" si="115"/>
        <v>154.54399999999998</v>
      </c>
      <c r="AF90" s="4">
        <f t="shared" si="116"/>
        <v>163.45599999999999</v>
      </c>
      <c r="AG90" s="4">
        <v>190</v>
      </c>
      <c r="AH90" s="4">
        <f t="shared" si="117"/>
        <v>26.544000000000011</v>
      </c>
      <c r="AI90" s="4">
        <f t="shared" si="118"/>
        <v>0</v>
      </c>
      <c r="AL90" s="44" t="s">
        <v>212</v>
      </c>
      <c r="AM90" s="45">
        <f t="shared" si="119"/>
        <v>2740.16</v>
      </c>
      <c r="AN90" s="45">
        <f t="shared" si="120"/>
        <v>1421.76</v>
      </c>
      <c r="AO90" s="45">
        <f t="shared" si="121"/>
        <v>595.45600000000002</v>
      </c>
      <c r="AP90" s="45">
        <f t="shared" si="122"/>
        <v>163.45599999999999</v>
      </c>
      <c r="AQ90" s="44">
        <f t="shared" si="123"/>
        <v>0</v>
      </c>
      <c r="AS90"/>
      <c r="AV90" s="38" t="s">
        <v>212</v>
      </c>
      <c r="AW90" s="39">
        <f t="shared" si="79"/>
        <v>3100</v>
      </c>
      <c r="AX90" s="39">
        <f t="shared" si="80"/>
        <v>1630</v>
      </c>
      <c r="AY90" s="39">
        <f t="shared" si="81"/>
        <v>750</v>
      </c>
      <c r="AZ90" s="39">
        <f t="shared" si="82"/>
        <v>190</v>
      </c>
      <c r="BA90" s="38"/>
    </row>
    <row r="91" spans="1:53">
      <c r="A91" t="s">
        <v>213</v>
      </c>
      <c r="C91">
        <v>8</v>
      </c>
      <c r="D91" s="4">
        <v>2031</v>
      </c>
      <c r="E91" s="4">
        <f t="shared" si="108"/>
        <v>2309.6959999999999</v>
      </c>
      <c r="F91" s="4">
        <v>1055</v>
      </c>
      <c r="G91" s="4">
        <f t="shared" si="124"/>
        <v>1202.8800000000001</v>
      </c>
      <c r="H91" s="4">
        <v>446</v>
      </c>
      <c r="I91" s="4">
        <f t="shared" si="109"/>
        <v>510.33600000000001</v>
      </c>
      <c r="J91" s="4">
        <v>117</v>
      </c>
      <c r="K91" s="4">
        <f t="shared" si="110"/>
        <v>134.27200000000002</v>
      </c>
      <c r="V91" t="s">
        <v>213</v>
      </c>
      <c r="W91" s="4">
        <f t="shared" si="111"/>
        <v>2309.6959999999999</v>
      </c>
      <c r="X91" s="4">
        <v>2600</v>
      </c>
      <c r="Y91" s="4">
        <f t="shared" si="112"/>
        <v>290.30400000000009</v>
      </c>
      <c r="Z91" s="4">
        <f t="shared" si="113"/>
        <v>1202.8800000000001</v>
      </c>
      <c r="AA91" s="4">
        <v>1400</v>
      </c>
      <c r="AB91" s="4">
        <f t="shared" ref="AB91" si="125">AA91-Z91</f>
        <v>197.11999999999989</v>
      </c>
      <c r="AC91" s="4">
        <f t="shared" si="114"/>
        <v>510.33600000000001</v>
      </c>
      <c r="AD91" s="4">
        <v>600</v>
      </c>
      <c r="AE91" s="4">
        <f t="shared" si="115"/>
        <v>89.663999999999987</v>
      </c>
      <c r="AF91" s="4">
        <f t="shared" si="116"/>
        <v>134.27200000000002</v>
      </c>
      <c r="AG91" s="4">
        <v>170</v>
      </c>
      <c r="AH91" s="4">
        <f t="shared" si="117"/>
        <v>35.72799999999998</v>
      </c>
      <c r="AI91" s="4">
        <f t="shared" si="118"/>
        <v>0</v>
      </c>
      <c r="AL91" s="44" t="s">
        <v>213</v>
      </c>
      <c r="AM91" s="45">
        <f t="shared" si="119"/>
        <v>2309.6959999999999</v>
      </c>
      <c r="AN91" s="45">
        <f t="shared" si="120"/>
        <v>1202.8800000000001</v>
      </c>
      <c r="AO91" s="45">
        <f t="shared" si="121"/>
        <v>510.33600000000001</v>
      </c>
      <c r="AP91" s="45">
        <f t="shared" si="122"/>
        <v>134.27200000000002</v>
      </c>
      <c r="AQ91" s="44">
        <f t="shared" si="123"/>
        <v>0</v>
      </c>
      <c r="AS91"/>
      <c r="AV91" s="38" t="s">
        <v>213</v>
      </c>
      <c r="AW91" s="39">
        <f t="shared" si="79"/>
        <v>2600</v>
      </c>
      <c r="AX91" s="39">
        <f t="shared" si="80"/>
        <v>1400</v>
      </c>
      <c r="AY91" s="39">
        <f t="shared" si="81"/>
        <v>600</v>
      </c>
      <c r="AZ91" s="39">
        <f t="shared" si="82"/>
        <v>170</v>
      </c>
      <c r="BA91" s="38"/>
    </row>
    <row r="92" spans="1:53">
      <c r="A92" t="s">
        <v>208</v>
      </c>
      <c r="AG92" s="4"/>
      <c r="AI92"/>
      <c r="AS92"/>
      <c r="AZ92" s="4"/>
    </row>
    <row r="93" spans="1:53">
      <c r="A93" t="s">
        <v>209</v>
      </c>
    </row>
    <row r="95" spans="1:53">
      <c r="A95" t="s">
        <v>106</v>
      </c>
    </row>
    <row r="96" spans="1:53">
      <c r="A96" t="s">
        <v>211</v>
      </c>
      <c r="C96">
        <v>20</v>
      </c>
    </row>
    <row r="98" spans="1:3">
      <c r="A98" t="s">
        <v>108</v>
      </c>
    </row>
    <row r="99" spans="1:3">
      <c r="A99" t="s">
        <v>109</v>
      </c>
    </row>
    <row r="100" spans="1:3">
      <c r="A100" t="s">
        <v>110</v>
      </c>
    </row>
    <row r="102" spans="1:3">
      <c r="A102" t="s">
        <v>111</v>
      </c>
      <c r="C102">
        <v>3</v>
      </c>
    </row>
    <row r="104" spans="1:3">
      <c r="A104" t="s">
        <v>104</v>
      </c>
    </row>
    <row r="105" spans="1:3">
      <c r="A105" t="s">
        <v>189</v>
      </c>
    </row>
    <row r="106" spans="1:3">
      <c r="A106" t="s">
        <v>190</v>
      </c>
    </row>
    <row r="107" spans="1:3">
      <c r="A107" t="s">
        <v>191</v>
      </c>
    </row>
    <row r="108" spans="1:3">
      <c r="A108" t="s">
        <v>192</v>
      </c>
    </row>
    <row r="109" spans="1:3">
      <c r="A109" t="s">
        <v>193</v>
      </c>
    </row>
    <row r="110" spans="1:3">
      <c r="A110" t="s">
        <v>194</v>
      </c>
    </row>
    <row r="111" spans="1:3">
      <c r="A111" t="s">
        <v>195</v>
      </c>
    </row>
    <row r="112" spans="1:3">
      <c r="A112" t="s">
        <v>196</v>
      </c>
    </row>
    <row r="113" spans="1:1">
      <c r="A113" t="s">
        <v>197</v>
      </c>
    </row>
    <row r="114" spans="1:1">
      <c r="A114" t="s">
        <v>198</v>
      </c>
    </row>
    <row r="115" spans="1:1">
      <c r="A115" t="s">
        <v>105</v>
      </c>
    </row>
    <row r="116" spans="1:1">
      <c r="A116" t="s">
        <v>199</v>
      </c>
    </row>
    <row r="117" spans="1:1">
      <c r="A117" t="s">
        <v>200</v>
      </c>
    </row>
    <row r="118" spans="1:1">
      <c r="A118" t="s">
        <v>201</v>
      </c>
    </row>
    <row r="119" spans="1:1">
      <c r="A119" t="s">
        <v>202</v>
      </c>
    </row>
    <row r="120" spans="1:1">
      <c r="A120" t="s">
        <v>203</v>
      </c>
    </row>
    <row r="121" spans="1:1">
      <c r="A121" t="s">
        <v>204</v>
      </c>
    </row>
    <row r="122" spans="1:1">
      <c r="A122" t="s">
        <v>205</v>
      </c>
    </row>
    <row r="123" spans="1:1">
      <c r="A123" t="s">
        <v>206</v>
      </c>
    </row>
    <row r="124" spans="1:1">
      <c r="A124" t="s">
        <v>207</v>
      </c>
    </row>
  </sheetData>
  <mergeCells count="67">
    <mergeCell ref="AC75:AD75"/>
    <mergeCell ref="AI75:AJ75"/>
    <mergeCell ref="W84:X84"/>
    <mergeCell ref="Z84:AA84"/>
    <mergeCell ref="AC84:AD84"/>
    <mergeCell ref="AF84:AG84"/>
    <mergeCell ref="AI84:AJ84"/>
    <mergeCell ref="A1:B1"/>
    <mergeCell ref="AF37:AG37"/>
    <mergeCell ref="AI37:AJ37"/>
    <mergeCell ref="W41:X41"/>
    <mergeCell ref="Z41:AA41"/>
    <mergeCell ref="AC41:AD41"/>
    <mergeCell ref="AF41:AG41"/>
    <mergeCell ref="AI41:AJ41"/>
    <mergeCell ref="W37:X37"/>
    <mergeCell ref="Z37:AA37"/>
    <mergeCell ref="AC37:AD37"/>
    <mergeCell ref="A11:B11"/>
    <mergeCell ref="A36:B36"/>
    <mergeCell ref="W2:X2"/>
    <mergeCell ref="Z2:AA2"/>
    <mergeCell ref="AC2:AD2"/>
    <mergeCell ref="R2:S2"/>
    <mergeCell ref="F2:G2"/>
    <mergeCell ref="D2:E2"/>
    <mergeCell ref="H2:I2"/>
    <mergeCell ref="J2:K2"/>
    <mergeCell ref="L2:M2"/>
    <mergeCell ref="N2:O2"/>
    <mergeCell ref="A19:B19"/>
    <mergeCell ref="A28:B28"/>
    <mergeCell ref="A64:B64"/>
    <mergeCell ref="P2:Q2"/>
    <mergeCell ref="D37:E37"/>
    <mergeCell ref="F37:G37"/>
    <mergeCell ref="H37:I37"/>
    <mergeCell ref="J37:K37"/>
    <mergeCell ref="L37:M37"/>
    <mergeCell ref="F43:G43"/>
    <mergeCell ref="H43:I43"/>
    <mergeCell ref="J43:K43"/>
    <mergeCell ref="L43:M43"/>
    <mergeCell ref="A54:B54"/>
    <mergeCell ref="A43:B43"/>
    <mergeCell ref="N43:O43"/>
    <mergeCell ref="D84:E84"/>
    <mergeCell ref="F84:G84"/>
    <mergeCell ref="H84:I84"/>
    <mergeCell ref="J84:K84"/>
    <mergeCell ref="L84:M84"/>
    <mergeCell ref="AV1:BA1"/>
    <mergeCell ref="P43:Q43"/>
    <mergeCell ref="R43:S43"/>
    <mergeCell ref="D75:E75"/>
    <mergeCell ref="F75:G75"/>
    <mergeCell ref="H75:I75"/>
    <mergeCell ref="J75:K75"/>
    <mergeCell ref="L75:M75"/>
    <mergeCell ref="D43:E43"/>
    <mergeCell ref="AF2:AG2"/>
    <mergeCell ref="W42:X42"/>
    <mergeCell ref="Z42:AA42"/>
    <mergeCell ref="AC42:AD42"/>
    <mergeCell ref="AF42:AG42"/>
    <mergeCell ref="W75:X75"/>
    <mergeCell ref="Z75:AA75"/>
  </mergeCells>
  <printOptions gridLines="1"/>
  <pageMargins left="0.95" right="0.70866141732283472" top="0.74803149606299213" bottom="0.74803149606299213" header="0.31496062992125984" footer="0.31496062992125984"/>
  <pageSetup paperSize="9" orientation="portrait" verticalDpi="180" r:id="rId1"/>
  <colBreaks count="1" manualBreakCount="1">
    <brk id="19" max="8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BJ124"/>
  <sheetViews>
    <sheetView tabSelected="1" topLeftCell="A60" zoomScale="85" zoomScaleNormal="85" workbookViewId="0">
      <selection activeCell="C96" sqref="C96"/>
    </sheetView>
  </sheetViews>
  <sheetFormatPr defaultRowHeight="14.4"/>
  <cols>
    <col min="1" max="1" width="24.5546875" bestFit="1" customWidth="1"/>
    <col min="2" max="2" width="9.44140625" bestFit="1" customWidth="1"/>
    <col min="3" max="3" width="10.44140625" bestFit="1" customWidth="1"/>
    <col min="4" max="5" width="10.44140625" customWidth="1"/>
    <col min="6" max="6" width="8.6640625" style="4" bestFit="1" customWidth="1"/>
    <col min="7" max="8" width="9.109375" style="4" bestFit="1" customWidth="1"/>
    <col min="9" max="9" width="9.33203125" style="4" bestFit="1" customWidth="1"/>
    <col min="10" max="10" width="8.6640625" style="4" bestFit="1" customWidth="1"/>
    <col min="11" max="11" width="9.109375" style="4" bestFit="1" customWidth="1"/>
    <col min="12" max="12" width="8.33203125" style="4" bestFit="1" customWidth="1"/>
    <col min="13" max="14" width="8.6640625" style="4" bestFit="1" customWidth="1"/>
    <col min="15" max="15" width="8.33203125" style="4" bestFit="1" customWidth="1"/>
    <col min="16" max="16" width="9.6640625" style="4" bestFit="1" customWidth="1"/>
    <col min="17" max="17" width="7.6640625" style="4" bestFit="1" customWidth="1"/>
    <col min="18" max="21" width="8.109375" style="4" bestFit="1" customWidth="1"/>
    <col min="24" max="24" width="33.44140625" bestFit="1" customWidth="1"/>
    <col min="25" max="25" width="9.44140625" bestFit="1" customWidth="1"/>
    <col min="28" max="28" width="9.33203125" bestFit="1" customWidth="1"/>
    <col min="31" max="31" width="9.33203125" bestFit="1" customWidth="1"/>
    <col min="34" max="34" width="9.33203125" bestFit="1" customWidth="1"/>
    <col min="35" max="36" width="9.109375" style="4"/>
    <col min="40" max="40" width="33.44140625" bestFit="1" customWidth="1"/>
    <col min="41" max="42" width="10.33203125" bestFit="1" customWidth="1"/>
    <col min="43" max="44" width="8.33203125" bestFit="1" customWidth="1"/>
    <col min="45" max="45" width="11.109375" bestFit="1" customWidth="1"/>
    <col min="50" max="50" width="24.5546875" bestFit="1" customWidth="1"/>
    <col min="51" max="51" width="9.44140625" bestFit="1" customWidth="1"/>
    <col min="55" max="55" width="9.109375" style="4"/>
    <col min="57" max="57" width="15.88671875" bestFit="1" customWidth="1"/>
    <col min="58" max="58" width="15.109375" bestFit="1" customWidth="1"/>
    <col min="59" max="59" width="9.33203125" bestFit="1" customWidth="1"/>
    <col min="60" max="60" width="15.88671875" bestFit="1" customWidth="1"/>
    <col min="61" max="61" width="12.44140625" bestFit="1" customWidth="1"/>
  </cols>
  <sheetData>
    <row r="1" spans="1:62" s="1" customFormat="1">
      <c r="A1" s="50"/>
      <c r="B1" s="50"/>
      <c r="C1" s="1" t="s">
        <v>107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X1" s="14"/>
      <c r="AI1" s="2"/>
      <c r="AJ1" s="2"/>
      <c r="AN1" s="29"/>
      <c r="AO1" s="29" t="s">
        <v>182</v>
      </c>
      <c r="AP1" s="29"/>
      <c r="AQ1" s="29"/>
      <c r="AR1" s="29"/>
      <c r="AS1" s="29"/>
      <c r="AX1" s="53" t="s">
        <v>62</v>
      </c>
      <c r="AY1" s="53"/>
      <c r="AZ1" s="53"/>
      <c r="BA1" s="53"/>
      <c r="BB1" s="53"/>
      <c r="BC1" s="53"/>
      <c r="BD1" s="17"/>
    </row>
    <row r="2" spans="1:62" s="1" customFormat="1">
      <c r="B2" s="1" t="s">
        <v>0</v>
      </c>
      <c r="C2" s="1" t="s">
        <v>23</v>
      </c>
      <c r="F2" s="49" t="s">
        <v>15</v>
      </c>
      <c r="G2" s="49"/>
      <c r="H2" s="49" t="s">
        <v>36</v>
      </c>
      <c r="I2" s="49"/>
      <c r="J2" s="49" t="s">
        <v>14</v>
      </c>
      <c r="K2" s="49"/>
      <c r="L2" s="49" t="s">
        <v>28</v>
      </c>
      <c r="M2" s="49"/>
      <c r="N2" s="49" t="s">
        <v>13</v>
      </c>
      <c r="O2" s="49"/>
      <c r="P2" s="49" t="s">
        <v>29</v>
      </c>
      <c r="Q2" s="49"/>
      <c r="R2" s="49" t="s">
        <v>12</v>
      </c>
      <c r="S2" s="49"/>
      <c r="T2" s="49" t="s">
        <v>30</v>
      </c>
      <c r="U2" s="49"/>
      <c r="X2" s="1" t="s">
        <v>0</v>
      </c>
      <c r="Y2" s="50" t="s">
        <v>15</v>
      </c>
      <c r="Z2" s="50"/>
      <c r="AA2" s="11"/>
      <c r="AB2" s="50" t="s">
        <v>14</v>
      </c>
      <c r="AC2" s="50"/>
      <c r="AD2" s="11"/>
      <c r="AE2" s="50" t="s">
        <v>13</v>
      </c>
      <c r="AF2" s="50"/>
      <c r="AG2" s="11"/>
      <c r="AH2" s="50" t="s">
        <v>12</v>
      </c>
      <c r="AI2" s="50"/>
      <c r="AJ2" s="11"/>
      <c r="AN2" s="29"/>
      <c r="AO2" s="29"/>
      <c r="AP2" s="29"/>
      <c r="AQ2" s="29"/>
      <c r="AR2" s="29"/>
      <c r="AS2" s="29"/>
      <c r="AX2" s="17" t="s">
        <v>0</v>
      </c>
      <c r="AY2" s="17"/>
      <c r="AZ2" s="18"/>
      <c r="BA2" s="18"/>
      <c r="BB2" s="18"/>
      <c r="BC2" s="18"/>
      <c r="BD2" s="17"/>
      <c r="BE2" s="1" t="s">
        <v>10</v>
      </c>
      <c r="BF2" s="1" t="s">
        <v>48</v>
      </c>
      <c r="BG2" s="1" t="s">
        <v>49</v>
      </c>
      <c r="BH2" s="1" t="s">
        <v>11</v>
      </c>
      <c r="BI2" s="1" t="s">
        <v>16</v>
      </c>
    </row>
    <row r="3" spans="1:62" s="1" customFormat="1">
      <c r="F3" s="12" t="s">
        <v>31</v>
      </c>
      <c r="G3" s="12" t="s">
        <v>32</v>
      </c>
      <c r="H3" s="12"/>
      <c r="I3" s="12"/>
      <c r="J3" s="12" t="s">
        <v>31</v>
      </c>
      <c r="K3" s="12" t="s">
        <v>32</v>
      </c>
      <c r="L3" s="12" t="s">
        <v>31</v>
      </c>
      <c r="M3" s="12" t="s">
        <v>32</v>
      </c>
      <c r="N3" s="12" t="s">
        <v>31</v>
      </c>
      <c r="O3" s="12" t="s">
        <v>32</v>
      </c>
      <c r="P3" s="12" t="s">
        <v>31</v>
      </c>
      <c r="Q3" s="12" t="s">
        <v>32</v>
      </c>
      <c r="R3" s="12" t="s">
        <v>31</v>
      </c>
      <c r="S3" s="12" t="s">
        <v>32</v>
      </c>
      <c r="T3" s="12" t="s">
        <v>31</v>
      </c>
      <c r="U3" s="12" t="s">
        <v>32</v>
      </c>
      <c r="Y3" s="1" t="s">
        <v>32</v>
      </c>
      <c r="Z3" s="1" t="s">
        <v>51</v>
      </c>
      <c r="AB3" s="1" t="s">
        <v>32</v>
      </c>
      <c r="AC3" s="1" t="s">
        <v>51</v>
      </c>
      <c r="AE3" s="1" t="s">
        <v>32</v>
      </c>
      <c r="AF3" s="1" t="s">
        <v>51</v>
      </c>
      <c r="AH3" s="1" t="s">
        <v>32</v>
      </c>
      <c r="AI3" s="2" t="s">
        <v>51</v>
      </c>
      <c r="AJ3" s="2"/>
      <c r="AN3" s="29"/>
      <c r="AO3" s="29" t="s">
        <v>177</v>
      </c>
      <c r="AP3" s="29" t="s">
        <v>178</v>
      </c>
      <c r="AQ3" s="29" t="s">
        <v>179</v>
      </c>
      <c r="AR3" s="29" t="s">
        <v>180</v>
      </c>
      <c r="AS3" s="29" t="s">
        <v>181</v>
      </c>
      <c r="AX3" s="17"/>
      <c r="AY3" s="17"/>
      <c r="AZ3" s="17" t="s">
        <v>57</v>
      </c>
      <c r="BA3" s="17" t="s">
        <v>58</v>
      </c>
      <c r="BB3" s="17" t="s">
        <v>59</v>
      </c>
      <c r="BC3" s="19" t="s">
        <v>60</v>
      </c>
      <c r="BD3" s="17"/>
      <c r="BE3" s="6" t="s">
        <v>63</v>
      </c>
      <c r="BF3" s="6" t="s">
        <v>88</v>
      </c>
      <c r="BG3" s="6" t="s">
        <v>91</v>
      </c>
      <c r="BH3" s="6" t="s">
        <v>92</v>
      </c>
      <c r="BI3" s="6" t="s">
        <v>102</v>
      </c>
      <c r="BJ3" s="6"/>
    </row>
    <row r="4" spans="1:62">
      <c r="A4" t="s">
        <v>1</v>
      </c>
      <c r="B4" t="s">
        <v>17</v>
      </c>
      <c r="C4">
        <v>55</v>
      </c>
      <c r="D4">
        <v>50</v>
      </c>
      <c r="E4">
        <v>55</v>
      </c>
      <c r="F4" s="4">
        <v>7018</v>
      </c>
      <c r="G4" s="4">
        <f>(F4-F4*5/100)+((F4-F4*5/100)*28/100)-20*C4</f>
        <v>7433.8880000000008</v>
      </c>
      <c r="J4" s="4">
        <v>3553</v>
      </c>
      <c r="K4" s="4">
        <f>(J4-J4*5/100)+((J4-J4*5/100)*28/100)-10*C4</f>
        <v>3770.4480000000003</v>
      </c>
      <c r="N4" s="4">
        <v>1438</v>
      </c>
      <c r="O4" s="4">
        <f>(N4-N4*5/100)+((N4-N4*5/100)*28/100)-4*C4</f>
        <v>1528.6079999999999</v>
      </c>
      <c r="R4" s="4">
        <v>367</v>
      </c>
      <c r="S4" s="4">
        <f>(R4-R4*5/100)+((R4-R4*5/100)*28/100)-1*C4</f>
        <v>391.27199999999993</v>
      </c>
      <c r="X4" t="s">
        <v>118</v>
      </c>
      <c r="Y4" s="4">
        <f>G4+I4</f>
        <v>7433.8880000000008</v>
      </c>
      <c r="Z4" s="4">
        <v>7600</v>
      </c>
      <c r="AA4" s="4">
        <f>Z4-Y4</f>
        <v>166.11199999999917</v>
      </c>
      <c r="AB4" s="4">
        <f>K4+M4</f>
        <v>3770.4480000000003</v>
      </c>
      <c r="AC4" s="4">
        <v>3940</v>
      </c>
      <c r="AD4" s="4">
        <f t="shared" ref="AD4:AD6" si="0">AC4-AB4</f>
        <v>169.55199999999968</v>
      </c>
      <c r="AE4" s="4">
        <f>O4+Q4</f>
        <v>1528.6079999999999</v>
      </c>
      <c r="AF4" s="4">
        <v>1620</v>
      </c>
      <c r="AG4" s="4">
        <f t="shared" ref="AG4:AG10" si="1">AF4-AE4</f>
        <v>91.392000000000053</v>
      </c>
      <c r="AH4" s="4">
        <f>S4+U4</f>
        <v>391.27199999999993</v>
      </c>
      <c r="AI4" s="4">
        <v>425</v>
      </c>
      <c r="AJ4" s="4">
        <f t="shared" ref="AJ4:AJ10" si="2">AI4-AH4</f>
        <v>33.728000000000065</v>
      </c>
      <c r="AN4" s="30" t="s">
        <v>118</v>
      </c>
      <c r="AO4" s="31">
        <f>Y4</f>
        <v>7433.8880000000008</v>
      </c>
      <c r="AP4" s="31">
        <f>AB4</f>
        <v>3770.4480000000003</v>
      </c>
      <c r="AQ4" s="31">
        <f>AE4</f>
        <v>1528.6079999999999</v>
      </c>
      <c r="AR4" s="31">
        <f>AH4</f>
        <v>391.27199999999993</v>
      </c>
      <c r="AS4" s="30">
        <f>AK4</f>
        <v>0</v>
      </c>
      <c r="AX4" s="20" t="s">
        <v>1</v>
      </c>
      <c r="AY4" s="20" t="s">
        <v>17</v>
      </c>
      <c r="AZ4" s="21">
        <v>7600</v>
      </c>
      <c r="BA4" s="21">
        <v>3940</v>
      </c>
      <c r="BB4" s="21">
        <v>1620</v>
      </c>
      <c r="BC4" s="21">
        <v>425</v>
      </c>
      <c r="BD4" s="20"/>
      <c r="BE4" t="s">
        <v>64</v>
      </c>
      <c r="BF4" s="6" t="s">
        <v>89</v>
      </c>
      <c r="BG4" s="6"/>
      <c r="BH4" s="6" t="s">
        <v>44</v>
      </c>
      <c r="BI4" s="6" t="s">
        <v>103</v>
      </c>
    </row>
    <row r="5" spans="1:62">
      <c r="B5" t="s">
        <v>19</v>
      </c>
      <c r="C5">
        <f t="shared" ref="C5:C10" si="3">C4</f>
        <v>55</v>
      </c>
      <c r="F5" s="4">
        <v>7018</v>
      </c>
      <c r="G5" s="4">
        <f>(F5-F5*5/100)+((F5-F5*5/100)*28/100)-20*C5</f>
        <v>7433.8880000000008</v>
      </c>
      <c r="J5" s="4">
        <v>3553</v>
      </c>
      <c r="K5" s="4">
        <f>(J5-J5*5/100)+((J5-J5*5/100)*28/100)-10*C5</f>
        <v>3770.4480000000003</v>
      </c>
      <c r="N5" s="4">
        <v>1438</v>
      </c>
      <c r="O5" s="4">
        <f>(N5-N5*5/100)+((N5-N5*5/100)*28/100)-4*C5</f>
        <v>1528.6079999999999</v>
      </c>
      <c r="R5" s="4">
        <v>367</v>
      </c>
      <c r="S5" s="4">
        <f>(R5-R5*5/100)+((R5-R5*5/100)*28/100)-1*C5</f>
        <v>391.27199999999993</v>
      </c>
      <c r="X5" t="s">
        <v>113</v>
      </c>
      <c r="Y5" s="4">
        <f t="shared" ref="Y5:Y35" si="4">G5+I5</f>
        <v>7433.8880000000008</v>
      </c>
      <c r="Z5" s="4">
        <v>7600</v>
      </c>
      <c r="AA5" s="4">
        <f t="shared" ref="AA5:AA6" si="5">Z5-Y5</f>
        <v>166.11199999999917</v>
      </c>
      <c r="AB5" s="4">
        <f t="shared" ref="AB5:AB35" si="6">K5+M5</f>
        <v>3770.4480000000003</v>
      </c>
      <c r="AC5" s="4">
        <v>3940</v>
      </c>
      <c r="AD5" s="4">
        <f t="shared" si="0"/>
        <v>169.55199999999968</v>
      </c>
      <c r="AE5" s="4">
        <f t="shared" ref="AE5:AE35" si="7">O5+Q5</f>
        <v>1528.6079999999999</v>
      </c>
      <c r="AF5" s="4">
        <v>1620</v>
      </c>
      <c r="AG5" s="4">
        <f t="shared" si="1"/>
        <v>91.392000000000053</v>
      </c>
      <c r="AH5" s="4">
        <f t="shared" ref="AH5:AH35" si="8">S5+U5</f>
        <v>391.27199999999993</v>
      </c>
      <c r="AI5" s="4">
        <v>425</v>
      </c>
      <c r="AJ5" s="4">
        <f t="shared" si="2"/>
        <v>33.728000000000065</v>
      </c>
      <c r="AN5" s="30" t="s">
        <v>113</v>
      </c>
      <c r="AO5" s="31">
        <f t="shared" ref="AO5:AO68" si="9">Y5</f>
        <v>7433.8880000000008</v>
      </c>
      <c r="AP5" s="31">
        <f t="shared" ref="AP5:AP68" si="10">AB5</f>
        <v>3770.4480000000003</v>
      </c>
      <c r="AQ5" s="31">
        <f t="shared" ref="AQ5:AQ68" si="11">AE5</f>
        <v>1528.6079999999999</v>
      </c>
      <c r="AR5" s="31">
        <f t="shared" ref="AR5:AR68" si="12">AH5</f>
        <v>391.27199999999993</v>
      </c>
      <c r="AS5" s="30">
        <f t="shared" ref="AS5:AS68" si="13">AK5</f>
        <v>0</v>
      </c>
      <c r="AX5" s="20"/>
      <c r="AY5" s="20" t="s">
        <v>19</v>
      </c>
      <c r="AZ5" s="21">
        <v>7600</v>
      </c>
      <c r="BA5" s="21">
        <v>3940</v>
      </c>
      <c r="BB5" s="21">
        <v>1620</v>
      </c>
      <c r="BC5" s="21">
        <v>425</v>
      </c>
      <c r="BD5" s="20"/>
      <c r="BE5" t="s">
        <v>65</v>
      </c>
      <c r="BF5" s="6" t="s">
        <v>90</v>
      </c>
      <c r="BG5" s="6"/>
      <c r="BH5" s="6" t="s">
        <v>93</v>
      </c>
      <c r="BI5" s="6"/>
    </row>
    <row r="6" spans="1:62">
      <c r="B6" t="s">
        <v>18</v>
      </c>
      <c r="C6">
        <f t="shared" si="3"/>
        <v>55</v>
      </c>
      <c r="F6" s="4">
        <v>6880</v>
      </c>
      <c r="G6" s="4">
        <f>(F6-F6*5/100)+((F6-F6*5/100)*28/100)-20*C6</f>
        <v>7266.08</v>
      </c>
      <c r="L6" s="4">
        <v>3395</v>
      </c>
      <c r="M6" s="4">
        <f>(L6-L6*5/100)+((L6-L6*5/100)*28/100)-9*C6</f>
        <v>3633.3199999999997</v>
      </c>
      <c r="P6" s="4">
        <v>1377</v>
      </c>
      <c r="Q6" s="4">
        <f>(P6-P6*5/100)+((P6-P6*5/100)*28/100)-3.6*C6</f>
        <v>1476.4320000000002</v>
      </c>
      <c r="T6" s="4">
        <v>352</v>
      </c>
      <c r="U6" s="4">
        <f>(T6-T6*5/100)+((T6-T6*5/100)*28/100)-0.9*C6</f>
        <v>378.53199999999998</v>
      </c>
      <c r="X6" t="s">
        <v>114</v>
      </c>
      <c r="Y6" s="4">
        <f t="shared" si="4"/>
        <v>7266.08</v>
      </c>
      <c r="Z6" s="4">
        <v>7450</v>
      </c>
      <c r="AA6" s="4">
        <f t="shared" si="5"/>
        <v>183.92000000000007</v>
      </c>
      <c r="AB6" s="4">
        <f t="shared" si="6"/>
        <v>3633.3199999999997</v>
      </c>
      <c r="AC6" s="4">
        <v>3840</v>
      </c>
      <c r="AD6" s="4">
        <f t="shared" si="0"/>
        <v>206.68000000000029</v>
      </c>
      <c r="AE6" s="4">
        <f t="shared" si="7"/>
        <v>1476.4320000000002</v>
      </c>
      <c r="AF6" s="4">
        <v>1600</v>
      </c>
      <c r="AG6" s="4">
        <f t="shared" si="1"/>
        <v>123.56799999999976</v>
      </c>
      <c r="AH6" s="4">
        <f t="shared" si="8"/>
        <v>378.53199999999998</v>
      </c>
      <c r="AI6" s="4">
        <v>425</v>
      </c>
      <c r="AJ6" s="4">
        <f t="shared" si="2"/>
        <v>46.468000000000018</v>
      </c>
      <c r="AN6" s="30" t="s">
        <v>114</v>
      </c>
      <c r="AO6" s="31">
        <f t="shared" si="9"/>
        <v>7266.08</v>
      </c>
      <c r="AP6" s="31">
        <f t="shared" si="10"/>
        <v>3633.3199999999997</v>
      </c>
      <c r="AQ6" s="31">
        <f t="shared" si="11"/>
        <v>1476.4320000000002</v>
      </c>
      <c r="AR6" s="31">
        <f t="shared" si="12"/>
        <v>378.53199999999998</v>
      </c>
      <c r="AS6" s="30">
        <f t="shared" si="13"/>
        <v>0</v>
      </c>
      <c r="AX6" s="20"/>
      <c r="AY6" s="20" t="s">
        <v>18</v>
      </c>
      <c r="AZ6" s="21">
        <v>7450</v>
      </c>
      <c r="BA6" s="21">
        <v>3840</v>
      </c>
      <c r="BB6" s="21">
        <v>1600</v>
      </c>
      <c r="BC6" s="21">
        <v>425</v>
      </c>
      <c r="BD6" s="20"/>
      <c r="BE6" t="s">
        <v>66</v>
      </c>
      <c r="BF6" s="6"/>
      <c r="BG6" s="6"/>
      <c r="BH6" s="6" t="s">
        <v>94</v>
      </c>
      <c r="BI6" s="6"/>
    </row>
    <row r="7" spans="1:62">
      <c r="B7" t="s">
        <v>33</v>
      </c>
      <c r="C7">
        <f t="shared" si="3"/>
        <v>55</v>
      </c>
      <c r="P7" s="4">
        <v>1300</v>
      </c>
      <c r="Q7" s="4">
        <f>(P7-P7*5/100)+((P7-P7*5/100)*28/100)-3.6*C7</f>
        <v>1382.8</v>
      </c>
      <c r="T7" s="4">
        <v>332</v>
      </c>
      <c r="U7" s="4">
        <f>(T7-T7*5/100)+((T7-T7*5/100)*28/100)-0.9*C7</f>
        <v>354.21199999999999</v>
      </c>
      <c r="X7" t="s">
        <v>115</v>
      </c>
      <c r="Y7" s="4">
        <f t="shared" si="4"/>
        <v>0</v>
      </c>
      <c r="Z7" s="4"/>
      <c r="AA7" s="4"/>
      <c r="AB7" s="4">
        <f t="shared" si="6"/>
        <v>0</v>
      </c>
      <c r="AC7" s="4"/>
      <c r="AD7" s="4"/>
      <c r="AE7" s="4">
        <f t="shared" si="7"/>
        <v>1382.8</v>
      </c>
      <c r="AF7" s="4">
        <v>1470</v>
      </c>
      <c r="AG7" s="4">
        <f t="shared" si="1"/>
        <v>87.200000000000045</v>
      </c>
      <c r="AH7" s="4">
        <f t="shared" si="8"/>
        <v>354.21199999999999</v>
      </c>
      <c r="AI7" s="4">
        <v>400</v>
      </c>
      <c r="AJ7" s="4">
        <f t="shared" si="2"/>
        <v>45.788000000000011</v>
      </c>
      <c r="AN7" s="30" t="s">
        <v>115</v>
      </c>
      <c r="AO7" s="31">
        <f t="shared" si="9"/>
        <v>0</v>
      </c>
      <c r="AP7" s="31">
        <f t="shared" si="10"/>
        <v>0</v>
      </c>
      <c r="AQ7" s="31">
        <f t="shared" si="11"/>
        <v>1382.8</v>
      </c>
      <c r="AR7" s="31">
        <f t="shared" si="12"/>
        <v>354.21199999999999</v>
      </c>
      <c r="AS7" s="30">
        <f t="shared" si="13"/>
        <v>0</v>
      </c>
      <c r="AX7" s="20"/>
      <c r="AY7" s="20" t="s">
        <v>33</v>
      </c>
      <c r="AZ7" s="21"/>
      <c r="BA7" s="21"/>
      <c r="BB7" s="21">
        <v>1470</v>
      </c>
      <c r="BC7" s="21">
        <v>400</v>
      </c>
      <c r="BD7" s="20"/>
      <c r="BE7" t="s">
        <v>67</v>
      </c>
      <c r="BF7" s="6"/>
      <c r="BG7" s="6"/>
      <c r="BH7" s="6" t="s">
        <v>95</v>
      </c>
      <c r="BI7" s="6"/>
    </row>
    <row r="8" spans="1:62">
      <c r="B8" t="s">
        <v>34</v>
      </c>
      <c r="C8">
        <f t="shared" si="3"/>
        <v>55</v>
      </c>
      <c r="P8" s="4">
        <v>1294</v>
      </c>
      <c r="Q8" s="4">
        <f>(P8-P8*5/100)+((P8-P8*5/100)*28/100)-3.6*C8</f>
        <v>1375.5039999999999</v>
      </c>
      <c r="T8" s="4">
        <v>329</v>
      </c>
      <c r="U8" s="4">
        <f>(T8-T8*5/100)+((T8-T8*5/100)*28/100)-0.9*C8</f>
        <v>350.56400000000002</v>
      </c>
      <c r="X8" t="s">
        <v>115</v>
      </c>
      <c r="Y8" s="4">
        <f t="shared" si="4"/>
        <v>0</v>
      </c>
      <c r="Z8" s="4"/>
      <c r="AA8" s="4"/>
      <c r="AB8" s="4">
        <f t="shared" si="6"/>
        <v>0</v>
      </c>
      <c r="AC8" s="4"/>
      <c r="AD8" s="4"/>
      <c r="AE8" s="4">
        <f t="shared" si="7"/>
        <v>1375.5039999999999</v>
      </c>
      <c r="AF8" s="4">
        <v>1470</v>
      </c>
      <c r="AG8" s="4">
        <f t="shared" si="1"/>
        <v>94.496000000000095</v>
      </c>
      <c r="AH8" s="4">
        <f t="shared" si="8"/>
        <v>350.56400000000002</v>
      </c>
      <c r="AI8" s="4">
        <v>400</v>
      </c>
      <c r="AJ8" s="4">
        <f t="shared" si="2"/>
        <v>49.435999999999979</v>
      </c>
      <c r="AN8" s="30" t="s">
        <v>115</v>
      </c>
      <c r="AO8" s="31">
        <f t="shared" si="9"/>
        <v>0</v>
      </c>
      <c r="AP8" s="31">
        <f t="shared" si="10"/>
        <v>0</v>
      </c>
      <c r="AQ8" s="31">
        <f t="shared" si="11"/>
        <v>1375.5039999999999</v>
      </c>
      <c r="AR8" s="31">
        <f t="shared" si="12"/>
        <v>350.56400000000002</v>
      </c>
      <c r="AS8" s="30">
        <f t="shared" si="13"/>
        <v>0</v>
      </c>
      <c r="AX8" s="20"/>
      <c r="AY8" s="20" t="s">
        <v>34</v>
      </c>
      <c r="AZ8" s="21"/>
      <c r="BA8" s="21"/>
      <c r="BB8" s="21">
        <v>1470</v>
      </c>
      <c r="BC8" s="21">
        <v>400</v>
      </c>
      <c r="BD8" s="20"/>
      <c r="BE8" t="s">
        <v>68</v>
      </c>
      <c r="BF8" s="6"/>
      <c r="BG8" s="6"/>
      <c r="BH8" s="6" t="s">
        <v>96</v>
      </c>
      <c r="BI8" s="6"/>
    </row>
    <row r="9" spans="1:62">
      <c r="B9" t="s">
        <v>26</v>
      </c>
      <c r="C9">
        <f t="shared" si="3"/>
        <v>55</v>
      </c>
      <c r="P9" s="4">
        <v>1351</v>
      </c>
      <c r="Q9" s="4">
        <f>(P9-P9*5/100)+((P9-P9*5/100)*28/100)-3.6*C9</f>
        <v>1444.816</v>
      </c>
      <c r="T9" s="4">
        <v>338</v>
      </c>
      <c r="U9" s="4">
        <f>(T9-T9*5/100)+((T9-T9*5/100)*28/100)-0.9*C9</f>
        <v>361.50800000000004</v>
      </c>
      <c r="X9" t="s">
        <v>116</v>
      </c>
      <c r="Y9" s="4">
        <f t="shared" si="4"/>
        <v>0</v>
      </c>
      <c r="Z9" s="4"/>
      <c r="AA9" s="4"/>
      <c r="AB9" s="4">
        <f t="shared" si="6"/>
        <v>0</v>
      </c>
      <c r="AC9" s="4"/>
      <c r="AD9" s="4"/>
      <c r="AE9" s="4">
        <f t="shared" si="7"/>
        <v>1444.816</v>
      </c>
      <c r="AF9" s="4">
        <v>1600</v>
      </c>
      <c r="AG9" s="4">
        <f t="shared" si="1"/>
        <v>155.18399999999997</v>
      </c>
      <c r="AH9" s="4">
        <f t="shared" si="8"/>
        <v>361.50800000000004</v>
      </c>
      <c r="AI9" s="4">
        <v>400</v>
      </c>
      <c r="AJ9" s="4">
        <f t="shared" si="2"/>
        <v>38.491999999999962</v>
      </c>
      <c r="AN9" s="30" t="s">
        <v>116</v>
      </c>
      <c r="AO9" s="31">
        <f t="shared" si="9"/>
        <v>0</v>
      </c>
      <c r="AP9" s="31">
        <f t="shared" si="10"/>
        <v>0</v>
      </c>
      <c r="AQ9" s="31">
        <f t="shared" si="11"/>
        <v>1444.816</v>
      </c>
      <c r="AR9" s="31">
        <f t="shared" si="12"/>
        <v>361.50800000000004</v>
      </c>
      <c r="AS9" s="30">
        <f t="shared" si="13"/>
        <v>0</v>
      </c>
      <c r="AX9" s="20"/>
      <c r="AY9" s="20" t="s">
        <v>26</v>
      </c>
      <c r="AZ9" s="21"/>
      <c r="BA9" s="21"/>
      <c r="BB9" s="21">
        <v>1600</v>
      </c>
      <c r="BC9" s="21">
        <v>400</v>
      </c>
      <c r="BD9" s="20"/>
      <c r="BE9" t="s">
        <v>69</v>
      </c>
      <c r="BF9" s="6"/>
      <c r="BG9" s="6"/>
      <c r="BH9" s="6" t="s">
        <v>97</v>
      </c>
      <c r="BI9" s="6"/>
    </row>
    <row r="10" spans="1:62">
      <c r="B10" t="s">
        <v>27</v>
      </c>
      <c r="C10">
        <f t="shared" si="3"/>
        <v>55</v>
      </c>
      <c r="P10" s="4">
        <v>1288</v>
      </c>
      <c r="Q10" s="4">
        <f>(P10-P10*5/100)+((P10-P10*5/100)*28/100)-3.6*C10</f>
        <v>1368.2079999999999</v>
      </c>
      <c r="T10" s="4">
        <v>324</v>
      </c>
      <c r="U10" s="4">
        <f>(T10-T10*5/100)+((T10-T10*5/100)*28/100)-0.9*C10</f>
        <v>344.48400000000004</v>
      </c>
      <c r="X10" t="s">
        <v>117</v>
      </c>
      <c r="Y10" s="4">
        <f t="shared" si="4"/>
        <v>0</v>
      </c>
      <c r="Z10" s="4"/>
      <c r="AA10" s="4"/>
      <c r="AB10" s="4">
        <f t="shared" si="6"/>
        <v>0</v>
      </c>
      <c r="AC10" s="4"/>
      <c r="AD10" s="4"/>
      <c r="AE10" s="4">
        <f t="shared" si="7"/>
        <v>1368.2079999999999</v>
      </c>
      <c r="AF10" s="4">
        <v>1470</v>
      </c>
      <c r="AG10" s="4">
        <f t="shared" si="1"/>
        <v>101.79200000000014</v>
      </c>
      <c r="AH10" s="4">
        <f t="shared" si="8"/>
        <v>344.48400000000004</v>
      </c>
      <c r="AI10" s="4">
        <v>400</v>
      </c>
      <c r="AJ10" s="4">
        <f t="shared" si="2"/>
        <v>55.515999999999963</v>
      </c>
      <c r="AN10" s="30" t="s">
        <v>117</v>
      </c>
      <c r="AO10" s="31">
        <f t="shared" si="9"/>
        <v>0</v>
      </c>
      <c r="AP10" s="31">
        <f t="shared" si="10"/>
        <v>0</v>
      </c>
      <c r="AQ10" s="31">
        <f t="shared" si="11"/>
        <v>1368.2079999999999</v>
      </c>
      <c r="AR10" s="31">
        <f t="shared" si="12"/>
        <v>344.48400000000004</v>
      </c>
      <c r="AS10" s="30">
        <f t="shared" si="13"/>
        <v>0</v>
      </c>
      <c r="AX10" s="20"/>
      <c r="AY10" s="20" t="s">
        <v>27</v>
      </c>
      <c r="AZ10" s="21"/>
      <c r="BA10" s="21"/>
      <c r="BB10" s="21">
        <v>1470</v>
      </c>
      <c r="BC10" s="21">
        <v>400</v>
      </c>
      <c r="BD10" s="20"/>
      <c r="BE10" t="s">
        <v>70</v>
      </c>
      <c r="BF10" s="6"/>
      <c r="BG10" s="6"/>
      <c r="BH10" s="6" t="s">
        <v>98</v>
      </c>
      <c r="BI10" s="6"/>
    </row>
    <row r="11" spans="1:62">
      <c r="A11" s="51"/>
      <c r="B11" s="51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8"/>
      <c r="AJ11" s="8"/>
      <c r="AN11" s="32"/>
      <c r="AO11" s="31">
        <f t="shared" si="9"/>
        <v>0</v>
      </c>
      <c r="AP11" s="31">
        <f t="shared" si="10"/>
        <v>0</v>
      </c>
      <c r="AQ11" s="31">
        <f t="shared" si="11"/>
        <v>0</v>
      </c>
      <c r="AR11" s="31">
        <f t="shared" si="12"/>
        <v>0</v>
      </c>
      <c r="AS11" s="30">
        <f t="shared" si="13"/>
        <v>0</v>
      </c>
      <c r="AX11" s="18"/>
      <c r="AY11" s="18"/>
      <c r="AZ11" s="18"/>
      <c r="BA11" s="18"/>
      <c r="BB11" s="18"/>
      <c r="BC11" s="22"/>
      <c r="BD11" s="20"/>
      <c r="BE11" t="s">
        <v>71</v>
      </c>
      <c r="BF11" s="6"/>
      <c r="BG11" s="6"/>
      <c r="BH11" s="6" t="s">
        <v>99</v>
      </c>
      <c r="BI11" s="6"/>
    </row>
    <row r="12" spans="1:62">
      <c r="A12" t="s">
        <v>3</v>
      </c>
      <c r="B12" t="s">
        <v>17</v>
      </c>
      <c r="C12">
        <v>50</v>
      </c>
      <c r="D12">
        <v>50</v>
      </c>
      <c r="E12">
        <v>50</v>
      </c>
      <c r="F12" s="4">
        <v>5625</v>
      </c>
      <c r="G12" s="4">
        <f>(F12-F12*5/100)+((F12-F12*5/100)*28/100)-20*C12</f>
        <v>5840</v>
      </c>
      <c r="J12" s="4">
        <v>2885</v>
      </c>
      <c r="K12" s="4">
        <f>(J12-J12*5/100)+((J12-J12*5/100)*28/100)-10*C12</f>
        <v>3008.16</v>
      </c>
      <c r="N12" s="4">
        <v>1161</v>
      </c>
      <c r="O12" s="4">
        <f>(N12-N12*5/100)+((N12-N12*5/100)*28/100)-4*C12</f>
        <v>1211.7760000000001</v>
      </c>
      <c r="R12" s="4">
        <v>294</v>
      </c>
      <c r="S12" s="4">
        <f>(R12-R12*5/100)+((R12-R12*5/100)*28/100)-1*C12</f>
        <v>307.50400000000002</v>
      </c>
      <c r="X12" t="s">
        <v>119</v>
      </c>
      <c r="Y12" s="4">
        <f t="shared" si="4"/>
        <v>5840</v>
      </c>
      <c r="Z12" s="4">
        <v>6050</v>
      </c>
      <c r="AA12" s="4">
        <f t="shared" ref="AA12:AA14" si="14">Z12-Y12</f>
        <v>210</v>
      </c>
      <c r="AB12" s="4">
        <f t="shared" si="6"/>
        <v>3008.16</v>
      </c>
      <c r="AC12" s="4">
        <v>3200</v>
      </c>
      <c r="AD12" s="4">
        <f t="shared" ref="AD12:AD14" si="15">AC12-AB12</f>
        <v>191.84000000000015</v>
      </c>
      <c r="AE12" s="4">
        <f t="shared" si="7"/>
        <v>1211.7760000000001</v>
      </c>
      <c r="AF12" s="4">
        <v>1320</v>
      </c>
      <c r="AG12" s="4">
        <f t="shared" ref="AG12:AG18" si="16">AF12-AE12</f>
        <v>108.22399999999993</v>
      </c>
      <c r="AH12" s="4">
        <f t="shared" si="8"/>
        <v>307.50400000000002</v>
      </c>
      <c r="AI12" s="4">
        <v>340</v>
      </c>
      <c r="AJ12" s="4">
        <f t="shared" ref="AJ12:AJ18" si="17">AI12-AH12</f>
        <v>32.495999999999981</v>
      </c>
      <c r="AN12" s="30" t="s">
        <v>119</v>
      </c>
      <c r="AO12" s="31">
        <f t="shared" si="9"/>
        <v>5840</v>
      </c>
      <c r="AP12" s="31">
        <f t="shared" si="10"/>
        <v>3008.16</v>
      </c>
      <c r="AQ12" s="31">
        <f t="shared" si="11"/>
        <v>1211.7760000000001</v>
      </c>
      <c r="AR12" s="31">
        <f t="shared" si="12"/>
        <v>307.50400000000002</v>
      </c>
      <c r="AS12" s="30">
        <f t="shared" si="13"/>
        <v>0</v>
      </c>
      <c r="AX12" s="20" t="s">
        <v>3</v>
      </c>
      <c r="AY12" s="20" t="s">
        <v>17</v>
      </c>
      <c r="AZ12" s="21">
        <v>6050</v>
      </c>
      <c r="BA12" s="21">
        <v>3200</v>
      </c>
      <c r="BB12" s="21">
        <v>1310</v>
      </c>
      <c r="BC12" s="21">
        <v>340</v>
      </c>
      <c r="BD12" s="20"/>
      <c r="BE12" t="s">
        <v>72</v>
      </c>
      <c r="BF12" s="6"/>
      <c r="BG12" s="6"/>
      <c r="BH12" s="6" t="s">
        <v>100</v>
      </c>
      <c r="BI12" s="6"/>
    </row>
    <row r="13" spans="1:62">
      <c r="B13" t="s">
        <v>19</v>
      </c>
      <c r="C13">
        <f t="shared" ref="C13:C18" si="18">C12</f>
        <v>50</v>
      </c>
      <c r="F13" s="4">
        <v>5625</v>
      </c>
      <c r="G13" s="4">
        <f>(F13-F13*5/100)+((F13-F13*5/100)*28/100)-20*C13</f>
        <v>5840</v>
      </c>
      <c r="J13" s="4">
        <v>2885</v>
      </c>
      <c r="K13" s="4">
        <f>(J13-J13*5/100)+((J13-J13*5/100)*28/100)-10*C13</f>
        <v>3008.16</v>
      </c>
      <c r="N13" s="4">
        <v>1161</v>
      </c>
      <c r="O13" s="4">
        <f>(N13-N13*5/100)+((N13-N13*5/100)*28/100)-4*C13</f>
        <v>1211.7760000000001</v>
      </c>
      <c r="R13" s="4">
        <v>294</v>
      </c>
      <c r="S13" s="4">
        <f>(R13-R13*5/100)+((R13-R13*5/100)*28/100)-1*C13</f>
        <v>307.50400000000002</v>
      </c>
      <c r="X13" t="s">
        <v>120</v>
      </c>
      <c r="Y13" s="4">
        <f t="shared" si="4"/>
        <v>5840</v>
      </c>
      <c r="Z13" s="4">
        <v>6050</v>
      </c>
      <c r="AA13" s="4">
        <f t="shared" si="14"/>
        <v>210</v>
      </c>
      <c r="AB13" s="4">
        <f t="shared" si="6"/>
        <v>3008.16</v>
      </c>
      <c r="AC13" s="4">
        <v>3200</v>
      </c>
      <c r="AD13" s="4">
        <f t="shared" si="15"/>
        <v>191.84000000000015</v>
      </c>
      <c r="AE13" s="4">
        <f t="shared" si="7"/>
        <v>1211.7760000000001</v>
      </c>
      <c r="AF13" s="4">
        <v>1320</v>
      </c>
      <c r="AG13" s="4">
        <f t="shared" si="16"/>
        <v>108.22399999999993</v>
      </c>
      <c r="AH13" s="4">
        <f t="shared" si="8"/>
        <v>307.50400000000002</v>
      </c>
      <c r="AI13" s="4">
        <v>340</v>
      </c>
      <c r="AJ13" s="4">
        <f t="shared" si="17"/>
        <v>32.495999999999981</v>
      </c>
      <c r="AN13" s="30" t="s">
        <v>120</v>
      </c>
      <c r="AO13" s="31">
        <f t="shared" si="9"/>
        <v>5840</v>
      </c>
      <c r="AP13" s="31">
        <f t="shared" si="10"/>
        <v>3008.16</v>
      </c>
      <c r="AQ13" s="31">
        <f t="shared" si="11"/>
        <v>1211.7760000000001</v>
      </c>
      <c r="AR13" s="31">
        <f t="shared" si="12"/>
        <v>307.50400000000002</v>
      </c>
      <c r="AS13" s="30">
        <f t="shared" si="13"/>
        <v>0</v>
      </c>
      <c r="AX13" s="20"/>
      <c r="AY13" s="20" t="s">
        <v>19</v>
      </c>
      <c r="AZ13" s="21">
        <v>6050</v>
      </c>
      <c r="BA13" s="21">
        <v>3200</v>
      </c>
      <c r="BB13" s="21">
        <v>1310</v>
      </c>
      <c r="BC13" s="21">
        <v>340</v>
      </c>
      <c r="BD13" s="20"/>
      <c r="BE13" t="s">
        <v>73</v>
      </c>
      <c r="BF13" s="6"/>
      <c r="BG13" s="6"/>
      <c r="BH13" s="6" t="s">
        <v>101</v>
      </c>
      <c r="BI13" s="6"/>
    </row>
    <row r="14" spans="1:62">
      <c r="B14" t="s">
        <v>18</v>
      </c>
      <c r="C14">
        <f t="shared" si="18"/>
        <v>50</v>
      </c>
      <c r="F14" s="4">
        <v>5565</v>
      </c>
      <c r="G14" s="4">
        <f>(F14-F14*5/100)+((F14-F14*5/100)*28/100)-20*C14</f>
        <v>5767.04</v>
      </c>
      <c r="L14" s="4">
        <v>2785</v>
      </c>
      <c r="M14" s="4">
        <f>(L14-L14*5/100)+((L14-L14*5/100)*28/100)-9*C14</f>
        <v>2936.56</v>
      </c>
      <c r="P14" s="4">
        <v>1139</v>
      </c>
      <c r="Q14" s="4">
        <f>(P14-P14*5/100)+((P14-P14*5/100)*28/100)-3.6*C14</f>
        <v>1205.0239999999999</v>
      </c>
      <c r="T14" s="4">
        <v>288</v>
      </c>
      <c r="U14" s="4">
        <f>(T14-T14*5/100)+((T14-T14*5/100)*28/100)-0.9*C14</f>
        <v>305.20800000000003</v>
      </c>
      <c r="X14" t="s">
        <v>121</v>
      </c>
      <c r="Y14" s="4">
        <f t="shared" si="4"/>
        <v>5767.04</v>
      </c>
      <c r="Z14" s="4">
        <v>6000</v>
      </c>
      <c r="AA14" s="4">
        <f t="shared" si="14"/>
        <v>232.96000000000004</v>
      </c>
      <c r="AB14" s="4">
        <f t="shared" si="6"/>
        <v>2936.56</v>
      </c>
      <c r="AC14" s="4">
        <v>3200</v>
      </c>
      <c r="AD14" s="4">
        <f t="shared" si="15"/>
        <v>263.44000000000005</v>
      </c>
      <c r="AE14" s="4">
        <f t="shared" si="7"/>
        <v>1205.0239999999999</v>
      </c>
      <c r="AF14" s="4">
        <v>1310</v>
      </c>
      <c r="AG14" s="4">
        <f t="shared" si="16"/>
        <v>104.97600000000011</v>
      </c>
      <c r="AH14" s="4">
        <f t="shared" si="8"/>
        <v>305.20800000000003</v>
      </c>
      <c r="AI14" s="4">
        <v>340</v>
      </c>
      <c r="AJ14" s="4">
        <f t="shared" si="17"/>
        <v>34.791999999999973</v>
      </c>
      <c r="AN14" s="30" t="s">
        <v>121</v>
      </c>
      <c r="AO14" s="31">
        <f t="shared" si="9"/>
        <v>5767.04</v>
      </c>
      <c r="AP14" s="31">
        <f t="shared" si="10"/>
        <v>2936.56</v>
      </c>
      <c r="AQ14" s="31">
        <f t="shared" si="11"/>
        <v>1205.0239999999999</v>
      </c>
      <c r="AR14" s="31">
        <f t="shared" si="12"/>
        <v>305.20800000000003</v>
      </c>
      <c r="AS14" s="30">
        <f t="shared" si="13"/>
        <v>0</v>
      </c>
      <c r="AX14" s="20"/>
      <c r="AY14" s="20" t="s">
        <v>18</v>
      </c>
      <c r="AZ14" s="21">
        <v>5950</v>
      </c>
      <c r="BA14" s="21">
        <v>3200</v>
      </c>
      <c r="BB14" s="21">
        <v>1300</v>
      </c>
      <c r="BC14" s="21">
        <v>340</v>
      </c>
      <c r="BD14" s="20"/>
      <c r="BE14" t="s">
        <v>74</v>
      </c>
      <c r="BF14" s="6"/>
      <c r="BG14" s="6"/>
      <c r="BH14" s="6"/>
      <c r="BI14" s="6"/>
    </row>
    <row r="15" spans="1:62">
      <c r="B15" t="s">
        <v>25</v>
      </c>
      <c r="C15">
        <f t="shared" si="18"/>
        <v>50</v>
      </c>
      <c r="P15" s="4">
        <v>1110</v>
      </c>
      <c r="Q15" s="4">
        <f>(P15-P15*5/100)+((P15-P15*5/100)*28/100)-3.6*C15</f>
        <v>1169.76</v>
      </c>
      <c r="T15" s="4">
        <v>284</v>
      </c>
      <c r="U15" s="4">
        <f>(T15-T15*5/100)+((T15-T15*5/100)*28/100)-0.9*C15</f>
        <v>300.34400000000005</v>
      </c>
      <c r="X15" t="s">
        <v>122</v>
      </c>
      <c r="Y15" s="4">
        <f t="shared" si="4"/>
        <v>0</v>
      </c>
      <c r="Z15" s="4"/>
      <c r="AA15" s="4"/>
      <c r="AB15" s="4">
        <f t="shared" si="6"/>
        <v>0</v>
      </c>
      <c r="AC15" s="4"/>
      <c r="AD15" s="4"/>
      <c r="AE15" s="4">
        <f t="shared" si="7"/>
        <v>1169.76</v>
      </c>
      <c r="AF15" s="4">
        <v>1300</v>
      </c>
      <c r="AG15" s="4">
        <f t="shared" si="16"/>
        <v>130.24</v>
      </c>
      <c r="AH15" s="4">
        <f t="shared" si="8"/>
        <v>300.34400000000005</v>
      </c>
      <c r="AI15" s="4">
        <v>340</v>
      </c>
      <c r="AJ15" s="4">
        <f t="shared" si="17"/>
        <v>39.655999999999949</v>
      </c>
      <c r="AN15" s="30" t="s">
        <v>122</v>
      </c>
      <c r="AO15" s="31">
        <f t="shared" si="9"/>
        <v>0</v>
      </c>
      <c r="AP15" s="31">
        <f t="shared" si="10"/>
        <v>0</v>
      </c>
      <c r="AQ15" s="31">
        <f t="shared" si="11"/>
        <v>1169.76</v>
      </c>
      <c r="AR15" s="31">
        <f t="shared" si="12"/>
        <v>300.34400000000005</v>
      </c>
      <c r="AS15" s="30">
        <f t="shared" si="13"/>
        <v>0</v>
      </c>
      <c r="AX15" s="20"/>
      <c r="AY15" s="20" t="s">
        <v>25</v>
      </c>
      <c r="AZ15" s="21"/>
      <c r="BA15" s="21"/>
      <c r="BB15" s="21">
        <v>1300</v>
      </c>
      <c r="BC15" s="21">
        <v>300</v>
      </c>
      <c r="BD15" s="20"/>
      <c r="BE15" t="s">
        <v>75</v>
      </c>
      <c r="BF15" s="6"/>
      <c r="BG15" s="6"/>
      <c r="BH15" s="6"/>
      <c r="BI15" s="6"/>
    </row>
    <row r="16" spans="1:62">
      <c r="B16" t="s">
        <v>33</v>
      </c>
      <c r="C16">
        <f t="shared" si="18"/>
        <v>50</v>
      </c>
      <c r="P16" s="4">
        <v>1051</v>
      </c>
      <c r="Q16" s="4">
        <f>(P16-P16*5/100)+((P16-P16*5/100)*28/100)-3.6*C16</f>
        <v>1098.0160000000001</v>
      </c>
      <c r="T16" s="4">
        <v>271</v>
      </c>
      <c r="U16" s="4">
        <f>(T16-T16*5/100)+((T16-T16*5/100)*28/100)-0.9*C16</f>
        <v>284.536</v>
      </c>
      <c r="X16" t="s">
        <v>123</v>
      </c>
      <c r="Y16" s="4">
        <f t="shared" si="4"/>
        <v>0</v>
      </c>
      <c r="Z16" s="4"/>
      <c r="AA16" s="4"/>
      <c r="AB16" s="4">
        <f t="shared" si="6"/>
        <v>0</v>
      </c>
      <c r="AC16" s="4"/>
      <c r="AD16" s="4"/>
      <c r="AE16" s="4">
        <f t="shared" si="7"/>
        <v>1098.0160000000001</v>
      </c>
      <c r="AF16" s="4">
        <v>1200</v>
      </c>
      <c r="AG16" s="4">
        <f t="shared" si="16"/>
        <v>101.98399999999992</v>
      </c>
      <c r="AH16" s="4">
        <f t="shared" si="8"/>
        <v>284.536</v>
      </c>
      <c r="AI16" s="4">
        <v>320</v>
      </c>
      <c r="AJ16" s="4">
        <f t="shared" si="17"/>
        <v>35.463999999999999</v>
      </c>
      <c r="AN16" s="30" t="s">
        <v>123</v>
      </c>
      <c r="AO16" s="31">
        <f t="shared" si="9"/>
        <v>0</v>
      </c>
      <c r="AP16" s="31">
        <f t="shared" si="10"/>
        <v>0</v>
      </c>
      <c r="AQ16" s="31">
        <f t="shared" si="11"/>
        <v>1098.0160000000001</v>
      </c>
      <c r="AR16" s="31">
        <f t="shared" si="12"/>
        <v>284.536</v>
      </c>
      <c r="AS16" s="30">
        <f t="shared" si="13"/>
        <v>0</v>
      </c>
      <c r="AX16" s="20"/>
      <c r="AY16" s="20" t="s">
        <v>33</v>
      </c>
      <c r="AZ16" s="21"/>
      <c r="BA16" s="21"/>
      <c r="BB16" s="21">
        <v>1200</v>
      </c>
      <c r="BC16" s="21">
        <v>320</v>
      </c>
      <c r="BD16" s="20"/>
      <c r="BE16" t="s">
        <v>76</v>
      </c>
    </row>
    <row r="17" spans="1:57">
      <c r="B17" t="s">
        <v>26</v>
      </c>
      <c r="C17">
        <f t="shared" si="18"/>
        <v>50</v>
      </c>
      <c r="P17" s="4">
        <v>1211</v>
      </c>
      <c r="Q17" s="4">
        <f>(P17-P17*5/100)+((P17-P17*5/100)*28/100)-3.6*C17</f>
        <v>1292.576</v>
      </c>
      <c r="T17" s="4">
        <v>303</v>
      </c>
      <c r="U17" s="4">
        <f>(T17-T17*5/100)+((T17-T17*5/100)*28/100)-0.9*C17</f>
        <v>323.44800000000004</v>
      </c>
      <c r="X17" t="s">
        <v>124</v>
      </c>
      <c r="Y17" s="4">
        <f t="shared" si="4"/>
        <v>0</v>
      </c>
      <c r="Z17" s="4"/>
      <c r="AA17" s="4"/>
      <c r="AB17" s="4">
        <f t="shared" si="6"/>
        <v>0</v>
      </c>
      <c r="AC17" s="4"/>
      <c r="AD17" s="4"/>
      <c r="AE17" s="4">
        <f t="shared" si="7"/>
        <v>1292.576</v>
      </c>
      <c r="AF17" s="4">
        <v>1400</v>
      </c>
      <c r="AG17" s="4">
        <f t="shared" si="16"/>
        <v>107.42399999999998</v>
      </c>
      <c r="AH17" s="4">
        <f t="shared" si="8"/>
        <v>323.44800000000004</v>
      </c>
      <c r="AI17" s="4">
        <v>360</v>
      </c>
      <c r="AJ17" s="4">
        <f t="shared" si="17"/>
        <v>36.551999999999964</v>
      </c>
      <c r="AN17" s="30" t="s">
        <v>124</v>
      </c>
      <c r="AO17" s="31">
        <f t="shared" si="9"/>
        <v>0</v>
      </c>
      <c r="AP17" s="31">
        <f t="shared" si="10"/>
        <v>0</v>
      </c>
      <c r="AQ17" s="31">
        <f t="shared" si="11"/>
        <v>1292.576</v>
      </c>
      <c r="AR17" s="31">
        <f t="shared" si="12"/>
        <v>323.44800000000004</v>
      </c>
      <c r="AS17" s="30">
        <f t="shared" si="13"/>
        <v>0</v>
      </c>
      <c r="AX17" s="20"/>
      <c r="AY17" s="20" t="s">
        <v>26</v>
      </c>
      <c r="AZ17" s="21"/>
      <c r="BA17" s="21"/>
      <c r="BB17" s="21">
        <v>1400</v>
      </c>
      <c r="BC17" s="21">
        <v>350</v>
      </c>
      <c r="BD17" s="20"/>
      <c r="BE17" t="s">
        <v>77</v>
      </c>
    </row>
    <row r="18" spans="1:57">
      <c r="B18" t="s">
        <v>27</v>
      </c>
      <c r="C18">
        <f t="shared" si="18"/>
        <v>50</v>
      </c>
      <c r="P18" s="4">
        <v>1183</v>
      </c>
      <c r="Q18" s="4">
        <f>(P18-P18*5/100)+((P18-P18*5/100)*28/100)-3.6*C18</f>
        <v>1258.5279999999998</v>
      </c>
      <c r="T18" s="4">
        <v>296</v>
      </c>
      <c r="U18" s="4">
        <f>(T18-T18*5/100)+((T18-T18*5/100)*28/100)-0.9*C18</f>
        <v>314.93599999999998</v>
      </c>
      <c r="X18" t="s">
        <v>125</v>
      </c>
      <c r="Y18" s="4">
        <f t="shared" si="4"/>
        <v>0</v>
      </c>
      <c r="Z18" s="4"/>
      <c r="AA18" s="4"/>
      <c r="AB18" s="4">
        <f t="shared" si="6"/>
        <v>0</v>
      </c>
      <c r="AC18" s="4"/>
      <c r="AD18" s="4"/>
      <c r="AE18" s="4">
        <f t="shared" si="7"/>
        <v>1258.5279999999998</v>
      </c>
      <c r="AF18" s="4">
        <v>1400</v>
      </c>
      <c r="AG18" s="4">
        <f t="shared" si="16"/>
        <v>141.47200000000021</v>
      </c>
      <c r="AH18" s="4">
        <f t="shared" si="8"/>
        <v>314.93599999999998</v>
      </c>
      <c r="AI18" s="4">
        <v>350</v>
      </c>
      <c r="AJ18" s="4">
        <f t="shared" si="17"/>
        <v>35.064000000000021</v>
      </c>
      <c r="AN18" s="30" t="s">
        <v>125</v>
      </c>
      <c r="AO18" s="31">
        <f t="shared" si="9"/>
        <v>0</v>
      </c>
      <c r="AP18" s="31">
        <f t="shared" si="10"/>
        <v>0</v>
      </c>
      <c r="AQ18" s="31">
        <f t="shared" si="11"/>
        <v>1258.5279999999998</v>
      </c>
      <c r="AR18" s="31">
        <f t="shared" si="12"/>
        <v>314.93599999999998</v>
      </c>
      <c r="AS18" s="30">
        <f t="shared" si="13"/>
        <v>0</v>
      </c>
      <c r="AX18" s="20"/>
      <c r="AY18" s="20" t="s">
        <v>27</v>
      </c>
      <c r="AZ18" s="21"/>
      <c r="BA18" s="21"/>
      <c r="BB18" s="21">
        <v>1400</v>
      </c>
      <c r="BC18" s="21">
        <v>350</v>
      </c>
      <c r="BD18" s="20"/>
      <c r="BE18" t="s">
        <v>78</v>
      </c>
    </row>
    <row r="19" spans="1:57">
      <c r="A19" s="51"/>
      <c r="B19" s="51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8"/>
      <c r="AJ19" s="8"/>
      <c r="AN19" s="33"/>
      <c r="AO19" s="31">
        <f t="shared" si="9"/>
        <v>0</v>
      </c>
      <c r="AP19" s="31">
        <f t="shared" si="10"/>
        <v>0</v>
      </c>
      <c r="AQ19" s="31">
        <f t="shared" si="11"/>
        <v>0</v>
      </c>
      <c r="AR19" s="31">
        <f t="shared" si="12"/>
        <v>0</v>
      </c>
      <c r="AS19" s="30">
        <f t="shared" si="13"/>
        <v>0</v>
      </c>
      <c r="AX19" s="23"/>
      <c r="AY19" s="23"/>
      <c r="AZ19" s="23"/>
      <c r="BA19" s="23"/>
      <c r="BB19" s="23"/>
      <c r="BC19" s="22"/>
      <c r="BD19" s="20"/>
      <c r="BE19" t="s">
        <v>79</v>
      </c>
    </row>
    <row r="20" spans="1:57">
      <c r="A20" t="s">
        <v>2</v>
      </c>
      <c r="B20" t="s">
        <v>17</v>
      </c>
      <c r="C20">
        <v>23</v>
      </c>
      <c r="D20">
        <v>20</v>
      </c>
      <c r="E20">
        <v>23</v>
      </c>
      <c r="F20" s="4">
        <v>3975</v>
      </c>
      <c r="G20" s="4">
        <f>(F20-F20*5/100)+((F20-F20*5/100)*28/100)-20*C20</f>
        <v>4373.6000000000004</v>
      </c>
      <c r="J20" s="4">
        <v>2055</v>
      </c>
      <c r="K20" s="4">
        <f>(J20-J20*5/100)+((J20-J20*5/100)*28/100)-10*C20</f>
        <v>2268.88</v>
      </c>
      <c r="N20" s="4">
        <v>842</v>
      </c>
      <c r="O20" s="4">
        <f>(N20-N20*5/100)+((N20-N20*5/100)*28/100)-4*C20</f>
        <v>931.87199999999996</v>
      </c>
      <c r="R20" s="4">
        <v>218</v>
      </c>
      <c r="S20" s="4">
        <f>(R20-R20*5/100)+((R20-R20*5/100)*28/100)-1*C20</f>
        <v>242.08799999999997</v>
      </c>
      <c r="X20" t="s">
        <v>126</v>
      </c>
      <c r="Y20" s="4">
        <f t="shared" si="4"/>
        <v>4373.6000000000004</v>
      </c>
      <c r="Z20" s="4">
        <v>4500</v>
      </c>
      <c r="AA20" s="4">
        <f t="shared" ref="AA20:AA23" si="19">Z20-Y20</f>
        <v>126.39999999999964</v>
      </c>
      <c r="AB20" s="4">
        <f t="shared" si="6"/>
        <v>2268.88</v>
      </c>
      <c r="AC20" s="4">
        <v>2400</v>
      </c>
      <c r="AD20" s="4">
        <f t="shared" ref="AD20:AD23" si="20">AC20-AB20</f>
        <v>131.11999999999989</v>
      </c>
      <c r="AE20" s="4">
        <f t="shared" si="7"/>
        <v>931.87199999999996</v>
      </c>
      <c r="AF20" s="4">
        <v>1020</v>
      </c>
      <c r="AG20" s="4">
        <f t="shared" ref="AG20:AG27" si="21">AF20-AE20</f>
        <v>88.128000000000043</v>
      </c>
      <c r="AH20" s="4">
        <f t="shared" si="8"/>
        <v>242.08799999999997</v>
      </c>
      <c r="AI20" s="4">
        <v>260</v>
      </c>
      <c r="AJ20" s="4">
        <f t="shared" ref="AJ20:AJ22" si="22">AI20-AH20</f>
        <v>17.912000000000035</v>
      </c>
      <c r="AN20" s="30" t="s">
        <v>126</v>
      </c>
      <c r="AO20" s="31">
        <f t="shared" si="9"/>
        <v>4373.6000000000004</v>
      </c>
      <c r="AP20" s="31">
        <f t="shared" si="10"/>
        <v>2268.88</v>
      </c>
      <c r="AQ20" s="31">
        <f t="shared" si="11"/>
        <v>931.87199999999996</v>
      </c>
      <c r="AR20" s="31">
        <f t="shared" si="12"/>
        <v>242.08799999999997</v>
      </c>
      <c r="AS20" s="30">
        <f t="shared" si="13"/>
        <v>0</v>
      </c>
      <c r="AX20" s="20" t="s">
        <v>2</v>
      </c>
      <c r="AY20" s="20" t="s">
        <v>17</v>
      </c>
      <c r="AZ20" s="21">
        <v>4500</v>
      </c>
      <c r="BA20" s="21">
        <v>2400</v>
      </c>
      <c r="BB20" s="21">
        <v>1020</v>
      </c>
      <c r="BC20" s="21">
        <v>260</v>
      </c>
      <c r="BD20" s="20"/>
      <c r="BE20" t="s">
        <v>80</v>
      </c>
    </row>
    <row r="21" spans="1:57">
      <c r="B21" t="s">
        <v>19</v>
      </c>
      <c r="C21">
        <f t="shared" ref="C21:C27" si="23">C20</f>
        <v>23</v>
      </c>
      <c r="F21" s="4">
        <v>3975</v>
      </c>
      <c r="G21" s="4">
        <f>(F21-F21*5/100)+((F21-F21*5/100)*28/100)-20*C21</f>
        <v>4373.6000000000004</v>
      </c>
      <c r="J21" s="4">
        <v>2055</v>
      </c>
      <c r="K21" s="4">
        <f>(J21-J21*5/100)+((J21-J21*5/100)*28/100)-10*C21</f>
        <v>2268.88</v>
      </c>
      <c r="N21" s="4">
        <v>842</v>
      </c>
      <c r="O21" s="4">
        <f>(N21-N21*5/100)+((N21-N21*5/100)*28/100)-4*C21</f>
        <v>931.87199999999996</v>
      </c>
      <c r="R21" s="4">
        <v>218</v>
      </c>
      <c r="S21" s="4">
        <f>(R21-R21*5/100)+((R21-R21*5/100)*28/100)-1*C21</f>
        <v>242.08799999999997</v>
      </c>
      <c r="X21" t="s">
        <v>127</v>
      </c>
      <c r="Y21" s="4">
        <f t="shared" si="4"/>
        <v>4373.6000000000004</v>
      </c>
      <c r="Z21" s="4">
        <v>4500</v>
      </c>
      <c r="AA21" s="4">
        <f t="shared" si="19"/>
        <v>126.39999999999964</v>
      </c>
      <c r="AB21" s="4">
        <f t="shared" si="6"/>
        <v>2268.88</v>
      </c>
      <c r="AC21" s="4">
        <v>2400</v>
      </c>
      <c r="AD21" s="4">
        <f t="shared" si="20"/>
        <v>131.11999999999989</v>
      </c>
      <c r="AE21" s="4">
        <f t="shared" si="7"/>
        <v>931.87199999999996</v>
      </c>
      <c r="AF21" s="4">
        <v>1020</v>
      </c>
      <c r="AG21" s="4">
        <f t="shared" si="21"/>
        <v>88.128000000000043</v>
      </c>
      <c r="AH21" s="4">
        <f t="shared" si="8"/>
        <v>242.08799999999997</v>
      </c>
      <c r="AI21" s="4">
        <v>260</v>
      </c>
      <c r="AJ21" s="4">
        <f t="shared" si="22"/>
        <v>17.912000000000035</v>
      </c>
      <c r="AN21" s="30" t="s">
        <v>127</v>
      </c>
      <c r="AO21" s="31">
        <f t="shared" si="9"/>
        <v>4373.6000000000004</v>
      </c>
      <c r="AP21" s="31">
        <f t="shared" si="10"/>
        <v>2268.88</v>
      </c>
      <c r="AQ21" s="31">
        <f t="shared" si="11"/>
        <v>931.87199999999996</v>
      </c>
      <c r="AR21" s="31">
        <f t="shared" si="12"/>
        <v>242.08799999999997</v>
      </c>
      <c r="AS21" s="30">
        <f t="shared" si="13"/>
        <v>0</v>
      </c>
      <c r="AX21" s="20"/>
      <c r="AY21" s="20" t="s">
        <v>19</v>
      </c>
      <c r="AZ21" s="21">
        <v>4500</v>
      </c>
      <c r="BA21" s="21">
        <v>2400</v>
      </c>
      <c r="BB21" s="21">
        <v>1020</v>
      </c>
      <c r="BC21" s="21">
        <v>260</v>
      </c>
      <c r="BD21" s="20"/>
      <c r="BE21" t="s">
        <v>81</v>
      </c>
    </row>
    <row r="22" spans="1:57">
      <c r="B22" t="s">
        <v>18</v>
      </c>
      <c r="C22">
        <f t="shared" si="23"/>
        <v>23</v>
      </c>
      <c r="F22" s="4">
        <v>3845</v>
      </c>
      <c r="G22" s="4">
        <f>(F22-F22*5/100)+((F22-F22*5/100)*28/100)-20*C22</f>
        <v>4215.5200000000004</v>
      </c>
      <c r="L22" s="4">
        <v>1895</v>
      </c>
      <c r="M22" s="4">
        <f>(L22-L22*5/100)+((L22-L22*5/100)*28/100)-9*C22</f>
        <v>2097.3200000000002</v>
      </c>
      <c r="P22" s="4">
        <v>774</v>
      </c>
      <c r="Q22" s="4">
        <f t="shared" ref="Q22:Q27" si="24">(P22-P22*5/100)+((P22-P22*5/100)*28/100)-3.6*C22</f>
        <v>858.38400000000001</v>
      </c>
      <c r="T22" s="4">
        <v>204</v>
      </c>
      <c r="U22" s="4">
        <f>(T22-T22*5/100)+((T22-T22*5/100)*28/100)-0.9*C22</f>
        <v>227.36400000000003</v>
      </c>
      <c r="X22" t="s">
        <v>128</v>
      </c>
      <c r="Y22" s="4">
        <f t="shared" si="4"/>
        <v>4215.5200000000004</v>
      </c>
      <c r="Z22" s="4">
        <v>4400</v>
      </c>
      <c r="AA22" s="4">
        <f t="shared" si="19"/>
        <v>184.47999999999956</v>
      </c>
      <c r="AB22" s="4">
        <f>M22</f>
        <v>2097.3200000000002</v>
      </c>
      <c r="AC22" s="4">
        <v>2300</v>
      </c>
      <c r="AD22" s="4">
        <f t="shared" si="20"/>
        <v>202.67999999999984</v>
      </c>
      <c r="AE22" s="4">
        <f t="shared" si="7"/>
        <v>858.38400000000001</v>
      </c>
      <c r="AF22" s="4">
        <v>950</v>
      </c>
      <c r="AG22" s="4">
        <f t="shared" si="21"/>
        <v>91.615999999999985</v>
      </c>
      <c r="AH22" s="4">
        <f t="shared" si="8"/>
        <v>227.36400000000003</v>
      </c>
      <c r="AI22" s="4">
        <v>290</v>
      </c>
      <c r="AJ22" s="4">
        <f t="shared" si="22"/>
        <v>62.635999999999967</v>
      </c>
      <c r="AN22" s="30" t="s">
        <v>128</v>
      </c>
      <c r="AO22" s="31">
        <f t="shared" si="9"/>
        <v>4215.5200000000004</v>
      </c>
      <c r="AP22" s="31">
        <f t="shared" si="10"/>
        <v>2097.3200000000002</v>
      </c>
      <c r="AQ22" s="31">
        <f t="shared" si="11"/>
        <v>858.38400000000001</v>
      </c>
      <c r="AR22" s="31">
        <f t="shared" si="12"/>
        <v>227.36400000000003</v>
      </c>
      <c r="AS22" s="30">
        <f t="shared" si="13"/>
        <v>0</v>
      </c>
      <c r="AX22" s="20"/>
      <c r="AY22" s="20" t="s">
        <v>18</v>
      </c>
      <c r="AZ22" s="21">
        <v>4400</v>
      </c>
      <c r="BA22" s="21">
        <v>2300</v>
      </c>
      <c r="BB22" s="21">
        <v>950</v>
      </c>
      <c r="BC22" s="21">
        <v>290</v>
      </c>
      <c r="BD22" s="20"/>
      <c r="BE22" t="s">
        <v>82</v>
      </c>
    </row>
    <row r="23" spans="1:57">
      <c r="B23" t="s">
        <v>33</v>
      </c>
      <c r="C23">
        <f t="shared" si="23"/>
        <v>23</v>
      </c>
      <c r="H23" s="4">
        <v>3150</v>
      </c>
      <c r="I23" s="4">
        <f>(H23-H23*5/100)+((H23-H23*5/100)*28/100)-18*C23</f>
        <v>3416.4</v>
      </c>
      <c r="L23" s="4">
        <v>1660</v>
      </c>
      <c r="M23" s="4">
        <f>(L23-L23*5/100)+((L23-L23*5/100)*28/100)-9*C23</f>
        <v>1811.56</v>
      </c>
      <c r="P23" s="4">
        <v>713</v>
      </c>
      <c r="Q23" s="4">
        <f t="shared" si="24"/>
        <v>784.20800000000008</v>
      </c>
      <c r="T23" s="4">
        <v>181</v>
      </c>
      <c r="X23" t="s">
        <v>129</v>
      </c>
      <c r="Y23" s="4">
        <f t="shared" si="4"/>
        <v>3416.4</v>
      </c>
      <c r="Z23" s="4">
        <v>3550</v>
      </c>
      <c r="AA23" s="4">
        <f t="shared" si="19"/>
        <v>133.59999999999991</v>
      </c>
      <c r="AB23" s="4">
        <f t="shared" si="6"/>
        <v>1811.56</v>
      </c>
      <c r="AC23" s="4">
        <v>2000</v>
      </c>
      <c r="AD23" s="4">
        <f t="shared" si="20"/>
        <v>188.44000000000005</v>
      </c>
      <c r="AE23" s="4">
        <f t="shared" si="7"/>
        <v>784.20800000000008</v>
      </c>
      <c r="AF23" s="4">
        <v>860</v>
      </c>
      <c r="AG23" s="4">
        <f t="shared" si="21"/>
        <v>75.791999999999916</v>
      </c>
      <c r="AH23" s="4">
        <f t="shared" si="8"/>
        <v>0</v>
      </c>
      <c r="AN23" s="30" t="s">
        <v>129</v>
      </c>
      <c r="AO23" s="31">
        <f t="shared" si="9"/>
        <v>3416.4</v>
      </c>
      <c r="AP23" s="31">
        <f t="shared" si="10"/>
        <v>1811.56</v>
      </c>
      <c r="AQ23" s="31">
        <f t="shared" si="11"/>
        <v>784.20800000000008</v>
      </c>
      <c r="AR23" s="31">
        <f t="shared" si="12"/>
        <v>0</v>
      </c>
      <c r="AS23" s="30">
        <f t="shared" si="13"/>
        <v>0</v>
      </c>
      <c r="AX23" s="20"/>
      <c r="AY23" s="20" t="s">
        <v>33</v>
      </c>
      <c r="AZ23" s="21">
        <v>3550</v>
      </c>
      <c r="BA23" s="21">
        <v>2000</v>
      </c>
      <c r="BB23" s="21">
        <v>860</v>
      </c>
      <c r="BC23" s="21"/>
      <c r="BD23" s="20"/>
      <c r="BE23" t="s">
        <v>83</v>
      </c>
    </row>
    <row r="24" spans="1:57">
      <c r="B24" t="s">
        <v>34</v>
      </c>
      <c r="C24">
        <f t="shared" si="23"/>
        <v>23</v>
      </c>
      <c r="P24" s="4">
        <v>709</v>
      </c>
      <c r="Q24" s="4">
        <f t="shared" si="24"/>
        <v>779.34399999999994</v>
      </c>
      <c r="T24" s="4">
        <v>180</v>
      </c>
      <c r="U24" s="4">
        <f>(T24-T24*5/100)+((T24-T24*5/100)*28/100)-0.9*C24</f>
        <v>198.18</v>
      </c>
      <c r="X24" t="s">
        <v>129</v>
      </c>
      <c r="Y24" s="4">
        <f t="shared" si="4"/>
        <v>0</v>
      </c>
      <c r="Z24" s="4"/>
      <c r="AA24" s="4"/>
      <c r="AB24" s="4">
        <f t="shared" si="6"/>
        <v>0</v>
      </c>
      <c r="AC24" s="4"/>
      <c r="AD24" s="4"/>
      <c r="AE24" s="4">
        <f t="shared" si="7"/>
        <v>779.34399999999994</v>
      </c>
      <c r="AF24" s="4">
        <v>860</v>
      </c>
      <c r="AG24" s="4">
        <f t="shared" si="21"/>
        <v>80.656000000000063</v>
      </c>
      <c r="AH24" s="4">
        <f t="shared" si="8"/>
        <v>198.18</v>
      </c>
      <c r="AI24" s="4">
        <v>230</v>
      </c>
      <c r="AJ24" s="4">
        <f t="shared" ref="AJ24:AJ27" si="25">AI24-AH24</f>
        <v>31.819999999999993</v>
      </c>
      <c r="AN24" s="30" t="s">
        <v>129</v>
      </c>
      <c r="AO24" s="31">
        <f t="shared" si="9"/>
        <v>0</v>
      </c>
      <c r="AP24" s="31">
        <f t="shared" si="10"/>
        <v>0</v>
      </c>
      <c r="AQ24" s="31">
        <f t="shared" si="11"/>
        <v>779.34399999999994</v>
      </c>
      <c r="AR24" s="31">
        <f t="shared" si="12"/>
        <v>198.18</v>
      </c>
      <c r="AS24" s="30">
        <f t="shared" si="13"/>
        <v>0</v>
      </c>
      <c r="AX24" s="20"/>
      <c r="AY24" s="20" t="s">
        <v>34</v>
      </c>
      <c r="AZ24" s="21"/>
      <c r="BA24" s="21"/>
      <c r="BB24" s="21">
        <v>860</v>
      </c>
      <c r="BC24" s="21">
        <v>230</v>
      </c>
      <c r="BD24" s="20"/>
      <c r="BE24" t="s">
        <v>84</v>
      </c>
    </row>
    <row r="25" spans="1:57">
      <c r="B25" t="s">
        <v>35</v>
      </c>
      <c r="C25">
        <f t="shared" si="23"/>
        <v>23</v>
      </c>
      <c r="F25" s="4">
        <v>3575</v>
      </c>
      <c r="L25" s="4">
        <v>1775</v>
      </c>
      <c r="M25" s="4">
        <f>(L25-L25*5/100)+((L25-L25*5/100)*28/100)-9*C25</f>
        <v>1951.4</v>
      </c>
      <c r="P25" s="4">
        <v>733</v>
      </c>
      <c r="Q25" s="4">
        <f t="shared" si="24"/>
        <v>808.52800000000002</v>
      </c>
      <c r="T25" s="4">
        <v>189</v>
      </c>
      <c r="U25" s="4">
        <f>(T25-T25*5/100)+((T25-T25*5/100)*28/100)-0.9*C25</f>
        <v>209.12400000000002</v>
      </c>
      <c r="X25" t="s">
        <v>130</v>
      </c>
      <c r="Y25" s="4">
        <f t="shared" si="4"/>
        <v>0</v>
      </c>
      <c r="Z25" s="4"/>
      <c r="AA25" s="4"/>
      <c r="AB25" s="4">
        <f t="shared" si="6"/>
        <v>1951.4</v>
      </c>
      <c r="AC25" s="4">
        <v>2150</v>
      </c>
      <c r="AD25" s="4">
        <f t="shared" ref="AD25:AD26" si="26">AC25-AB25</f>
        <v>198.59999999999991</v>
      </c>
      <c r="AE25" s="4">
        <f t="shared" si="7"/>
        <v>808.52800000000002</v>
      </c>
      <c r="AF25" s="4">
        <v>900</v>
      </c>
      <c r="AG25" s="4">
        <f t="shared" si="21"/>
        <v>91.47199999999998</v>
      </c>
      <c r="AH25" s="4">
        <f t="shared" si="8"/>
        <v>209.12400000000002</v>
      </c>
      <c r="AI25" s="4">
        <v>230</v>
      </c>
      <c r="AJ25" s="4">
        <f t="shared" si="25"/>
        <v>20.875999999999976</v>
      </c>
      <c r="AN25" s="30" t="s">
        <v>130</v>
      </c>
      <c r="AO25" s="31">
        <f t="shared" si="9"/>
        <v>0</v>
      </c>
      <c r="AP25" s="31">
        <f t="shared" si="10"/>
        <v>1951.4</v>
      </c>
      <c r="AQ25" s="31">
        <f t="shared" si="11"/>
        <v>808.52800000000002</v>
      </c>
      <c r="AR25" s="31">
        <f t="shared" si="12"/>
        <v>209.12400000000002</v>
      </c>
      <c r="AS25" s="30">
        <f t="shared" si="13"/>
        <v>0</v>
      </c>
      <c r="AX25" s="20"/>
      <c r="AY25" s="20" t="s">
        <v>35</v>
      </c>
      <c r="AZ25" s="21"/>
      <c r="BA25" s="21">
        <v>2150</v>
      </c>
      <c r="BB25" s="21">
        <v>900</v>
      </c>
      <c r="BC25" s="21">
        <v>230</v>
      </c>
      <c r="BD25" s="20"/>
      <c r="BE25" t="s">
        <v>85</v>
      </c>
    </row>
    <row r="26" spans="1:57">
      <c r="B26" t="s">
        <v>26</v>
      </c>
      <c r="C26">
        <f t="shared" si="23"/>
        <v>23</v>
      </c>
      <c r="H26" s="4">
        <v>3745</v>
      </c>
      <c r="I26" s="4">
        <f>(H26-H26*5/100)+((H26-H26*5/100)*28/100)-18*C26</f>
        <v>4139.92</v>
      </c>
      <c r="L26" s="4">
        <v>1915</v>
      </c>
      <c r="M26" s="4">
        <f>(L26-L26*5/100)+((L26-L26*5/100)*28/100)-9*C26</f>
        <v>2121.64</v>
      </c>
      <c r="P26" s="4">
        <v>817</v>
      </c>
      <c r="Q26" s="4">
        <f t="shared" si="24"/>
        <v>910.67200000000003</v>
      </c>
      <c r="T26" s="4">
        <v>212</v>
      </c>
      <c r="U26" s="4">
        <f>(T26-T26*5/100)+((T26-T26*5/100)*28/100)-0.9*C26</f>
        <v>237.09200000000004</v>
      </c>
      <c r="X26" t="s">
        <v>131</v>
      </c>
      <c r="Y26" s="4">
        <f t="shared" si="4"/>
        <v>4139.92</v>
      </c>
      <c r="Z26" s="4">
        <v>4300</v>
      </c>
      <c r="AA26" s="4">
        <f>Z26-Y26</f>
        <v>160.07999999999993</v>
      </c>
      <c r="AB26" s="4">
        <f t="shared" si="6"/>
        <v>2121.64</v>
      </c>
      <c r="AC26" s="4">
        <v>2250</v>
      </c>
      <c r="AD26" s="4">
        <f t="shared" si="26"/>
        <v>128.36000000000013</v>
      </c>
      <c r="AE26" s="4">
        <f t="shared" si="7"/>
        <v>910.67200000000003</v>
      </c>
      <c r="AF26" s="4">
        <v>1000</v>
      </c>
      <c r="AG26" s="4">
        <f t="shared" si="21"/>
        <v>89.327999999999975</v>
      </c>
      <c r="AH26" s="4">
        <f t="shared" si="8"/>
        <v>237.09200000000004</v>
      </c>
      <c r="AI26" s="4">
        <v>260</v>
      </c>
      <c r="AJ26" s="4">
        <f t="shared" si="25"/>
        <v>22.907999999999959</v>
      </c>
      <c r="AN26" s="30" t="s">
        <v>131</v>
      </c>
      <c r="AO26" s="31">
        <f t="shared" si="9"/>
        <v>4139.92</v>
      </c>
      <c r="AP26" s="31">
        <f t="shared" si="10"/>
        <v>2121.64</v>
      </c>
      <c r="AQ26" s="31">
        <f t="shared" si="11"/>
        <v>910.67200000000003</v>
      </c>
      <c r="AR26" s="31">
        <f t="shared" si="12"/>
        <v>237.09200000000004</v>
      </c>
      <c r="AS26" s="30">
        <f t="shared" si="13"/>
        <v>0</v>
      </c>
      <c r="AX26" s="20"/>
      <c r="AY26" s="20" t="s">
        <v>26</v>
      </c>
      <c r="AZ26" s="21">
        <v>4300</v>
      </c>
      <c r="BA26" s="21">
        <v>2250</v>
      </c>
      <c r="BB26" s="21">
        <v>1000</v>
      </c>
      <c r="BC26" s="21">
        <v>260</v>
      </c>
      <c r="BD26" s="20"/>
      <c r="BE26" t="s">
        <v>86</v>
      </c>
    </row>
    <row r="27" spans="1:57">
      <c r="B27" t="s">
        <v>27</v>
      </c>
      <c r="C27">
        <f t="shared" si="23"/>
        <v>23</v>
      </c>
      <c r="P27" s="4">
        <v>822</v>
      </c>
      <c r="Q27" s="4">
        <f t="shared" si="24"/>
        <v>916.75200000000007</v>
      </c>
      <c r="T27" s="4">
        <v>212</v>
      </c>
      <c r="U27" s="4">
        <f>(T27-T27*5/100)+((T27-T27*5/100)*28/100)-0.9*C27</f>
        <v>237.09200000000004</v>
      </c>
      <c r="X27" t="s">
        <v>132</v>
      </c>
      <c r="Y27" s="4">
        <f t="shared" si="4"/>
        <v>0</v>
      </c>
      <c r="Z27" s="4"/>
      <c r="AA27" s="4"/>
      <c r="AB27" s="4">
        <f t="shared" si="6"/>
        <v>0</v>
      </c>
      <c r="AC27" s="4"/>
      <c r="AD27" s="4"/>
      <c r="AE27" s="4">
        <f t="shared" si="7"/>
        <v>916.75200000000007</v>
      </c>
      <c r="AF27" s="4">
        <v>1000</v>
      </c>
      <c r="AG27" s="4">
        <f t="shared" si="21"/>
        <v>83.247999999999934</v>
      </c>
      <c r="AH27" s="4">
        <f t="shared" si="8"/>
        <v>237.09200000000004</v>
      </c>
      <c r="AI27" s="4">
        <v>260</v>
      </c>
      <c r="AJ27" s="4">
        <f t="shared" si="25"/>
        <v>22.907999999999959</v>
      </c>
      <c r="AN27" s="30" t="s">
        <v>132</v>
      </c>
      <c r="AO27" s="31">
        <f t="shared" si="9"/>
        <v>0</v>
      </c>
      <c r="AP27" s="31">
        <f t="shared" si="10"/>
        <v>0</v>
      </c>
      <c r="AQ27" s="31">
        <f t="shared" si="11"/>
        <v>916.75200000000007</v>
      </c>
      <c r="AR27" s="31">
        <f t="shared" si="12"/>
        <v>237.09200000000004</v>
      </c>
      <c r="AS27" s="30">
        <f t="shared" si="13"/>
        <v>0</v>
      </c>
      <c r="AX27" s="20"/>
      <c r="AY27" s="20" t="s">
        <v>27</v>
      </c>
      <c r="AZ27" s="21"/>
      <c r="BA27" s="21"/>
      <c r="BB27" s="21">
        <v>1000</v>
      </c>
      <c r="BC27" s="21">
        <v>260</v>
      </c>
      <c r="BD27" s="20"/>
      <c r="BE27" t="s">
        <v>87</v>
      </c>
    </row>
    <row r="28" spans="1:57">
      <c r="A28" s="51"/>
      <c r="B28" s="51"/>
      <c r="X28" s="16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8"/>
      <c r="AJ28" s="8"/>
      <c r="AN28" s="34"/>
      <c r="AO28" s="31">
        <f t="shared" si="9"/>
        <v>0</v>
      </c>
      <c r="AP28" s="31">
        <f t="shared" si="10"/>
        <v>0</v>
      </c>
      <c r="AQ28" s="31">
        <f t="shared" si="11"/>
        <v>0</v>
      </c>
      <c r="AR28" s="31">
        <f t="shared" si="12"/>
        <v>0</v>
      </c>
      <c r="AS28" s="30">
        <f t="shared" si="13"/>
        <v>0</v>
      </c>
      <c r="AX28" s="54"/>
      <c r="AY28" s="54"/>
      <c r="AZ28" s="23"/>
      <c r="BA28" s="23"/>
      <c r="BB28" s="23"/>
      <c r="BC28" s="22"/>
      <c r="BD28" s="20"/>
    </row>
    <row r="29" spans="1:57">
      <c r="A29" t="s">
        <v>4</v>
      </c>
      <c r="B29" t="s">
        <v>17</v>
      </c>
      <c r="C29">
        <v>25</v>
      </c>
      <c r="D29">
        <v>20</v>
      </c>
      <c r="E29">
        <v>25</v>
      </c>
      <c r="F29" s="4">
        <v>1795</v>
      </c>
      <c r="G29" s="4">
        <f>(F29-F29*5/100)+((F29-F29*5/100)*28/100)-20*C29</f>
        <v>1682.7200000000003</v>
      </c>
      <c r="J29" s="4">
        <v>957</v>
      </c>
      <c r="K29" s="4">
        <f>(J29-J29*5/100)+((J29-J29*5/100)*28/100)-10*C29</f>
        <v>913.71199999999999</v>
      </c>
      <c r="N29" s="4">
        <v>415</v>
      </c>
      <c r="O29" s="4">
        <f>(N29-N29*5/100)+((N29-N29*5/100)*28/100)-4*C29</f>
        <v>404.64</v>
      </c>
      <c r="R29" s="4">
        <v>111</v>
      </c>
      <c r="S29" s="4">
        <f>(R29-R29*5/100)+((R29-R29*5/100)*28/100)-1*C29</f>
        <v>109.976</v>
      </c>
      <c r="X29" t="s">
        <v>133</v>
      </c>
      <c r="Y29" s="4">
        <f t="shared" si="4"/>
        <v>1682.7200000000003</v>
      </c>
      <c r="Z29" s="4">
        <v>2000</v>
      </c>
      <c r="AA29" s="4">
        <f t="shared" ref="AA29:AA31" si="27">Z29-Y29</f>
        <v>317.27999999999975</v>
      </c>
      <c r="AB29" s="4">
        <f t="shared" si="6"/>
        <v>913.71199999999999</v>
      </c>
      <c r="AC29" s="4">
        <v>1150</v>
      </c>
      <c r="AD29" s="4">
        <f t="shared" ref="AD29:AD32" si="28">AC29-AB29</f>
        <v>236.28800000000001</v>
      </c>
      <c r="AE29" s="4">
        <f t="shared" si="7"/>
        <v>404.64</v>
      </c>
      <c r="AF29" s="4">
        <v>450</v>
      </c>
      <c r="AG29" s="4">
        <f t="shared" ref="AG29:AG35" si="29">AF29-AE29</f>
        <v>45.360000000000014</v>
      </c>
      <c r="AH29" s="4">
        <f t="shared" si="8"/>
        <v>109.976</v>
      </c>
      <c r="AI29" s="4">
        <v>130</v>
      </c>
      <c r="AJ29" s="4">
        <f t="shared" ref="AJ29:AJ35" si="30">AI29-AH29</f>
        <v>20.024000000000001</v>
      </c>
      <c r="AN29" s="30" t="s">
        <v>133</v>
      </c>
      <c r="AO29" s="31">
        <f t="shared" si="9"/>
        <v>1682.7200000000003</v>
      </c>
      <c r="AP29" s="31">
        <f t="shared" si="10"/>
        <v>913.71199999999999</v>
      </c>
      <c r="AQ29" s="31">
        <f t="shared" si="11"/>
        <v>404.64</v>
      </c>
      <c r="AR29" s="31">
        <f t="shared" si="12"/>
        <v>109.976</v>
      </c>
      <c r="AS29" s="30">
        <f t="shared" si="13"/>
        <v>0</v>
      </c>
      <c r="AX29" s="20" t="s">
        <v>4</v>
      </c>
      <c r="AY29" s="20" t="s">
        <v>17</v>
      </c>
      <c r="AZ29" s="21">
        <v>2000</v>
      </c>
      <c r="BA29" s="21">
        <v>1150</v>
      </c>
      <c r="BB29" s="21">
        <v>450</v>
      </c>
      <c r="BC29" s="21">
        <v>130</v>
      </c>
      <c r="BD29" s="20"/>
    </row>
    <row r="30" spans="1:57">
      <c r="B30" t="s">
        <v>19</v>
      </c>
      <c r="C30">
        <f t="shared" ref="C30:C35" si="31">C29</f>
        <v>25</v>
      </c>
      <c r="F30" s="4">
        <v>1795</v>
      </c>
      <c r="G30" s="4">
        <f>(F30-F30*5/100)+((F30-F30*5/100)*28/100)-20*C30</f>
        <v>1682.7200000000003</v>
      </c>
      <c r="J30" s="4">
        <v>957</v>
      </c>
      <c r="K30" s="4">
        <f>(J30-J30*5/100)+((J30-J30*5/100)*28/100)-10*C30</f>
        <v>913.71199999999999</v>
      </c>
      <c r="N30" s="4">
        <v>415</v>
      </c>
      <c r="O30" s="4">
        <f>(N30-N30*5/100)+((N30-N30*5/100)*28/100)-4*C30</f>
        <v>404.64</v>
      </c>
      <c r="R30" s="4">
        <v>111</v>
      </c>
      <c r="S30" s="4">
        <f>(R30-R30*5/100)+((R30-R30*5/100)*28/100)-1*C30</f>
        <v>109.976</v>
      </c>
      <c r="X30" t="s">
        <v>134</v>
      </c>
      <c r="Y30" s="4">
        <f t="shared" si="4"/>
        <v>1682.7200000000003</v>
      </c>
      <c r="Z30" s="4">
        <v>2000</v>
      </c>
      <c r="AA30" s="4">
        <f t="shared" si="27"/>
        <v>317.27999999999975</v>
      </c>
      <c r="AB30" s="4">
        <f t="shared" si="6"/>
        <v>913.71199999999999</v>
      </c>
      <c r="AC30" s="4">
        <v>1150</v>
      </c>
      <c r="AD30" s="4">
        <f t="shared" si="28"/>
        <v>236.28800000000001</v>
      </c>
      <c r="AE30" s="4">
        <f t="shared" si="7"/>
        <v>404.64</v>
      </c>
      <c r="AF30" s="4">
        <v>450</v>
      </c>
      <c r="AG30" s="4">
        <f t="shared" si="29"/>
        <v>45.360000000000014</v>
      </c>
      <c r="AH30" s="4">
        <f t="shared" si="8"/>
        <v>109.976</v>
      </c>
      <c r="AI30" s="4">
        <v>130</v>
      </c>
      <c r="AJ30" s="4">
        <f t="shared" si="30"/>
        <v>20.024000000000001</v>
      </c>
      <c r="AN30" s="30" t="s">
        <v>134</v>
      </c>
      <c r="AO30" s="31">
        <f t="shared" si="9"/>
        <v>1682.7200000000003</v>
      </c>
      <c r="AP30" s="31">
        <f t="shared" si="10"/>
        <v>913.71199999999999</v>
      </c>
      <c r="AQ30" s="31">
        <f t="shared" si="11"/>
        <v>404.64</v>
      </c>
      <c r="AR30" s="31">
        <f t="shared" si="12"/>
        <v>109.976</v>
      </c>
      <c r="AS30" s="30">
        <f t="shared" si="13"/>
        <v>0</v>
      </c>
      <c r="AX30" s="20"/>
      <c r="AY30" s="20" t="s">
        <v>19</v>
      </c>
      <c r="AZ30" s="21">
        <v>2000</v>
      </c>
      <c r="BA30" s="21">
        <v>1150</v>
      </c>
      <c r="BB30" s="21">
        <v>450</v>
      </c>
      <c r="BC30" s="21">
        <v>130</v>
      </c>
      <c r="BD30" s="20"/>
    </row>
    <row r="31" spans="1:57">
      <c r="B31" t="s">
        <v>18</v>
      </c>
      <c r="C31">
        <f t="shared" si="31"/>
        <v>25</v>
      </c>
      <c r="F31" s="4">
        <v>1775</v>
      </c>
      <c r="G31" s="4">
        <f>(F31-F31*5/100)+((F31-F31*5/100)*28/100)-20*C31</f>
        <v>1658.4</v>
      </c>
      <c r="J31" s="4">
        <v>940</v>
      </c>
      <c r="K31" s="4">
        <f>(J31-J31*5/100)+((J31-J31*5/100)*28/100)-10*C31</f>
        <v>893.04</v>
      </c>
      <c r="P31" s="4">
        <v>391</v>
      </c>
      <c r="Q31" s="4">
        <f>(P31-P31*5/100)+((P31-P31*5/100)*28/100)-3.6*C31</f>
        <v>385.45600000000002</v>
      </c>
      <c r="T31" s="4">
        <v>105</v>
      </c>
      <c r="U31" s="4">
        <f>(T31-T31*5/100)+((T31-T31*5/100)*28/100)-0.9*C31</f>
        <v>105.18</v>
      </c>
      <c r="X31" t="s">
        <v>135</v>
      </c>
      <c r="Y31" s="4">
        <f t="shared" si="4"/>
        <v>1658.4</v>
      </c>
      <c r="Z31" s="4">
        <v>1975</v>
      </c>
      <c r="AA31" s="4">
        <f t="shared" si="27"/>
        <v>316.59999999999991</v>
      </c>
      <c r="AB31" s="4">
        <f t="shared" si="6"/>
        <v>893.04</v>
      </c>
      <c r="AC31" s="4">
        <v>1150</v>
      </c>
      <c r="AD31" s="4">
        <f t="shared" si="28"/>
        <v>256.96000000000004</v>
      </c>
      <c r="AE31" s="4">
        <f t="shared" si="7"/>
        <v>385.45600000000002</v>
      </c>
      <c r="AF31" s="4">
        <v>430</v>
      </c>
      <c r="AG31" s="4">
        <f t="shared" si="29"/>
        <v>44.543999999999983</v>
      </c>
      <c r="AH31" s="4">
        <f t="shared" si="8"/>
        <v>105.18</v>
      </c>
      <c r="AI31" s="4">
        <v>130</v>
      </c>
      <c r="AJ31" s="4">
        <f t="shared" si="30"/>
        <v>24.819999999999993</v>
      </c>
      <c r="AN31" s="30" t="s">
        <v>135</v>
      </c>
      <c r="AO31" s="31">
        <f t="shared" si="9"/>
        <v>1658.4</v>
      </c>
      <c r="AP31" s="31">
        <f t="shared" si="10"/>
        <v>893.04</v>
      </c>
      <c r="AQ31" s="31">
        <f t="shared" si="11"/>
        <v>385.45600000000002</v>
      </c>
      <c r="AR31" s="31">
        <f t="shared" si="12"/>
        <v>105.18</v>
      </c>
      <c r="AS31" s="30">
        <f t="shared" si="13"/>
        <v>0</v>
      </c>
      <c r="AX31" s="20"/>
      <c r="AY31" s="20" t="s">
        <v>18</v>
      </c>
      <c r="AZ31" s="21">
        <v>1975</v>
      </c>
      <c r="BA31" s="21">
        <v>1150</v>
      </c>
      <c r="BB31" s="21">
        <v>430</v>
      </c>
      <c r="BC31" s="21">
        <v>130</v>
      </c>
      <c r="BD31" s="20"/>
    </row>
    <row r="32" spans="1:57">
      <c r="B32" t="s">
        <v>33</v>
      </c>
      <c r="C32">
        <f t="shared" si="31"/>
        <v>25</v>
      </c>
      <c r="J32" s="4">
        <v>890</v>
      </c>
      <c r="K32" s="4">
        <f>(J32-J32*5/100)+((J32-J32*5/100)*28/100)-10*C32</f>
        <v>832.24</v>
      </c>
      <c r="P32" s="4">
        <v>373</v>
      </c>
      <c r="Q32" s="4">
        <f>(P32-P32*5/100)+((P32-P32*5/100)*28/100)-3.6*C32</f>
        <v>363.56800000000004</v>
      </c>
      <c r="T32" s="4">
        <v>102</v>
      </c>
      <c r="U32" s="4">
        <f>(T32-T32*5/100)+((T32-T32*5/100)*28/100)-0.9*C32</f>
        <v>101.53200000000001</v>
      </c>
      <c r="X32" t="s">
        <v>136</v>
      </c>
      <c r="Y32" s="4">
        <f t="shared" si="4"/>
        <v>0</v>
      </c>
      <c r="Z32" s="4"/>
      <c r="AA32" s="4"/>
      <c r="AB32" s="4">
        <f t="shared" si="6"/>
        <v>832.24</v>
      </c>
      <c r="AC32" s="4">
        <v>1100</v>
      </c>
      <c r="AD32" s="4">
        <f t="shared" si="28"/>
        <v>267.76</v>
      </c>
      <c r="AE32" s="4">
        <f t="shared" si="7"/>
        <v>363.56800000000004</v>
      </c>
      <c r="AF32" s="4">
        <v>430</v>
      </c>
      <c r="AG32" s="4">
        <f t="shared" si="29"/>
        <v>66.43199999999996</v>
      </c>
      <c r="AH32" s="4">
        <f t="shared" si="8"/>
        <v>101.53200000000001</v>
      </c>
      <c r="AI32" s="4">
        <v>130</v>
      </c>
      <c r="AJ32" s="4">
        <f t="shared" si="30"/>
        <v>28.467999999999989</v>
      </c>
      <c r="AN32" s="30" t="s">
        <v>136</v>
      </c>
      <c r="AO32" s="31">
        <f t="shared" si="9"/>
        <v>0</v>
      </c>
      <c r="AP32" s="31">
        <f t="shared" si="10"/>
        <v>832.24</v>
      </c>
      <c r="AQ32" s="31">
        <f t="shared" si="11"/>
        <v>363.56800000000004</v>
      </c>
      <c r="AR32" s="31">
        <f t="shared" si="12"/>
        <v>101.53200000000001</v>
      </c>
      <c r="AS32" s="30">
        <f t="shared" si="13"/>
        <v>0</v>
      </c>
      <c r="AX32" s="20"/>
      <c r="AY32" s="20" t="s">
        <v>33</v>
      </c>
      <c r="AZ32" s="21"/>
      <c r="BA32" s="21">
        <v>1100</v>
      </c>
      <c r="BB32" s="21">
        <v>430</v>
      </c>
      <c r="BC32" s="21">
        <v>130</v>
      </c>
      <c r="BD32" s="20"/>
    </row>
    <row r="33" spans="1:56">
      <c r="B33" t="s">
        <v>34</v>
      </c>
      <c r="C33">
        <f t="shared" si="31"/>
        <v>25</v>
      </c>
      <c r="P33" s="4">
        <v>373</v>
      </c>
      <c r="Q33" s="4">
        <f>(P33-P33*5/100)+((P33-P33*5/100)*28/100)-3.6*C33</f>
        <v>363.56800000000004</v>
      </c>
      <c r="T33" s="4">
        <v>102</v>
      </c>
      <c r="U33" s="4">
        <f>(T33-T33*5/100)+((T33-T33*5/100)*28/100)-0.9*C33</f>
        <v>101.53200000000001</v>
      </c>
      <c r="X33" t="s">
        <v>137</v>
      </c>
      <c r="Y33" s="4">
        <f t="shared" si="4"/>
        <v>0</v>
      </c>
      <c r="Z33" s="4"/>
      <c r="AA33" s="4"/>
      <c r="AB33" s="4">
        <f t="shared" si="6"/>
        <v>0</v>
      </c>
      <c r="AC33" s="4"/>
      <c r="AD33" s="4"/>
      <c r="AE33" s="4">
        <f t="shared" si="7"/>
        <v>363.56800000000004</v>
      </c>
      <c r="AF33" s="4">
        <v>430</v>
      </c>
      <c r="AG33" s="4">
        <f t="shared" si="29"/>
        <v>66.43199999999996</v>
      </c>
      <c r="AH33" s="4">
        <f t="shared" si="8"/>
        <v>101.53200000000001</v>
      </c>
      <c r="AI33" s="4">
        <v>130</v>
      </c>
      <c r="AJ33" s="4">
        <f t="shared" si="30"/>
        <v>28.467999999999989</v>
      </c>
      <c r="AN33" s="30" t="s">
        <v>137</v>
      </c>
      <c r="AO33" s="31">
        <f t="shared" si="9"/>
        <v>0</v>
      </c>
      <c r="AP33" s="31">
        <f t="shared" si="10"/>
        <v>0</v>
      </c>
      <c r="AQ33" s="31">
        <f t="shared" si="11"/>
        <v>363.56800000000004</v>
      </c>
      <c r="AR33" s="31">
        <f t="shared" si="12"/>
        <v>101.53200000000001</v>
      </c>
      <c r="AS33" s="30">
        <f t="shared" si="13"/>
        <v>0</v>
      </c>
      <c r="AX33" s="20"/>
      <c r="AY33" s="20" t="s">
        <v>34</v>
      </c>
      <c r="AZ33" s="21"/>
      <c r="BA33" s="21"/>
      <c r="BB33" s="21">
        <v>430</v>
      </c>
      <c r="BC33" s="21">
        <v>130</v>
      </c>
      <c r="BD33" s="20"/>
    </row>
    <row r="34" spans="1:56">
      <c r="B34" t="s">
        <v>35</v>
      </c>
      <c r="C34">
        <f t="shared" si="31"/>
        <v>25</v>
      </c>
      <c r="F34" s="4">
        <v>1660</v>
      </c>
      <c r="G34" s="4">
        <f>(F34-F34*5/100)+((F34-F34*5/100)*28/100)-20*C34</f>
        <v>1518.56</v>
      </c>
      <c r="J34" s="4">
        <v>850</v>
      </c>
      <c r="K34" s="4">
        <f>(J34-J34*5/100)+((J34-J34*5/100)*28/100)-10*C34</f>
        <v>783.59999999999991</v>
      </c>
      <c r="P34" s="4">
        <v>366</v>
      </c>
      <c r="Q34" s="4">
        <f>(P34-P34*5/100)+((P34-P34*5/100)*28/100)-3.6*C34</f>
        <v>355.05599999999998</v>
      </c>
      <c r="T34" s="4">
        <v>98</v>
      </c>
      <c r="U34" s="4">
        <f>(T34-T34*5/100)+((T34-T34*5/100)*28/100)-0.9*C34</f>
        <v>96.667999999999992</v>
      </c>
      <c r="X34" t="s">
        <v>138</v>
      </c>
      <c r="Y34" s="4">
        <f t="shared" si="4"/>
        <v>1518.56</v>
      </c>
      <c r="Z34" s="4">
        <v>1850</v>
      </c>
      <c r="AA34" s="4">
        <f>Z34-Y34</f>
        <v>331.44000000000005</v>
      </c>
      <c r="AB34" s="4">
        <f t="shared" si="6"/>
        <v>783.59999999999991</v>
      </c>
      <c r="AC34" s="4">
        <v>1050</v>
      </c>
      <c r="AD34" s="4">
        <f t="shared" ref="AD34:AD35" si="32">AC34-AB34</f>
        <v>266.40000000000009</v>
      </c>
      <c r="AE34" s="4">
        <f t="shared" si="7"/>
        <v>355.05599999999998</v>
      </c>
      <c r="AF34" s="4">
        <v>430</v>
      </c>
      <c r="AG34" s="4">
        <f t="shared" si="29"/>
        <v>74.944000000000017</v>
      </c>
      <c r="AH34" s="4">
        <f t="shared" si="8"/>
        <v>96.667999999999992</v>
      </c>
      <c r="AI34" s="4">
        <v>130</v>
      </c>
      <c r="AJ34" s="4">
        <f t="shared" si="30"/>
        <v>33.332000000000008</v>
      </c>
      <c r="AN34" s="30" t="s">
        <v>138</v>
      </c>
      <c r="AO34" s="31">
        <f t="shared" si="9"/>
        <v>1518.56</v>
      </c>
      <c r="AP34" s="31">
        <f t="shared" si="10"/>
        <v>783.59999999999991</v>
      </c>
      <c r="AQ34" s="31">
        <f t="shared" si="11"/>
        <v>355.05599999999998</v>
      </c>
      <c r="AR34" s="31">
        <f t="shared" si="12"/>
        <v>96.667999999999992</v>
      </c>
      <c r="AS34" s="30">
        <f t="shared" si="13"/>
        <v>0</v>
      </c>
      <c r="AX34" s="20"/>
      <c r="AY34" s="20" t="s">
        <v>35</v>
      </c>
      <c r="AZ34" s="21">
        <v>1850</v>
      </c>
      <c r="BA34" s="21">
        <v>1050</v>
      </c>
      <c r="BB34" s="21">
        <v>430</v>
      </c>
      <c r="BC34" s="21">
        <v>130</v>
      </c>
      <c r="BD34" s="20"/>
    </row>
    <row r="35" spans="1:56">
      <c r="B35" t="s">
        <v>26</v>
      </c>
      <c r="C35">
        <f t="shared" si="31"/>
        <v>25</v>
      </c>
      <c r="J35" s="4">
        <v>1380</v>
      </c>
      <c r="K35" s="4">
        <f>(J35-J35*5/100)+((J35-J35*5/100)*28/100)-10*C35</f>
        <v>1428.08</v>
      </c>
      <c r="P35" s="4">
        <v>511</v>
      </c>
      <c r="Q35" s="4">
        <f>(P35-P35*5/100)+((P35-P35*5/100)*28/100)-3.6*C35</f>
        <v>531.37599999999998</v>
      </c>
      <c r="T35" s="4">
        <v>136</v>
      </c>
      <c r="U35" s="4">
        <f>(T35-T35*5/100)+((T35-T35*5/100)*28/100)-0.9*C35</f>
        <v>142.87599999999998</v>
      </c>
      <c r="X35" t="s">
        <v>139</v>
      </c>
      <c r="Y35" s="4">
        <f t="shared" si="4"/>
        <v>0</v>
      </c>
      <c r="Z35" s="4"/>
      <c r="AA35" s="4"/>
      <c r="AB35" s="4">
        <f t="shared" si="6"/>
        <v>1428.08</v>
      </c>
      <c r="AC35" s="4">
        <v>1700</v>
      </c>
      <c r="AD35" s="4">
        <f t="shared" si="32"/>
        <v>271.92000000000007</v>
      </c>
      <c r="AE35" s="4">
        <f t="shared" si="7"/>
        <v>531.37599999999998</v>
      </c>
      <c r="AF35" s="4">
        <v>600</v>
      </c>
      <c r="AG35" s="4">
        <f t="shared" si="29"/>
        <v>68.624000000000024</v>
      </c>
      <c r="AH35" s="4">
        <f t="shared" si="8"/>
        <v>142.87599999999998</v>
      </c>
      <c r="AI35" s="4">
        <v>200</v>
      </c>
      <c r="AJ35" s="4">
        <f t="shared" si="30"/>
        <v>57.124000000000024</v>
      </c>
      <c r="AN35" s="30" t="s">
        <v>139</v>
      </c>
      <c r="AO35" s="31">
        <f t="shared" si="9"/>
        <v>0</v>
      </c>
      <c r="AP35" s="31">
        <f t="shared" si="10"/>
        <v>1428.08</v>
      </c>
      <c r="AQ35" s="31">
        <f t="shared" si="11"/>
        <v>531.37599999999998</v>
      </c>
      <c r="AR35" s="31">
        <f t="shared" si="12"/>
        <v>142.87599999999998</v>
      </c>
      <c r="AS35" s="30">
        <f t="shared" si="13"/>
        <v>0</v>
      </c>
      <c r="AX35" s="20"/>
      <c r="AY35" s="20" t="s">
        <v>26</v>
      </c>
      <c r="AZ35" s="21"/>
      <c r="BA35" s="21">
        <v>1700</v>
      </c>
      <c r="BB35" s="21">
        <v>600</v>
      </c>
      <c r="BC35" s="21">
        <v>200</v>
      </c>
      <c r="BD35" s="20"/>
    </row>
    <row r="36" spans="1:56">
      <c r="A36" s="51"/>
      <c r="B36" s="51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8"/>
      <c r="AJ36" s="8"/>
      <c r="AN36" s="33"/>
      <c r="AO36" s="31">
        <f t="shared" si="9"/>
        <v>0</v>
      </c>
      <c r="AP36" s="31">
        <f t="shared" si="10"/>
        <v>0</v>
      </c>
      <c r="AQ36" s="31">
        <f t="shared" si="11"/>
        <v>0</v>
      </c>
      <c r="AR36" s="31">
        <f t="shared" si="12"/>
        <v>0</v>
      </c>
      <c r="AS36" s="30">
        <f t="shared" si="13"/>
        <v>0</v>
      </c>
      <c r="AX36" s="23"/>
      <c r="AY36" s="23"/>
      <c r="AZ36" s="23"/>
      <c r="BA36" s="23"/>
      <c r="BB36" s="23"/>
      <c r="BC36" s="22"/>
      <c r="BD36" s="20"/>
    </row>
    <row r="37" spans="1:56" s="1" customFormat="1">
      <c r="A37" s="5"/>
      <c r="B37" s="5"/>
      <c r="F37" s="49" t="s">
        <v>39</v>
      </c>
      <c r="G37" s="49"/>
      <c r="H37" s="49" t="s">
        <v>40</v>
      </c>
      <c r="I37" s="49"/>
      <c r="J37" s="49" t="s">
        <v>41</v>
      </c>
      <c r="K37" s="49"/>
      <c r="L37" s="49" t="s">
        <v>42</v>
      </c>
      <c r="M37" s="49"/>
      <c r="N37" s="49" t="s">
        <v>43</v>
      </c>
      <c r="O37" s="49"/>
      <c r="P37" s="2"/>
      <c r="Q37" s="2"/>
      <c r="R37" s="2"/>
      <c r="S37" s="2"/>
      <c r="T37" s="2"/>
      <c r="U37" s="2"/>
      <c r="X37" s="10"/>
      <c r="Y37" s="49" t="s">
        <v>39</v>
      </c>
      <c r="Z37" s="49"/>
      <c r="AA37" s="12"/>
      <c r="AB37" s="49" t="s">
        <v>40</v>
      </c>
      <c r="AC37" s="49"/>
      <c r="AD37" s="12"/>
      <c r="AE37" s="49" t="s">
        <v>41</v>
      </c>
      <c r="AF37" s="49"/>
      <c r="AG37" s="12"/>
      <c r="AH37" s="49" t="s">
        <v>42</v>
      </c>
      <c r="AI37" s="49"/>
      <c r="AJ37" s="12"/>
      <c r="AK37" s="49" t="s">
        <v>43</v>
      </c>
      <c r="AL37" s="49"/>
      <c r="AN37" s="33"/>
      <c r="AO37" s="31" t="str">
        <f t="shared" si="9"/>
        <v>20KG</v>
      </c>
      <c r="AP37" s="31" t="str">
        <f t="shared" si="10"/>
        <v>10KG</v>
      </c>
      <c r="AQ37" s="31" t="str">
        <f t="shared" si="11"/>
        <v>5KG</v>
      </c>
      <c r="AR37" s="31" t="str">
        <f t="shared" si="12"/>
        <v>2KG</v>
      </c>
      <c r="AS37" s="30" t="str">
        <f t="shared" si="13"/>
        <v>1KG</v>
      </c>
      <c r="AX37" s="23"/>
      <c r="AY37" s="23"/>
      <c r="AZ37" s="22" t="s">
        <v>52</v>
      </c>
      <c r="BA37" s="22" t="s">
        <v>54</v>
      </c>
      <c r="BB37" s="22" t="s">
        <v>53</v>
      </c>
      <c r="BC37" s="22" t="s">
        <v>55</v>
      </c>
      <c r="BD37" s="22" t="s">
        <v>56</v>
      </c>
    </row>
    <row r="38" spans="1:56">
      <c r="A38" t="s">
        <v>37</v>
      </c>
      <c r="B38" t="s">
        <v>17</v>
      </c>
      <c r="C38">
        <v>7.5</v>
      </c>
      <c r="D38">
        <v>7</v>
      </c>
      <c r="F38" s="4">
        <v>739</v>
      </c>
      <c r="G38" s="4">
        <f>(F38-F38*5/100)+((F38-F38*5/100)*28/100)-20*C38</f>
        <v>748.62399999999991</v>
      </c>
      <c r="H38" s="4">
        <v>403.5</v>
      </c>
      <c r="I38" s="4">
        <f>(H38-H38*5/100)+((H38-H38*5/100)*28/100)-10*C38</f>
        <v>415.65600000000001</v>
      </c>
      <c r="J38" s="4">
        <v>221.75</v>
      </c>
      <c r="K38" s="4">
        <f>(J38-J38*5/100)+((J38-J38*5/100)*28/100)-5*C38</f>
        <v>232.14800000000002</v>
      </c>
      <c r="L38" s="4">
        <v>94.5</v>
      </c>
      <c r="M38" s="4">
        <f>(L38-L38*5/100)+((L38-L38*5/100)*28/100)-2*C38</f>
        <v>99.912000000000006</v>
      </c>
      <c r="N38" s="4">
        <v>51.75</v>
      </c>
      <c r="O38" s="4">
        <f>(N38-N38*5/100)+((N38-N38*5/100)*28/100)-1*C38</f>
        <v>55.427999999999997</v>
      </c>
      <c r="X38" t="s">
        <v>140</v>
      </c>
      <c r="Y38" s="4">
        <f>G38</f>
        <v>748.62399999999991</v>
      </c>
      <c r="Z38" s="4">
        <v>780</v>
      </c>
      <c r="AA38" s="4">
        <f t="shared" ref="AA38:AA40" si="33">Z38-Y38</f>
        <v>31.37600000000009</v>
      </c>
      <c r="AB38" s="4">
        <f>I38</f>
        <v>415.65600000000001</v>
      </c>
      <c r="AC38" s="4">
        <v>450</v>
      </c>
      <c r="AD38" s="4">
        <f t="shared" ref="AD38:AD40" si="34">AC38-AB38</f>
        <v>34.343999999999994</v>
      </c>
      <c r="AE38" s="4">
        <f>K38</f>
        <v>232.14800000000002</v>
      </c>
      <c r="AF38" s="4">
        <v>260</v>
      </c>
      <c r="AG38" s="4">
        <f t="shared" ref="AG38:AG40" si="35">AF38-AE38</f>
        <v>27.851999999999975</v>
      </c>
      <c r="AH38" s="4">
        <f>M38</f>
        <v>99.912000000000006</v>
      </c>
      <c r="AI38" s="4">
        <v>120</v>
      </c>
      <c r="AJ38" s="4">
        <f t="shared" ref="AJ38:AJ40" si="36">AI38-AH38</f>
        <v>20.087999999999994</v>
      </c>
      <c r="AK38" s="4">
        <f>O38</f>
        <v>55.427999999999997</v>
      </c>
      <c r="AL38">
        <v>70</v>
      </c>
      <c r="AM38" s="4">
        <f t="shared" ref="AM38" si="37">AL38-AK38</f>
        <v>14.572000000000003</v>
      </c>
      <c r="AN38" s="30" t="s">
        <v>140</v>
      </c>
      <c r="AO38" s="31">
        <f t="shared" si="9"/>
        <v>748.62399999999991</v>
      </c>
      <c r="AP38" s="31">
        <f t="shared" si="10"/>
        <v>415.65600000000001</v>
      </c>
      <c r="AQ38" s="31">
        <f t="shared" si="11"/>
        <v>232.14800000000002</v>
      </c>
      <c r="AR38" s="31">
        <f t="shared" si="12"/>
        <v>99.912000000000006</v>
      </c>
      <c r="AS38" s="30">
        <f t="shared" si="13"/>
        <v>55.427999999999997</v>
      </c>
      <c r="AT38" s="4"/>
      <c r="AU38" s="4"/>
      <c r="AV38" s="4"/>
      <c r="AW38" s="4"/>
      <c r="AX38" s="20" t="s">
        <v>37</v>
      </c>
      <c r="AY38" s="20" t="s">
        <v>17</v>
      </c>
      <c r="AZ38" s="21">
        <v>780</v>
      </c>
      <c r="BA38" s="21">
        <v>450</v>
      </c>
      <c r="BB38" s="21">
        <v>260</v>
      </c>
      <c r="BC38" s="21">
        <v>120</v>
      </c>
      <c r="BD38" s="20">
        <v>70</v>
      </c>
    </row>
    <row r="39" spans="1:56">
      <c r="B39" t="s">
        <v>38</v>
      </c>
      <c r="C39">
        <f t="shared" ref="C39:C40" si="38">C38</f>
        <v>7.5</v>
      </c>
      <c r="F39" s="4">
        <v>762</v>
      </c>
      <c r="G39" s="4">
        <f>(F39-F39*5/100)+((F39-F39*5/100)*28/100)-20*C39</f>
        <v>776.59199999999998</v>
      </c>
      <c r="H39" s="4">
        <v>410.5</v>
      </c>
      <c r="I39" s="4">
        <f>(H39-H39*5/100)+((H39-H39*5/100)*28/100)-10*C39</f>
        <v>424.16800000000001</v>
      </c>
      <c r="J39" s="4">
        <v>230.75</v>
      </c>
      <c r="K39" s="4">
        <f>(J39-J39*5/100)+((J39-J39*5/100)*28/100)-5*C39</f>
        <v>243.09199999999998</v>
      </c>
      <c r="L39" s="4">
        <v>97.5</v>
      </c>
      <c r="M39" s="4">
        <f>(L39-L39*5/100)+((L39-L39*5/100)*28/100)-2*C39</f>
        <v>103.56</v>
      </c>
      <c r="X39" t="s">
        <v>141</v>
      </c>
      <c r="Y39" s="4">
        <f t="shared" ref="Y39:Y40" si="39">G39</f>
        <v>776.59199999999998</v>
      </c>
      <c r="Z39" s="4">
        <v>820</v>
      </c>
      <c r="AA39" s="4">
        <f t="shared" si="33"/>
        <v>43.408000000000015</v>
      </c>
      <c r="AB39" s="4">
        <f t="shared" ref="AB39:AB40" si="40">I39</f>
        <v>424.16800000000001</v>
      </c>
      <c r="AC39" s="4">
        <v>460</v>
      </c>
      <c r="AD39" s="4">
        <f t="shared" si="34"/>
        <v>35.831999999999994</v>
      </c>
      <c r="AE39" s="4">
        <f t="shared" ref="AE39:AE40" si="41">K39</f>
        <v>243.09199999999998</v>
      </c>
      <c r="AF39" s="4">
        <v>270</v>
      </c>
      <c r="AG39" s="4">
        <f t="shared" si="35"/>
        <v>26.908000000000015</v>
      </c>
      <c r="AH39" s="4">
        <f t="shared" ref="AH39:AH40" si="42">M39</f>
        <v>103.56</v>
      </c>
      <c r="AI39" s="4">
        <v>120</v>
      </c>
      <c r="AJ39" s="4">
        <f t="shared" si="36"/>
        <v>16.439999999999998</v>
      </c>
      <c r="AK39" s="4"/>
      <c r="AM39" s="4"/>
      <c r="AN39" s="30" t="s">
        <v>141</v>
      </c>
      <c r="AO39" s="31">
        <f t="shared" si="9"/>
        <v>776.59199999999998</v>
      </c>
      <c r="AP39" s="31">
        <f t="shared" si="10"/>
        <v>424.16800000000001</v>
      </c>
      <c r="AQ39" s="31">
        <f t="shared" si="11"/>
        <v>243.09199999999998</v>
      </c>
      <c r="AR39" s="31">
        <f t="shared" si="12"/>
        <v>103.56</v>
      </c>
      <c r="AS39" s="30">
        <f t="shared" si="13"/>
        <v>0</v>
      </c>
      <c r="AT39" s="4"/>
      <c r="AU39" s="4"/>
      <c r="AV39" s="4"/>
      <c r="AW39" s="4"/>
      <c r="AX39" s="20"/>
      <c r="AY39" s="20" t="s">
        <v>38</v>
      </c>
      <c r="AZ39" s="21">
        <v>820</v>
      </c>
      <c r="BA39" s="21">
        <v>460</v>
      </c>
      <c r="BB39" s="21">
        <v>270</v>
      </c>
      <c r="BC39" s="21">
        <v>120</v>
      </c>
      <c r="BD39" s="20"/>
    </row>
    <row r="40" spans="1:56">
      <c r="B40" t="s">
        <v>26</v>
      </c>
      <c r="C40">
        <f t="shared" si="38"/>
        <v>7.5</v>
      </c>
      <c r="F40" s="4">
        <v>760</v>
      </c>
      <c r="G40" s="4">
        <f>(F40-F40*5/100)+((F40-F40*5/100)*28/100)-20*C40</f>
        <v>774.16</v>
      </c>
      <c r="H40" s="4">
        <v>407.5</v>
      </c>
      <c r="I40" s="4">
        <f>(H40-H40*5/100)+((H40-H40*5/100)*28/100)-10*C40</f>
        <v>420.52</v>
      </c>
      <c r="J40" s="4">
        <v>222.75</v>
      </c>
      <c r="K40" s="4">
        <f>(J40-J40*5/100)+((J40-J40*5/100)*28/100)-5*C40</f>
        <v>233.36400000000003</v>
      </c>
      <c r="L40" s="4">
        <v>93.5</v>
      </c>
      <c r="M40" s="4">
        <f>(L40-L40*5/100)+((L40-L40*5/100)*28/100)-2*C40</f>
        <v>98.695999999999998</v>
      </c>
      <c r="X40" t="s">
        <v>142</v>
      </c>
      <c r="Y40" s="4">
        <f t="shared" si="39"/>
        <v>774.16</v>
      </c>
      <c r="Z40" s="4">
        <v>820</v>
      </c>
      <c r="AA40" s="4">
        <f t="shared" si="33"/>
        <v>45.840000000000032</v>
      </c>
      <c r="AB40" s="4">
        <f t="shared" si="40"/>
        <v>420.52</v>
      </c>
      <c r="AC40" s="4">
        <v>460</v>
      </c>
      <c r="AD40" s="4">
        <f t="shared" si="34"/>
        <v>39.480000000000018</v>
      </c>
      <c r="AE40" s="4">
        <f t="shared" si="41"/>
        <v>233.36400000000003</v>
      </c>
      <c r="AF40" s="4">
        <v>260</v>
      </c>
      <c r="AG40" s="4">
        <f t="shared" si="35"/>
        <v>26.635999999999967</v>
      </c>
      <c r="AH40" s="4">
        <f t="shared" si="42"/>
        <v>98.695999999999998</v>
      </c>
      <c r="AI40" s="4">
        <v>120</v>
      </c>
      <c r="AJ40" s="4">
        <f t="shared" si="36"/>
        <v>21.304000000000002</v>
      </c>
      <c r="AK40" s="4"/>
      <c r="AM40" s="4"/>
      <c r="AN40" s="30" t="s">
        <v>142</v>
      </c>
      <c r="AO40" s="31">
        <f t="shared" si="9"/>
        <v>774.16</v>
      </c>
      <c r="AP40" s="31">
        <f t="shared" si="10"/>
        <v>420.52</v>
      </c>
      <c r="AQ40" s="31">
        <f t="shared" si="11"/>
        <v>233.36400000000003</v>
      </c>
      <c r="AR40" s="31">
        <f t="shared" si="12"/>
        <v>98.695999999999998</v>
      </c>
      <c r="AS40" s="30">
        <f t="shared" si="13"/>
        <v>0</v>
      </c>
      <c r="AT40" s="4"/>
      <c r="AU40" s="4"/>
      <c r="AV40" s="4"/>
      <c r="AW40" s="4"/>
      <c r="AX40" s="20"/>
      <c r="AY40" s="20" t="s">
        <v>26</v>
      </c>
      <c r="AZ40" s="21">
        <v>820</v>
      </c>
      <c r="BA40" s="21">
        <v>460</v>
      </c>
      <c r="BB40" s="21">
        <v>260</v>
      </c>
      <c r="BC40" s="21">
        <v>120</v>
      </c>
      <c r="BD40" s="20"/>
    </row>
    <row r="41" spans="1:56">
      <c r="X41" s="16"/>
      <c r="Y41" s="51"/>
      <c r="Z41" s="51"/>
      <c r="AA41" s="10"/>
      <c r="AB41" s="51"/>
      <c r="AC41" s="51"/>
      <c r="AD41" s="10"/>
      <c r="AE41" s="51"/>
      <c r="AF41" s="51"/>
      <c r="AG41" s="10"/>
      <c r="AH41" s="51"/>
      <c r="AI41" s="51"/>
      <c r="AJ41" s="10"/>
      <c r="AK41" s="51"/>
      <c r="AL41" s="51"/>
      <c r="AN41" s="34"/>
      <c r="AO41" s="31">
        <f t="shared" si="9"/>
        <v>0</v>
      </c>
      <c r="AP41" s="31">
        <f t="shared" si="10"/>
        <v>0</v>
      </c>
      <c r="AQ41" s="31">
        <f t="shared" si="11"/>
        <v>0</v>
      </c>
      <c r="AR41" s="31">
        <f t="shared" si="12"/>
        <v>0</v>
      </c>
      <c r="AS41" s="30">
        <f t="shared" si="13"/>
        <v>0</v>
      </c>
      <c r="AX41" s="54"/>
      <c r="AY41" s="54"/>
      <c r="AZ41" s="23"/>
      <c r="BA41" s="23"/>
      <c r="BB41" s="23"/>
      <c r="BC41" s="23"/>
      <c r="BD41" s="23"/>
    </row>
    <row r="42" spans="1:56">
      <c r="A42" s="1"/>
      <c r="B42" s="1" t="s">
        <v>5</v>
      </c>
      <c r="X42" s="1" t="s">
        <v>5</v>
      </c>
      <c r="Y42" s="50" t="s">
        <v>15</v>
      </c>
      <c r="Z42" s="50"/>
      <c r="AA42" s="11"/>
      <c r="AB42" s="50" t="s">
        <v>14</v>
      </c>
      <c r="AC42" s="50"/>
      <c r="AD42" s="11"/>
      <c r="AE42" s="50" t="s">
        <v>13</v>
      </c>
      <c r="AF42" s="50"/>
      <c r="AG42" s="11"/>
      <c r="AH42" s="50" t="s">
        <v>12</v>
      </c>
      <c r="AI42" s="50"/>
      <c r="AJ42" s="11"/>
      <c r="AN42" s="29" t="s">
        <v>5</v>
      </c>
      <c r="AO42" s="31" t="str">
        <f t="shared" si="9"/>
        <v>20LT</v>
      </c>
      <c r="AP42" s="31" t="str">
        <f t="shared" si="10"/>
        <v>10LT</v>
      </c>
      <c r="AQ42" s="31" t="str">
        <f t="shared" si="11"/>
        <v>4LT</v>
      </c>
      <c r="AR42" s="31" t="str">
        <f t="shared" si="12"/>
        <v>1LT</v>
      </c>
      <c r="AS42" s="30">
        <f t="shared" si="13"/>
        <v>0</v>
      </c>
      <c r="AX42" s="17" t="s">
        <v>5</v>
      </c>
      <c r="AY42" s="20"/>
      <c r="AZ42" s="18"/>
      <c r="BA42" s="18"/>
      <c r="BB42" s="18"/>
      <c r="BC42" s="18"/>
      <c r="BD42" s="20"/>
    </row>
    <row r="43" spans="1:56" s="1" customFormat="1">
      <c r="A43" s="51"/>
      <c r="B43" s="51"/>
      <c r="C43"/>
      <c r="D43"/>
      <c r="E43"/>
      <c r="F43" s="49" t="s">
        <v>15</v>
      </c>
      <c r="G43" s="49"/>
      <c r="H43" s="49" t="s">
        <v>36</v>
      </c>
      <c r="I43" s="49"/>
      <c r="J43" s="49" t="s">
        <v>14</v>
      </c>
      <c r="K43" s="49"/>
      <c r="L43" s="49" t="s">
        <v>28</v>
      </c>
      <c r="M43" s="49"/>
      <c r="N43" s="49" t="s">
        <v>13</v>
      </c>
      <c r="O43" s="49"/>
      <c r="P43" s="49" t="s">
        <v>29</v>
      </c>
      <c r="Q43" s="49"/>
      <c r="R43" s="49" t="s">
        <v>12</v>
      </c>
      <c r="S43" s="49"/>
      <c r="T43" s="49" t="s">
        <v>30</v>
      </c>
      <c r="U43" s="49"/>
      <c r="X43" s="16"/>
      <c r="Y43" s="1" t="s">
        <v>32</v>
      </c>
      <c r="Z43" s="1" t="s">
        <v>51</v>
      </c>
      <c r="AB43" s="1" t="s">
        <v>32</v>
      </c>
      <c r="AC43" s="1" t="s">
        <v>51</v>
      </c>
      <c r="AE43" s="1" t="s">
        <v>32</v>
      </c>
      <c r="AF43" s="1" t="s">
        <v>51</v>
      </c>
      <c r="AH43" s="1" t="s">
        <v>32</v>
      </c>
      <c r="AI43" s="2" t="s">
        <v>51</v>
      </c>
      <c r="AJ43" s="2"/>
      <c r="AN43" s="34"/>
      <c r="AO43" s="31" t="str">
        <f t="shared" si="9"/>
        <v>PURC</v>
      </c>
      <c r="AP43" s="31" t="str">
        <f t="shared" si="10"/>
        <v>PURC</v>
      </c>
      <c r="AQ43" s="31" t="str">
        <f t="shared" si="11"/>
        <v>PURC</v>
      </c>
      <c r="AR43" s="31" t="str">
        <f t="shared" si="12"/>
        <v>PURC</v>
      </c>
      <c r="AS43" s="30">
        <f t="shared" si="13"/>
        <v>0</v>
      </c>
      <c r="AX43" s="54"/>
      <c r="AY43" s="54"/>
      <c r="AZ43" s="17" t="s">
        <v>57</v>
      </c>
      <c r="BA43" s="17" t="s">
        <v>58</v>
      </c>
      <c r="BB43" s="17" t="s">
        <v>59</v>
      </c>
      <c r="BC43" s="19" t="s">
        <v>60</v>
      </c>
      <c r="BD43" s="17"/>
    </row>
    <row r="44" spans="1:56">
      <c r="A44" t="s">
        <v>7</v>
      </c>
      <c r="B44" t="s">
        <v>17</v>
      </c>
      <c r="C44">
        <v>25</v>
      </c>
      <c r="D44">
        <v>25</v>
      </c>
      <c r="E44">
        <v>25</v>
      </c>
      <c r="F44" s="4">
        <v>3850</v>
      </c>
      <c r="G44" s="4">
        <f>(F44-F44*5/100)+((F44-F44*5/100)*28/100)-20*C44</f>
        <v>4181.6000000000004</v>
      </c>
      <c r="J44" s="4">
        <v>2017</v>
      </c>
      <c r="K44" s="4">
        <f>(J44-J44*5/100)+((J44-J44*5/100)*28/100)-10*C44</f>
        <v>2202.672</v>
      </c>
      <c r="N44" s="4">
        <v>846</v>
      </c>
      <c r="O44" s="4">
        <f>(N44-N44*5/100)+((N44-N44*5/100)*28/100)-4*C44</f>
        <v>928.7360000000001</v>
      </c>
      <c r="R44" s="4">
        <v>221</v>
      </c>
      <c r="S44" s="4">
        <f>(R44-R44*5/100)+((R44-R44*5/100)*28/100)-1*C44</f>
        <v>243.73599999999999</v>
      </c>
      <c r="X44" t="s">
        <v>143</v>
      </c>
      <c r="Y44" s="4">
        <f t="shared" ref="Y44:Y73" si="43">G44+I44</f>
        <v>4181.6000000000004</v>
      </c>
      <c r="Z44" s="4">
        <v>4450</v>
      </c>
      <c r="AA44" s="4">
        <f t="shared" ref="AA44:AA53" si="44">Z44-Y44</f>
        <v>268.39999999999964</v>
      </c>
      <c r="AB44" s="4">
        <f t="shared" ref="AB44:AB73" si="45">K44+M44</f>
        <v>2202.672</v>
      </c>
      <c r="AC44" s="4">
        <v>2300</v>
      </c>
      <c r="AD44" s="4">
        <f t="shared" ref="AD44:AD53" si="46">AC44-AB44</f>
        <v>97.327999999999975</v>
      </c>
      <c r="AE44" s="4">
        <f t="shared" ref="AE44:AE73" si="47">O44+Q44</f>
        <v>928.7360000000001</v>
      </c>
      <c r="AF44" s="4">
        <v>970</v>
      </c>
      <c r="AG44" s="4">
        <f t="shared" ref="AG44:AG53" si="48">AF44-AE44</f>
        <v>41.263999999999896</v>
      </c>
      <c r="AH44" s="4">
        <f t="shared" ref="AH44:AH73" si="49">S44+U44</f>
        <v>243.73599999999999</v>
      </c>
      <c r="AI44" s="4">
        <v>260</v>
      </c>
      <c r="AJ44" s="4">
        <f t="shared" ref="AJ44:AJ53" si="50">AI44-AH44</f>
        <v>16.26400000000001</v>
      </c>
      <c r="AN44" s="30" t="s">
        <v>143</v>
      </c>
      <c r="AO44" s="31">
        <f t="shared" si="9"/>
        <v>4181.6000000000004</v>
      </c>
      <c r="AP44" s="31">
        <f t="shared" si="10"/>
        <v>2202.672</v>
      </c>
      <c r="AQ44" s="31">
        <f t="shared" si="11"/>
        <v>928.7360000000001</v>
      </c>
      <c r="AR44" s="31">
        <f t="shared" si="12"/>
        <v>243.73599999999999</v>
      </c>
      <c r="AS44" s="30">
        <f t="shared" si="13"/>
        <v>0</v>
      </c>
      <c r="AX44" s="20" t="s">
        <v>7</v>
      </c>
      <c r="AY44" s="20" t="s">
        <v>17</v>
      </c>
      <c r="AZ44" s="21">
        <v>4150</v>
      </c>
      <c r="BA44" s="21">
        <v>2300</v>
      </c>
      <c r="BB44" s="21">
        <v>970</v>
      </c>
      <c r="BC44" s="21">
        <v>260</v>
      </c>
      <c r="BD44" s="20"/>
    </row>
    <row r="45" spans="1:56">
      <c r="B45" t="s">
        <v>19</v>
      </c>
      <c r="C45">
        <f t="shared" ref="C45:C53" si="51">C44</f>
        <v>25</v>
      </c>
      <c r="F45" s="4">
        <v>3850</v>
      </c>
      <c r="G45" s="4">
        <f>(F45-F45*5/100)+((F45-F45*5/100)*28/100)-20*C45</f>
        <v>4181.6000000000004</v>
      </c>
      <c r="J45" s="4">
        <v>2017</v>
      </c>
      <c r="K45" s="4">
        <f>(J45-J45*5/100)+((J45-J45*5/100)*28/100)-10*C45</f>
        <v>2202.672</v>
      </c>
      <c r="N45" s="4">
        <v>846</v>
      </c>
      <c r="O45" s="4">
        <f>(N45-N45*5/100)+((N45-N45*5/100)*28/100)-4*C45</f>
        <v>928.7360000000001</v>
      </c>
      <c r="R45" s="4">
        <v>221</v>
      </c>
      <c r="S45" s="4">
        <f>(R45-R45*5/100)+((R45-R45*5/100)*28/100)-1*C45</f>
        <v>243.73599999999999</v>
      </c>
      <c r="X45" t="s">
        <v>144</v>
      </c>
      <c r="Y45" s="4">
        <f t="shared" si="43"/>
        <v>4181.6000000000004</v>
      </c>
      <c r="Z45" s="4">
        <v>4150</v>
      </c>
      <c r="AA45" s="4">
        <f t="shared" si="44"/>
        <v>-31.600000000000364</v>
      </c>
      <c r="AB45" s="4">
        <f t="shared" si="45"/>
        <v>2202.672</v>
      </c>
      <c r="AC45" s="4">
        <v>2300</v>
      </c>
      <c r="AD45" s="4">
        <f t="shared" si="46"/>
        <v>97.327999999999975</v>
      </c>
      <c r="AE45" s="4">
        <f t="shared" si="47"/>
        <v>928.7360000000001</v>
      </c>
      <c r="AF45" s="4">
        <v>970</v>
      </c>
      <c r="AG45" s="4">
        <f t="shared" si="48"/>
        <v>41.263999999999896</v>
      </c>
      <c r="AH45" s="4">
        <f t="shared" si="49"/>
        <v>243.73599999999999</v>
      </c>
      <c r="AI45" s="4">
        <v>260</v>
      </c>
      <c r="AJ45" s="4">
        <f t="shared" si="50"/>
        <v>16.26400000000001</v>
      </c>
      <c r="AN45" s="30" t="s">
        <v>144</v>
      </c>
      <c r="AO45" s="31">
        <f t="shared" si="9"/>
        <v>4181.6000000000004</v>
      </c>
      <c r="AP45" s="31">
        <f t="shared" si="10"/>
        <v>2202.672</v>
      </c>
      <c r="AQ45" s="31">
        <f t="shared" si="11"/>
        <v>928.7360000000001</v>
      </c>
      <c r="AR45" s="31">
        <f t="shared" si="12"/>
        <v>243.73599999999999</v>
      </c>
      <c r="AS45" s="30">
        <f t="shared" si="13"/>
        <v>0</v>
      </c>
      <c r="AX45" s="20"/>
      <c r="AY45" s="20" t="s">
        <v>19</v>
      </c>
      <c r="AZ45" s="21">
        <v>4150</v>
      </c>
      <c r="BA45" s="21">
        <v>2300</v>
      </c>
      <c r="BB45" s="21">
        <v>970</v>
      </c>
      <c r="BC45" s="21">
        <v>260</v>
      </c>
      <c r="BD45" s="20"/>
    </row>
    <row r="46" spans="1:56">
      <c r="B46" t="s">
        <v>18</v>
      </c>
      <c r="C46">
        <f t="shared" si="51"/>
        <v>25</v>
      </c>
      <c r="F46" s="4">
        <v>3772</v>
      </c>
      <c r="G46" s="4">
        <f>(F46-F46*5/100)+((F46-F46*5/100)*28/100)-20*C46</f>
        <v>4086.7520000000004</v>
      </c>
      <c r="L46" s="4">
        <v>1988</v>
      </c>
      <c r="M46" s="4">
        <f t="shared" ref="M46:M53" si="52">(L46-L46*5/100)+((L46-L46*5/100)*28/100)-9*C46</f>
        <v>2192.4079999999999</v>
      </c>
      <c r="P46" s="4">
        <v>839</v>
      </c>
      <c r="Q46" s="4">
        <f t="shared" ref="Q46:Q53" si="53">(P46-P46*5/100)+((P46-P46*5/100)*28/100)-3.6*C46</f>
        <v>930.22399999999993</v>
      </c>
      <c r="T46" s="4">
        <v>220</v>
      </c>
      <c r="U46" s="4">
        <f t="shared" ref="U46:U53" si="54">(T46-T46*5/100)+((T46-T46*5/100)*28/100)-0.9*C46</f>
        <v>245.01999999999998</v>
      </c>
      <c r="X46" t="s">
        <v>145</v>
      </c>
      <c r="Y46" s="4">
        <f t="shared" si="43"/>
        <v>4086.7520000000004</v>
      </c>
      <c r="Z46" s="4">
        <v>4050</v>
      </c>
      <c r="AA46" s="4">
        <f t="shared" si="44"/>
        <v>-36.752000000000407</v>
      </c>
      <c r="AB46" s="4">
        <f t="shared" si="45"/>
        <v>2192.4079999999999</v>
      </c>
      <c r="AC46" s="4">
        <v>2300</v>
      </c>
      <c r="AD46" s="4">
        <f t="shared" si="46"/>
        <v>107.5920000000001</v>
      </c>
      <c r="AE46" s="4">
        <f t="shared" si="47"/>
        <v>930.22399999999993</v>
      </c>
      <c r="AF46" s="4">
        <v>970</v>
      </c>
      <c r="AG46" s="4">
        <f t="shared" si="48"/>
        <v>39.776000000000067</v>
      </c>
      <c r="AH46" s="4">
        <f t="shared" si="49"/>
        <v>245.01999999999998</v>
      </c>
      <c r="AI46" s="4">
        <v>260</v>
      </c>
      <c r="AJ46" s="4">
        <f t="shared" si="50"/>
        <v>14.980000000000018</v>
      </c>
      <c r="AN46" s="30" t="s">
        <v>145</v>
      </c>
      <c r="AO46" s="31">
        <f t="shared" si="9"/>
        <v>4086.7520000000004</v>
      </c>
      <c r="AP46" s="31">
        <f t="shared" si="10"/>
        <v>2192.4079999999999</v>
      </c>
      <c r="AQ46" s="31">
        <f t="shared" si="11"/>
        <v>930.22399999999993</v>
      </c>
      <c r="AR46" s="31">
        <f t="shared" si="12"/>
        <v>245.01999999999998</v>
      </c>
      <c r="AS46" s="30">
        <f t="shared" si="13"/>
        <v>0</v>
      </c>
      <c r="AX46" s="20"/>
      <c r="AY46" s="20" t="s">
        <v>18</v>
      </c>
      <c r="AZ46" s="21">
        <v>4050</v>
      </c>
      <c r="BA46" s="21">
        <v>2300</v>
      </c>
      <c r="BB46" s="21">
        <v>970</v>
      </c>
      <c r="BC46" s="21">
        <v>260</v>
      </c>
      <c r="BD46" s="20"/>
    </row>
    <row r="47" spans="1:56">
      <c r="B47" t="s">
        <v>34</v>
      </c>
      <c r="C47">
        <f t="shared" si="51"/>
        <v>25</v>
      </c>
      <c r="H47" s="4">
        <v>3337</v>
      </c>
      <c r="I47" s="4">
        <f>(H47-H47*5/100)+((H47-H47*5/100)*28/100)-18*C47</f>
        <v>3607.7919999999999</v>
      </c>
      <c r="L47" s="4">
        <v>1736</v>
      </c>
      <c r="M47" s="4">
        <f t="shared" si="52"/>
        <v>1885.9760000000001</v>
      </c>
      <c r="P47" s="4">
        <v>723</v>
      </c>
      <c r="Q47" s="4">
        <f t="shared" si="53"/>
        <v>789.16800000000001</v>
      </c>
      <c r="T47" s="4">
        <v>189</v>
      </c>
      <c r="U47" s="4">
        <f t="shared" si="54"/>
        <v>207.32400000000001</v>
      </c>
      <c r="X47" t="s">
        <v>146</v>
      </c>
      <c r="Y47" s="4">
        <f t="shared" si="43"/>
        <v>3607.7919999999999</v>
      </c>
      <c r="Z47" s="4">
        <v>3550</v>
      </c>
      <c r="AA47" s="4">
        <f t="shared" si="44"/>
        <v>-57.791999999999916</v>
      </c>
      <c r="AB47" s="4">
        <f t="shared" si="45"/>
        <v>1885.9760000000001</v>
      </c>
      <c r="AC47" s="4">
        <v>2000</v>
      </c>
      <c r="AD47" s="4">
        <f t="shared" si="46"/>
        <v>114.02399999999989</v>
      </c>
      <c r="AE47" s="4">
        <f t="shared" si="47"/>
        <v>789.16800000000001</v>
      </c>
      <c r="AF47" s="4">
        <v>830</v>
      </c>
      <c r="AG47" s="4">
        <f t="shared" si="48"/>
        <v>40.831999999999994</v>
      </c>
      <c r="AH47" s="4">
        <f t="shared" si="49"/>
        <v>207.32400000000001</v>
      </c>
      <c r="AI47" s="4">
        <v>260</v>
      </c>
      <c r="AJ47" s="4">
        <f t="shared" si="50"/>
        <v>52.675999999999988</v>
      </c>
      <c r="AN47" s="30" t="s">
        <v>146</v>
      </c>
      <c r="AO47" s="31">
        <f t="shared" si="9"/>
        <v>3607.7919999999999</v>
      </c>
      <c r="AP47" s="31">
        <f t="shared" si="10"/>
        <v>1885.9760000000001</v>
      </c>
      <c r="AQ47" s="31">
        <f t="shared" si="11"/>
        <v>789.16800000000001</v>
      </c>
      <c r="AR47" s="31">
        <f t="shared" si="12"/>
        <v>207.32400000000001</v>
      </c>
      <c r="AS47" s="30">
        <f t="shared" si="13"/>
        <v>0</v>
      </c>
      <c r="AX47" s="20"/>
      <c r="AY47" s="20" t="s">
        <v>34</v>
      </c>
      <c r="AZ47" s="21">
        <v>3550</v>
      </c>
      <c r="BA47" s="21">
        <v>2000</v>
      </c>
      <c r="BB47" s="21">
        <v>830</v>
      </c>
      <c r="BC47" s="21">
        <v>260</v>
      </c>
      <c r="BD47" s="20"/>
    </row>
    <row r="48" spans="1:56">
      <c r="B48" t="s">
        <v>25</v>
      </c>
      <c r="C48">
        <f t="shared" si="51"/>
        <v>25</v>
      </c>
      <c r="H48" s="4">
        <v>3367</v>
      </c>
      <c r="I48" s="4">
        <f>(H48-H48*5/100)+((H48-H48*5/100)*28/100)-18*C48</f>
        <v>3644.2719999999999</v>
      </c>
      <c r="L48" s="4">
        <v>1769</v>
      </c>
      <c r="M48" s="4">
        <f t="shared" si="52"/>
        <v>1926.1039999999998</v>
      </c>
      <c r="P48" s="4">
        <v>752</v>
      </c>
      <c r="Q48" s="4">
        <f t="shared" si="53"/>
        <v>824.43200000000002</v>
      </c>
      <c r="T48" s="4">
        <v>197</v>
      </c>
      <c r="U48" s="4">
        <f t="shared" si="54"/>
        <v>217.05200000000002</v>
      </c>
      <c r="X48" t="s">
        <v>147</v>
      </c>
      <c r="Y48" s="4">
        <f t="shared" si="43"/>
        <v>3644.2719999999999</v>
      </c>
      <c r="Z48" s="4">
        <v>3550</v>
      </c>
      <c r="AA48" s="4">
        <f t="shared" si="44"/>
        <v>-94.271999999999935</v>
      </c>
      <c r="AB48" s="4">
        <f t="shared" si="45"/>
        <v>1926.1039999999998</v>
      </c>
      <c r="AC48" s="4">
        <v>2100</v>
      </c>
      <c r="AD48" s="4">
        <f t="shared" si="46"/>
        <v>173.89600000000019</v>
      </c>
      <c r="AE48" s="4">
        <f t="shared" si="47"/>
        <v>824.43200000000002</v>
      </c>
      <c r="AF48" s="4">
        <v>870</v>
      </c>
      <c r="AG48" s="4">
        <f t="shared" si="48"/>
        <v>45.567999999999984</v>
      </c>
      <c r="AH48" s="4">
        <f t="shared" si="49"/>
        <v>217.05200000000002</v>
      </c>
      <c r="AI48" s="4">
        <v>260</v>
      </c>
      <c r="AJ48" s="4">
        <f t="shared" si="50"/>
        <v>42.947999999999979</v>
      </c>
      <c r="AN48" s="30" t="s">
        <v>147</v>
      </c>
      <c r="AO48" s="31">
        <f t="shared" si="9"/>
        <v>3644.2719999999999</v>
      </c>
      <c r="AP48" s="31">
        <f t="shared" si="10"/>
        <v>1926.1039999999998</v>
      </c>
      <c r="AQ48" s="31">
        <f t="shared" si="11"/>
        <v>824.43200000000002</v>
      </c>
      <c r="AR48" s="31">
        <f t="shared" si="12"/>
        <v>217.05200000000002</v>
      </c>
      <c r="AS48" s="30">
        <f t="shared" si="13"/>
        <v>0</v>
      </c>
      <c r="AX48" s="20"/>
      <c r="AY48" s="20" t="s">
        <v>25</v>
      </c>
      <c r="AZ48" s="21">
        <v>3550</v>
      </c>
      <c r="BA48" s="21">
        <v>2100</v>
      </c>
      <c r="BB48" s="21">
        <v>870</v>
      </c>
      <c r="BC48" s="21">
        <v>260</v>
      </c>
      <c r="BD48" s="20"/>
    </row>
    <row r="49" spans="1:56">
      <c r="B49" t="s">
        <v>33</v>
      </c>
      <c r="C49">
        <f t="shared" si="51"/>
        <v>25</v>
      </c>
      <c r="H49" s="4">
        <v>3337</v>
      </c>
      <c r="I49" s="4">
        <f>(H49-H49*5/100)+((H49-H49*5/100)*28/100)-18*C49</f>
        <v>3607.7919999999999</v>
      </c>
      <c r="L49" s="4">
        <v>1739</v>
      </c>
      <c r="M49" s="4">
        <f t="shared" si="52"/>
        <v>1889.6239999999998</v>
      </c>
      <c r="P49" s="4">
        <v>723</v>
      </c>
      <c r="Q49" s="4">
        <f t="shared" si="53"/>
        <v>789.16800000000001</v>
      </c>
      <c r="T49" s="4">
        <v>189</v>
      </c>
      <c r="U49" s="4">
        <f t="shared" si="54"/>
        <v>207.32400000000001</v>
      </c>
      <c r="X49" t="s">
        <v>148</v>
      </c>
      <c r="Y49" s="4">
        <f t="shared" si="43"/>
        <v>3607.7919999999999</v>
      </c>
      <c r="Z49" s="4">
        <v>3550</v>
      </c>
      <c r="AA49" s="4">
        <f t="shared" si="44"/>
        <v>-57.791999999999916</v>
      </c>
      <c r="AB49" s="4">
        <f t="shared" si="45"/>
        <v>1889.6239999999998</v>
      </c>
      <c r="AC49" s="4">
        <v>2000</v>
      </c>
      <c r="AD49" s="4">
        <f t="shared" si="46"/>
        <v>110.3760000000002</v>
      </c>
      <c r="AE49" s="4">
        <f t="shared" si="47"/>
        <v>789.16800000000001</v>
      </c>
      <c r="AF49" s="4">
        <v>830</v>
      </c>
      <c r="AG49" s="4">
        <f t="shared" si="48"/>
        <v>40.831999999999994</v>
      </c>
      <c r="AH49" s="4">
        <f t="shared" si="49"/>
        <v>207.32400000000001</v>
      </c>
      <c r="AI49" s="4">
        <v>260</v>
      </c>
      <c r="AJ49" s="4">
        <f t="shared" si="50"/>
        <v>52.675999999999988</v>
      </c>
      <c r="AN49" s="30" t="s">
        <v>148</v>
      </c>
      <c r="AO49" s="31">
        <f t="shared" si="9"/>
        <v>3607.7919999999999</v>
      </c>
      <c r="AP49" s="31">
        <f t="shared" si="10"/>
        <v>1889.6239999999998</v>
      </c>
      <c r="AQ49" s="31">
        <f t="shared" si="11"/>
        <v>789.16800000000001</v>
      </c>
      <c r="AR49" s="31">
        <f t="shared" si="12"/>
        <v>207.32400000000001</v>
      </c>
      <c r="AS49" s="30">
        <f t="shared" si="13"/>
        <v>0</v>
      </c>
      <c r="AX49" s="20"/>
      <c r="AY49" s="20" t="s">
        <v>33</v>
      </c>
      <c r="AZ49" s="21">
        <v>3550</v>
      </c>
      <c r="BA49" s="21">
        <v>2000</v>
      </c>
      <c r="BB49" s="21">
        <v>830</v>
      </c>
      <c r="BC49" s="21">
        <v>260</v>
      </c>
      <c r="BD49" s="20"/>
    </row>
    <row r="50" spans="1:56">
      <c r="B50" t="s">
        <v>26</v>
      </c>
      <c r="C50">
        <f t="shared" si="51"/>
        <v>25</v>
      </c>
      <c r="H50" s="4">
        <v>3974</v>
      </c>
      <c r="I50" s="4">
        <f>(H50-H50*5/100)+((H50-H50*5/100)*28/100)-18*C50</f>
        <v>4382.384</v>
      </c>
      <c r="L50" s="4">
        <v>2045</v>
      </c>
      <c r="M50" s="4">
        <f t="shared" si="52"/>
        <v>2261.7200000000003</v>
      </c>
      <c r="P50" s="4">
        <v>850</v>
      </c>
      <c r="Q50" s="4">
        <f t="shared" si="53"/>
        <v>943.59999999999991</v>
      </c>
      <c r="T50" s="4">
        <v>221</v>
      </c>
      <c r="U50" s="4">
        <f t="shared" si="54"/>
        <v>246.23599999999999</v>
      </c>
      <c r="X50" t="s">
        <v>149</v>
      </c>
      <c r="Y50" s="4">
        <f t="shared" si="43"/>
        <v>4382.384</v>
      </c>
      <c r="Z50" s="4">
        <v>4400</v>
      </c>
      <c r="AA50" s="4">
        <f t="shared" si="44"/>
        <v>17.615999999999985</v>
      </c>
      <c r="AB50" s="4">
        <f t="shared" si="45"/>
        <v>2261.7200000000003</v>
      </c>
      <c r="AC50" s="4">
        <v>2350</v>
      </c>
      <c r="AD50" s="4">
        <f t="shared" si="46"/>
        <v>88.279999999999745</v>
      </c>
      <c r="AE50" s="4">
        <f t="shared" si="47"/>
        <v>943.59999999999991</v>
      </c>
      <c r="AF50" s="4">
        <v>1000</v>
      </c>
      <c r="AG50" s="4">
        <f t="shared" si="48"/>
        <v>56.400000000000091</v>
      </c>
      <c r="AH50" s="4">
        <f t="shared" si="49"/>
        <v>246.23599999999999</v>
      </c>
      <c r="AI50" s="4">
        <v>260</v>
      </c>
      <c r="AJ50" s="4">
        <f t="shared" si="50"/>
        <v>13.76400000000001</v>
      </c>
      <c r="AN50" s="30" t="s">
        <v>149</v>
      </c>
      <c r="AO50" s="31">
        <f t="shared" si="9"/>
        <v>4382.384</v>
      </c>
      <c r="AP50" s="31">
        <f t="shared" si="10"/>
        <v>2261.7200000000003</v>
      </c>
      <c r="AQ50" s="31">
        <f t="shared" si="11"/>
        <v>943.59999999999991</v>
      </c>
      <c r="AR50" s="31">
        <f t="shared" si="12"/>
        <v>246.23599999999999</v>
      </c>
      <c r="AS50" s="30">
        <f t="shared" si="13"/>
        <v>0</v>
      </c>
      <c r="AX50" s="20"/>
      <c r="AY50" s="20" t="s">
        <v>26</v>
      </c>
      <c r="AZ50" s="21">
        <v>4400</v>
      </c>
      <c r="BA50" s="21">
        <v>2350</v>
      </c>
      <c r="BB50" s="21">
        <v>1000</v>
      </c>
      <c r="BC50" s="21">
        <v>260</v>
      </c>
      <c r="BD50" s="20"/>
    </row>
    <row r="51" spans="1:56">
      <c r="B51" t="s">
        <v>27</v>
      </c>
      <c r="C51">
        <f t="shared" si="51"/>
        <v>25</v>
      </c>
      <c r="H51" s="4">
        <v>4636</v>
      </c>
      <c r="I51" s="4">
        <f>(H51-H51*5/100)+((H51-H51*5/100)*28/100)-18*C51</f>
        <v>5187.3760000000002</v>
      </c>
      <c r="L51" s="4">
        <v>2397</v>
      </c>
      <c r="M51" s="4">
        <f t="shared" si="52"/>
        <v>2689.7520000000004</v>
      </c>
      <c r="P51" s="4">
        <v>990</v>
      </c>
      <c r="Q51" s="4">
        <f t="shared" si="53"/>
        <v>1113.8399999999999</v>
      </c>
      <c r="T51" s="4">
        <v>257</v>
      </c>
      <c r="U51" s="4">
        <f t="shared" si="54"/>
        <v>290.012</v>
      </c>
      <c r="X51" t="s">
        <v>150</v>
      </c>
      <c r="Y51" s="4">
        <f t="shared" si="43"/>
        <v>5187.3760000000002</v>
      </c>
      <c r="Z51" s="4">
        <v>5250</v>
      </c>
      <c r="AA51" s="4">
        <f t="shared" si="44"/>
        <v>62.623999999999796</v>
      </c>
      <c r="AB51" s="4">
        <f t="shared" si="45"/>
        <v>2689.7520000000004</v>
      </c>
      <c r="AC51" s="4">
        <v>2900</v>
      </c>
      <c r="AD51" s="4">
        <f t="shared" si="46"/>
        <v>210.24799999999959</v>
      </c>
      <c r="AE51" s="4">
        <f t="shared" si="47"/>
        <v>1113.8399999999999</v>
      </c>
      <c r="AF51" s="4">
        <v>1160</v>
      </c>
      <c r="AG51" s="4">
        <f t="shared" si="48"/>
        <v>46.160000000000082</v>
      </c>
      <c r="AH51" s="4">
        <f t="shared" si="49"/>
        <v>290.012</v>
      </c>
      <c r="AI51" s="4">
        <v>310</v>
      </c>
      <c r="AJ51" s="4">
        <f t="shared" si="50"/>
        <v>19.988</v>
      </c>
      <c r="AN51" s="30" t="s">
        <v>150</v>
      </c>
      <c r="AO51" s="31">
        <f t="shared" si="9"/>
        <v>5187.3760000000002</v>
      </c>
      <c r="AP51" s="31">
        <f t="shared" si="10"/>
        <v>2689.7520000000004</v>
      </c>
      <c r="AQ51" s="31">
        <f t="shared" si="11"/>
        <v>1113.8399999999999</v>
      </c>
      <c r="AR51" s="31">
        <f t="shared" si="12"/>
        <v>290.012</v>
      </c>
      <c r="AS51" s="30">
        <f t="shared" si="13"/>
        <v>0</v>
      </c>
      <c r="AX51" s="20"/>
      <c r="AY51" s="20" t="s">
        <v>27</v>
      </c>
      <c r="AZ51" s="21">
        <v>5250</v>
      </c>
      <c r="BA51" s="21">
        <v>2900</v>
      </c>
      <c r="BB51" s="21">
        <v>1160</v>
      </c>
      <c r="BC51" s="21">
        <v>310</v>
      </c>
      <c r="BD51" s="20"/>
    </row>
    <row r="52" spans="1:56">
      <c r="B52" t="s">
        <v>46</v>
      </c>
      <c r="C52">
        <f t="shared" si="51"/>
        <v>25</v>
      </c>
      <c r="F52" s="4">
        <v>3672</v>
      </c>
      <c r="G52" s="4">
        <f>(F52-F52*5/100)+((F52-F52*5/100)*28/100)-20*C52</f>
        <v>3965.152</v>
      </c>
      <c r="L52" s="4">
        <v>1870</v>
      </c>
      <c r="M52" s="4">
        <f t="shared" si="52"/>
        <v>2048.92</v>
      </c>
      <c r="P52" s="4">
        <v>792</v>
      </c>
      <c r="Q52" s="4">
        <f t="shared" si="53"/>
        <v>873.072</v>
      </c>
      <c r="T52" s="4">
        <v>209</v>
      </c>
      <c r="U52" s="4">
        <f t="shared" si="54"/>
        <v>231.64400000000001</v>
      </c>
      <c r="X52" t="s">
        <v>151</v>
      </c>
      <c r="Y52" s="4">
        <f t="shared" si="43"/>
        <v>3965.152</v>
      </c>
      <c r="Z52" s="4">
        <v>4000</v>
      </c>
      <c r="AA52" s="4">
        <f t="shared" si="44"/>
        <v>34.847999999999956</v>
      </c>
      <c r="AB52" s="4">
        <f t="shared" si="45"/>
        <v>2048.92</v>
      </c>
      <c r="AC52" s="4">
        <v>2200</v>
      </c>
      <c r="AD52" s="4">
        <f t="shared" si="46"/>
        <v>151.07999999999993</v>
      </c>
      <c r="AE52" s="4">
        <f t="shared" si="47"/>
        <v>873.072</v>
      </c>
      <c r="AF52" s="4">
        <v>920</v>
      </c>
      <c r="AG52" s="4">
        <f t="shared" si="48"/>
        <v>46.927999999999997</v>
      </c>
      <c r="AH52" s="4">
        <f t="shared" si="49"/>
        <v>231.64400000000001</v>
      </c>
      <c r="AI52" s="4">
        <v>260</v>
      </c>
      <c r="AJ52" s="4">
        <f t="shared" si="50"/>
        <v>28.355999999999995</v>
      </c>
      <c r="AN52" s="30" t="s">
        <v>151</v>
      </c>
      <c r="AO52" s="31">
        <f t="shared" si="9"/>
        <v>3965.152</v>
      </c>
      <c r="AP52" s="31">
        <f t="shared" si="10"/>
        <v>2048.92</v>
      </c>
      <c r="AQ52" s="31">
        <f t="shared" si="11"/>
        <v>873.072</v>
      </c>
      <c r="AR52" s="31">
        <f t="shared" si="12"/>
        <v>231.64400000000001</v>
      </c>
      <c r="AS52" s="30">
        <f t="shared" si="13"/>
        <v>0</v>
      </c>
      <c r="AX52" s="20"/>
      <c r="AY52" s="20" t="s">
        <v>46</v>
      </c>
      <c r="AZ52" s="21">
        <v>4000</v>
      </c>
      <c r="BA52" s="21">
        <v>2200</v>
      </c>
      <c r="BB52" s="21">
        <v>920</v>
      </c>
      <c r="BC52" s="21">
        <v>260</v>
      </c>
      <c r="BD52" s="20"/>
    </row>
    <row r="53" spans="1:56">
      <c r="B53" t="s">
        <v>44</v>
      </c>
      <c r="C53">
        <f t="shared" si="51"/>
        <v>25</v>
      </c>
      <c r="H53" s="4">
        <v>3565</v>
      </c>
      <c r="I53" s="4">
        <f>(H53-H53*5/100)+((H53-H53*5/100)*28/100)-18*C53</f>
        <v>3885.04</v>
      </c>
      <c r="L53" s="4">
        <v>1863</v>
      </c>
      <c r="M53" s="4">
        <f t="shared" si="52"/>
        <v>2040.4079999999999</v>
      </c>
      <c r="P53" s="4">
        <v>789</v>
      </c>
      <c r="Q53" s="4">
        <f t="shared" si="53"/>
        <v>869.42399999999998</v>
      </c>
      <c r="T53" s="4">
        <v>208</v>
      </c>
      <c r="U53" s="4">
        <f t="shared" si="54"/>
        <v>230.428</v>
      </c>
      <c r="X53" t="s">
        <v>152</v>
      </c>
      <c r="Y53" s="4">
        <f t="shared" si="43"/>
        <v>3885.04</v>
      </c>
      <c r="Z53" s="4">
        <v>4000</v>
      </c>
      <c r="AA53" s="4">
        <f t="shared" si="44"/>
        <v>114.96000000000004</v>
      </c>
      <c r="AB53" s="4">
        <f t="shared" si="45"/>
        <v>2040.4079999999999</v>
      </c>
      <c r="AC53" s="4">
        <v>2200</v>
      </c>
      <c r="AD53" s="4">
        <f t="shared" si="46"/>
        <v>159.5920000000001</v>
      </c>
      <c r="AE53" s="4">
        <f t="shared" si="47"/>
        <v>869.42399999999998</v>
      </c>
      <c r="AF53" s="4">
        <v>920</v>
      </c>
      <c r="AG53" s="4">
        <f t="shared" si="48"/>
        <v>50.576000000000022</v>
      </c>
      <c r="AH53" s="4">
        <f t="shared" si="49"/>
        <v>230.428</v>
      </c>
      <c r="AI53" s="4">
        <v>260</v>
      </c>
      <c r="AJ53" s="4">
        <f t="shared" si="50"/>
        <v>29.572000000000003</v>
      </c>
      <c r="AN53" s="30" t="s">
        <v>152</v>
      </c>
      <c r="AO53" s="31">
        <f t="shared" si="9"/>
        <v>3885.04</v>
      </c>
      <c r="AP53" s="31">
        <f t="shared" si="10"/>
        <v>2040.4079999999999</v>
      </c>
      <c r="AQ53" s="31">
        <f t="shared" si="11"/>
        <v>869.42399999999998</v>
      </c>
      <c r="AR53" s="31">
        <f t="shared" si="12"/>
        <v>230.428</v>
      </c>
      <c r="AS53" s="30">
        <f t="shared" si="13"/>
        <v>0</v>
      </c>
      <c r="AX53" s="20"/>
      <c r="AY53" s="20" t="s">
        <v>44</v>
      </c>
      <c r="AZ53" s="21">
        <v>4000</v>
      </c>
      <c r="BA53" s="21">
        <v>2200</v>
      </c>
      <c r="BB53" s="21">
        <v>920</v>
      </c>
      <c r="BC53" s="21">
        <v>260</v>
      </c>
      <c r="BD53" s="20"/>
    </row>
    <row r="54" spans="1:56">
      <c r="A54" s="51"/>
      <c r="B54" s="51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9"/>
      <c r="AJ54" s="9"/>
      <c r="AN54" s="33"/>
      <c r="AO54" s="31">
        <f t="shared" si="9"/>
        <v>0</v>
      </c>
      <c r="AP54" s="31">
        <f t="shared" si="10"/>
        <v>0</v>
      </c>
      <c r="AQ54" s="31">
        <f t="shared" si="11"/>
        <v>0</v>
      </c>
      <c r="AR54" s="31">
        <f t="shared" si="12"/>
        <v>0</v>
      </c>
      <c r="AS54" s="30">
        <f t="shared" si="13"/>
        <v>0</v>
      </c>
      <c r="AX54" s="23"/>
      <c r="AY54" s="23"/>
      <c r="AZ54" s="23"/>
      <c r="BA54" s="23"/>
      <c r="BB54" s="23"/>
      <c r="BC54" s="24"/>
      <c r="BD54" s="20"/>
    </row>
    <row r="55" spans="1:56">
      <c r="A55" t="s">
        <v>45</v>
      </c>
      <c r="B55" t="s">
        <v>17</v>
      </c>
      <c r="C55">
        <v>35</v>
      </c>
      <c r="D55">
        <v>28</v>
      </c>
      <c r="E55">
        <v>35</v>
      </c>
      <c r="F55" s="4">
        <v>5769</v>
      </c>
      <c r="G55" s="4">
        <f>(F55-F55*5/100)+((F55-F55*5/100)*28/100)-20*C55</f>
        <v>6315.1040000000003</v>
      </c>
      <c r="J55" s="4">
        <v>2980</v>
      </c>
      <c r="K55" s="4">
        <f>(J55-J55*5/100)+((J55-J55*5/100)*28/100)-10*C55</f>
        <v>3273.68</v>
      </c>
      <c r="N55" s="4">
        <v>1226</v>
      </c>
      <c r="O55" s="4">
        <f>(N55-N55*5/100)+((N55-N55*5/100)*28/100)-4*C55</f>
        <v>1350.816</v>
      </c>
      <c r="R55" s="4">
        <v>313</v>
      </c>
      <c r="S55" s="4">
        <f>(R55-R55*5/100)+((R55-R55*5/100)*28/100)-1*C55</f>
        <v>345.60800000000006</v>
      </c>
      <c r="X55" t="s">
        <v>153</v>
      </c>
      <c r="Y55" s="4">
        <f t="shared" si="43"/>
        <v>6315.1040000000003</v>
      </c>
      <c r="Z55" s="4">
        <v>6550</v>
      </c>
      <c r="AA55" s="4">
        <f t="shared" ref="AA55:AA63" si="55">Z55-Y55</f>
        <v>234.89599999999973</v>
      </c>
      <c r="AB55" s="4">
        <f t="shared" si="45"/>
        <v>3273.68</v>
      </c>
      <c r="AC55" s="4">
        <v>3500</v>
      </c>
      <c r="AD55" s="4">
        <f t="shared" ref="AD55:AD63" si="56">AC55-AB55</f>
        <v>226.32000000000016</v>
      </c>
      <c r="AE55" s="4">
        <f t="shared" si="47"/>
        <v>1350.816</v>
      </c>
      <c r="AF55" s="4">
        <v>1450</v>
      </c>
      <c r="AG55" s="4">
        <f t="shared" ref="AG55:AG63" si="57">AF55-AE55</f>
        <v>99.183999999999969</v>
      </c>
      <c r="AH55" s="4">
        <f t="shared" si="49"/>
        <v>345.60800000000006</v>
      </c>
      <c r="AI55" s="4">
        <v>390</v>
      </c>
      <c r="AJ55" s="4">
        <f t="shared" ref="AJ55:AJ63" si="58">AI55-AH55</f>
        <v>44.391999999999939</v>
      </c>
      <c r="AN55" s="30" t="s">
        <v>153</v>
      </c>
      <c r="AO55" s="31">
        <f t="shared" si="9"/>
        <v>6315.1040000000003</v>
      </c>
      <c r="AP55" s="31">
        <f t="shared" si="10"/>
        <v>3273.68</v>
      </c>
      <c r="AQ55" s="31">
        <f t="shared" si="11"/>
        <v>1350.816</v>
      </c>
      <c r="AR55" s="31">
        <f t="shared" si="12"/>
        <v>345.60800000000006</v>
      </c>
      <c r="AS55" s="30">
        <f t="shared" si="13"/>
        <v>0</v>
      </c>
      <c r="AX55" s="20" t="s">
        <v>45</v>
      </c>
      <c r="AY55" s="20" t="s">
        <v>17</v>
      </c>
      <c r="AZ55" s="21">
        <v>6550</v>
      </c>
      <c r="BA55" s="21">
        <v>3500</v>
      </c>
      <c r="BB55" s="21">
        <v>1450</v>
      </c>
      <c r="BC55" s="21">
        <v>390</v>
      </c>
      <c r="BD55" s="20"/>
    </row>
    <row r="56" spans="1:56">
      <c r="B56" t="s">
        <v>19</v>
      </c>
      <c r="C56">
        <f t="shared" ref="C56:C63" si="59">C55</f>
        <v>35</v>
      </c>
      <c r="F56" s="4">
        <v>5769</v>
      </c>
      <c r="G56" s="4">
        <f>(F56-F56*5/100)+((F56-F56*5/100)*28/100)-20*C56</f>
        <v>6315.1040000000003</v>
      </c>
      <c r="J56" s="4">
        <v>2980</v>
      </c>
      <c r="K56" s="4">
        <f>(J56-J56*5/100)+((J56-J56*5/100)*28/100)-10*C56</f>
        <v>3273.68</v>
      </c>
      <c r="N56" s="4">
        <v>1226</v>
      </c>
      <c r="O56" s="4">
        <f>(N56-N56*5/100)+((N56-N56*5/100)*28/100)-4*C56</f>
        <v>1350.816</v>
      </c>
      <c r="R56" s="4">
        <v>313</v>
      </c>
      <c r="S56" s="4">
        <f>(R56-R56*5/100)+((R56-R56*5/100)*28/100)-1*C56</f>
        <v>345.60800000000006</v>
      </c>
      <c r="X56" t="s">
        <v>154</v>
      </c>
      <c r="Y56" s="4">
        <f t="shared" si="43"/>
        <v>6315.1040000000003</v>
      </c>
      <c r="Z56" s="4">
        <v>6550</v>
      </c>
      <c r="AA56" s="4">
        <f t="shared" si="55"/>
        <v>234.89599999999973</v>
      </c>
      <c r="AB56" s="4">
        <f t="shared" si="45"/>
        <v>3273.68</v>
      </c>
      <c r="AC56" s="4">
        <v>3500</v>
      </c>
      <c r="AD56" s="4">
        <f t="shared" si="56"/>
        <v>226.32000000000016</v>
      </c>
      <c r="AE56" s="4">
        <f t="shared" si="47"/>
        <v>1350.816</v>
      </c>
      <c r="AF56" s="4">
        <v>1450</v>
      </c>
      <c r="AG56" s="4">
        <f t="shared" si="57"/>
        <v>99.183999999999969</v>
      </c>
      <c r="AH56" s="4">
        <f t="shared" si="49"/>
        <v>345.60800000000006</v>
      </c>
      <c r="AI56" s="4">
        <v>390</v>
      </c>
      <c r="AJ56" s="4">
        <f t="shared" si="58"/>
        <v>44.391999999999939</v>
      </c>
      <c r="AN56" s="30" t="s">
        <v>154</v>
      </c>
      <c r="AO56" s="31">
        <f t="shared" si="9"/>
        <v>6315.1040000000003</v>
      </c>
      <c r="AP56" s="31">
        <f t="shared" si="10"/>
        <v>3273.68</v>
      </c>
      <c r="AQ56" s="31">
        <f t="shared" si="11"/>
        <v>1350.816</v>
      </c>
      <c r="AR56" s="31">
        <f t="shared" si="12"/>
        <v>345.60800000000006</v>
      </c>
      <c r="AS56" s="30">
        <f t="shared" si="13"/>
        <v>0</v>
      </c>
      <c r="AX56" s="20"/>
      <c r="AY56" s="20" t="s">
        <v>19</v>
      </c>
      <c r="AZ56" s="21">
        <v>6550</v>
      </c>
      <c r="BA56" s="21">
        <v>3500</v>
      </c>
      <c r="BB56" s="21">
        <v>1450</v>
      </c>
      <c r="BC56" s="21">
        <v>390</v>
      </c>
      <c r="BD56" s="20"/>
    </row>
    <row r="57" spans="1:56">
      <c r="B57" t="s">
        <v>18</v>
      </c>
      <c r="C57">
        <f t="shared" si="59"/>
        <v>35</v>
      </c>
      <c r="F57" s="4">
        <v>5645</v>
      </c>
      <c r="G57" s="4">
        <f>(F57-F57*5/100)+((F57-F57*5/100)*28/100)-20*C57</f>
        <v>6164.32</v>
      </c>
      <c r="L57" s="4">
        <v>2755</v>
      </c>
      <c r="M57" s="4">
        <f t="shared" ref="M57:M63" si="60">(L57-L57*5/100)+((L57-L57*5/100)*28/100)-9*C57</f>
        <v>3035.08</v>
      </c>
      <c r="P57" s="4">
        <v>1141</v>
      </c>
      <c r="Q57" s="4">
        <f t="shared" ref="Q57:Q63" si="61">(P57-P57*5/100)+((P57-P57*5/100)*28/100)-3.6*C57</f>
        <v>1261.4560000000001</v>
      </c>
      <c r="T57" s="4">
        <v>293</v>
      </c>
      <c r="U57" s="4">
        <f t="shared" ref="U57:U63" si="62">(T57-T57*5/100)+((T57-T57*5/100)*28/100)-0.9*C57</f>
        <v>324.78800000000001</v>
      </c>
      <c r="X57" t="s">
        <v>155</v>
      </c>
      <c r="Y57" s="4">
        <f t="shared" si="43"/>
        <v>6164.32</v>
      </c>
      <c r="Z57" s="4">
        <v>6400</v>
      </c>
      <c r="AA57" s="4">
        <f t="shared" si="55"/>
        <v>235.68000000000029</v>
      </c>
      <c r="AB57" s="4">
        <f t="shared" si="45"/>
        <v>3035.08</v>
      </c>
      <c r="AC57" s="4">
        <v>3200</v>
      </c>
      <c r="AD57" s="4">
        <f t="shared" si="56"/>
        <v>164.92000000000007</v>
      </c>
      <c r="AE57" s="4">
        <f t="shared" si="47"/>
        <v>1261.4560000000001</v>
      </c>
      <c r="AF57" s="4">
        <v>1400</v>
      </c>
      <c r="AG57" s="4">
        <f t="shared" si="57"/>
        <v>138.54399999999987</v>
      </c>
      <c r="AH57" s="4">
        <f t="shared" si="49"/>
        <v>324.78800000000001</v>
      </c>
      <c r="AI57" s="4">
        <v>390</v>
      </c>
      <c r="AJ57" s="4">
        <f t="shared" si="58"/>
        <v>65.211999999999989</v>
      </c>
      <c r="AN57" s="30" t="s">
        <v>155</v>
      </c>
      <c r="AO57" s="31">
        <f t="shared" si="9"/>
        <v>6164.32</v>
      </c>
      <c r="AP57" s="31">
        <f t="shared" si="10"/>
        <v>3035.08</v>
      </c>
      <c r="AQ57" s="31">
        <f t="shared" si="11"/>
        <v>1261.4560000000001</v>
      </c>
      <c r="AR57" s="31">
        <f t="shared" si="12"/>
        <v>324.78800000000001</v>
      </c>
      <c r="AS57" s="30">
        <f t="shared" si="13"/>
        <v>0</v>
      </c>
      <c r="AX57" s="20"/>
      <c r="AY57" s="20" t="s">
        <v>18</v>
      </c>
      <c r="AZ57" s="21">
        <v>6400</v>
      </c>
      <c r="BA57" s="21">
        <v>3200</v>
      </c>
      <c r="BB57" s="21">
        <v>1400</v>
      </c>
      <c r="BC57" s="21">
        <v>390</v>
      </c>
      <c r="BD57" s="20"/>
    </row>
    <row r="58" spans="1:56">
      <c r="B58" t="s">
        <v>34</v>
      </c>
      <c r="C58">
        <f t="shared" si="59"/>
        <v>35</v>
      </c>
      <c r="H58" s="4">
        <v>4923</v>
      </c>
      <c r="I58" s="4">
        <f>(H58-H58*5/100)+((H58-H58*5/100)*28/100)-18*C58</f>
        <v>5356.3680000000004</v>
      </c>
      <c r="L58" s="4">
        <v>2534</v>
      </c>
      <c r="M58" s="4">
        <f t="shared" si="60"/>
        <v>2766.3440000000001</v>
      </c>
      <c r="P58" s="4">
        <v>1059</v>
      </c>
      <c r="Q58" s="4">
        <f t="shared" si="61"/>
        <v>1161.7439999999999</v>
      </c>
      <c r="T58" s="4">
        <v>270</v>
      </c>
      <c r="U58" s="4">
        <f t="shared" si="62"/>
        <v>296.82</v>
      </c>
      <c r="X58" t="s">
        <v>156</v>
      </c>
      <c r="Y58" s="4">
        <f t="shared" si="43"/>
        <v>5356.3680000000004</v>
      </c>
      <c r="Z58" s="4">
        <v>5700</v>
      </c>
      <c r="AA58" s="4">
        <f t="shared" si="55"/>
        <v>343.63199999999961</v>
      </c>
      <c r="AB58" s="4">
        <f t="shared" si="45"/>
        <v>2766.3440000000001</v>
      </c>
      <c r="AC58" s="4">
        <v>3300</v>
      </c>
      <c r="AD58" s="4">
        <f t="shared" si="56"/>
        <v>533.65599999999995</v>
      </c>
      <c r="AE58" s="4">
        <f t="shared" si="47"/>
        <v>1161.7439999999999</v>
      </c>
      <c r="AF58" s="4">
        <v>1300</v>
      </c>
      <c r="AG58" s="4">
        <f t="shared" si="57"/>
        <v>138.25600000000009</v>
      </c>
      <c r="AH58" s="4">
        <f t="shared" si="49"/>
        <v>296.82</v>
      </c>
      <c r="AI58" s="4">
        <v>390</v>
      </c>
      <c r="AJ58" s="4">
        <f t="shared" si="58"/>
        <v>93.18</v>
      </c>
      <c r="AN58" s="30" t="s">
        <v>156</v>
      </c>
      <c r="AO58" s="31">
        <f t="shared" si="9"/>
        <v>5356.3680000000004</v>
      </c>
      <c r="AP58" s="31">
        <f t="shared" si="10"/>
        <v>2766.3440000000001</v>
      </c>
      <c r="AQ58" s="31">
        <f t="shared" si="11"/>
        <v>1161.7439999999999</v>
      </c>
      <c r="AR58" s="31">
        <f t="shared" si="12"/>
        <v>296.82</v>
      </c>
      <c r="AS58" s="30">
        <f t="shared" si="13"/>
        <v>0</v>
      </c>
      <c r="AX58" s="20"/>
      <c r="AY58" s="20" t="s">
        <v>34</v>
      </c>
      <c r="AZ58" s="21">
        <v>5700</v>
      </c>
      <c r="BA58" s="21">
        <v>3300</v>
      </c>
      <c r="BB58" s="21">
        <v>1300</v>
      </c>
      <c r="BC58" s="21">
        <v>390</v>
      </c>
      <c r="BD58" s="20"/>
    </row>
    <row r="59" spans="1:56">
      <c r="B59" t="s">
        <v>33</v>
      </c>
      <c r="C59">
        <f t="shared" si="59"/>
        <v>35</v>
      </c>
      <c r="H59" s="4">
        <v>4923</v>
      </c>
      <c r="I59" s="4">
        <f>(H59-H59*5/100)+((H59-H59*5/100)*28/100)-18*C59</f>
        <v>5356.3680000000004</v>
      </c>
      <c r="L59" s="4">
        <v>2534</v>
      </c>
      <c r="M59" s="4">
        <f t="shared" si="60"/>
        <v>2766.3440000000001</v>
      </c>
      <c r="P59" s="4">
        <v>1059</v>
      </c>
      <c r="Q59" s="4">
        <f t="shared" si="61"/>
        <v>1161.7439999999999</v>
      </c>
      <c r="T59" s="4">
        <v>270</v>
      </c>
      <c r="U59" s="4">
        <f t="shared" si="62"/>
        <v>296.82</v>
      </c>
      <c r="X59" t="s">
        <v>157</v>
      </c>
      <c r="Y59" s="4">
        <f t="shared" si="43"/>
        <v>5356.3680000000004</v>
      </c>
      <c r="Z59" s="4">
        <v>5700</v>
      </c>
      <c r="AA59" s="4">
        <f t="shared" si="55"/>
        <v>343.63199999999961</v>
      </c>
      <c r="AB59" s="4">
        <f t="shared" si="45"/>
        <v>2766.3440000000001</v>
      </c>
      <c r="AC59" s="4">
        <v>3000</v>
      </c>
      <c r="AD59" s="4">
        <f t="shared" si="56"/>
        <v>233.65599999999995</v>
      </c>
      <c r="AE59" s="4">
        <f t="shared" si="47"/>
        <v>1161.7439999999999</v>
      </c>
      <c r="AF59" s="4">
        <v>1300</v>
      </c>
      <c r="AG59" s="4">
        <f t="shared" si="57"/>
        <v>138.25600000000009</v>
      </c>
      <c r="AH59" s="4">
        <f t="shared" si="49"/>
        <v>296.82</v>
      </c>
      <c r="AI59" s="4">
        <v>390</v>
      </c>
      <c r="AJ59" s="4">
        <f t="shared" si="58"/>
        <v>93.18</v>
      </c>
      <c r="AN59" s="30" t="s">
        <v>157</v>
      </c>
      <c r="AO59" s="31">
        <f t="shared" si="9"/>
        <v>5356.3680000000004</v>
      </c>
      <c r="AP59" s="31">
        <f t="shared" si="10"/>
        <v>2766.3440000000001</v>
      </c>
      <c r="AQ59" s="31">
        <f t="shared" si="11"/>
        <v>1161.7439999999999</v>
      </c>
      <c r="AR59" s="31">
        <f t="shared" si="12"/>
        <v>296.82</v>
      </c>
      <c r="AS59" s="30">
        <f t="shared" si="13"/>
        <v>0</v>
      </c>
      <c r="AX59" s="20"/>
      <c r="AY59" s="20" t="s">
        <v>33</v>
      </c>
      <c r="AZ59" s="21">
        <v>5700</v>
      </c>
      <c r="BA59" s="21">
        <v>3000</v>
      </c>
      <c r="BB59" s="21">
        <v>1300</v>
      </c>
      <c r="BC59" s="21">
        <v>390</v>
      </c>
      <c r="BD59" s="20"/>
    </row>
    <row r="60" spans="1:56">
      <c r="B60" t="s">
        <v>25</v>
      </c>
      <c r="C60">
        <f t="shared" si="59"/>
        <v>35</v>
      </c>
      <c r="H60" s="4">
        <v>5033</v>
      </c>
      <c r="I60" s="4">
        <f>(H60-H60*5/100)+((H60-H60*5/100)*28/100)-18*C60</f>
        <v>5490.1280000000006</v>
      </c>
      <c r="L60" s="4">
        <v>2594</v>
      </c>
      <c r="M60" s="4">
        <f t="shared" si="60"/>
        <v>2839.3040000000001</v>
      </c>
      <c r="P60" s="4">
        <v>1078</v>
      </c>
      <c r="Q60" s="4">
        <f t="shared" si="61"/>
        <v>1184.848</v>
      </c>
      <c r="T60" s="4">
        <v>275</v>
      </c>
      <c r="U60" s="4">
        <f t="shared" si="62"/>
        <v>302.89999999999998</v>
      </c>
      <c r="X60" t="s">
        <v>158</v>
      </c>
      <c r="Y60" s="4">
        <f t="shared" si="43"/>
        <v>5490.1280000000006</v>
      </c>
      <c r="Z60" s="4">
        <v>5800</v>
      </c>
      <c r="AA60" s="4">
        <f t="shared" si="55"/>
        <v>309.87199999999939</v>
      </c>
      <c r="AB60" s="4">
        <f t="shared" si="45"/>
        <v>2839.3040000000001</v>
      </c>
      <c r="AC60" s="4">
        <v>3000</v>
      </c>
      <c r="AD60" s="4">
        <f t="shared" si="56"/>
        <v>160.69599999999991</v>
      </c>
      <c r="AE60" s="4">
        <f t="shared" si="47"/>
        <v>1184.848</v>
      </c>
      <c r="AF60" s="4">
        <v>1300</v>
      </c>
      <c r="AG60" s="4">
        <f t="shared" si="57"/>
        <v>115.15200000000004</v>
      </c>
      <c r="AH60" s="4">
        <f t="shared" si="49"/>
        <v>302.89999999999998</v>
      </c>
      <c r="AI60" s="4">
        <v>390</v>
      </c>
      <c r="AJ60" s="4">
        <f t="shared" si="58"/>
        <v>87.100000000000023</v>
      </c>
      <c r="AN60" s="30" t="s">
        <v>158</v>
      </c>
      <c r="AO60" s="31">
        <f t="shared" si="9"/>
        <v>5490.1280000000006</v>
      </c>
      <c r="AP60" s="31">
        <f t="shared" si="10"/>
        <v>2839.3040000000001</v>
      </c>
      <c r="AQ60" s="31">
        <f t="shared" si="11"/>
        <v>1184.848</v>
      </c>
      <c r="AR60" s="31">
        <f t="shared" si="12"/>
        <v>302.89999999999998</v>
      </c>
      <c r="AS60" s="30">
        <f t="shared" si="13"/>
        <v>0</v>
      </c>
      <c r="AX60" s="20"/>
      <c r="AY60" s="20" t="s">
        <v>25</v>
      </c>
      <c r="AZ60" s="21">
        <v>5800</v>
      </c>
      <c r="BA60" s="21">
        <v>3000</v>
      </c>
      <c r="BB60" s="21">
        <v>1300</v>
      </c>
      <c r="BC60" s="21">
        <v>390</v>
      </c>
      <c r="BD60" s="20"/>
    </row>
    <row r="61" spans="1:56">
      <c r="B61" t="s">
        <v>26</v>
      </c>
      <c r="C61">
        <f t="shared" si="59"/>
        <v>35</v>
      </c>
      <c r="H61" s="4">
        <v>5842</v>
      </c>
      <c r="I61" s="4">
        <f>(H61-H61*5/100)+((H61-H61*5/100)*28/100)-18*C61</f>
        <v>6473.8719999999994</v>
      </c>
      <c r="L61" s="4">
        <v>3025</v>
      </c>
      <c r="M61" s="4">
        <f t="shared" si="60"/>
        <v>3363.4</v>
      </c>
      <c r="P61" s="4">
        <v>1258</v>
      </c>
      <c r="Q61" s="4">
        <f t="shared" si="61"/>
        <v>1403.7279999999998</v>
      </c>
      <c r="T61" s="4">
        <v>322</v>
      </c>
      <c r="U61" s="4">
        <f t="shared" si="62"/>
        <v>360.05199999999996</v>
      </c>
      <c r="X61" t="s">
        <v>159</v>
      </c>
      <c r="Y61" s="4">
        <f t="shared" si="43"/>
        <v>6473.8719999999994</v>
      </c>
      <c r="Z61" s="4">
        <v>6800</v>
      </c>
      <c r="AA61" s="4">
        <f t="shared" si="55"/>
        <v>326.12800000000061</v>
      </c>
      <c r="AB61" s="4">
        <f t="shared" si="45"/>
        <v>3363.4</v>
      </c>
      <c r="AC61" s="4">
        <v>3500</v>
      </c>
      <c r="AD61" s="4">
        <f t="shared" si="56"/>
        <v>136.59999999999991</v>
      </c>
      <c r="AE61" s="4">
        <f t="shared" si="47"/>
        <v>1403.7279999999998</v>
      </c>
      <c r="AF61" s="4">
        <v>1500</v>
      </c>
      <c r="AG61" s="4">
        <f t="shared" si="57"/>
        <v>96.272000000000162</v>
      </c>
      <c r="AH61" s="4">
        <f t="shared" si="49"/>
        <v>360.05199999999996</v>
      </c>
      <c r="AI61" s="4">
        <v>390</v>
      </c>
      <c r="AJ61" s="4">
        <f t="shared" si="58"/>
        <v>29.948000000000036</v>
      </c>
      <c r="AN61" s="30" t="s">
        <v>159</v>
      </c>
      <c r="AO61" s="31">
        <f t="shared" si="9"/>
        <v>6473.8719999999994</v>
      </c>
      <c r="AP61" s="31">
        <f t="shared" si="10"/>
        <v>3363.4</v>
      </c>
      <c r="AQ61" s="31">
        <f t="shared" si="11"/>
        <v>1403.7279999999998</v>
      </c>
      <c r="AR61" s="31">
        <f t="shared" si="12"/>
        <v>360.05199999999996</v>
      </c>
      <c r="AS61" s="30">
        <f t="shared" si="13"/>
        <v>0</v>
      </c>
      <c r="AX61" s="20"/>
      <c r="AY61" s="20" t="s">
        <v>26</v>
      </c>
      <c r="AZ61" s="21">
        <v>6800</v>
      </c>
      <c r="BA61" s="21">
        <v>3500</v>
      </c>
      <c r="BB61" s="21">
        <v>1500</v>
      </c>
      <c r="BC61" s="21">
        <v>390</v>
      </c>
      <c r="BD61" s="20"/>
    </row>
    <row r="62" spans="1:56">
      <c r="B62" t="s">
        <v>35</v>
      </c>
      <c r="C62">
        <f t="shared" si="59"/>
        <v>35</v>
      </c>
      <c r="F62" s="4">
        <v>5379</v>
      </c>
      <c r="G62" s="4">
        <f>(F62-F62*5/100)+((F62-F62*5/100)*28/100)-20*C62</f>
        <v>5840.8639999999996</v>
      </c>
      <c r="L62" s="4">
        <v>2765</v>
      </c>
      <c r="M62" s="4">
        <f t="shared" si="60"/>
        <v>3047.24</v>
      </c>
      <c r="P62" s="4">
        <v>1142</v>
      </c>
      <c r="Q62" s="4">
        <f t="shared" si="61"/>
        <v>1262.672</v>
      </c>
      <c r="T62" s="4">
        <v>292</v>
      </c>
      <c r="U62" s="4">
        <f t="shared" si="62"/>
        <v>323.57199999999995</v>
      </c>
      <c r="X62" t="s">
        <v>160</v>
      </c>
      <c r="Y62" s="4">
        <f t="shared" si="43"/>
        <v>5840.8639999999996</v>
      </c>
      <c r="Z62" s="4">
        <v>6150</v>
      </c>
      <c r="AA62" s="4">
        <f t="shared" si="55"/>
        <v>309.13600000000042</v>
      </c>
      <c r="AB62" s="4">
        <f t="shared" si="45"/>
        <v>3047.24</v>
      </c>
      <c r="AC62" s="4">
        <v>3200</v>
      </c>
      <c r="AD62" s="4">
        <f t="shared" si="56"/>
        <v>152.76000000000022</v>
      </c>
      <c r="AE62" s="4">
        <f t="shared" si="47"/>
        <v>1262.672</v>
      </c>
      <c r="AF62" s="4">
        <v>1400</v>
      </c>
      <c r="AG62" s="4">
        <f t="shared" si="57"/>
        <v>137.32799999999997</v>
      </c>
      <c r="AH62" s="4">
        <f t="shared" si="49"/>
        <v>323.57199999999995</v>
      </c>
      <c r="AI62" s="4">
        <v>390</v>
      </c>
      <c r="AJ62" s="4">
        <f t="shared" si="58"/>
        <v>66.428000000000054</v>
      </c>
      <c r="AN62" s="30" t="s">
        <v>160</v>
      </c>
      <c r="AO62" s="31">
        <f t="shared" si="9"/>
        <v>5840.8639999999996</v>
      </c>
      <c r="AP62" s="31">
        <f t="shared" si="10"/>
        <v>3047.24</v>
      </c>
      <c r="AQ62" s="31">
        <f t="shared" si="11"/>
        <v>1262.672</v>
      </c>
      <c r="AR62" s="31">
        <f t="shared" si="12"/>
        <v>323.57199999999995</v>
      </c>
      <c r="AS62" s="30">
        <f t="shared" si="13"/>
        <v>0</v>
      </c>
      <c r="AX62" s="20"/>
      <c r="AY62" s="20" t="s">
        <v>35</v>
      </c>
      <c r="AZ62" s="21">
        <v>6150</v>
      </c>
      <c r="BA62" s="21">
        <v>3200</v>
      </c>
      <c r="BB62" s="21">
        <v>1400</v>
      </c>
      <c r="BC62" s="21">
        <v>390</v>
      </c>
      <c r="BD62" s="20"/>
    </row>
    <row r="63" spans="1:56">
      <c r="B63" t="s">
        <v>44</v>
      </c>
      <c r="C63">
        <f t="shared" si="59"/>
        <v>35</v>
      </c>
      <c r="H63" s="4">
        <v>5286</v>
      </c>
      <c r="I63" s="4">
        <f>(H63-H63*5/100)+((H63-H63*5/100)*28/100)-18*C63</f>
        <v>5797.7759999999998</v>
      </c>
      <c r="L63" s="4">
        <v>2749</v>
      </c>
      <c r="M63" s="4">
        <f t="shared" si="60"/>
        <v>3027.7840000000001</v>
      </c>
      <c r="P63" s="4">
        <v>1136</v>
      </c>
      <c r="Q63" s="4">
        <f t="shared" si="61"/>
        <v>1255.3760000000002</v>
      </c>
      <c r="T63" s="4">
        <v>290</v>
      </c>
      <c r="U63" s="4">
        <f t="shared" si="62"/>
        <v>321.14</v>
      </c>
      <c r="X63" t="s">
        <v>161</v>
      </c>
      <c r="Y63" s="4">
        <f t="shared" si="43"/>
        <v>5797.7759999999998</v>
      </c>
      <c r="Z63" s="4">
        <v>6100</v>
      </c>
      <c r="AA63" s="4">
        <f t="shared" si="55"/>
        <v>302.22400000000016</v>
      </c>
      <c r="AB63" s="4">
        <f t="shared" si="45"/>
        <v>3027.7840000000001</v>
      </c>
      <c r="AC63" s="4">
        <v>3200</v>
      </c>
      <c r="AD63" s="4">
        <f t="shared" si="56"/>
        <v>172.21599999999989</v>
      </c>
      <c r="AE63" s="4">
        <f t="shared" si="47"/>
        <v>1255.3760000000002</v>
      </c>
      <c r="AF63" s="4">
        <v>1400</v>
      </c>
      <c r="AG63" s="4">
        <f t="shared" si="57"/>
        <v>144.6239999999998</v>
      </c>
      <c r="AH63" s="4">
        <f t="shared" si="49"/>
        <v>321.14</v>
      </c>
      <c r="AI63" s="4">
        <v>390</v>
      </c>
      <c r="AJ63" s="4">
        <f t="shared" si="58"/>
        <v>68.860000000000014</v>
      </c>
      <c r="AN63" s="30" t="s">
        <v>161</v>
      </c>
      <c r="AO63" s="31">
        <f t="shared" si="9"/>
        <v>5797.7759999999998</v>
      </c>
      <c r="AP63" s="31">
        <f t="shared" si="10"/>
        <v>3027.7840000000001</v>
      </c>
      <c r="AQ63" s="31">
        <f t="shared" si="11"/>
        <v>1255.3760000000002</v>
      </c>
      <c r="AR63" s="31">
        <f t="shared" si="12"/>
        <v>321.14</v>
      </c>
      <c r="AS63" s="30">
        <f t="shared" si="13"/>
        <v>0</v>
      </c>
      <c r="AX63" s="20"/>
      <c r="AY63" s="20" t="s">
        <v>44</v>
      </c>
      <c r="AZ63" s="21">
        <v>6100</v>
      </c>
      <c r="BA63" s="21">
        <v>3200</v>
      </c>
      <c r="BB63" s="21">
        <v>1400</v>
      </c>
      <c r="BC63" s="21">
        <v>390</v>
      </c>
      <c r="BD63" s="20"/>
    </row>
    <row r="64" spans="1:56">
      <c r="A64" s="51"/>
      <c r="B64" s="51"/>
      <c r="C64" s="1"/>
      <c r="D64" s="1"/>
      <c r="E64" s="1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9"/>
      <c r="AJ64" s="9"/>
      <c r="AN64" s="33"/>
      <c r="AO64" s="31">
        <f t="shared" si="9"/>
        <v>0</v>
      </c>
      <c r="AP64" s="31">
        <f t="shared" si="10"/>
        <v>0</v>
      </c>
      <c r="AQ64" s="31">
        <f t="shared" si="11"/>
        <v>0</v>
      </c>
      <c r="AR64" s="31">
        <f t="shared" si="12"/>
        <v>0</v>
      </c>
      <c r="AS64" s="30">
        <f t="shared" si="13"/>
        <v>0</v>
      </c>
      <c r="AX64" s="23"/>
      <c r="AY64" s="23"/>
      <c r="AZ64" s="23"/>
      <c r="BA64" s="23"/>
      <c r="BB64" s="23"/>
      <c r="BC64" s="24"/>
      <c r="BD64" s="20"/>
    </row>
    <row r="65" spans="1:56">
      <c r="A65" t="s">
        <v>6</v>
      </c>
      <c r="B65" t="s">
        <v>17</v>
      </c>
      <c r="C65">
        <v>25</v>
      </c>
      <c r="D65">
        <v>20</v>
      </c>
      <c r="E65">
        <v>25</v>
      </c>
      <c r="F65" s="4">
        <v>2231</v>
      </c>
      <c r="G65" s="4">
        <f>(F65-F65*5/100)+((F65-F65*5/100)*28/100)-20*C65</f>
        <v>2212.8959999999997</v>
      </c>
      <c r="J65" s="4">
        <v>1184</v>
      </c>
      <c r="K65" s="4">
        <f>(J65-J65*5/100)+((J65-J65*5/100)*28/100)-10*C65</f>
        <v>1189.7439999999999</v>
      </c>
      <c r="N65" s="4">
        <v>501</v>
      </c>
      <c r="O65" s="4">
        <f>(N65-N65*5/100)+((N65-N65*5/100)*28/100)-4*C65</f>
        <v>509.21600000000001</v>
      </c>
      <c r="R65" s="4">
        <v>132</v>
      </c>
      <c r="S65" s="4">
        <f>(R65-R65*5/100)+((R65-R65*5/100)*28/100)-1*C65</f>
        <v>135.512</v>
      </c>
      <c r="X65" t="s">
        <v>162</v>
      </c>
      <c r="Y65" s="4">
        <f t="shared" si="43"/>
        <v>2212.8959999999997</v>
      </c>
      <c r="Z65" s="4">
        <v>2300</v>
      </c>
      <c r="AA65" s="4">
        <f t="shared" ref="AA65:AA73" si="63">Z65-Y65</f>
        <v>87.104000000000269</v>
      </c>
      <c r="AB65" s="4">
        <f t="shared" si="45"/>
        <v>1189.7439999999999</v>
      </c>
      <c r="AC65" s="4">
        <v>1300</v>
      </c>
      <c r="AD65" s="4">
        <f t="shared" ref="AD65:AD73" si="64">AC65-AB65</f>
        <v>110.25600000000009</v>
      </c>
      <c r="AE65" s="4">
        <f t="shared" si="47"/>
        <v>509.21600000000001</v>
      </c>
      <c r="AF65" s="4">
        <v>550</v>
      </c>
      <c r="AG65" s="4">
        <f t="shared" ref="AG65:AG73" si="65">AF65-AE65</f>
        <v>40.783999999999992</v>
      </c>
      <c r="AH65" s="4">
        <f t="shared" si="49"/>
        <v>135.512</v>
      </c>
      <c r="AI65" s="4">
        <v>160</v>
      </c>
      <c r="AJ65" s="4">
        <f t="shared" ref="AJ65:AJ73" si="66">AI65-AH65</f>
        <v>24.488</v>
      </c>
      <c r="AN65" s="30" t="s">
        <v>162</v>
      </c>
      <c r="AO65" s="31">
        <f t="shared" si="9"/>
        <v>2212.8959999999997</v>
      </c>
      <c r="AP65" s="31">
        <f t="shared" si="10"/>
        <v>1189.7439999999999</v>
      </c>
      <c r="AQ65" s="31">
        <f t="shared" si="11"/>
        <v>509.21600000000001</v>
      </c>
      <c r="AR65" s="31">
        <f t="shared" si="12"/>
        <v>135.512</v>
      </c>
      <c r="AS65" s="30">
        <f t="shared" si="13"/>
        <v>0</v>
      </c>
      <c r="AX65" s="20" t="s">
        <v>6</v>
      </c>
      <c r="AY65" s="20" t="s">
        <v>17</v>
      </c>
      <c r="AZ65" s="21">
        <v>2300</v>
      </c>
      <c r="BA65" s="21">
        <v>1300</v>
      </c>
      <c r="BB65" s="21">
        <v>550</v>
      </c>
      <c r="BC65" s="21">
        <v>160</v>
      </c>
      <c r="BD65" s="20"/>
    </row>
    <row r="66" spans="1:56">
      <c r="B66" t="s">
        <v>19</v>
      </c>
      <c r="C66">
        <f t="shared" ref="C66:C73" si="67">C65</f>
        <v>25</v>
      </c>
      <c r="F66" s="4">
        <v>2231</v>
      </c>
      <c r="G66" s="4">
        <f>(F66-F66*5/100)+((F66-F66*5/100)*28/100)-20*C66</f>
        <v>2212.8959999999997</v>
      </c>
      <c r="J66" s="4">
        <v>1184</v>
      </c>
      <c r="K66" s="4">
        <f>(J66-J66*5/100)+((J66-J66*5/100)*28/100)-10*C66</f>
        <v>1189.7439999999999</v>
      </c>
      <c r="N66" s="4">
        <v>501</v>
      </c>
      <c r="O66" s="4">
        <f>(N66-N66*5/100)+((N66-N66*5/100)*28/100)-4*C66</f>
        <v>509.21600000000001</v>
      </c>
      <c r="R66" s="4">
        <v>132</v>
      </c>
      <c r="S66" s="4">
        <f>(R66-R66*5/100)+((R66-R66*5/100)*28/100)-1*C66</f>
        <v>135.512</v>
      </c>
      <c r="X66" t="s">
        <v>163</v>
      </c>
      <c r="Y66" s="4">
        <f t="shared" si="43"/>
        <v>2212.8959999999997</v>
      </c>
      <c r="Z66" s="4">
        <v>2300</v>
      </c>
      <c r="AA66" s="4">
        <f t="shared" si="63"/>
        <v>87.104000000000269</v>
      </c>
      <c r="AB66" s="4">
        <f t="shared" si="45"/>
        <v>1189.7439999999999</v>
      </c>
      <c r="AC66" s="4">
        <v>1300</v>
      </c>
      <c r="AD66" s="4">
        <f t="shared" si="64"/>
        <v>110.25600000000009</v>
      </c>
      <c r="AE66" s="4">
        <f t="shared" si="47"/>
        <v>509.21600000000001</v>
      </c>
      <c r="AF66" s="4">
        <v>550</v>
      </c>
      <c r="AG66" s="4">
        <f t="shared" si="65"/>
        <v>40.783999999999992</v>
      </c>
      <c r="AH66" s="4">
        <f t="shared" si="49"/>
        <v>135.512</v>
      </c>
      <c r="AI66" s="4">
        <v>160</v>
      </c>
      <c r="AJ66" s="4">
        <f t="shared" si="66"/>
        <v>24.488</v>
      </c>
      <c r="AN66" s="30" t="s">
        <v>163</v>
      </c>
      <c r="AO66" s="31">
        <f t="shared" si="9"/>
        <v>2212.8959999999997</v>
      </c>
      <c r="AP66" s="31">
        <f t="shared" si="10"/>
        <v>1189.7439999999999</v>
      </c>
      <c r="AQ66" s="31">
        <f t="shared" si="11"/>
        <v>509.21600000000001</v>
      </c>
      <c r="AR66" s="31">
        <f t="shared" si="12"/>
        <v>135.512</v>
      </c>
      <c r="AS66" s="30">
        <f t="shared" si="13"/>
        <v>0</v>
      </c>
      <c r="AX66" s="20"/>
      <c r="AY66" s="20" t="s">
        <v>19</v>
      </c>
      <c r="AZ66" s="21">
        <v>2300</v>
      </c>
      <c r="BA66" s="21">
        <v>1300</v>
      </c>
      <c r="BB66" s="21">
        <v>550</v>
      </c>
      <c r="BC66" s="21">
        <v>160</v>
      </c>
      <c r="BD66" s="20"/>
    </row>
    <row r="67" spans="1:56">
      <c r="B67" t="s">
        <v>18</v>
      </c>
      <c r="C67">
        <f t="shared" si="67"/>
        <v>25</v>
      </c>
      <c r="F67" s="4">
        <v>2206</v>
      </c>
      <c r="G67" s="4">
        <f>(F67-F67*5/100)+((F67-F67*5/100)*28/100)-20*C67</f>
        <v>2182.4959999999996</v>
      </c>
      <c r="L67" s="4">
        <v>1131</v>
      </c>
      <c r="M67" s="4">
        <f t="shared" ref="M67:M73" si="68">(L67-L67*5/100)+((L67-L67*5/100)*28/100)-9*C67</f>
        <v>1150.296</v>
      </c>
      <c r="P67" s="4">
        <v>486</v>
      </c>
      <c r="Q67" s="4">
        <f t="shared" ref="Q67:Q73" si="69">(P67-P67*5/100)+((P67-P67*5/100)*28/100)-3.6*C67</f>
        <v>500.976</v>
      </c>
      <c r="T67" s="4">
        <v>127</v>
      </c>
      <c r="U67" s="4">
        <f t="shared" ref="U67:U73" si="70">(T67-T67*5/100)+((T67-T67*5/100)*28/100)-0.9*C67</f>
        <v>131.93200000000002</v>
      </c>
      <c r="X67" t="s">
        <v>164</v>
      </c>
      <c r="Y67" s="4">
        <f t="shared" si="43"/>
        <v>2182.4959999999996</v>
      </c>
      <c r="Z67" s="4">
        <v>2300</v>
      </c>
      <c r="AA67" s="4">
        <f t="shared" si="63"/>
        <v>117.50400000000036</v>
      </c>
      <c r="AB67" s="4">
        <f t="shared" si="45"/>
        <v>1150.296</v>
      </c>
      <c r="AC67" s="4">
        <v>1300</v>
      </c>
      <c r="AD67" s="4">
        <f t="shared" si="64"/>
        <v>149.70399999999995</v>
      </c>
      <c r="AE67" s="4">
        <f t="shared" si="47"/>
        <v>500.976</v>
      </c>
      <c r="AF67" s="4">
        <v>550</v>
      </c>
      <c r="AG67" s="4">
        <f t="shared" si="65"/>
        <v>49.024000000000001</v>
      </c>
      <c r="AH67" s="4">
        <f t="shared" si="49"/>
        <v>131.93200000000002</v>
      </c>
      <c r="AI67" s="4">
        <v>160</v>
      </c>
      <c r="AJ67" s="4">
        <f t="shared" si="66"/>
        <v>28.067999999999984</v>
      </c>
      <c r="AN67" s="30" t="s">
        <v>164</v>
      </c>
      <c r="AO67" s="31">
        <f t="shared" si="9"/>
        <v>2182.4959999999996</v>
      </c>
      <c r="AP67" s="31">
        <f t="shared" si="10"/>
        <v>1150.296</v>
      </c>
      <c r="AQ67" s="31">
        <f t="shared" si="11"/>
        <v>500.976</v>
      </c>
      <c r="AR67" s="31">
        <f t="shared" si="12"/>
        <v>131.93200000000002</v>
      </c>
      <c r="AS67" s="30">
        <f t="shared" si="13"/>
        <v>0</v>
      </c>
      <c r="AX67" s="20"/>
      <c r="AY67" s="20" t="s">
        <v>18</v>
      </c>
      <c r="AZ67" s="21">
        <v>2300</v>
      </c>
      <c r="BA67" s="21">
        <v>1300</v>
      </c>
      <c r="BB67" s="21">
        <v>550</v>
      </c>
      <c r="BC67" s="21">
        <v>160</v>
      </c>
      <c r="BD67" s="20"/>
    </row>
    <row r="68" spans="1:56">
      <c r="B68" t="s">
        <v>25</v>
      </c>
      <c r="C68">
        <f t="shared" si="67"/>
        <v>25</v>
      </c>
      <c r="H68" s="4">
        <v>1952</v>
      </c>
      <c r="I68" s="4">
        <f>(H68-H68*5/100)+((H68-H68*5/100)*28/100)-18*C68</f>
        <v>1923.6320000000001</v>
      </c>
      <c r="L68" s="4">
        <v>1014</v>
      </c>
      <c r="M68" s="4">
        <f t="shared" si="68"/>
        <v>1008.0239999999999</v>
      </c>
      <c r="P68" s="4">
        <v>432</v>
      </c>
      <c r="Q68" s="4">
        <f t="shared" si="69"/>
        <v>435.31200000000001</v>
      </c>
      <c r="T68" s="4">
        <v>116</v>
      </c>
      <c r="U68" s="4">
        <f t="shared" si="70"/>
        <v>118.55600000000001</v>
      </c>
      <c r="X68" t="s">
        <v>165</v>
      </c>
      <c r="Y68" s="4">
        <f t="shared" si="43"/>
        <v>1923.6320000000001</v>
      </c>
      <c r="Z68" s="4">
        <v>2100</v>
      </c>
      <c r="AA68" s="4">
        <f t="shared" si="63"/>
        <v>176.36799999999994</v>
      </c>
      <c r="AB68" s="4">
        <f t="shared" si="45"/>
        <v>1008.0239999999999</v>
      </c>
      <c r="AC68" s="4">
        <v>1300</v>
      </c>
      <c r="AD68" s="4">
        <f t="shared" si="64"/>
        <v>291.97600000000011</v>
      </c>
      <c r="AE68" s="4">
        <f t="shared" si="47"/>
        <v>435.31200000000001</v>
      </c>
      <c r="AF68" s="4">
        <v>550</v>
      </c>
      <c r="AG68" s="4">
        <f t="shared" si="65"/>
        <v>114.68799999999999</v>
      </c>
      <c r="AH68" s="4">
        <f t="shared" si="49"/>
        <v>118.55600000000001</v>
      </c>
      <c r="AI68" s="4">
        <v>160</v>
      </c>
      <c r="AJ68" s="4">
        <f t="shared" si="66"/>
        <v>41.443999999999988</v>
      </c>
      <c r="AN68" s="30" t="s">
        <v>165</v>
      </c>
      <c r="AO68" s="31">
        <f t="shared" si="9"/>
        <v>1923.6320000000001</v>
      </c>
      <c r="AP68" s="31">
        <f t="shared" si="10"/>
        <v>1008.0239999999999</v>
      </c>
      <c r="AQ68" s="31">
        <f t="shared" si="11"/>
        <v>435.31200000000001</v>
      </c>
      <c r="AR68" s="31">
        <f t="shared" si="12"/>
        <v>118.55600000000001</v>
      </c>
      <c r="AS68" s="30">
        <f t="shared" si="13"/>
        <v>0</v>
      </c>
      <c r="AX68" s="20"/>
      <c r="AY68" s="20" t="s">
        <v>25</v>
      </c>
      <c r="AZ68" s="21">
        <v>2100</v>
      </c>
      <c r="BA68" s="21">
        <v>1300</v>
      </c>
      <c r="BB68" s="21">
        <v>550</v>
      </c>
      <c r="BC68" s="21">
        <v>160</v>
      </c>
      <c r="BD68" s="20"/>
    </row>
    <row r="69" spans="1:56">
      <c r="B69" t="s">
        <v>33</v>
      </c>
      <c r="C69">
        <f t="shared" si="67"/>
        <v>25</v>
      </c>
      <c r="H69" s="4">
        <v>1942</v>
      </c>
      <c r="I69" s="4">
        <f>(H69-H69*5/100)+((H69-H69*5/100)*28/100)-18*C69</f>
        <v>1911.4720000000002</v>
      </c>
      <c r="L69" s="4">
        <v>1004</v>
      </c>
      <c r="M69" s="4">
        <f t="shared" si="68"/>
        <v>995.86400000000003</v>
      </c>
      <c r="P69" s="4">
        <v>427</v>
      </c>
      <c r="Q69" s="4">
        <f t="shared" si="69"/>
        <v>429.23199999999997</v>
      </c>
      <c r="T69" s="4">
        <v>114</v>
      </c>
      <c r="U69" s="4">
        <f t="shared" si="70"/>
        <v>116.124</v>
      </c>
      <c r="X69" t="s">
        <v>166</v>
      </c>
      <c r="Y69" s="4">
        <f t="shared" si="43"/>
        <v>1911.4720000000002</v>
      </c>
      <c r="Z69" s="4">
        <v>2100</v>
      </c>
      <c r="AA69" s="4">
        <f t="shared" si="63"/>
        <v>188.52799999999979</v>
      </c>
      <c r="AB69" s="4">
        <f t="shared" si="45"/>
        <v>995.86400000000003</v>
      </c>
      <c r="AC69" s="4">
        <v>1300</v>
      </c>
      <c r="AD69" s="4">
        <f t="shared" si="64"/>
        <v>304.13599999999997</v>
      </c>
      <c r="AE69" s="4">
        <f t="shared" si="47"/>
        <v>429.23199999999997</v>
      </c>
      <c r="AF69" s="4">
        <v>550</v>
      </c>
      <c r="AG69" s="4">
        <f t="shared" si="65"/>
        <v>120.76800000000003</v>
      </c>
      <c r="AH69" s="4">
        <f t="shared" si="49"/>
        <v>116.124</v>
      </c>
      <c r="AI69" s="4">
        <v>160</v>
      </c>
      <c r="AJ69" s="4">
        <f t="shared" si="66"/>
        <v>43.876000000000005</v>
      </c>
      <c r="AN69" s="30" t="s">
        <v>166</v>
      </c>
      <c r="AO69" s="31">
        <f t="shared" ref="AO69:AO88" si="71">Y69</f>
        <v>1911.4720000000002</v>
      </c>
      <c r="AP69" s="31">
        <f t="shared" ref="AP69:AP88" si="72">AB69</f>
        <v>995.86400000000003</v>
      </c>
      <c r="AQ69" s="31">
        <f t="shared" ref="AQ69:AQ88" si="73">AE69</f>
        <v>429.23199999999997</v>
      </c>
      <c r="AR69" s="31">
        <f t="shared" ref="AR69:AR88" si="74">AH69</f>
        <v>116.124</v>
      </c>
      <c r="AS69" s="30">
        <f t="shared" ref="AS69:AS88" si="75">AK69</f>
        <v>0</v>
      </c>
      <c r="AX69" s="20"/>
      <c r="AY69" s="20" t="s">
        <v>33</v>
      </c>
      <c r="AZ69" s="21">
        <v>2100</v>
      </c>
      <c r="BA69" s="21">
        <v>1300</v>
      </c>
      <c r="BB69" s="21">
        <v>550</v>
      </c>
      <c r="BC69" s="21">
        <v>160</v>
      </c>
      <c r="BD69" s="20"/>
    </row>
    <row r="70" spans="1:56">
      <c r="B70" t="s">
        <v>34</v>
      </c>
      <c r="C70">
        <f t="shared" si="67"/>
        <v>25</v>
      </c>
      <c r="H70" s="4">
        <v>1919</v>
      </c>
      <c r="I70" s="4">
        <f>(H70-H70*5/100)+((H70-H70*5/100)*28/100)-18*C70</f>
        <v>1883.5039999999999</v>
      </c>
      <c r="L70" s="4">
        <v>994</v>
      </c>
      <c r="M70" s="4">
        <f t="shared" si="68"/>
        <v>983.70399999999995</v>
      </c>
      <c r="P70" s="4">
        <v>426</v>
      </c>
      <c r="Q70" s="4">
        <f t="shared" si="69"/>
        <v>428.01599999999996</v>
      </c>
      <c r="T70" s="4">
        <v>114</v>
      </c>
      <c r="U70" s="4">
        <f t="shared" si="70"/>
        <v>116.124</v>
      </c>
      <c r="X70" t="s">
        <v>167</v>
      </c>
      <c r="Y70" s="4">
        <f t="shared" si="43"/>
        <v>1883.5039999999999</v>
      </c>
      <c r="Z70" s="4">
        <v>2100</v>
      </c>
      <c r="AA70" s="4">
        <f t="shared" si="63"/>
        <v>216.49600000000009</v>
      </c>
      <c r="AB70" s="4">
        <f t="shared" si="45"/>
        <v>983.70399999999995</v>
      </c>
      <c r="AC70" s="4">
        <v>1300</v>
      </c>
      <c r="AD70" s="4">
        <f t="shared" si="64"/>
        <v>316.29600000000005</v>
      </c>
      <c r="AE70" s="4">
        <f t="shared" si="47"/>
        <v>428.01599999999996</v>
      </c>
      <c r="AF70" s="4">
        <v>550</v>
      </c>
      <c r="AG70" s="4">
        <f t="shared" si="65"/>
        <v>121.98400000000004</v>
      </c>
      <c r="AH70" s="4">
        <f t="shared" si="49"/>
        <v>116.124</v>
      </c>
      <c r="AI70" s="4">
        <v>160</v>
      </c>
      <c r="AJ70" s="4">
        <f t="shared" si="66"/>
        <v>43.876000000000005</v>
      </c>
      <c r="AN70" s="30" t="s">
        <v>167</v>
      </c>
      <c r="AO70" s="31">
        <f t="shared" si="71"/>
        <v>1883.5039999999999</v>
      </c>
      <c r="AP70" s="31">
        <f t="shared" si="72"/>
        <v>983.70399999999995</v>
      </c>
      <c r="AQ70" s="31">
        <f t="shared" si="73"/>
        <v>428.01599999999996</v>
      </c>
      <c r="AR70" s="31">
        <f t="shared" si="74"/>
        <v>116.124</v>
      </c>
      <c r="AS70" s="30">
        <f t="shared" si="75"/>
        <v>0</v>
      </c>
      <c r="AX70" s="20"/>
      <c r="AY70" s="20" t="s">
        <v>34</v>
      </c>
      <c r="AZ70" s="21">
        <v>2100</v>
      </c>
      <c r="BA70" s="21">
        <v>1300</v>
      </c>
      <c r="BB70" s="21">
        <v>550</v>
      </c>
      <c r="BC70" s="21">
        <v>160</v>
      </c>
      <c r="BD70" s="20"/>
    </row>
    <row r="71" spans="1:56">
      <c r="B71" t="s">
        <v>35</v>
      </c>
      <c r="C71">
        <f t="shared" si="67"/>
        <v>25</v>
      </c>
      <c r="F71" s="4">
        <v>2168</v>
      </c>
      <c r="G71" s="4">
        <f>(F71-F71*5/100)+((F71-F71*5/100)*28/100)-20*C71</f>
        <v>2136.288</v>
      </c>
      <c r="L71" s="4">
        <v>1063</v>
      </c>
      <c r="M71" s="4">
        <f t="shared" si="68"/>
        <v>1067.6079999999999</v>
      </c>
      <c r="P71" s="4">
        <v>469</v>
      </c>
      <c r="Q71" s="4">
        <f t="shared" si="69"/>
        <v>480.30399999999997</v>
      </c>
      <c r="T71" s="4">
        <v>122</v>
      </c>
      <c r="U71" s="4">
        <f t="shared" si="70"/>
        <v>125.852</v>
      </c>
      <c r="X71" t="s">
        <v>168</v>
      </c>
      <c r="Y71" s="4">
        <f t="shared" si="43"/>
        <v>2136.288</v>
      </c>
      <c r="Z71" s="4">
        <v>2300</v>
      </c>
      <c r="AA71" s="4">
        <f t="shared" si="63"/>
        <v>163.71199999999999</v>
      </c>
      <c r="AB71" s="4">
        <f t="shared" si="45"/>
        <v>1067.6079999999999</v>
      </c>
      <c r="AC71" s="4">
        <v>1300</v>
      </c>
      <c r="AD71" s="4">
        <f t="shared" si="64"/>
        <v>232.39200000000005</v>
      </c>
      <c r="AE71" s="4">
        <f t="shared" si="47"/>
        <v>480.30399999999997</v>
      </c>
      <c r="AF71" s="4">
        <v>550</v>
      </c>
      <c r="AG71" s="4">
        <f t="shared" si="65"/>
        <v>69.696000000000026</v>
      </c>
      <c r="AH71" s="4">
        <f t="shared" si="49"/>
        <v>125.852</v>
      </c>
      <c r="AI71" s="4">
        <v>160</v>
      </c>
      <c r="AJ71" s="4">
        <f t="shared" si="66"/>
        <v>34.147999999999996</v>
      </c>
      <c r="AN71" s="30" t="s">
        <v>168</v>
      </c>
      <c r="AO71" s="31">
        <f t="shared" si="71"/>
        <v>2136.288</v>
      </c>
      <c r="AP71" s="31">
        <f t="shared" si="72"/>
        <v>1067.6079999999999</v>
      </c>
      <c r="AQ71" s="31">
        <f t="shared" si="73"/>
        <v>480.30399999999997</v>
      </c>
      <c r="AR71" s="31">
        <f t="shared" si="74"/>
        <v>125.852</v>
      </c>
      <c r="AS71" s="30">
        <f t="shared" si="75"/>
        <v>0</v>
      </c>
      <c r="AX71" s="20"/>
      <c r="AY71" s="20" t="s">
        <v>35</v>
      </c>
      <c r="AZ71" s="21">
        <v>2300</v>
      </c>
      <c r="BA71" s="21">
        <v>1300</v>
      </c>
      <c r="BB71" s="21">
        <v>550</v>
      </c>
      <c r="BC71" s="21">
        <v>160</v>
      </c>
      <c r="BD71" s="20"/>
    </row>
    <row r="72" spans="1:56">
      <c r="B72" t="s">
        <v>44</v>
      </c>
      <c r="C72">
        <f t="shared" si="67"/>
        <v>25</v>
      </c>
      <c r="H72" s="4">
        <v>2213</v>
      </c>
      <c r="I72" s="4">
        <f>(H72-H72*5/100)+((H72-H72*5/100)*28/100)-18*C72</f>
        <v>2241.0079999999998</v>
      </c>
      <c r="L72" s="4">
        <v>1145</v>
      </c>
      <c r="M72" s="4">
        <f t="shared" si="68"/>
        <v>1167.32</v>
      </c>
      <c r="P72" s="4">
        <v>487</v>
      </c>
      <c r="Q72" s="4">
        <f t="shared" si="69"/>
        <v>502.19200000000001</v>
      </c>
      <c r="T72" s="4">
        <v>126</v>
      </c>
      <c r="U72" s="4">
        <f t="shared" si="70"/>
        <v>130.71600000000001</v>
      </c>
      <c r="X72" t="s">
        <v>169</v>
      </c>
      <c r="Y72" s="4">
        <f t="shared" si="43"/>
        <v>2241.0079999999998</v>
      </c>
      <c r="Z72" s="4">
        <v>2400</v>
      </c>
      <c r="AA72" s="4">
        <f t="shared" si="63"/>
        <v>158.99200000000019</v>
      </c>
      <c r="AB72" s="4">
        <f t="shared" si="45"/>
        <v>1167.32</v>
      </c>
      <c r="AC72" s="4">
        <v>1300</v>
      </c>
      <c r="AD72" s="4">
        <f t="shared" si="64"/>
        <v>132.68000000000006</v>
      </c>
      <c r="AE72" s="4">
        <f t="shared" si="47"/>
        <v>502.19200000000001</v>
      </c>
      <c r="AF72" s="4">
        <v>550</v>
      </c>
      <c r="AG72" s="4">
        <f t="shared" si="65"/>
        <v>47.807999999999993</v>
      </c>
      <c r="AH72" s="4">
        <f t="shared" si="49"/>
        <v>130.71600000000001</v>
      </c>
      <c r="AI72" s="4">
        <v>160</v>
      </c>
      <c r="AJ72" s="4">
        <f t="shared" si="66"/>
        <v>29.283999999999992</v>
      </c>
      <c r="AN72" s="30" t="s">
        <v>169</v>
      </c>
      <c r="AO72" s="31">
        <f t="shared" si="71"/>
        <v>2241.0079999999998</v>
      </c>
      <c r="AP72" s="31">
        <f t="shared" si="72"/>
        <v>1167.32</v>
      </c>
      <c r="AQ72" s="31">
        <f t="shared" si="73"/>
        <v>502.19200000000001</v>
      </c>
      <c r="AR72" s="31">
        <f t="shared" si="74"/>
        <v>130.71600000000001</v>
      </c>
      <c r="AS72" s="30">
        <f t="shared" si="75"/>
        <v>0</v>
      </c>
      <c r="AX72" s="20"/>
      <c r="AY72" s="20" t="s">
        <v>44</v>
      </c>
      <c r="AZ72" s="21">
        <v>2400</v>
      </c>
      <c r="BA72" s="21">
        <v>1300</v>
      </c>
      <c r="BB72" s="21">
        <v>550</v>
      </c>
      <c r="BC72" s="21">
        <v>160</v>
      </c>
      <c r="BD72" s="20"/>
    </row>
    <row r="73" spans="1:56">
      <c r="B73" t="s">
        <v>26</v>
      </c>
      <c r="C73">
        <f t="shared" si="67"/>
        <v>25</v>
      </c>
      <c r="H73" s="4">
        <v>2589</v>
      </c>
      <c r="I73" s="4">
        <f>(H73-H73*5/100)+((H73-H73*5/100)*28/100)-18*C73</f>
        <v>2698.2240000000002</v>
      </c>
      <c r="L73" s="4">
        <v>1315</v>
      </c>
      <c r="M73" s="4">
        <f t="shared" si="68"/>
        <v>1374.04</v>
      </c>
      <c r="P73" s="4">
        <v>538</v>
      </c>
      <c r="Q73" s="4">
        <f t="shared" si="69"/>
        <v>564.20800000000008</v>
      </c>
      <c r="T73" s="4">
        <v>146</v>
      </c>
      <c r="U73" s="4">
        <f t="shared" si="70"/>
        <v>155.03599999999997</v>
      </c>
      <c r="X73" t="s">
        <v>170</v>
      </c>
      <c r="Y73" s="4">
        <f t="shared" si="43"/>
        <v>2698.2240000000002</v>
      </c>
      <c r="Z73" s="4">
        <v>2850</v>
      </c>
      <c r="AA73" s="4">
        <f t="shared" si="63"/>
        <v>151.77599999999984</v>
      </c>
      <c r="AB73" s="4">
        <f t="shared" si="45"/>
        <v>1374.04</v>
      </c>
      <c r="AC73" s="4">
        <v>1500</v>
      </c>
      <c r="AD73" s="4">
        <f t="shared" si="64"/>
        <v>125.96000000000004</v>
      </c>
      <c r="AE73" s="4">
        <f t="shared" si="47"/>
        <v>564.20800000000008</v>
      </c>
      <c r="AF73" s="4">
        <v>600</v>
      </c>
      <c r="AG73" s="4">
        <f t="shared" si="65"/>
        <v>35.791999999999916</v>
      </c>
      <c r="AH73" s="4">
        <f t="shared" si="49"/>
        <v>155.03599999999997</v>
      </c>
      <c r="AI73" s="4">
        <v>180</v>
      </c>
      <c r="AJ73" s="4">
        <f t="shared" si="66"/>
        <v>24.964000000000027</v>
      </c>
      <c r="AN73" s="30" t="s">
        <v>170</v>
      </c>
      <c r="AO73" s="31">
        <f t="shared" si="71"/>
        <v>2698.2240000000002</v>
      </c>
      <c r="AP73" s="31">
        <f t="shared" si="72"/>
        <v>1374.04</v>
      </c>
      <c r="AQ73" s="31">
        <f t="shared" si="73"/>
        <v>564.20800000000008</v>
      </c>
      <c r="AR73" s="31">
        <f t="shared" si="74"/>
        <v>155.03599999999997</v>
      </c>
      <c r="AS73" s="30">
        <f t="shared" si="75"/>
        <v>0</v>
      </c>
      <c r="AX73" s="20"/>
      <c r="AY73" s="20" t="s">
        <v>26</v>
      </c>
      <c r="AZ73" s="21">
        <v>2850</v>
      </c>
      <c r="BA73" s="21">
        <v>1500</v>
      </c>
      <c r="BB73" s="21">
        <v>600</v>
      </c>
      <c r="BC73" s="21">
        <v>180</v>
      </c>
      <c r="BD73" s="20"/>
    </row>
    <row r="74" spans="1:56" s="1" customFormat="1">
      <c r="B74" s="1" t="s">
        <v>8</v>
      </c>
      <c r="C74" s="1">
        <v>25</v>
      </c>
      <c r="D74" s="1">
        <v>25</v>
      </c>
      <c r="E74" s="1">
        <v>25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9"/>
      <c r="AN74" s="33"/>
      <c r="AO74" s="31">
        <f t="shared" si="71"/>
        <v>0</v>
      </c>
      <c r="AP74" s="31">
        <f t="shared" si="72"/>
        <v>0</v>
      </c>
      <c r="AQ74" s="31">
        <f t="shared" si="73"/>
        <v>0</v>
      </c>
      <c r="AR74" s="31">
        <f t="shared" si="74"/>
        <v>0</v>
      </c>
      <c r="AS74" s="30">
        <f t="shared" si="75"/>
        <v>0</v>
      </c>
      <c r="AX74" s="23"/>
      <c r="AY74" s="23"/>
      <c r="AZ74" s="23"/>
      <c r="BA74" s="23"/>
      <c r="BB74" s="23"/>
      <c r="BC74" s="24"/>
      <c r="BD74" s="17"/>
    </row>
    <row r="75" spans="1:56" s="1" customFormat="1">
      <c r="C75">
        <f t="shared" ref="C75:C82" si="76">C74</f>
        <v>25</v>
      </c>
      <c r="D75"/>
      <c r="E75"/>
      <c r="F75" s="49" t="s">
        <v>15</v>
      </c>
      <c r="G75" s="49"/>
      <c r="H75" s="49" t="s">
        <v>14</v>
      </c>
      <c r="I75" s="49"/>
      <c r="J75" s="49" t="s">
        <v>13</v>
      </c>
      <c r="K75" s="49"/>
      <c r="L75" s="49" t="s">
        <v>12</v>
      </c>
      <c r="M75" s="49"/>
      <c r="N75" s="49" t="s">
        <v>47</v>
      </c>
      <c r="O75" s="49"/>
      <c r="P75" s="2"/>
      <c r="Q75" s="2"/>
      <c r="R75" s="2"/>
      <c r="S75" s="2"/>
      <c r="T75" s="2"/>
      <c r="U75" s="2"/>
      <c r="X75" s="1" t="s">
        <v>8</v>
      </c>
      <c r="Y75" s="50" t="s">
        <v>15</v>
      </c>
      <c r="Z75" s="50"/>
      <c r="AA75" s="11"/>
      <c r="AB75" s="50" t="s">
        <v>14</v>
      </c>
      <c r="AC75" s="50"/>
      <c r="AD75" s="11"/>
      <c r="AE75" s="50" t="s">
        <v>13</v>
      </c>
      <c r="AF75" s="50"/>
      <c r="AG75" s="11"/>
      <c r="AH75" s="1" t="s">
        <v>12</v>
      </c>
      <c r="AI75" s="2"/>
      <c r="AJ75" s="2"/>
      <c r="AK75" s="50" t="s">
        <v>47</v>
      </c>
      <c r="AL75" s="50"/>
      <c r="AN75" s="29" t="s">
        <v>8</v>
      </c>
      <c r="AO75" s="31" t="str">
        <f t="shared" si="71"/>
        <v>20LT</v>
      </c>
      <c r="AP75" s="31" t="str">
        <f t="shared" si="72"/>
        <v>10LT</v>
      </c>
      <c r="AQ75" s="31" t="str">
        <f t="shared" si="73"/>
        <v>4LT</v>
      </c>
      <c r="AR75" s="31" t="str">
        <f t="shared" si="74"/>
        <v>1LT</v>
      </c>
      <c r="AS75" s="30" t="str">
        <f t="shared" si="75"/>
        <v>500ML</v>
      </c>
      <c r="AX75" s="17" t="s">
        <v>8</v>
      </c>
      <c r="AY75" s="17"/>
      <c r="AZ75" s="18"/>
      <c r="BA75" s="18"/>
      <c r="BB75" s="18"/>
      <c r="BC75" s="19"/>
      <c r="BD75" s="18"/>
    </row>
    <row r="76" spans="1:56" s="1" customFormat="1">
      <c r="C76">
        <f t="shared" si="76"/>
        <v>25</v>
      </c>
      <c r="D76"/>
      <c r="E76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2"/>
      <c r="Q76" s="2"/>
      <c r="R76" s="2"/>
      <c r="S76" s="2"/>
      <c r="T76" s="2"/>
      <c r="U76" s="2"/>
      <c r="X76" s="16"/>
      <c r="Y76" s="1" t="s">
        <v>32</v>
      </c>
      <c r="Z76" s="1" t="s">
        <v>51</v>
      </c>
      <c r="AB76" s="1" t="s">
        <v>32</v>
      </c>
      <c r="AC76" s="1" t="s">
        <v>51</v>
      </c>
      <c r="AE76" s="1" t="s">
        <v>32</v>
      </c>
      <c r="AF76" s="1" t="s">
        <v>51</v>
      </c>
      <c r="AH76" s="1" t="s">
        <v>32</v>
      </c>
      <c r="AI76" s="2" t="s">
        <v>51</v>
      </c>
      <c r="AJ76" s="2"/>
      <c r="AK76" s="1" t="s">
        <v>32</v>
      </c>
      <c r="AL76" s="1" t="s">
        <v>51</v>
      </c>
      <c r="AN76" s="34"/>
      <c r="AO76" s="31" t="str">
        <f t="shared" si="71"/>
        <v>PURC</v>
      </c>
      <c r="AP76" s="31" t="str">
        <f t="shared" si="72"/>
        <v>PURC</v>
      </c>
      <c r="AQ76" s="31" t="str">
        <f t="shared" si="73"/>
        <v>PURC</v>
      </c>
      <c r="AR76" s="31" t="str">
        <f t="shared" si="74"/>
        <v>PURC</v>
      </c>
      <c r="AS76" s="30" t="str">
        <f t="shared" si="75"/>
        <v>PURC</v>
      </c>
      <c r="AX76" s="54"/>
      <c r="AY76" s="54"/>
      <c r="AZ76" s="17" t="s">
        <v>57</v>
      </c>
      <c r="BA76" s="17" t="s">
        <v>58</v>
      </c>
      <c r="BB76" s="17" t="s">
        <v>59</v>
      </c>
      <c r="BC76" s="19" t="s">
        <v>60</v>
      </c>
      <c r="BD76" s="17" t="s">
        <v>61</v>
      </c>
    </row>
    <row r="77" spans="1:56">
      <c r="A77" t="s">
        <v>9</v>
      </c>
      <c r="C77">
        <f t="shared" si="76"/>
        <v>25</v>
      </c>
      <c r="F77" s="4">
        <v>3755</v>
      </c>
      <c r="G77" s="4">
        <f t="shared" ref="G77:G82" si="77">(F77-F77*5/100)+((F77-F77*5/100)*28/100)-20*C77</f>
        <v>4066.08</v>
      </c>
      <c r="H77" s="4">
        <v>1940</v>
      </c>
      <c r="I77" s="4">
        <f>(H77-H77*5/100)+((H77-H77*5/100)*28/100)-10*C77</f>
        <v>2109.04</v>
      </c>
      <c r="J77" s="4">
        <v>815</v>
      </c>
      <c r="K77" s="4">
        <f t="shared" ref="K77:K82" si="78">(J77-J77*5/100)+((J77-J77*5/100)*28/100)-4*C77</f>
        <v>891.04</v>
      </c>
      <c r="L77" s="4">
        <v>214</v>
      </c>
      <c r="M77" s="4">
        <f t="shared" ref="M77:M82" si="79">(L77-L77*5/100)+((L77-L77*5/100)*28/100)-1*C77</f>
        <v>235.22400000000005</v>
      </c>
      <c r="N77" s="4">
        <v>113</v>
      </c>
      <c r="O77" s="4">
        <f t="shared" ref="O77:O82" si="80">(N77-N77*5/100)+((N77-N77*5/100)*28/100)-0.5*C77</f>
        <v>124.90799999999999</v>
      </c>
      <c r="X77" t="s">
        <v>176</v>
      </c>
      <c r="Y77" s="4">
        <f>G77</f>
        <v>4066.08</v>
      </c>
      <c r="Z77" s="4">
        <v>4000</v>
      </c>
      <c r="AA77" s="4">
        <f t="shared" ref="AA77:AA82" si="81">Z77-Y77</f>
        <v>-66.079999999999927</v>
      </c>
      <c r="AB77" s="4">
        <f>I77</f>
        <v>2109.04</v>
      </c>
      <c r="AC77" s="4">
        <v>2100</v>
      </c>
      <c r="AD77" s="4">
        <f t="shared" ref="AD77:AD81" si="82">AC77-AB77</f>
        <v>-9.0399999999999636</v>
      </c>
      <c r="AE77" s="4">
        <f>K77</f>
        <v>891.04</v>
      </c>
      <c r="AF77" s="4">
        <v>900</v>
      </c>
      <c r="AG77" s="4">
        <f t="shared" ref="AG77:AG82" si="83">AF77-AE77</f>
        <v>8.9600000000000364</v>
      </c>
      <c r="AH77" s="4">
        <f>M77</f>
        <v>235.22400000000005</v>
      </c>
      <c r="AI77" s="4">
        <v>240</v>
      </c>
      <c r="AJ77" s="4">
        <f t="shared" ref="AJ77:AJ82" si="84">AI77-AH77</f>
        <v>4.7759999999999536</v>
      </c>
      <c r="AK77" s="4">
        <f t="shared" ref="AK77:AK82" si="85">O77</f>
        <v>124.90799999999999</v>
      </c>
      <c r="AL77">
        <v>130</v>
      </c>
      <c r="AM77" s="4">
        <f t="shared" ref="AM77:AM82" si="86">AL77-AK77</f>
        <v>5.092000000000013</v>
      </c>
      <c r="AN77" s="30" t="s">
        <v>176</v>
      </c>
      <c r="AO77" s="31">
        <f t="shared" si="71"/>
        <v>4066.08</v>
      </c>
      <c r="AP77" s="31">
        <f t="shared" si="72"/>
        <v>2109.04</v>
      </c>
      <c r="AQ77" s="31">
        <f t="shared" si="73"/>
        <v>891.04</v>
      </c>
      <c r="AR77" s="31">
        <f t="shared" si="74"/>
        <v>235.22400000000005</v>
      </c>
      <c r="AS77" s="30">
        <f t="shared" si="75"/>
        <v>124.90799999999999</v>
      </c>
      <c r="AT77" s="4"/>
      <c r="AU77" s="4"/>
      <c r="AV77" s="4"/>
      <c r="AW77" s="4"/>
      <c r="AX77" s="20" t="s">
        <v>9</v>
      </c>
      <c r="AY77" s="20"/>
      <c r="AZ77" s="21">
        <v>4000</v>
      </c>
      <c r="BA77" s="21">
        <v>2100</v>
      </c>
      <c r="BB77" s="21">
        <v>900</v>
      </c>
      <c r="BC77" s="21">
        <v>240</v>
      </c>
      <c r="BD77" s="20">
        <v>130</v>
      </c>
    </row>
    <row r="78" spans="1:56">
      <c r="A78" t="s">
        <v>10</v>
      </c>
      <c r="C78">
        <f t="shared" si="76"/>
        <v>25</v>
      </c>
      <c r="F78" s="4">
        <v>4014</v>
      </c>
      <c r="G78" s="4">
        <f t="shared" si="77"/>
        <v>4381.0240000000003</v>
      </c>
      <c r="H78" s="4">
        <v>2070</v>
      </c>
      <c r="I78" s="4">
        <f>(H78-H78*5/100)+((H78-H78*5/100)*28/100)-10*C78</f>
        <v>2267.12</v>
      </c>
      <c r="J78" s="4">
        <v>850</v>
      </c>
      <c r="K78" s="4">
        <f t="shared" si="78"/>
        <v>933.59999999999991</v>
      </c>
      <c r="L78" s="4">
        <v>220</v>
      </c>
      <c r="M78" s="4">
        <f t="shared" si="79"/>
        <v>242.51999999999998</v>
      </c>
      <c r="N78" s="4">
        <v>116</v>
      </c>
      <c r="O78" s="4">
        <f t="shared" si="80"/>
        <v>128.55600000000001</v>
      </c>
      <c r="X78" t="s">
        <v>171</v>
      </c>
      <c r="Y78" s="4">
        <f t="shared" ref="Y78:Y82" si="87">G78</f>
        <v>4381.0240000000003</v>
      </c>
      <c r="Z78" s="4">
        <v>4400</v>
      </c>
      <c r="AA78" s="4">
        <f t="shared" si="81"/>
        <v>18.975999999999658</v>
      </c>
      <c r="AB78" s="4">
        <f t="shared" ref="AB78:AB82" si="88">I78</f>
        <v>2267.12</v>
      </c>
      <c r="AC78" s="4">
        <v>2200</v>
      </c>
      <c r="AD78" s="4">
        <f t="shared" si="82"/>
        <v>-67.119999999999891</v>
      </c>
      <c r="AE78" s="4">
        <f t="shared" ref="AE78:AE82" si="89">K78</f>
        <v>933.59999999999991</v>
      </c>
      <c r="AF78" s="4">
        <v>950</v>
      </c>
      <c r="AG78" s="4">
        <f t="shared" si="83"/>
        <v>16.400000000000091</v>
      </c>
      <c r="AH78" s="4">
        <f t="shared" ref="AH78:AH82" si="90">M78</f>
        <v>242.51999999999998</v>
      </c>
      <c r="AI78" s="4">
        <v>250</v>
      </c>
      <c r="AJ78" s="4">
        <f t="shared" si="84"/>
        <v>7.4800000000000182</v>
      </c>
      <c r="AK78" s="4">
        <f t="shared" si="85"/>
        <v>128.55600000000001</v>
      </c>
      <c r="AL78">
        <v>135</v>
      </c>
      <c r="AM78" s="4">
        <f t="shared" si="86"/>
        <v>6.4439999999999884</v>
      </c>
      <c r="AN78" s="30" t="s">
        <v>171</v>
      </c>
      <c r="AO78" s="31">
        <f t="shared" si="71"/>
        <v>4381.0240000000003</v>
      </c>
      <c r="AP78" s="31">
        <f t="shared" si="72"/>
        <v>2267.12</v>
      </c>
      <c r="AQ78" s="31">
        <f t="shared" si="73"/>
        <v>933.59999999999991</v>
      </c>
      <c r="AR78" s="31">
        <f t="shared" si="74"/>
        <v>242.51999999999998</v>
      </c>
      <c r="AS78" s="30">
        <f t="shared" si="75"/>
        <v>128.55600000000001</v>
      </c>
      <c r="AT78" s="4"/>
      <c r="AU78" s="4"/>
      <c r="AV78" s="4"/>
      <c r="AW78" s="4"/>
      <c r="AX78" s="20" t="s">
        <v>10</v>
      </c>
      <c r="AY78" s="20"/>
      <c r="AZ78" s="21">
        <v>4400</v>
      </c>
      <c r="BA78" s="21">
        <v>2200</v>
      </c>
      <c r="BB78" s="21">
        <v>950</v>
      </c>
      <c r="BC78" s="21">
        <v>250</v>
      </c>
      <c r="BD78" s="20">
        <v>135</v>
      </c>
    </row>
    <row r="79" spans="1:56">
      <c r="A79" t="s">
        <v>48</v>
      </c>
      <c r="C79">
        <f t="shared" si="76"/>
        <v>25</v>
      </c>
      <c r="F79" s="4">
        <v>3842</v>
      </c>
      <c r="G79" s="4">
        <f t="shared" si="77"/>
        <v>4171.8720000000003</v>
      </c>
      <c r="H79" s="4">
        <v>1986</v>
      </c>
      <c r="I79" s="4">
        <f>(H79-H79*5/100)+((H79-H79*5/100)*28/100)-10*C79</f>
        <v>2164.9760000000001</v>
      </c>
      <c r="J79" s="4">
        <v>808</v>
      </c>
      <c r="K79" s="4">
        <f t="shared" si="78"/>
        <v>882.52800000000002</v>
      </c>
      <c r="L79" s="4">
        <v>214</v>
      </c>
      <c r="M79" s="4">
        <f t="shared" si="79"/>
        <v>235.22400000000005</v>
      </c>
      <c r="N79" s="4">
        <v>110</v>
      </c>
      <c r="O79" s="4">
        <f t="shared" si="80"/>
        <v>121.25999999999999</v>
      </c>
      <c r="X79" t="s">
        <v>172</v>
      </c>
      <c r="Y79" s="4">
        <f t="shared" si="87"/>
        <v>4171.8720000000003</v>
      </c>
      <c r="Z79" s="4">
        <v>4200</v>
      </c>
      <c r="AA79" s="4">
        <f t="shared" si="81"/>
        <v>28.127999999999702</v>
      </c>
      <c r="AB79" s="4">
        <f t="shared" si="88"/>
        <v>2164.9760000000001</v>
      </c>
      <c r="AC79" s="4">
        <v>2200</v>
      </c>
      <c r="AD79" s="4">
        <f t="shared" si="82"/>
        <v>35.023999999999887</v>
      </c>
      <c r="AE79" s="4">
        <f t="shared" si="89"/>
        <v>882.52800000000002</v>
      </c>
      <c r="AF79" s="4">
        <v>900</v>
      </c>
      <c r="AG79" s="4">
        <f t="shared" si="83"/>
        <v>17.47199999999998</v>
      </c>
      <c r="AH79" s="4">
        <f t="shared" si="90"/>
        <v>235.22400000000005</v>
      </c>
      <c r="AI79" s="4">
        <v>240</v>
      </c>
      <c r="AJ79" s="4">
        <f t="shared" si="84"/>
        <v>4.7759999999999536</v>
      </c>
      <c r="AK79" s="4">
        <f t="shared" si="85"/>
        <v>121.25999999999999</v>
      </c>
      <c r="AL79">
        <v>130</v>
      </c>
      <c r="AM79" s="4">
        <f t="shared" si="86"/>
        <v>8.7400000000000091</v>
      </c>
      <c r="AN79" s="30" t="s">
        <v>172</v>
      </c>
      <c r="AO79" s="31">
        <f t="shared" si="71"/>
        <v>4171.8720000000003</v>
      </c>
      <c r="AP79" s="31">
        <f t="shared" si="72"/>
        <v>2164.9760000000001</v>
      </c>
      <c r="AQ79" s="31">
        <f t="shared" si="73"/>
        <v>882.52800000000002</v>
      </c>
      <c r="AR79" s="31">
        <f t="shared" si="74"/>
        <v>235.22400000000005</v>
      </c>
      <c r="AS79" s="30">
        <f t="shared" si="75"/>
        <v>121.25999999999999</v>
      </c>
      <c r="AT79" s="4"/>
      <c r="AU79" s="4"/>
      <c r="AV79" s="4"/>
      <c r="AW79" s="4"/>
      <c r="AX79" s="20" t="s">
        <v>48</v>
      </c>
      <c r="AY79" s="20"/>
      <c r="AZ79" s="21">
        <v>4200</v>
      </c>
      <c r="BA79" s="21">
        <v>2200</v>
      </c>
      <c r="BB79" s="21">
        <v>900</v>
      </c>
      <c r="BC79" s="21">
        <v>240</v>
      </c>
      <c r="BD79" s="20">
        <v>130</v>
      </c>
    </row>
    <row r="80" spans="1:56">
      <c r="A80" t="s">
        <v>49</v>
      </c>
      <c r="C80">
        <f t="shared" si="76"/>
        <v>25</v>
      </c>
      <c r="F80" s="4">
        <v>3756</v>
      </c>
      <c r="G80" s="4">
        <f t="shared" si="77"/>
        <v>4067.2959999999994</v>
      </c>
      <c r="H80" s="4">
        <v>1934</v>
      </c>
      <c r="I80" s="4">
        <f>(H80-H80*5/100)+((H80-H80*5/100)*28/100)-10*C80</f>
        <v>2101.7439999999997</v>
      </c>
      <c r="J80" s="4">
        <v>793</v>
      </c>
      <c r="K80" s="4">
        <f t="shared" si="78"/>
        <v>864.28800000000001</v>
      </c>
      <c r="L80" s="4">
        <v>206</v>
      </c>
      <c r="M80" s="4">
        <f t="shared" si="79"/>
        <v>225.49599999999998</v>
      </c>
      <c r="N80" s="4">
        <v>108</v>
      </c>
      <c r="O80" s="4">
        <f t="shared" si="80"/>
        <v>118.828</v>
      </c>
      <c r="X80" t="s">
        <v>173</v>
      </c>
      <c r="Y80" s="4">
        <f t="shared" si="87"/>
        <v>4067.2959999999994</v>
      </c>
      <c r="Z80" s="4">
        <v>4100</v>
      </c>
      <c r="AA80" s="4">
        <f t="shared" si="81"/>
        <v>32.704000000000633</v>
      </c>
      <c r="AB80" s="4">
        <f t="shared" si="88"/>
        <v>2101.7439999999997</v>
      </c>
      <c r="AC80" s="4">
        <v>2100</v>
      </c>
      <c r="AD80" s="4">
        <f t="shared" si="82"/>
        <v>-1.7439999999996871</v>
      </c>
      <c r="AE80" s="4">
        <f t="shared" si="89"/>
        <v>864.28800000000001</v>
      </c>
      <c r="AF80" s="4">
        <v>900</v>
      </c>
      <c r="AG80" s="4">
        <f t="shared" si="83"/>
        <v>35.711999999999989</v>
      </c>
      <c r="AH80" s="4">
        <f t="shared" si="90"/>
        <v>225.49599999999998</v>
      </c>
      <c r="AI80" s="4">
        <v>230</v>
      </c>
      <c r="AJ80" s="4">
        <f t="shared" si="84"/>
        <v>4.5040000000000191</v>
      </c>
      <c r="AK80" s="4">
        <f t="shared" si="85"/>
        <v>118.828</v>
      </c>
      <c r="AL80">
        <v>125</v>
      </c>
      <c r="AM80" s="4">
        <f t="shared" si="86"/>
        <v>6.171999999999997</v>
      </c>
      <c r="AN80" s="30" t="s">
        <v>173</v>
      </c>
      <c r="AO80" s="31">
        <f t="shared" si="71"/>
        <v>4067.2959999999994</v>
      </c>
      <c r="AP80" s="31">
        <f t="shared" si="72"/>
        <v>2101.7439999999997</v>
      </c>
      <c r="AQ80" s="31">
        <f t="shared" si="73"/>
        <v>864.28800000000001</v>
      </c>
      <c r="AR80" s="31">
        <f t="shared" si="74"/>
        <v>225.49599999999998</v>
      </c>
      <c r="AS80" s="30">
        <f t="shared" si="75"/>
        <v>118.828</v>
      </c>
      <c r="AT80" s="4"/>
      <c r="AU80" s="4"/>
      <c r="AV80" s="4"/>
      <c r="AW80" s="4"/>
      <c r="AX80" s="20" t="s">
        <v>49</v>
      </c>
      <c r="AY80" s="20"/>
      <c r="AZ80" s="21">
        <v>4100</v>
      </c>
      <c r="BA80" s="21">
        <v>2100</v>
      </c>
      <c r="BB80" s="21">
        <v>900</v>
      </c>
      <c r="BC80" s="21">
        <v>230</v>
      </c>
      <c r="BD80" s="20">
        <v>125</v>
      </c>
    </row>
    <row r="81" spans="1:56">
      <c r="A81" t="s">
        <v>11</v>
      </c>
      <c r="C81">
        <f t="shared" si="76"/>
        <v>25</v>
      </c>
      <c r="F81" s="4">
        <v>3551</v>
      </c>
      <c r="G81" s="4">
        <f t="shared" si="77"/>
        <v>3818.0159999999996</v>
      </c>
      <c r="H81" s="4">
        <v>1828</v>
      </c>
      <c r="I81" s="4">
        <f>(H81-H81*5/100)+((H81-H81*5/100)*28/100)-10*C81</f>
        <v>1972.848</v>
      </c>
      <c r="J81" s="4">
        <v>756</v>
      </c>
      <c r="K81" s="4">
        <f t="shared" si="78"/>
        <v>819.29600000000005</v>
      </c>
      <c r="L81" s="4">
        <v>196</v>
      </c>
      <c r="M81" s="4">
        <f t="shared" si="79"/>
        <v>213.33599999999998</v>
      </c>
      <c r="N81" s="4">
        <v>104</v>
      </c>
      <c r="O81" s="4">
        <f t="shared" si="80"/>
        <v>113.964</v>
      </c>
      <c r="X81" t="s">
        <v>174</v>
      </c>
      <c r="Y81" s="4">
        <f t="shared" si="87"/>
        <v>3818.0159999999996</v>
      </c>
      <c r="Z81" s="4">
        <v>3900</v>
      </c>
      <c r="AA81" s="4">
        <f t="shared" si="81"/>
        <v>81.984000000000378</v>
      </c>
      <c r="AB81" s="4">
        <f t="shared" si="88"/>
        <v>1972.848</v>
      </c>
      <c r="AC81" s="4">
        <v>2000</v>
      </c>
      <c r="AD81" s="4">
        <f t="shared" si="82"/>
        <v>27.152000000000044</v>
      </c>
      <c r="AE81" s="4">
        <f t="shared" si="89"/>
        <v>819.29600000000005</v>
      </c>
      <c r="AF81" s="4">
        <v>850</v>
      </c>
      <c r="AG81" s="4">
        <f t="shared" si="83"/>
        <v>30.703999999999951</v>
      </c>
      <c r="AH81" s="4">
        <f t="shared" si="90"/>
        <v>213.33599999999998</v>
      </c>
      <c r="AI81" s="4">
        <v>225</v>
      </c>
      <c r="AJ81" s="4">
        <f t="shared" si="84"/>
        <v>11.664000000000016</v>
      </c>
      <c r="AK81" s="4">
        <f t="shared" si="85"/>
        <v>113.964</v>
      </c>
      <c r="AL81">
        <v>125</v>
      </c>
      <c r="AM81" s="4">
        <f t="shared" si="86"/>
        <v>11.036000000000001</v>
      </c>
      <c r="AN81" s="30" t="s">
        <v>174</v>
      </c>
      <c r="AO81" s="31">
        <f t="shared" si="71"/>
        <v>3818.0159999999996</v>
      </c>
      <c r="AP81" s="31">
        <f t="shared" si="72"/>
        <v>1972.848</v>
      </c>
      <c r="AQ81" s="31">
        <f t="shared" si="73"/>
        <v>819.29600000000005</v>
      </c>
      <c r="AR81" s="31">
        <f t="shared" si="74"/>
        <v>213.33599999999998</v>
      </c>
      <c r="AS81" s="30">
        <f t="shared" si="75"/>
        <v>113.964</v>
      </c>
      <c r="AT81" s="4"/>
      <c r="AU81" s="4"/>
      <c r="AV81" s="4"/>
      <c r="AW81" s="4"/>
      <c r="AX81" s="20" t="s">
        <v>11</v>
      </c>
      <c r="AY81" s="20"/>
      <c r="AZ81" s="21">
        <v>3900</v>
      </c>
      <c r="BA81" s="21">
        <v>2000</v>
      </c>
      <c r="BB81" s="21">
        <v>850</v>
      </c>
      <c r="BC81" s="21">
        <v>225</v>
      </c>
      <c r="BD81" s="20">
        <v>125</v>
      </c>
    </row>
    <row r="82" spans="1:56">
      <c r="A82" t="s">
        <v>16</v>
      </c>
      <c r="C82">
        <f t="shared" si="76"/>
        <v>25</v>
      </c>
      <c r="F82" s="4">
        <v>4321</v>
      </c>
      <c r="G82" s="4">
        <f t="shared" si="77"/>
        <v>4754.3359999999993</v>
      </c>
      <c r="J82" s="4">
        <v>902</v>
      </c>
      <c r="K82" s="4">
        <f t="shared" si="78"/>
        <v>996.83199999999988</v>
      </c>
      <c r="L82" s="4">
        <v>233</v>
      </c>
      <c r="M82" s="4">
        <f t="shared" si="79"/>
        <v>258.32799999999997</v>
      </c>
      <c r="N82" s="4">
        <v>122</v>
      </c>
      <c r="O82" s="4">
        <f t="shared" si="80"/>
        <v>135.852</v>
      </c>
      <c r="X82" t="s">
        <v>175</v>
      </c>
      <c r="Y82" s="4">
        <f t="shared" si="87"/>
        <v>4754.3359999999993</v>
      </c>
      <c r="Z82" s="4">
        <v>4800</v>
      </c>
      <c r="AA82" s="4">
        <f t="shared" si="81"/>
        <v>45.664000000000669</v>
      </c>
      <c r="AB82" s="4">
        <f t="shared" si="88"/>
        <v>0</v>
      </c>
      <c r="AC82" s="4"/>
      <c r="AD82" s="4"/>
      <c r="AE82" s="4">
        <f t="shared" si="89"/>
        <v>996.83199999999988</v>
      </c>
      <c r="AF82" s="4">
        <v>1020</v>
      </c>
      <c r="AG82" s="4">
        <f t="shared" si="83"/>
        <v>23.16800000000012</v>
      </c>
      <c r="AH82" s="4">
        <f t="shared" si="90"/>
        <v>258.32799999999997</v>
      </c>
      <c r="AI82" s="4">
        <v>300</v>
      </c>
      <c r="AJ82" s="4">
        <f t="shared" si="84"/>
        <v>41.672000000000025</v>
      </c>
      <c r="AK82" s="4">
        <f t="shared" si="85"/>
        <v>135.852</v>
      </c>
      <c r="AL82">
        <v>140</v>
      </c>
      <c r="AM82" s="4">
        <f t="shared" si="86"/>
        <v>4.1479999999999961</v>
      </c>
      <c r="AN82" s="30" t="s">
        <v>175</v>
      </c>
      <c r="AO82" s="31">
        <f t="shared" si="71"/>
        <v>4754.3359999999993</v>
      </c>
      <c r="AP82" s="31">
        <f t="shared" si="72"/>
        <v>0</v>
      </c>
      <c r="AQ82" s="31">
        <f t="shared" si="73"/>
        <v>996.83199999999988</v>
      </c>
      <c r="AR82" s="31">
        <f t="shared" si="74"/>
        <v>258.32799999999997</v>
      </c>
      <c r="AS82" s="30">
        <f t="shared" si="75"/>
        <v>135.852</v>
      </c>
      <c r="AT82" s="4"/>
      <c r="AU82" s="4"/>
      <c r="AV82" s="4"/>
      <c r="AW82" s="4"/>
      <c r="AX82" s="20" t="s">
        <v>16</v>
      </c>
      <c r="AY82" s="20"/>
      <c r="AZ82" s="21">
        <v>4800</v>
      </c>
      <c r="BA82" s="21"/>
      <c r="BB82" s="21">
        <v>1020</v>
      </c>
      <c r="BC82" s="21">
        <v>300</v>
      </c>
      <c r="BD82" s="20">
        <v>140</v>
      </c>
    </row>
    <row r="83" spans="1:56"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9"/>
      <c r="AJ83" s="9"/>
      <c r="AK83" s="10"/>
      <c r="AL83" s="10"/>
      <c r="AN83" s="33"/>
      <c r="AO83" s="31">
        <f t="shared" si="71"/>
        <v>0</v>
      </c>
      <c r="AP83" s="31">
        <f t="shared" si="72"/>
        <v>0</v>
      </c>
      <c r="AQ83" s="31">
        <f t="shared" si="73"/>
        <v>0</v>
      </c>
      <c r="AR83" s="31">
        <f t="shared" si="74"/>
        <v>0</v>
      </c>
      <c r="AS83" s="30">
        <f t="shared" si="75"/>
        <v>0</v>
      </c>
      <c r="AX83" s="23"/>
      <c r="AY83" s="23"/>
      <c r="AZ83" s="23"/>
      <c r="BA83" s="23"/>
      <c r="BB83" s="23"/>
      <c r="BC83" s="24"/>
      <c r="BD83" s="23"/>
    </row>
    <row r="84" spans="1:56">
      <c r="A84" t="s">
        <v>50</v>
      </c>
      <c r="F84" s="49" t="s">
        <v>15</v>
      </c>
      <c r="G84" s="49"/>
      <c r="H84" s="49" t="s">
        <v>14</v>
      </c>
      <c r="I84" s="49"/>
      <c r="J84" s="49" t="s">
        <v>13</v>
      </c>
      <c r="K84" s="49"/>
      <c r="L84" s="49" t="s">
        <v>12</v>
      </c>
      <c r="M84" s="49"/>
      <c r="N84" s="49" t="s">
        <v>47</v>
      </c>
      <c r="O84" s="49"/>
      <c r="X84" s="1" t="s">
        <v>50</v>
      </c>
      <c r="Y84" s="50" t="s">
        <v>15</v>
      </c>
      <c r="Z84" s="50"/>
      <c r="AA84" s="11"/>
      <c r="AB84" s="50" t="s">
        <v>14</v>
      </c>
      <c r="AC84" s="50"/>
      <c r="AD84" s="11"/>
      <c r="AE84" s="50" t="s">
        <v>13</v>
      </c>
      <c r="AF84" s="50"/>
      <c r="AG84" s="11"/>
      <c r="AH84" s="50" t="s">
        <v>12</v>
      </c>
      <c r="AI84" s="50"/>
      <c r="AJ84" s="11"/>
      <c r="AK84" s="50" t="s">
        <v>47</v>
      </c>
      <c r="AL84" s="50"/>
      <c r="AN84" s="29" t="s">
        <v>50</v>
      </c>
      <c r="AO84" s="31" t="str">
        <f t="shared" si="71"/>
        <v>20LT</v>
      </c>
      <c r="AP84" s="31" t="str">
        <f t="shared" si="72"/>
        <v>10LT</v>
      </c>
      <c r="AQ84" s="31" t="str">
        <f t="shared" si="73"/>
        <v>4LT</v>
      </c>
      <c r="AR84" s="31" t="str">
        <f t="shared" si="74"/>
        <v>1LT</v>
      </c>
      <c r="AS84" s="30" t="str">
        <f t="shared" si="75"/>
        <v>500ML</v>
      </c>
      <c r="AX84" s="17" t="s">
        <v>50</v>
      </c>
      <c r="AY84" s="20"/>
      <c r="AZ84" s="18"/>
      <c r="BA84" s="18"/>
      <c r="BB84" s="18"/>
      <c r="BC84" s="18"/>
      <c r="BD84" s="18"/>
    </row>
    <row r="85" spans="1:56">
      <c r="F85" s="12"/>
      <c r="G85" s="12"/>
      <c r="H85" s="12"/>
      <c r="I85" s="12"/>
      <c r="J85" s="12"/>
      <c r="K85" s="12"/>
      <c r="L85" s="12"/>
      <c r="M85" s="12"/>
      <c r="N85" s="12"/>
      <c r="O85" s="12"/>
      <c r="X85" s="16"/>
      <c r="Y85" s="1" t="s">
        <v>32</v>
      </c>
      <c r="Z85" s="1" t="s">
        <v>51</v>
      </c>
      <c r="AA85" s="1"/>
      <c r="AB85" s="1" t="s">
        <v>32</v>
      </c>
      <c r="AC85" s="1" t="s">
        <v>51</v>
      </c>
      <c r="AD85" s="1"/>
      <c r="AE85" s="1" t="s">
        <v>32</v>
      </c>
      <c r="AF85" s="1" t="s">
        <v>51</v>
      </c>
      <c r="AG85" s="1"/>
      <c r="AH85" s="1" t="s">
        <v>32</v>
      </c>
      <c r="AI85" s="2" t="s">
        <v>51</v>
      </c>
      <c r="AJ85" s="2"/>
      <c r="AK85" s="1" t="s">
        <v>32</v>
      </c>
      <c r="AL85" s="1" t="s">
        <v>51</v>
      </c>
      <c r="AN85" s="34"/>
      <c r="AO85" s="31" t="str">
        <f t="shared" si="71"/>
        <v>PURC</v>
      </c>
      <c r="AP85" s="31" t="str">
        <f t="shared" si="72"/>
        <v>PURC</v>
      </c>
      <c r="AQ85" s="31" t="str">
        <f t="shared" si="73"/>
        <v>PURC</v>
      </c>
      <c r="AR85" s="31" t="str">
        <f t="shared" si="74"/>
        <v>PURC</v>
      </c>
      <c r="AS85" s="30" t="str">
        <f t="shared" si="75"/>
        <v>PURC</v>
      </c>
      <c r="AX85" s="54"/>
      <c r="AY85" s="54"/>
      <c r="AZ85" s="17" t="s">
        <v>57</v>
      </c>
      <c r="BA85" s="17" t="s">
        <v>58</v>
      </c>
      <c r="BB85" s="17" t="s">
        <v>59</v>
      </c>
      <c r="BC85" s="19" t="s">
        <v>60</v>
      </c>
      <c r="BD85" s="17" t="s">
        <v>61</v>
      </c>
    </row>
    <row r="86" spans="1:56">
      <c r="A86" t="s">
        <v>20</v>
      </c>
      <c r="C86">
        <v>7</v>
      </c>
      <c r="D86">
        <v>6</v>
      </c>
      <c r="E86">
        <v>7</v>
      </c>
      <c r="F86" s="4">
        <v>2188</v>
      </c>
      <c r="G86" s="4">
        <f>(F86-F86*5/100)+((F86-F86*5/100)*28/100)-20*C86</f>
        <v>2520.6079999999997</v>
      </c>
      <c r="H86" s="4">
        <v>1135</v>
      </c>
      <c r="I86" s="4">
        <f>(H86-H86*5/100)+((H86-H86*5/100)*28/100)-10*C86</f>
        <v>1310.1600000000001</v>
      </c>
      <c r="J86" s="4">
        <v>470</v>
      </c>
      <c r="K86" s="4">
        <f>(J86-J86*5/100)+((J86-J86*5/100)*28/100)-4*C86</f>
        <v>543.52</v>
      </c>
      <c r="L86" s="4">
        <v>123</v>
      </c>
      <c r="M86" s="4">
        <f>(L86-L86*5/100)+((L86-L86*5/100)*28/100)-1*C86</f>
        <v>142.56799999999998</v>
      </c>
      <c r="N86" s="4">
        <v>65.5</v>
      </c>
      <c r="O86" s="4">
        <f>(N86-N86*5/100)+((N86-N86*5/100)*28/100)-0.5*C86</f>
        <v>76.147999999999996</v>
      </c>
      <c r="X86" t="s">
        <v>20</v>
      </c>
      <c r="Y86" s="4">
        <f t="shared" ref="Y86:Y88" si="91">G86</f>
        <v>2520.6079999999997</v>
      </c>
      <c r="Z86" s="4">
        <v>2600</v>
      </c>
      <c r="AA86" s="4">
        <f t="shared" ref="AA86:AA88" si="92">Z86-Y86</f>
        <v>79.39200000000028</v>
      </c>
      <c r="AB86" s="4">
        <f t="shared" ref="AB86:AB88" si="93">I86</f>
        <v>1310.1600000000001</v>
      </c>
      <c r="AC86" s="4">
        <v>1350</v>
      </c>
      <c r="AD86" s="4">
        <f>AC86-AB86</f>
        <v>39.839999999999918</v>
      </c>
      <c r="AE86" s="4">
        <f t="shared" ref="AE86:AE88" si="94">K86</f>
        <v>543.52</v>
      </c>
      <c r="AF86" s="4">
        <v>580</v>
      </c>
      <c r="AG86" s="4">
        <f t="shared" ref="AG86:AG88" si="95">AF86-AE86</f>
        <v>36.480000000000018</v>
      </c>
      <c r="AH86" s="4">
        <f t="shared" ref="AH86:AH88" si="96">M86</f>
        <v>142.56799999999998</v>
      </c>
      <c r="AI86" s="4">
        <v>160</v>
      </c>
      <c r="AJ86" s="4">
        <f t="shared" ref="AJ86:AJ88" si="97">AI86-AH86</f>
        <v>17.432000000000016</v>
      </c>
      <c r="AK86" s="4">
        <f>O86</f>
        <v>76.147999999999996</v>
      </c>
      <c r="AL86">
        <v>85</v>
      </c>
      <c r="AM86" s="4">
        <f t="shared" ref="AM86:AM87" si="98">AL86-AK86</f>
        <v>8.8520000000000039</v>
      </c>
      <c r="AN86" s="30" t="s">
        <v>20</v>
      </c>
      <c r="AO86" s="31">
        <f t="shared" si="71"/>
        <v>2520.6079999999997</v>
      </c>
      <c r="AP86" s="31">
        <f t="shared" si="72"/>
        <v>1310.1600000000001</v>
      </c>
      <c r="AQ86" s="31">
        <f t="shared" si="73"/>
        <v>543.52</v>
      </c>
      <c r="AR86" s="31">
        <f t="shared" si="74"/>
        <v>142.56799999999998</v>
      </c>
      <c r="AS86" s="30">
        <f t="shared" si="75"/>
        <v>76.147999999999996</v>
      </c>
      <c r="AT86" s="4"/>
      <c r="AU86" s="4"/>
      <c r="AV86" s="4"/>
      <c r="AW86" s="4"/>
      <c r="AX86" s="20" t="s">
        <v>20</v>
      </c>
      <c r="AY86" s="20"/>
      <c r="AZ86" s="21">
        <v>2600</v>
      </c>
      <c r="BA86" s="21">
        <v>1350</v>
      </c>
      <c r="BB86" s="21">
        <v>580</v>
      </c>
      <c r="BC86" s="21">
        <v>160</v>
      </c>
      <c r="BD86" s="20">
        <v>85</v>
      </c>
    </row>
    <row r="87" spans="1:56">
      <c r="A87" t="s">
        <v>21</v>
      </c>
      <c r="C87">
        <v>5</v>
      </c>
      <c r="D87">
        <v>3</v>
      </c>
      <c r="E87">
        <v>5</v>
      </c>
      <c r="F87" s="4">
        <v>1860</v>
      </c>
      <c r="G87" s="4">
        <f>(F87-F87*5/100)+((F87-F87*5/100)*28/100)-20*C87</f>
        <v>2161.7600000000002</v>
      </c>
      <c r="J87" s="4">
        <v>421</v>
      </c>
      <c r="K87" s="4">
        <f>(J87-J87*5/100)+((J87-J87*5/100)*28/100)-4*C87</f>
        <v>491.93599999999998</v>
      </c>
      <c r="L87" s="4">
        <v>110</v>
      </c>
      <c r="M87" s="4">
        <f>(L87-L87*5/100)+((L87-L87*5/100)*28/100)-1*C87</f>
        <v>128.76</v>
      </c>
      <c r="N87" s="4">
        <v>59.5</v>
      </c>
      <c r="O87" s="4">
        <f>(N87-N87*5/100)+((N87-N87*5/100)*28/100)-0.5*C87</f>
        <v>69.852000000000004</v>
      </c>
      <c r="X87" t="s">
        <v>21</v>
      </c>
      <c r="Y87" s="4">
        <f t="shared" si="91"/>
        <v>2161.7600000000002</v>
      </c>
      <c r="Z87" s="4">
        <v>2200</v>
      </c>
      <c r="AA87" s="4">
        <f t="shared" si="92"/>
        <v>38.239999999999782</v>
      </c>
      <c r="AB87" s="4">
        <f t="shared" si="93"/>
        <v>0</v>
      </c>
      <c r="AC87" s="4"/>
      <c r="AD87" s="4"/>
      <c r="AE87" s="4">
        <f t="shared" si="94"/>
        <v>491.93599999999998</v>
      </c>
      <c r="AF87" s="4">
        <v>520</v>
      </c>
      <c r="AG87" s="4">
        <f t="shared" si="95"/>
        <v>28.064000000000021</v>
      </c>
      <c r="AH87" s="4">
        <f t="shared" si="96"/>
        <v>128.76</v>
      </c>
      <c r="AI87" s="4">
        <v>150</v>
      </c>
      <c r="AJ87" s="4">
        <f t="shared" si="97"/>
        <v>21.240000000000009</v>
      </c>
      <c r="AK87" s="4">
        <f>O87</f>
        <v>69.852000000000004</v>
      </c>
      <c r="AL87">
        <v>80</v>
      </c>
      <c r="AM87" s="4">
        <f t="shared" si="98"/>
        <v>10.147999999999996</v>
      </c>
      <c r="AN87" s="30" t="s">
        <v>21</v>
      </c>
      <c r="AO87" s="31">
        <f t="shared" si="71"/>
        <v>2161.7600000000002</v>
      </c>
      <c r="AP87" s="31">
        <f t="shared" si="72"/>
        <v>0</v>
      </c>
      <c r="AQ87" s="31">
        <f t="shared" si="73"/>
        <v>491.93599999999998</v>
      </c>
      <c r="AR87" s="31">
        <f t="shared" si="74"/>
        <v>128.76</v>
      </c>
      <c r="AS87" s="30">
        <f t="shared" si="75"/>
        <v>69.852000000000004</v>
      </c>
      <c r="AT87" s="4"/>
      <c r="AU87" s="4"/>
      <c r="AV87" s="4"/>
      <c r="AW87" s="4"/>
      <c r="AX87" s="20" t="s">
        <v>21</v>
      </c>
      <c r="AY87" s="20"/>
      <c r="AZ87" s="21">
        <v>2200</v>
      </c>
      <c r="BA87" s="21"/>
      <c r="BB87" s="21">
        <v>520</v>
      </c>
      <c r="BC87" s="21">
        <v>150</v>
      </c>
      <c r="BD87" s="20">
        <v>80</v>
      </c>
    </row>
    <row r="88" spans="1:56">
      <c r="A88" t="s">
        <v>22</v>
      </c>
      <c r="C88">
        <v>9</v>
      </c>
      <c r="D88">
        <v>7</v>
      </c>
      <c r="E88">
        <v>9</v>
      </c>
      <c r="F88" s="4">
        <v>1283</v>
      </c>
      <c r="G88" s="4">
        <f>(F88-F88*5/100)+((F88-F88*5/100)*28/100)-20*C88</f>
        <v>1380.1279999999999</v>
      </c>
      <c r="H88" s="4">
        <v>677</v>
      </c>
      <c r="I88" s="4">
        <f>(H88-H88*5/100)+((H88-H88*5/100)*28/100)-10*C88</f>
        <v>733.23199999999997</v>
      </c>
      <c r="J88" s="4">
        <v>299</v>
      </c>
      <c r="K88" s="4">
        <f>(J88-J88*5/100)+((J88-J88*5/100)*28/100)-4*C88</f>
        <v>327.584</v>
      </c>
      <c r="L88" s="4">
        <v>84</v>
      </c>
      <c r="M88" s="4">
        <f>(L88-L88*5/100)+((L88-L88*5/100)*28/100)-1*C88</f>
        <v>93.144000000000005</v>
      </c>
      <c r="X88" t="s">
        <v>22</v>
      </c>
      <c r="Y88" s="4">
        <f t="shared" si="91"/>
        <v>1380.1279999999999</v>
      </c>
      <c r="Z88" s="4">
        <v>1450</v>
      </c>
      <c r="AA88" s="4">
        <f t="shared" si="92"/>
        <v>69.872000000000071</v>
      </c>
      <c r="AB88" s="4">
        <f t="shared" si="93"/>
        <v>733.23199999999997</v>
      </c>
      <c r="AC88" s="4">
        <v>800</v>
      </c>
      <c r="AD88" s="4">
        <f>AC88-AB88</f>
        <v>66.768000000000029</v>
      </c>
      <c r="AE88" s="4">
        <f t="shared" si="94"/>
        <v>327.584</v>
      </c>
      <c r="AF88" s="4">
        <v>360</v>
      </c>
      <c r="AG88" s="4">
        <f t="shared" si="95"/>
        <v>32.415999999999997</v>
      </c>
      <c r="AH88" s="4">
        <f t="shared" si="96"/>
        <v>93.144000000000005</v>
      </c>
      <c r="AI88" s="4">
        <v>105</v>
      </c>
      <c r="AJ88" s="4">
        <f t="shared" si="97"/>
        <v>11.855999999999995</v>
      </c>
      <c r="AK88" s="4">
        <f>O88</f>
        <v>0</v>
      </c>
      <c r="AN88" s="30" t="s">
        <v>22</v>
      </c>
      <c r="AO88" s="31">
        <f t="shared" si="71"/>
        <v>1380.1279999999999</v>
      </c>
      <c r="AP88" s="31">
        <f t="shared" si="72"/>
        <v>733.23199999999997</v>
      </c>
      <c r="AQ88" s="31">
        <f t="shared" si="73"/>
        <v>327.584</v>
      </c>
      <c r="AR88" s="31">
        <f t="shared" si="74"/>
        <v>93.144000000000005</v>
      </c>
      <c r="AS88" s="30">
        <f t="shared" si="75"/>
        <v>0</v>
      </c>
      <c r="AX88" s="20" t="s">
        <v>22</v>
      </c>
      <c r="AY88" s="20"/>
      <c r="AZ88" s="21">
        <v>1450</v>
      </c>
      <c r="BA88" s="21">
        <v>800</v>
      </c>
      <c r="BB88" s="21">
        <v>360</v>
      </c>
      <c r="BC88" s="21">
        <v>105</v>
      </c>
      <c r="BD88" s="20"/>
    </row>
    <row r="89" spans="1:56">
      <c r="A89" t="s">
        <v>112</v>
      </c>
      <c r="C89">
        <v>7</v>
      </c>
      <c r="D89">
        <v>6</v>
      </c>
    </row>
    <row r="90" spans="1:56">
      <c r="A90" t="s">
        <v>213</v>
      </c>
      <c r="C90">
        <v>9</v>
      </c>
      <c r="D90">
        <v>7</v>
      </c>
    </row>
    <row r="91" spans="1:56">
      <c r="A91" t="s">
        <v>212</v>
      </c>
      <c r="C91">
        <v>9</v>
      </c>
      <c r="D91">
        <v>7</v>
      </c>
    </row>
    <row r="92" spans="1:56">
      <c r="A92" t="s">
        <v>104</v>
      </c>
      <c r="C92">
        <v>3</v>
      </c>
      <c r="D92" t="s">
        <v>216</v>
      </c>
      <c r="E92">
        <v>60</v>
      </c>
      <c r="F92" s="49" t="s">
        <v>15</v>
      </c>
      <c r="G92" s="49"/>
      <c r="H92" s="49" t="s">
        <v>36</v>
      </c>
      <c r="I92" s="49"/>
      <c r="J92" s="49" t="s">
        <v>14</v>
      </c>
      <c r="K92" s="49"/>
      <c r="L92" s="49" t="s">
        <v>28</v>
      </c>
      <c r="M92" s="49"/>
      <c r="N92" s="49" t="s">
        <v>13</v>
      </c>
      <c r="O92" s="49"/>
      <c r="P92" s="49" t="s">
        <v>29</v>
      </c>
      <c r="Q92" s="49"/>
      <c r="R92" s="49" t="s">
        <v>12</v>
      </c>
      <c r="S92" s="49"/>
      <c r="T92" s="49" t="s">
        <v>30</v>
      </c>
      <c r="U92" s="49"/>
    </row>
    <row r="93" spans="1:56">
      <c r="A93" t="s">
        <v>189</v>
      </c>
      <c r="C93">
        <v>60</v>
      </c>
      <c r="F93" s="4">
        <v>8175</v>
      </c>
      <c r="G93" s="4">
        <f>(F93-F93*5/100)+((F93-F93*5/100)*28/100)-20*C93</f>
        <v>8740.7999999999993</v>
      </c>
      <c r="J93" s="4">
        <v>4130</v>
      </c>
      <c r="K93" s="4">
        <f t="shared" ref="K93:K95" si="99">(J93-J93*5/100)+((J93-J93*5/100)*28/100)-10*C93</f>
        <v>4422.08</v>
      </c>
      <c r="N93" s="4">
        <v>1672</v>
      </c>
      <c r="O93" s="4">
        <f t="shared" ref="O93:O95" si="100">(N93-N93*5/100)+((N93-N93*5/100)*28/100)-4*C93</f>
        <v>1793.152</v>
      </c>
      <c r="R93" s="4">
        <v>425</v>
      </c>
      <c r="S93" s="4">
        <f t="shared" ref="S93:S95" si="101">(R93-R93*5/100)+((R93-R93*5/100)*28/100)-1*C93</f>
        <v>456.79999999999995</v>
      </c>
    </row>
    <row r="94" spans="1:56">
      <c r="A94" t="s">
        <v>190</v>
      </c>
      <c r="C94">
        <v>60</v>
      </c>
      <c r="F94" s="4">
        <v>8175</v>
      </c>
      <c r="G94" s="4">
        <f t="shared" ref="G94:G96" si="102">(F94-F94*5/100)+((F94-F94*5/100)*28/100)-20*C94</f>
        <v>8740.7999999999993</v>
      </c>
      <c r="J94" s="4">
        <v>4130</v>
      </c>
      <c r="K94" s="4">
        <f t="shared" si="99"/>
        <v>4422.08</v>
      </c>
      <c r="N94" s="4">
        <v>1672</v>
      </c>
      <c r="O94" s="4">
        <f t="shared" si="100"/>
        <v>1793.152</v>
      </c>
      <c r="R94" s="4">
        <v>425</v>
      </c>
      <c r="S94" s="4">
        <f t="shared" si="101"/>
        <v>456.79999999999995</v>
      </c>
    </row>
    <row r="95" spans="1:56">
      <c r="A95" t="s">
        <v>191</v>
      </c>
      <c r="C95">
        <f>C94</f>
        <v>60</v>
      </c>
      <c r="F95" s="4">
        <v>8175</v>
      </c>
      <c r="G95" s="4">
        <f t="shared" si="102"/>
        <v>8740.7999999999993</v>
      </c>
      <c r="J95" s="4">
        <v>4130</v>
      </c>
      <c r="K95" s="4">
        <f t="shared" si="99"/>
        <v>4422.08</v>
      </c>
      <c r="N95" s="4">
        <v>1672</v>
      </c>
      <c r="O95" s="4">
        <f t="shared" si="100"/>
        <v>1793.152</v>
      </c>
      <c r="R95" s="4">
        <v>425</v>
      </c>
      <c r="S95" s="4">
        <f t="shared" si="101"/>
        <v>456.79999999999995</v>
      </c>
    </row>
    <row r="96" spans="1:56">
      <c r="A96" t="s">
        <v>192</v>
      </c>
      <c r="C96">
        <f t="shared" ref="C96:C102" si="103">C95</f>
        <v>60</v>
      </c>
      <c r="F96" s="4">
        <v>7870</v>
      </c>
      <c r="G96" s="4">
        <f t="shared" si="102"/>
        <v>8369.92</v>
      </c>
      <c r="H96" s="4">
        <v>7845</v>
      </c>
      <c r="I96" s="4">
        <f>(H96-H96*5/100)+((H96-H96*5/100)*28/100)-18*C96</f>
        <v>8459.52</v>
      </c>
      <c r="L96" s="4">
        <v>3930</v>
      </c>
      <c r="M96" s="4">
        <f t="shared" ref="M96" si="104">(L96-L96*5/100)+((L96-L96*5/100)*28/100)-9*C96</f>
        <v>4238.88</v>
      </c>
      <c r="P96" s="4">
        <v>1591</v>
      </c>
      <c r="Q96" s="4">
        <f t="shared" ref="Q96:Q100" si="105">(P96-P96*5/100)+((P96-P96*5/100)*28/100)-3.6*C96</f>
        <v>1718.6559999999999</v>
      </c>
      <c r="T96" s="4">
        <v>412</v>
      </c>
      <c r="U96" s="4">
        <f t="shared" ref="U96:U100" si="106">(T96-T96*5/100)+((T96-T96*5/100)*28/100)-0.9*C96</f>
        <v>446.99199999999996</v>
      </c>
    </row>
    <row r="97" spans="1:21">
      <c r="A97" t="s">
        <v>193</v>
      </c>
      <c r="C97">
        <f t="shared" si="103"/>
        <v>60</v>
      </c>
      <c r="P97" s="4">
        <v>1528</v>
      </c>
      <c r="Q97" s="4">
        <f t="shared" si="105"/>
        <v>1642.0479999999998</v>
      </c>
      <c r="T97" s="4">
        <v>394</v>
      </c>
      <c r="U97" s="4">
        <f t="shared" si="106"/>
        <v>425.10400000000004</v>
      </c>
    </row>
    <row r="98" spans="1:21">
      <c r="A98" t="s">
        <v>194</v>
      </c>
      <c r="C98">
        <f t="shared" si="103"/>
        <v>60</v>
      </c>
      <c r="P98" s="4">
        <v>1527</v>
      </c>
      <c r="Q98" s="4">
        <f t="shared" si="105"/>
        <v>1640.8320000000001</v>
      </c>
      <c r="T98" s="4">
        <v>389</v>
      </c>
      <c r="U98" s="4">
        <f t="shared" si="106"/>
        <v>419.024</v>
      </c>
    </row>
    <row r="99" spans="1:21">
      <c r="A99" t="s">
        <v>195</v>
      </c>
      <c r="C99">
        <f t="shared" si="103"/>
        <v>60</v>
      </c>
      <c r="P99" s="4">
        <v>1585</v>
      </c>
      <c r="Q99" s="4">
        <f t="shared" si="105"/>
        <v>1711.3600000000001</v>
      </c>
      <c r="T99" s="4">
        <v>404</v>
      </c>
      <c r="U99" s="4">
        <f t="shared" si="106"/>
        <v>437.26400000000001</v>
      </c>
    </row>
    <row r="100" spans="1:21">
      <c r="A100" t="s">
        <v>196</v>
      </c>
      <c r="C100">
        <f t="shared" si="103"/>
        <v>60</v>
      </c>
      <c r="P100" s="4">
        <v>1528</v>
      </c>
      <c r="Q100" s="4">
        <f t="shared" si="105"/>
        <v>1642.0479999999998</v>
      </c>
      <c r="T100" s="4">
        <v>394</v>
      </c>
      <c r="U100" s="4">
        <f t="shared" si="106"/>
        <v>425.10400000000004</v>
      </c>
    </row>
    <row r="101" spans="1:21">
      <c r="A101" t="s">
        <v>197</v>
      </c>
      <c r="C101">
        <f t="shared" si="103"/>
        <v>60</v>
      </c>
      <c r="R101" s="4">
        <v>595</v>
      </c>
      <c r="S101" s="4">
        <f t="shared" ref="S101:S105" si="107">(R101-R101*5/100)+((R101-R101*5/100)*28/100)-1*C101</f>
        <v>663.52</v>
      </c>
    </row>
    <row r="102" spans="1:21">
      <c r="A102" t="s">
        <v>198</v>
      </c>
      <c r="C102">
        <f t="shared" si="103"/>
        <v>60</v>
      </c>
      <c r="R102" s="4">
        <v>595</v>
      </c>
      <c r="S102" s="4">
        <f t="shared" si="107"/>
        <v>663.52</v>
      </c>
    </row>
    <row r="103" spans="1:21">
      <c r="A103" t="s">
        <v>105</v>
      </c>
      <c r="C103">
        <v>30</v>
      </c>
      <c r="D103">
        <v>25</v>
      </c>
      <c r="E103">
        <v>25</v>
      </c>
    </row>
    <row r="104" spans="1:21">
      <c r="A104" t="s">
        <v>199</v>
      </c>
      <c r="C104">
        <v>30</v>
      </c>
      <c r="F104" s="4">
        <v>4189</v>
      </c>
      <c r="G104" s="4">
        <f t="shared" ref="G104:G106" si="108">(F104-F104*5/100)+((F104-F104*5/100)*28/100)-20*C104</f>
        <v>4493.8240000000005</v>
      </c>
      <c r="J104" s="4">
        <v>2188</v>
      </c>
      <c r="K104" s="4">
        <f t="shared" ref="K104:K105" si="109">(J104-J104*5/100)+((J104-J104*5/100)*28/100)-10*C104</f>
        <v>2360.6079999999997</v>
      </c>
      <c r="N104" s="4">
        <v>916</v>
      </c>
      <c r="O104" s="4">
        <f t="shared" ref="O104:O105" si="110">(N104-N104*5/100)+((N104-N104*5/100)*28/100)-4*C104</f>
        <v>993.85599999999999</v>
      </c>
      <c r="R104" s="4">
        <v>238</v>
      </c>
      <c r="S104" s="4">
        <f t="shared" si="107"/>
        <v>259.40800000000002</v>
      </c>
    </row>
    <row r="105" spans="1:21">
      <c r="A105" t="s">
        <v>200</v>
      </c>
      <c r="C105">
        <v>30</v>
      </c>
      <c r="F105" s="4">
        <v>4189</v>
      </c>
      <c r="G105" s="4">
        <f t="shared" si="108"/>
        <v>4493.8240000000005</v>
      </c>
      <c r="J105" s="4">
        <v>2188</v>
      </c>
      <c r="K105" s="4">
        <f t="shared" si="109"/>
        <v>2360.6079999999997</v>
      </c>
      <c r="N105" s="4">
        <v>916</v>
      </c>
      <c r="O105" s="4">
        <f t="shared" si="110"/>
        <v>993.85599999999999</v>
      </c>
      <c r="R105" s="4">
        <v>238</v>
      </c>
      <c r="S105" s="4">
        <f t="shared" si="107"/>
        <v>259.40800000000002</v>
      </c>
    </row>
    <row r="106" spans="1:21">
      <c r="A106" t="s">
        <v>201</v>
      </c>
      <c r="C106">
        <v>30</v>
      </c>
      <c r="F106" s="4">
        <v>4135</v>
      </c>
      <c r="G106" s="4">
        <f t="shared" si="108"/>
        <v>4428.16</v>
      </c>
      <c r="L106" s="4">
        <v>2166</v>
      </c>
      <c r="M106" s="4">
        <f t="shared" ref="M106:M112" si="111">(L106-L106*5/100)+((L106-L106*5/100)*28/100)-9*C106</f>
        <v>2363.8559999999998</v>
      </c>
      <c r="P106" s="4">
        <v>912</v>
      </c>
      <c r="Q106" s="4">
        <f t="shared" ref="Q106:Q112" si="112">(P106-P106*5/100)+((P106-P106*5/100)*28/100)-3.6*C106</f>
        <v>1000.992</v>
      </c>
      <c r="T106" s="4">
        <v>235</v>
      </c>
      <c r="U106" s="4">
        <f t="shared" ref="U106:U112" si="113">(T106-T106*5/100)+((T106-T106*5/100)*28/100)-0.9*C106</f>
        <v>258.76</v>
      </c>
    </row>
    <row r="107" spans="1:21">
      <c r="A107" t="s">
        <v>202</v>
      </c>
      <c r="C107">
        <v>30</v>
      </c>
      <c r="H107" s="4">
        <v>3761</v>
      </c>
      <c r="I107" s="4">
        <f t="shared" ref="I107:I112" si="114">(H107-H107*5/100)+((H107-H107*5/100)*28/100)-18*C107</f>
        <v>4033.3760000000002</v>
      </c>
      <c r="L107" s="4">
        <v>1950</v>
      </c>
      <c r="M107" s="4">
        <f t="shared" si="111"/>
        <v>2101.1999999999998</v>
      </c>
      <c r="P107" s="4">
        <v>809</v>
      </c>
      <c r="Q107" s="4">
        <f t="shared" si="112"/>
        <v>875.74399999999991</v>
      </c>
      <c r="T107" s="4">
        <v>211</v>
      </c>
      <c r="U107" s="4">
        <f t="shared" si="113"/>
        <v>229.57599999999996</v>
      </c>
    </row>
    <row r="108" spans="1:21">
      <c r="A108" t="s">
        <v>203</v>
      </c>
      <c r="C108">
        <v>30</v>
      </c>
      <c r="H108" s="4">
        <v>3796</v>
      </c>
      <c r="I108" s="4">
        <f t="shared" si="114"/>
        <v>4075.9359999999997</v>
      </c>
      <c r="L108" s="4">
        <v>1983</v>
      </c>
      <c r="M108" s="4">
        <f t="shared" si="111"/>
        <v>2141.328</v>
      </c>
      <c r="P108" s="4">
        <v>840</v>
      </c>
      <c r="Q108" s="4">
        <f t="shared" si="112"/>
        <v>913.44</v>
      </c>
      <c r="T108" s="4">
        <v>219</v>
      </c>
      <c r="U108" s="4">
        <f t="shared" si="113"/>
        <v>239.30400000000003</v>
      </c>
    </row>
    <row r="109" spans="1:21">
      <c r="A109" t="s">
        <v>204</v>
      </c>
      <c r="C109">
        <v>30</v>
      </c>
      <c r="H109" s="4">
        <v>3761</v>
      </c>
      <c r="I109" s="4">
        <f t="shared" si="114"/>
        <v>4033.3760000000002</v>
      </c>
      <c r="L109" s="4">
        <v>1950</v>
      </c>
      <c r="M109" s="4">
        <f t="shared" si="111"/>
        <v>2101.1999999999998</v>
      </c>
      <c r="P109" s="4">
        <v>809</v>
      </c>
      <c r="Q109" s="4">
        <f t="shared" si="112"/>
        <v>875.74399999999991</v>
      </c>
      <c r="T109" s="4">
        <v>211</v>
      </c>
      <c r="U109" s="4">
        <f t="shared" si="113"/>
        <v>229.57599999999996</v>
      </c>
    </row>
    <row r="110" spans="1:21">
      <c r="A110" t="s">
        <v>205</v>
      </c>
      <c r="C110">
        <v>30</v>
      </c>
      <c r="H110" s="4">
        <v>3943</v>
      </c>
      <c r="I110" s="4">
        <f t="shared" si="114"/>
        <v>4254.6880000000001</v>
      </c>
      <c r="L110" s="4">
        <v>2049</v>
      </c>
      <c r="M110" s="4">
        <f t="shared" si="111"/>
        <v>2221.5839999999998</v>
      </c>
      <c r="P110" s="4">
        <v>867</v>
      </c>
      <c r="Q110" s="4">
        <f t="shared" si="112"/>
        <v>946.27199999999993</v>
      </c>
      <c r="T110" s="4">
        <v>228</v>
      </c>
      <c r="U110" s="4">
        <f t="shared" si="113"/>
        <v>250.24799999999999</v>
      </c>
    </row>
    <row r="111" spans="1:21">
      <c r="A111" t="s">
        <v>206</v>
      </c>
      <c r="C111">
        <v>30</v>
      </c>
      <c r="H111" s="4">
        <v>4364</v>
      </c>
      <c r="I111" s="4">
        <f t="shared" si="114"/>
        <v>4766.6239999999998</v>
      </c>
      <c r="L111" s="4">
        <v>2244</v>
      </c>
      <c r="M111" s="4">
        <f t="shared" si="111"/>
        <v>2458.7040000000002</v>
      </c>
      <c r="P111" s="4">
        <v>929</v>
      </c>
      <c r="Q111" s="4">
        <f t="shared" si="112"/>
        <v>1021.664</v>
      </c>
      <c r="T111" s="4">
        <v>241</v>
      </c>
      <c r="U111" s="4">
        <f t="shared" si="113"/>
        <v>266.05599999999998</v>
      </c>
    </row>
    <row r="112" spans="1:21">
      <c r="A112" t="s">
        <v>207</v>
      </c>
      <c r="C112">
        <v>30</v>
      </c>
      <c r="H112" s="4">
        <v>4045</v>
      </c>
      <c r="I112" s="4">
        <f t="shared" si="114"/>
        <v>4378.72</v>
      </c>
      <c r="L112" s="4">
        <v>2066</v>
      </c>
      <c r="M112" s="4">
        <f t="shared" si="111"/>
        <v>2242.2560000000003</v>
      </c>
      <c r="P112" s="4">
        <v>872</v>
      </c>
      <c r="Q112" s="4">
        <f t="shared" si="112"/>
        <v>952.35199999999986</v>
      </c>
      <c r="T112" s="4">
        <v>228</v>
      </c>
      <c r="U112" s="4">
        <f t="shared" si="113"/>
        <v>250.24799999999999</v>
      </c>
    </row>
    <row r="113" spans="1:17">
      <c r="F113" s="49" t="s">
        <v>15</v>
      </c>
      <c r="G113" s="49"/>
      <c r="H113" s="49" t="s">
        <v>14</v>
      </c>
      <c r="I113" s="49"/>
      <c r="J113" s="49" t="s">
        <v>13</v>
      </c>
      <c r="K113" s="49"/>
      <c r="L113" s="49" t="s">
        <v>12</v>
      </c>
      <c r="M113" s="49"/>
      <c r="N113" s="49" t="s">
        <v>47</v>
      </c>
      <c r="O113" s="49"/>
      <c r="P113" s="52" t="s">
        <v>210</v>
      </c>
      <c r="Q113" s="52"/>
    </row>
    <row r="114" spans="1:17">
      <c r="A114" t="s">
        <v>208</v>
      </c>
      <c r="C114">
        <v>15</v>
      </c>
      <c r="F114" s="4">
        <v>4082</v>
      </c>
      <c r="J114" s="4">
        <v>886</v>
      </c>
      <c r="L114" s="4">
        <v>234</v>
      </c>
    </row>
    <row r="115" spans="1:17">
      <c r="A115" t="s">
        <v>209</v>
      </c>
      <c r="C115">
        <v>15</v>
      </c>
      <c r="F115" s="4">
        <v>3560</v>
      </c>
      <c r="H115" s="4">
        <v>1795</v>
      </c>
      <c r="J115" s="4">
        <v>746</v>
      </c>
      <c r="L115" s="4">
        <v>193</v>
      </c>
      <c r="N115" s="4">
        <v>100</v>
      </c>
      <c r="P115" s="4">
        <v>46</v>
      </c>
    </row>
    <row r="117" spans="1:17">
      <c r="A117" t="s">
        <v>106</v>
      </c>
      <c r="C117">
        <v>20</v>
      </c>
    </row>
    <row r="118" spans="1:17">
      <c r="A118" t="s">
        <v>211</v>
      </c>
    </row>
    <row r="120" spans="1:17">
      <c r="A120" t="s">
        <v>108</v>
      </c>
      <c r="C120" s="13"/>
      <c r="D120" s="13"/>
      <c r="E120" s="13"/>
    </row>
    <row r="121" spans="1:17">
      <c r="A121" t="s">
        <v>109</v>
      </c>
      <c r="C121">
        <v>3</v>
      </c>
    </row>
    <row r="122" spans="1:17">
      <c r="A122" t="s">
        <v>110</v>
      </c>
      <c r="C122">
        <v>10</v>
      </c>
    </row>
    <row r="124" spans="1:17">
      <c r="A124" t="s">
        <v>111</v>
      </c>
      <c r="C124">
        <v>2</v>
      </c>
    </row>
  </sheetData>
  <mergeCells count="86">
    <mergeCell ref="AX85:AY85"/>
    <mergeCell ref="F84:G84"/>
    <mergeCell ref="H84:I84"/>
    <mergeCell ref="J84:K84"/>
    <mergeCell ref="L84:M84"/>
    <mergeCell ref="N84:O84"/>
    <mergeCell ref="Y84:Z84"/>
    <mergeCell ref="AB84:AC84"/>
    <mergeCell ref="AE84:AF84"/>
    <mergeCell ref="AH84:AI84"/>
    <mergeCell ref="AK84:AL84"/>
    <mergeCell ref="AX43:AY43"/>
    <mergeCell ref="AX76:AY76"/>
    <mergeCell ref="A64:B64"/>
    <mergeCell ref="F75:G75"/>
    <mergeCell ref="H75:I75"/>
    <mergeCell ref="J75:K75"/>
    <mergeCell ref="L75:M75"/>
    <mergeCell ref="N75:O75"/>
    <mergeCell ref="Y75:Z75"/>
    <mergeCell ref="AB75:AC75"/>
    <mergeCell ref="AE75:AF75"/>
    <mergeCell ref="AK75:AL75"/>
    <mergeCell ref="A54:B54"/>
    <mergeCell ref="A43:B43"/>
    <mergeCell ref="AX41:AY41"/>
    <mergeCell ref="Y42:Z42"/>
    <mergeCell ref="AB42:AC42"/>
    <mergeCell ref="AE42:AF42"/>
    <mergeCell ref="AH42:AI42"/>
    <mergeCell ref="Y41:Z41"/>
    <mergeCell ref="AB41:AC41"/>
    <mergeCell ref="AE41:AF41"/>
    <mergeCell ref="AH41:AI41"/>
    <mergeCell ref="AK41:AL41"/>
    <mergeCell ref="A19:B19"/>
    <mergeCell ref="A28:B28"/>
    <mergeCell ref="P43:Q43"/>
    <mergeCell ref="R43:S43"/>
    <mergeCell ref="T43:U43"/>
    <mergeCell ref="F43:G43"/>
    <mergeCell ref="H43:I43"/>
    <mergeCell ref="J43:K43"/>
    <mergeCell ref="L43:M43"/>
    <mergeCell ref="N43:O43"/>
    <mergeCell ref="AX28:AY28"/>
    <mergeCell ref="A36:B36"/>
    <mergeCell ref="F37:G37"/>
    <mergeCell ref="H37:I37"/>
    <mergeCell ref="J37:K37"/>
    <mergeCell ref="L37:M37"/>
    <mergeCell ref="N37:O37"/>
    <mergeCell ref="AE37:AF37"/>
    <mergeCell ref="AH37:AI37"/>
    <mergeCell ref="AK37:AL37"/>
    <mergeCell ref="Y37:Z37"/>
    <mergeCell ref="AB37:AC37"/>
    <mergeCell ref="A11:B11"/>
    <mergeCell ref="A1:B1"/>
    <mergeCell ref="AX1:BC1"/>
    <mergeCell ref="F2:G2"/>
    <mergeCell ref="H2:I2"/>
    <mergeCell ref="J2:K2"/>
    <mergeCell ref="L2:M2"/>
    <mergeCell ref="N2:O2"/>
    <mergeCell ref="P2:Q2"/>
    <mergeCell ref="R2:S2"/>
    <mergeCell ref="T2:U2"/>
    <mergeCell ref="Y2:Z2"/>
    <mergeCell ref="AB2:AC2"/>
    <mergeCell ref="AE2:AF2"/>
    <mergeCell ref="AH2:AI2"/>
    <mergeCell ref="P92:Q92"/>
    <mergeCell ref="R92:S92"/>
    <mergeCell ref="T92:U92"/>
    <mergeCell ref="F113:G113"/>
    <mergeCell ref="H113:I113"/>
    <mergeCell ref="J113:K113"/>
    <mergeCell ref="L113:M113"/>
    <mergeCell ref="N113:O113"/>
    <mergeCell ref="P113:Q113"/>
    <mergeCell ref="F92:G92"/>
    <mergeCell ref="H92:I92"/>
    <mergeCell ref="J92:K92"/>
    <mergeCell ref="L92:M92"/>
    <mergeCell ref="N92:O92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verticalDpi="0" r:id="rId1"/>
  <ignoredErrors>
    <ignoredError sqref="AB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A9" sqref="A9"/>
    </sheetView>
  </sheetViews>
  <sheetFormatPr defaultRowHeight="14.4"/>
  <cols>
    <col min="1" max="1" width="32.33203125" customWidth="1"/>
    <col min="2" max="2" width="10.109375" bestFit="1" customWidth="1"/>
  </cols>
  <sheetData>
    <row r="1" spans="1:8">
      <c r="A1" s="55"/>
      <c r="B1" s="55"/>
      <c r="C1" s="55"/>
      <c r="D1" s="55"/>
      <c r="E1" s="55"/>
    </row>
    <row r="2" spans="1:8">
      <c r="A2" s="15" t="s">
        <v>183</v>
      </c>
      <c r="B2" s="15" t="s">
        <v>184</v>
      </c>
      <c r="C2" s="15" t="s">
        <v>185</v>
      </c>
      <c r="D2" s="15" t="s">
        <v>186</v>
      </c>
      <c r="E2" s="15" t="s">
        <v>187</v>
      </c>
    </row>
    <row r="3" spans="1:8">
      <c r="A3" t="s">
        <v>120</v>
      </c>
      <c r="B3" t="s">
        <v>177</v>
      </c>
      <c r="C3">
        <v>5</v>
      </c>
      <c r="D3">
        <f>IF(ISBLANK(A3),0,INDEX(AGARWAL!AO4:AS88,Sheet3!G3,Sheet3!H3))</f>
        <v>5840</v>
      </c>
      <c r="E3">
        <f>C3*D3</f>
        <v>29200</v>
      </c>
      <c r="G3">
        <f>MATCH(A3,AGARWAL!AN4:AN88,0)</f>
        <v>10</v>
      </c>
      <c r="H3">
        <f>MATCH(B3,AGARWAL!AO3:AS3,0)</f>
        <v>1</v>
      </c>
    </row>
    <row r="4" spans="1:8">
      <c r="A4" t="s">
        <v>120</v>
      </c>
      <c r="B4" t="s">
        <v>178</v>
      </c>
      <c r="C4">
        <v>5</v>
      </c>
      <c r="D4">
        <f>IF(ISBLANK(A4),0,INDEX(AGARWAL!AO4:AS88,Sheet3!G4,Sheet3!H4))</f>
        <v>3008.16</v>
      </c>
      <c r="E4">
        <f t="shared" ref="E4:E28" si="0">C4*D4</f>
        <v>15040.8</v>
      </c>
      <c r="G4">
        <f>MATCH(A4,AGARWAL!AN4:AN88,0)</f>
        <v>10</v>
      </c>
      <c r="H4">
        <f>MATCH(B4,AGARWAL!AO3:AS3,0)</f>
        <v>2</v>
      </c>
    </row>
    <row r="5" spans="1:8">
      <c r="A5" t="s">
        <v>121</v>
      </c>
      <c r="B5" t="s">
        <v>177</v>
      </c>
      <c r="C5">
        <v>2</v>
      </c>
      <c r="D5">
        <f>IF(ISBLANK(A5),0,INDEX(AGARWAL!AO4:AS88,Sheet3!G5,Sheet3!H5))</f>
        <v>5767.04</v>
      </c>
      <c r="E5">
        <f t="shared" si="0"/>
        <v>11534.08</v>
      </c>
      <c r="G5">
        <f>MATCH(A5,AGARWAL!AN4:AN88,0)</f>
        <v>11</v>
      </c>
      <c r="H5">
        <f>MATCH(B5,AGARWAL!AO3:AS3,0)</f>
        <v>1</v>
      </c>
    </row>
    <row r="6" spans="1:8">
      <c r="A6" t="s">
        <v>134</v>
      </c>
      <c r="B6" t="s">
        <v>179</v>
      </c>
      <c r="C6">
        <v>8</v>
      </c>
      <c r="D6">
        <f>IF(ISBLANK(A6),0,INDEX(AGARWAL!AO4:AS88,Sheet3!G6,Sheet3!H6))</f>
        <v>404.64</v>
      </c>
      <c r="E6">
        <f t="shared" si="0"/>
        <v>3237.12</v>
      </c>
      <c r="G6">
        <f>MATCH(A6,AGARWAL!AN4:AN88,0)</f>
        <v>27</v>
      </c>
      <c r="H6">
        <f>MATCH(B6,AGARWAL!AO3:AS3,0)</f>
        <v>3</v>
      </c>
    </row>
    <row r="7" spans="1:8">
      <c r="A7" t="s">
        <v>134</v>
      </c>
      <c r="B7" t="s">
        <v>178</v>
      </c>
      <c r="C7">
        <v>2</v>
      </c>
      <c r="D7">
        <f>IF(ISBLANK(A7),0,INDEX(AGARWAL!AO4:AS88,Sheet3!G7,Sheet3!H7))</f>
        <v>913.71199999999999</v>
      </c>
      <c r="E7">
        <f t="shared" si="0"/>
        <v>1827.424</v>
      </c>
      <c r="G7">
        <f>MATCH(A7,AGARWAL!AN4:AN88,0)</f>
        <v>27</v>
      </c>
      <c r="H7">
        <f>MATCH(B7,AGARWAL!AO3:AS3,0)</f>
        <v>2</v>
      </c>
    </row>
    <row r="8" spans="1:8">
      <c r="A8" t="s">
        <v>176</v>
      </c>
      <c r="B8" t="s">
        <v>179</v>
      </c>
      <c r="C8">
        <v>8</v>
      </c>
      <c r="D8">
        <f>IF(ISBLANK(A8),0,INDEX(AGARWAL!AO4:AS88,Sheet3!G8,Sheet3!H8))</f>
        <v>891.04</v>
      </c>
      <c r="E8">
        <f t="shared" si="0"/>
        <v>7128.32</v>
      </c>
      <c r="G8">
        <f>MATCH(A8,AGARWAL!AN4:AN88,0)</f>
        <v>74</v>
      </c>
      <c r="H8">
        <f>MATCH(B8,AGARWAL!AO3:AS3,0)</f>
        <v>3</v>
      </c>
    </row>
    <row r="9" spans="1:8">
      <c r="D9">
        <f>IF(ISBLANK(A9),0,INDEX(AGARWAL!AO4:AS88,Sheet3!G9,Sheet3!H9))</f>
        <v>0</v>
      </c>
      <c r="E9">
        <f t="shared" si="0"/>
        <v>0</v>
      </c>
      <c r="G9" t="e">
        <f>MATCH(A9,AGARWAL!AN4:AN88,0)</f>
        <v>#N/A</v>
      </c>
      <c r="H9" t="e">
        <f>MATCH(B9,AGARWAL!AO3:AS3,0)</f>
        <v>#N/A</v>
      </c>
    </row>
    <row r="10" spans="1:8">
      <c r="D10">
        <f>IF(ISBLANK(A10),0,INDEX(AGARWAL!AO4:AS88,Sheet3!G10,Sheet3!H10))</f>
        <v>0</v>
      </c>
      <c r="E10">
        <f t="shared" si="0"/>
        <v>0</v>
      </c>
      <c r="G10" t="e">
        <f>MATCH(A10,AGARWAL!AN4:AN88,0)</f>
        <v>#N/A</v>
      </c>
      <c r="H10" t="e">
        <f>MATCH(B10,AGARWAL!AO3:AS3,0)</f>
        <v>#N/A</v>
      </c>
    </row>
    <row r="11" spans="1:8">
      <c r="D11">
        <f>IF(ISBLANK(A11),0,INDEX(AGARWAL!AO4:AS88,Sheet3!G11,Sheet3!H11))</f>
        <v>0</v>
      </c>
      <c r="E11">
        <f t="shared" si="0"/>
        <v>0</v>
      </c>
      <c r="G11" t="e">
        <f>MATCH(A11,AGARWAL!AN4:AN88,0)</f>
        <v>#N/A</v>
      </c>
      <c r="H11" t="e">
        <f>MATCH(B11,AGARWAL!AO3:AS3,0)</f>
        <v>#N/A</v>
      </c>
    </row>
    <row r="12" spans="1:8">
      <c r="D12">
        <f>IF(ISBLANK(A12),0,INDEX(AGARWAL!AO4:AS88,Sheet3!G12,Sheet3!H12))</f>
        <v>0</v>
      </c>
      <c r="E12">
        <f t="shared" si="0"/>
        <v>0</v>
      </c>
      <c r="G12" t="e">
        <f>MATCH(A12,AGARWAL!AN4:AN88,0)</f>
        <v>#N/A</v>
      </c>
      <c r="H12" t="e">
        <f>MATCH(B12,AGARWAL!AO3:AS3,0)</f>
        <v>#N/A</v>
      </c>
    </row>
    <row r="13" spans="1:8">
      <c r="D13">
        <f>IF(ISBLANK(A13),0,INDEX(AGARWAL!AO4:AS88,Sheet3!G13,Sheet3!H13))</f>
        <v>0</v>
      </c>
      <c r="E13">
        <f t="shared" si="0"/>
        <v>0</v>
      </c>
      <c r="G13" t="e">
        <f>MATCH(A13,AGARWAL!AN4:AN88,0)</f>
        <v>#N/A</v>
      </c>
      <c r="H13" t="e">
        <f>MATCH(B13,AGARWAL!AO3:AS3,0)</f>
        <v>#N/A</v>
      </c>
    </row>
    <row r="14" spans="1:8">
      <c r="D14">
        <f>IF(ISBLANK(A14),0,INDEX(AGARWAL!AO4:AS88,Sheet3!G14,Sheet3!H14))</f>
        <v>0</v>
      </c>
      <c r="E14">
        <f t="shared" si="0"/>
        <v>0</v>
      </c>
      <c r="G14" t="e">
        <f>MATCH(A14,AGARWAL!AN4:AN88,0)</f>
        <v>#N/A</v>
      </c>
      <c r="H14" t="e">
        <f>MATCH(B14,AGARWAL!AO3:AS3,0)</f>
        <v>#N/A</v>
      </c>
    </row>
    <row r="15" spans="1:8">
      <c r="D15">
        <f>IF(ISBLANK(A15),0,INDEX(AGARWAL!AO4:AS88,Sheet3!G15,Sheet3!H15))</f>
        <v>0</v>
      </c>
      <c r="E15">
        <f t="shared" si="0"/>
        <v>0</v>
      </c>
      <c r="G15" t="e">
        <f>MATCH(A15,AGARWAL!AN4:AN88,0)</f>
        <v>#N/A</v>
      </c>
      <c r="H15" t="e">
        <f>MATCH(B15,AGARWAL!AO3:AS3,0)</f>
        <v>#N/A</v>
      </c>
    </row>
    <row r="16" spans="1:8">
      <c r="D16">
        <f>IF(ISBLANK(A16),0,INDEX(AGARWAL!AO4:AS88,Sheet3!G16,Sheet3!H16))</f>
        <v>0</v>
      </c>
      <c r="E16">
        <f t="shared" si="0"/>
        <v>0</v>
      </c>
      <c r="G16" t="e">
        <f>MATCH(A16,AGARWAL!AN4:AN88,0)</f>
        <v>#N/A</v>
      </c>
      <c r="H16" t="e">
        <f>MATCH(B16,AGARWAL!AO3:AS3,0)</f>
        <v>#N/A</v>
      </c>
    </row>
    <row r="17" spans="3:8">
      <c r="D17">
        <f>IF(ISBLANK(A17),0,INDEX(AGARWAL!AO4:AS88,Sheet3!G17,Sheet3!H17))</f>
        <v>0</v>
      </c>
      <c r="E17">
        <f t="shared" si="0"/>
        <v>0</v>
      </c>
      <c r="G17" t="e">
        <f>MATCH(A17,AGARWAL!AN4:AN88,0)</f>
        <v>#N/A</v>
      </c>
      <c r="H17" t="e">
        <f>MATCH(B17,AGARWAL!AO3:AS3,0)</f>
        <v>#N/A</v>
      </c>
    </row>
    <row r="18" spans="3:8">
      <c r="D18">
        <f>IF(ISBLANK(A18),0,INDEX(AGARWAL!AO4:AS88,Sheet3!G18,Sheet3!H18))</f>
        <v>0</v>
      </c>
      <c r="E18">
        <f t="shared" si="0"/>
        <v>0</v>
      </c>
      <c r="G18" t="e">
        <f>MATCH(A18,AGARWAL!AN4:AN88,0)</f>
        <v>#N/A</v>
      </c>
      <c r="H18" t="e">
        <f>MATCH(B18,AGARWAL!AO3:AS3,0)</f>
        <v>#N/A</v>
      </c>
    </row>
    <row r="19" spans="3:8">
      <c r="D19">
        <f>IF(ISBLANK(A19),0,INDEX(AGARWAL!AO4:AS88,Sheet3!G19,Sheet3!H19))</f>
        <v>0</v>
      </c>
      <c r="E19">
        <f t="shared" si="0"/>
        <v>0</v>
      </c>
      <c r="G19" t="e">
        <f>MATCH(A19,AGARWAL!AN4:AN88,0)</f>
        <v>#N/A</v>
      </c>
      <c r="H19" t="e">
        <f>MATCH(B19,AGARWAL!AO3:AS3,0)</f>
        <v>#N/A</v>
      </c>
    </row>
    <row r="20" spans="3:8">
      <c r="D20">
        <f>IF(ISBLANK(A20),0,INDEX(AGARWAL!AO4:AS88,Sheet3!G20,Sheet3!H20))</f>
        <v>0</v>
      </c>
      <c r="E20">
        <f t="shared" si="0"/>
        <v>0</v>
      </c>
      <c r="G20" t="e">
        <f>MATCH(A20,AGARWAL!AN4:AN88,0)</f>
        <v>#N/A</v>
      </c>
      <c r="H20" t="e">
        <f>MATCH(B20,AGARWAL!AO3:AS3,0)</f>
        <v>#N/A</v>
      </c>
    </row>
    <row r="21" spans="3:8">
      <c r="D21">
        <f>IF(ISBLANK(A21),0,INDEX(AGARWAL!AO4:AS88,Sheet3!G21,Sheet3!H21))</f>
        <v>0</v>
      </c>
      <c r="E21">
        <f t="shared" si="0"/>
        <v>0</v>
      </c>
      <c r="G21" t="e">
        <f>MATCH(A21,AGARWAL!AN4:AN88,0)</f>
        <v>#N/A</v>
      </c>
      <c r="H21" t="e">
        <f>MATCH(B21,AGARWAL!AO3:AS3,0)</f>
        <v>#N/A</v>
      </c>
    </row>
    <row r="22" spans="3:8">
      <c r="D22">
        <f>IF(ISBLANK(A22),0,INDEX(AGARWAL!AO4:AS88,Sheet3!G22,Sheet3!H22))</f>
        <v>0</v>
      </c>
      <c r="E22">
        <f t="shared" si="0"/>
        <v>0</v>
      </c>
      <c r="G22" t="e">
        <f>MATCH(A22,AGARWAL!AN4:AN88,0)</f>
        <v>#N/A</v>
      </c>
      <c r="H22" t="e">
        <f>MATCH(B22,AGARWAL!AO3:AS3,0)</f>
        <v>#N/A</v>
      </c>
    </row>
    <row r="23" spans="3:8">
      <c r="D23">
        <f>IF(ISBLANK(A23),0,INDEX(AGARWAL!AO4:AS88,Sheet3!G23,Sheet3!H23))</f>
        <v>0</v>
      </c>
      <c r="E23">
        <f t="shared" si="0"/>
        <v>0</v>
      </c>
      <c r="G23" t="e">
        <f>MATCH(A23,AGARWAL!AN4:AN88,0)</f>
        <v>#N/A</v>
      </c>
      <c r="H23" t="e">
        <f>MATCH(B23,AGARWAL!AO3:AS3,0)</f>
        <v>#N/A</v>
      </c>
    </row>
    <row r="24" spans="3:8">
      <c r="D24">
        <f>IF(ISBLANK(A24),0,INDEX(AGARWAL!AO4:AS88,Sheet3!G24,Sheet3!H24))</f>
        <v>0</v>
      </c>
      <c r="E24">
        <f t="shared" si="0"/>
        <v>0</v>
      </c>
      <c r="G24" t="e">
        <f>MATCH(A24,AGARWAL!AN4:AN88,0)</f>
        <v>#N/A</v>
      </c>
      <c r="H24" t="e">
        <f>MATCH(B24,AGARWAL!AO3:AS3,0)</f>
        <v>#N/A</v>
      </c>
    </row>
    <row r="25" spans="3:8">
      <c r="D25">
        <f>IF(ISBLANK(A25),0,INDEX(AGARWAL!AO4:AS88,Sheet3!G25,Sheet3!H25))</f>
        <v>0</v>
      </c>
      <c r="E25">
        <f t="shared" si="0"/>
        <v>0</v>
      </c>
      <c r="G25" t="e">
        <f>MATCH(A25,AGARWAL!AN4:AN88,0)</f>
        <v>#N/A</v>
      </c>
      <c r="H25" t="e">
        <f>MATCH(B25,AGARWAL!AO3:AS3,0)</f>
        <v>#N/A</v>
      </c>
    </row>
    <row r="26" spans="3:8">
      <c r="D26">
        <f>IF(ISBLANK(A26),0,INDEX(AGARWAL!AO4:AS88,Sheet3!G26,Sheet3!H26))</f>
        <v>0</v>
      </c>
      <c r="E26">
        <f t="shared" si="0"/>
        <v>0</v>
      </c>
      <c r="G26" t="e">
        <f>MATCH(A26,AGARWAL!AN4:AN88,0)</f>
        <v>#N/A</v>
      </c>
      <c r="H26" t="e">
        <f>MATCH(B26,AGARWAL!AO3:AS3,0)</f>
        <v>#N/A</v>
      </c>
    </row>
    <row r="27" spans="3:8">
      <c r="D27">
        <f>IF(ISBLANK(A27),0,INDEX(AGARWAL!AO4:AS88,Sheet3!G27,Sheet3!H27))</f>
        <v>0</v>
      </c>
      <c r="E27">
        <f t="shared" si="0"/>
        <v>0</v>
      </c>
      <c r="G27" t="e">
        <f>MATCH(A27,AGARWAL!AN4:AN88,0)</f>
        <v>#N/A</v>
      </c>
      <c r="H27" t="e">
        <f>MATCH(B27,AGARWAL!AO3:AS3,0)</f>
        <v>#N/A</v>
      </c>
    </row>
    <row r="28" spans="3:8">
      <c r="D28">
        <f>IF(ISBLANK(A28),0,INDEX(AGARWAL!AO4:AS88,Sheet3!G28,Sheet3!H28))</f>
        <v>0</v>
      </c>
      <c r="E28">
        <f t="shared" si="0"/>
        <v>0</v>
      </c>
      <c r="G28" t="e">
        <f>MATCH(A28,AGARWAL!AN4:AN88,0)</f>
        <v>#N/A</v>
      </c>
      <c r="H28" t="e">
        <f>MATCH(B28,AGARWAL!AO3:AS3,0)</f>
        <v>#N/A</v>
      </c>
    </row>
    <row r="29" spans="3:8">
      <c r="C29" s="25" t="s">
        <v>188</v>
      </c>
      <c r="D29" s="25"/>
      <c r="E29" s="25">
        <f>SUM(E3:E28)</f>
        <v>67967.744000000006</v>
      </c>
    </row>
  </sheetData>
  <mergeCells count="1">
    <mergeCell ref="A1:E1"/>
  </mergeCells>
  <dataValidations count="2">
    <dataValidation type="list" allowBlank="1" showInputMessage="1" showErrorMessage="1" sqref="A3:A31">
      <formula1>AGARWAL!$AN4:$AN88</formula1>
    </dataValidation>
    <dataValidation type="list" allowBlank="1" showInputMessage="1" showErrorMessage="1" sqref="B3:B31">
      <formula1>AGARWAL!$AO3:$AS3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RAHUL</vt:lpstr>
      <vt:lpstr>AGARWAL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2018-06-17T14:13:43Z</dcterms:modified>
</cp:coreProperties>
</file>