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ample 2- Arithmetic demand" sheetId="1" state="visible" r:id="rId2"/>
    <sheet name="Example 3- Geometrical Method" sheetId="2" state="visible" r:id="rId3"/>
    <sheet name="Example 4 Incremental Method" sheetId="3" state="visible" r:id="rId4"/>
    <sheet name="Example 5 Decrease rate of increase method" sheetId="4" state="visible" r:id="rId5"/>
    <sheet name="Example 6 Graphical Method Extrapola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<sst xmlns="http://schemas.openxmlformats.org/spreadsheetml/2006/main" count="55" uniqueCount="27">
  <si>
    <t xml:space="preserve">Year </t>
  </si>
  <si>
    <t xml:space="preserve">Population (lakhs)</t>
  </si>
  <si>
    <t xml:space="preserve">Increase in Population</t>
  </si>
  <si>
    <t xml:space="preserve">Total</t>
  </si>
  <si>
    <t xml:space="preserve">Average/decade</t>
  </si>
  <si>
    <t xml:space="preserve">Solutions</t>
  </si>
  <si>
    <t xml:space="preserve">a</t>
  </si>
  <si>
    <t xml:space="preserve">b</t>
  </si>
  <si>
    <t xml:space="preserve">Percentage increase % </t>
  </si>
  <si>
    <t xml:space="preserve">i.e. 36/111*100 = 32.4</t>
  </si>
  <si>
    <t xml:space="preserve">and</t>
  </si>
  <si>
    <t xml:space="preserve">147-111 = 36</t>
  </si>
  <si>
    <t xml:space="preserve">Average per decade</t>
  </si>
  <si>
    <t xml:space="preserve">Updated formula</t>
  </si>
  <si>
    <t xml:space="preserve">c</t>
  </si>
  <si>
    <t xml:space="preserve">increment</t>
  </si>
  <si>
    <t xml:space="preserve">Decrease in % increase</t>
  </si>
  <si>
    <t xml:space="preserve">Solution</t>
  </si>
  <si>
    <t xml:space="preserve">Decrease of rate</t>
  </si>
  <si>
    <t xml:space="preserve">results</t>
  </si>
  <si>
    <t xml:space="preserve">t</t>
  </si>
  <si>
    <t xml:space="preserve">Extrapolation using Linear </t>
  </si>
  <si>
    <t xml:space="preserve">ln(p)</t>
  </si>
  <si>
    <t xml:space="preserve">Log Trend</t>
  </si>
  <si>
    <t xml:space="preserve">Exp(log trend)</t>
  </si>
  <si>
    <t xml:space="preserve">Linear Model</t>
  </si>
  <si>
    <t xml:space="preserve">Exponential Model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</si>
</sst>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Extrapolation of data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actual_data</c:f>
              <c:strCache>
                <c:ptCount val="1"/>
                <c:pt idx="0">
                  <c:v>actual_data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'Example 6 Graphical Method Extrapolation'!$A$2:$A$6</c:f>
              <c:numCache>
                <c:formatCode>General</c:formatCode>
                <c:ptCount val="5"/>
                <c:pt idx="0">
                  <c:v>1961</c:v>
                </c:pt>
                <c:pt idx="1">
                  <c:v>1971</c:v>
                </c:pt>
                <c:pt idx="2">
                  <c:v>1981</c:v>
                </c:pt>
                <c:pt idx="3">
                  <c:v>1991</c:v>
                </c:pt>
                <c:pt idx="4">
                  <c:v>2001</c:v>
                </c:pt>
              </c:numCache>
            </c:numRef>
          </c:xVal>
          <c:yVal>
            <c:numRef>
              <c:f>'Example 6 Graphical Method Extrapolation'!$C$2:$C$6</c:f>
              <c:numCache>
                <c:formatCode>General</c:formatCode>
                <c:ptCount val="5"/>
                <c:pt idx="0">
                  <c:v>111</c:v>
                </c:pt>
                <c:pt idx="1">
                  <c:v>147</c:v>
                </c:pt>
                <c:pt idx="2">
                  <c:v>199</c:v>
                </c:pt>
                <c:pt idx="3">
                  <c:v>274</c:v>
                </c:pt>
                <c:pt idx="4">
                  <c:v>371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linear_extrapolation</c:f>
              <c:strCache>
                <c:ptCount val="1"/>
                <c:pt idx="0">
                  <c:v>linear_extrapolation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'Example 6 Graphical Method Extrapolation'!$A$7:$A$11</c:f>
              <c:numCache>
                <c:formatCode>General</c:formatCode>
                <c:ptCount val="5"/>
                <c:pt idx="0">
                  <c:v>2011</c:v>
                </c:pt>
                <c:pt idx="1">
                  <c:v>2021</c:v>
                </c:pt>
                <c:pt idx="2">
                  <c:v>2031</c:v>
                </c:pt>
                <c:pt idx="3">
                  <c:v>2041</c:v>
                </c:pt>
                <c:pt idx="4">
                  <c:v>2051</c:v>
                </c:pt>
              </c:numCache>
            </c:numRef>
          </c:xVal>
          <c:yVal>
            <c:numRef>
              <c:f>'Example 6 Graphical Method Extrapolation'!$D$7:$D$11</c:f>
              <c:numCache>
                <c:formatCode>General</c:formatCode>
                <c:ptCount val="5"/>
                <c:pt idx="0">
                  <c:v>414.5</c:v>
                </c:pt>
                <c:pt idx="1">
                  <c:v>479.2</c:v>
                </c:pt>
                <c:pt idx="2">
                  <c:v>543.9</c:v>
                </c:pt>
                <c:pt idx="3">
                  <c:v>608.6</c:v>
                </c:pt>
                <c:pt idx="4">
                  <c:v>673.3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exponential_extrapolation</c:f>
              <c:strCache>
                <c:ptCount val="1"/>
                <c:pt idx="0">
                  <c:v>exponential_extrapolation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'Example 6 Graphical Method Extrapolation'!$A$7:$A$11</c:f>
              <c:numCache>
                <c:formatCode>General</c:formatCode>
                <c:ptCount val="5"/>
                <c:pt idx="0">
                  <c:v>2011</c:v>
                </c:pt>
                <c:pt idx="1">
                  <c:v>2021</c:v>
                </c:pt>
                <c:pt idx="2">
                  <c:v>2031</c:v>
                </c:pt>
                <c:pt idx="3">
                  <c:v>2041</c:v>
                </c:pt>
                <c:pt idx="4">
                  <c:v>2051</c:v>
                </c:pt>
              </c:numCache>
            </c:numRef>
          </c:xVal>
          <c:yVal>
            <c:numRef>
              <c:f>'Example 6 Graphical Method Extrapolation'!$G$7:$G$11</c:f>
              <c:numCache>
                <c:formatCode>General</c:formatCode>
                <c:ptCount val="5"/>
                <c:pt idx="0">
                  <c:v>500.361746097097</c:v>
                </c:pt>
                <c:pt idx="1">
                  <c:v>677.856255714434</c:v>
                </c:pt>
                <c:pt idx="2">
                  <c:v>918.313813946173</c:v>
                </c:pt>
                <c:pt idx="3">
                  <c:v>1244.06945244691</c:v>
                </c:pt>
                <c:pt idx="4">
                  <c:v>1685.38116165404</c:v>
                </c:pt>
              </c:numCache>
            </c:numRef>
          </c:yVal>
          <c:smooth val="0"/>
        </c:ser>
        <c:axId val="48090375"/>
        <c:axId val="17501961"/>
      </c:scatterChart>
      <c:valAx>
        <c:axId val="480903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501961"/>
        <c:crosses val="autoZero"/>
        <c:crossBetween val="midCat"/>
      </c:valAx>
      <c:valAx>
        <c:axId val="175019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Population (Lakhs)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0903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65531037069451"/>
          <c:y val="0.23223011994669"/>
        </c:manualLayout>
      </c:layout>
      <c:overlay val="0"/>
      <c:spPr>
        <a:solidFill>
          <a:srgbClr val="ffffff"/>
        </a:solidFill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148320</xdr:colOff>
      <xdr:row>12</xdr:row>
      <xdr:rowOff>97560</xdr:rowOff>
    </xdr:from>
    <xdr:to>
      <xdr:col>7</xdr:col>
      <xdr:colOff>149760</xdr:colOff>
      <xdr:row>32</xdr:row>
      <xdr:rowOff>86760</xdr:rowOff>
    </xdr:to>
    <xdr:graphicFrame>
      <xdr:nvGraphicFramePr>
        <xdr:cNvPr id="0" name=""/>
        <xdr:cNvGraphicFramePr/>
      </xdr:nvGraphicFramePr>
      <xdr:xfrm>
        <a:off x="738720" y="2189880"/>
        <a:ext cx="517356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6632653061225"/>
    <col collapsed="false" hidden="false" max="2" min="2" style="0" width="18.3571428571429"/>
    <col collapsed="false" hidden="false" max="3" min="3" style="1" width="20.5204081632653"/>
    <col collapsed="false" hidden="false" max="1025" min="4" style="0" width="8.36734693877551"/>
  </cols>
  <sheetData>
    <row r="1" s="1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1961</v>
      </c>
      <c r="B2" s="3" t="n">
        <v>111</v>
      </c>
      <c r="C2" s="3"/>
    </row>
    <row r="3" customFormat="false" ht="12.8" hidden="false" customHeight="false" outlineLevel="0" collapsed="false">
      <c r="A3" s="3"/>
      <c r="B3" s="3"/>
      <c r="C3" s="3" t="n">
        <f aca="false">B4-B2</f>
        <v>36</v>
      </c>
    </row>
    <row r="4" customFormat="false" ht="12.8" hidden="false" customHeight="false" outlineLevel="0" collapsed="false">
      <c r="A4" s="3" t="n">
        <v>1971</v>
      </c>
      <c r="B4" s="3" t="n">
        <v>147</v>
      </c>
      <c r="C4" s="3"/>
    </row>
    <row r="5" customFormat="false" ht="12.8" hidden="false" customHeight="false" outlineLevel="0" collapsed="false">
      <c r="A5" s="3"/>
      <c r="B5" s="3"/>
      <c r="C5" s="3" t="n">
        <f aca="false">B6-B4</f>
        <v>52</v>
      </c>
    </row>
    <row r="6" customFormat="false" ht="12.8" hidden="false" customHeight="false" outlineLevel="0" collapsed="false">
      <c r="A6" s="3" t="n">
        <v>1981</v>
      </c>
      <c r="B6" s="3" t="n">
        <v>199</v>
      </c>
      <c r="C6" s="3"/>
    </row>
    <row r="7" customFormat="false" ht="12.8" hidden="false" customHeight="false" outlineLevel="0" collapsed="false">
      <c r="A7" s="3"/>
      <c r="B7" s="3"/>
      <c r="C7" s="3" t="n">
        <f aca="false">B8-B6</f>
        <v>75</v>
      </c>
    </row>
    <row r="8" customFormat="false" ht="12.8" hidden="false" customHeight="false" outlineLevel="0" collapsed="false">
      <c r="A8" s="3" t="n">
        <v>1991</v>
      </c>
      <c r="B8" s="3" t="n">
        <v>274</v>
      </c>
      <c r="C8" s="3"/>
    </row>
    <row r="9" customFormat="false" ht="12.8" hidden="false" customHeight="false" outlineLevel="0" collapsed="false">
      <c r="A9" s="3"/>
      <c r="B9" s="3"/>
      <c r="C9" s="3" t="n">
        <f aca="false">B10-B8</f>
        <v>97</v>
      </c>
    </row>
    <row r="10" customFormat="false" ht="12.8" hidden="false" customHeight="false" outlineLevel="0" collapsed="false">
      <c r="A10" s="3" t="n">
        <v>2001</v>
      </c>
      <c r="B10" s="3" t="n">
        <v>371</v>
      </c>
      <c r="C10" s="3"/>
    </row>
    <row r="11" customFormat="false" ht="12.8" hidden="false" customHeight="false" outlineLevel="0" collapsed="false">
      <c r="A11" s="4" t="s">
        <v>3</v>
      </c>
      <c r="B11" s="4"/>
      <c r="C11" s="5" t="n">
        <f aca="false">SUM(C2:C10)</f>
        <v>260</v>
      </c>
    </row>
    <row r="12" customFormat="false" ht="12.8" hidden="false" customHeight="false" outlineLevel="0" collapsed="false">
      <c r="A12" s="4" t="s">
        <v>4</v>
      </c>
      <c r="B12" s="4"/>
      <c r="C12" s="5" t="n">
        <f aca="false">C11/COUNT(C2:C10)</f>
        <v>65</v>
      </c>
    </row>
    <row r="16" customFormat="false" ht="12.8" hidden="false" customHeight="false" outlineLevel="0" collapsed="false">
      <c r="B16" s="0" t="s">
        <v>5</v>
      </c>
    </row>
    <row r="17" customFormat="false" ht="12.8" hidden="false" customHeight="false" outlineLevel="0" collapsed="false">
      <c r="B17" s="1" t="s">
        <v>6</v>
      </c>
      <c r="C17" s="1" t="n">
        <f aca="false">$B$10+1*$C$12</f>
        <v>436</v>
      </c>
    </row>
    <row r="18" customFormat="false" ht="12.8" hidden="false" customHeight="false" outlineLevel="0" collapsed="false">
      <c r="B18" s="1" t="s">
        <v>7</v>
      </c>
      <c r="C18" s="1" t="n">
        <f aca="false">$B$10+2*$C$12</f>
        <v>501</v>
      </c>
    </row>
    <row r="19" customFormat="false" ht="12.8" hidden="false" customHeight="false" outlineLevel="0" collapsed="false">
      <c r="B19" s="1" t="s">
        <v>7</v>
      </c>
      <c r="C19" s="1" t="n">
        <f aca="false">$B$10+3*$C$12</f>
        <v>566</v>
      </c>
    </row>
  </sheetData>
  <mergeCells count="2">
    <mergeCell ref="A11:B11"/>
    <mergeCell ref="A12:B1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8.36734693877551"/>
    <col collapsed="false" hidden="false" max="2" min="2" style="0" width="21.8673469387755"/>
    <col collapsed="false" hidden="false" max="3" min="3" style="0" width="21.4642857142857"/>
    <col collapsed="false" hidden="false" max="4" min="4" style="0" width="21.3265306122449"/>
    <col collapsed="false" hidden="false" max="1025" min="5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6" t="s">
        <v>8</v>
      </c>
    </row>
    <row r="2" customFormat="false" ht="12.8" hidden="false" customHeight="false" outlineLevel="0" collapsed="false">
      <c r="A2" s="3" t="n">
        <v>1961</v>
      </c>
      <c r="B2" s="3" t="n">
        <v>111</v>
      </c>
      <c r="C2" s="3"/>
      <c r="D2" s="7"/>
    </row>
    <row r="3" customFormat="false" ht="12.8" hidden="false" customHeight="false" outlineLevel="0" collapsed="false">
      <c r="A3" s="3"/>
      <c r="B3" s="3"/>
      <c r="C3" s="3" t="n">
        <f aca="false">B4-B2</f>
        <v>36</v>
      </c>
      <c r="D3" s="7" t="n">
        <f aca="false">C3/B2*100</f>
        <v>32.4324324324324</v>
      </c>
      <c r="E3" s="0" t="s">
        <v>9</v>
      </c>
    </row>
    <row r="4" customFormat="false" ht="12.8" hidden="false" customHeight="false" outlineLevel="0" collapsed="false">
      <c r="A4" s="3" t="n">
        <v>1971</v>
      </c>
      <c r="B4" s="3" t="n">
        <v>147</v>
      </c>
      <c r="C4" s="3"/>
      <c r="D4" s="7"/>
      <c r="E4" s="0" t="s">
        <v>10</v>
      </c>
    </row>
    <row r="5" customFormat="false" ht="12.8" hidden="false" customHeight="false" outlineLevel="0" collapsed="false">
      <c r="A5" s="3"/>
      <c r="B5" s="3"/>
      <c r="C5" s="3" t="n">
        <f aca="false">B6-B4</f>
        <v>52</v>
      </c>
      <c r="D5" s="7" t="n">
        <f aca="false">C5/B4*100</f>
        <v>35.3741496598639</v>
      </c>
      <c r="E5" s="0" t="s">
        <v>11</v>
      </c>
    </row>
    <row r="6" customFormat="false" ht="12.8" hidden="false" customHeight="false" outlineLevel="0" collapsed="false">
      <c r="A6" s="3" t="n">
        <v>1981</v>
      </c>
      <c r="B6" s="3" t="n">
        <v>199</v>
      </c>
      <c r="C6" s="3"/>
      <c r="D6" s="7"/>
    </row>
    <row r="7" customFormat="false" ht="12.8" hidden="false" customHeight="false" outlineLevel="0" collapsed="false">
      <c r="A7" s="3"/>
      <c r="B7" s="3"/>
      <c r="C7" s="3" t="n">
        <f aca="false">B8-B6</f>
        <v>75</v>
      </c>
      <c r="D7" s="7" t="n">
        <f aca="false">C7/B6*100</f>
        <v>37.6884422110553</v>
      </c>
    </row>
    <row r="8" customFormat="false" ht="12.8" hidden="false" customHeight="false" outlineLevel="0" collapsed="false">
      <c r="A8" s="3" t="n">
        <v>1991</v>
      </c>
      <c r="B8" s="3" t="n">
        <v>274</v>
      </c>
      <c r="C8" s="3"/>
      <c r="D8" s="7"/>
    </row>
    <row r="9" customFormat="false" ht="12.8" hidden="false" customHeight="false" outlineLevel="0" collapsed="false">
      <c r="A9" s="3"/>
      <c r="B9" s="3"/>
      <c r="C9" s="3" t="n">
        <f aca="false">B10-B8</f>
        <v>97</v>
      </c>
      <c r="D9" s="7" t="n">
        <f aca="false">C9/B8*100</f>
        <v>35.4014598540146</v>
      </c>
    </row>
    <row r="10" customFormat="false" ht="12.8" hidden="false" customHeight="false" outlineLevel="0" collapsed="false">
      <c r="A10" s="3" t="n">
        <v>2001</v>
      </c>
      <c r="B10" s="3" t="n">
        <v>371</v>
      </c>
      <c r="C10" s="3"/>
      <c r="D10" s="7"/>
    </row>
    <row r="11" customFormat="false" ht="12.8" hidden="false" customHeight="false" outlineLevel="0" collapsed="false">
      <c r="A11" s="8" t="s">
        <v>3</v>
      </c>
      <c r="B11" s="8"/>
      <c r="C11" s="9" t="n">
        <f aca="false">SUM(C2:C10)</f>
        <v>260</v>
      </c>
      <c r="D11" s="10" t="n">
        <f aca="false">SUM(D2:D10)</f>
        <v>140.896484157366</v>
      </c>
    </row>
    <row r="12" customFormat="false" ht="12.8" hidden="false" customHeight="false" outlineLevel="0" collapsed="false">
      <c r="A12" s="8" t="s">
        <v>12</v>
      </c>
      <c r="B12" s="8"/>
      <c r="C12" s="9" t="n">
        <f aca="false">C11/COUNTA(C2:C10)</f>
        <v>65</v>
      </c>
      <c r="D12" s="10" t="n">
        <f aca="false">D11/COUNTA(D2:D10)</f>
        <v>35.2241210393416</v>
      </c>
    </row>
    <row r="14" customFormat="false" ht="12.8" hidden="false" customHeight="false" outlineLevel="0" collapsed="false">
      <c r="B14" s="0" t="s">
        <v>5</v>
      </c>
      <c r="D14" s="11" t="s">
        <v>13</v>
      </c>
    </row>
    <row r="15" customFormat="false" ht="12.8" hidden="false" customHeight="false" outlineLevel="0" collapsed="false">
      <c r="B15" s="1" t="s">
        <v>6</v>
      </c>
      <c r="C15" s="12" t="n">
        <f aca="false">$B$10+1*($D$12/100*$B$10)</f>
        <v>501.681489055957</v>
      </c>
      <c r="D15" s="13" t="n">
        <f aca="false">$B$10*(1+$D$12/100)^1</f>
        <v>501.681489055957</v>
      </c>
    </row>
    <row r="16" customFormat="false" ht="12.8" hidden="false" customHeight="false" outlineLevel="0" collapsed="false">
      <c r="B16" s="1" t="s">
        <v>7</v>
      </c>
      <c r="C16" s="12" t="n">
        <f aca="false">$B$10+2*($D$12/100*$B$10)</f>
        <v>632.362978111914</v>
      </c>
      <c r="D16" s="13" t="n">
        <f aca="false">$B$10*(1+$D$12/100)^2</f>
        <v>678.394383992999</v>
      </c>
    </row>
    <row r="17" customFormat="false" ht="12.8" hidden="false" customHeight="false" outlineLevel="0" collapsed="false">
      <c r="B17" s="1" t="s">
        <v>14</v>
      </c>
      <c r="C17" s="12" t="n">
        <f aca="false">$B$10+3*($D$12/100*$B$10)</f>
        <v>763.044467167872</v>
      </c>
      <c r="D17" s="13" t="n">
        <f aca="false">$B$10*(1+$D$12/100)^3</f>
        <v>917.352842934789</v>
      </c>
    </row>
  </sheetData>
  <mergeCells count="2">
    <mergeCell ref="A11:B11"/>
    <mergeCell ref="A12:B1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8.36734693877551"/>
    <col collapsed="false" hidden="false" max="2" min="2" style="0" width="19.8418367346939"/>
    <col collapsed="false" hidden="false" max="3" min="3" style="0" width="21.4642857142857"/>
    <col collapsed="false" hidden="false" max="4" min="4" style="0" width="21.3265306122449"/>
    <col collapsed="false" hidden="false" max="1025" min="5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6" t="s">
        <v>15</v>
      </c>
    </row>
    <row r="2" customFormat="false" ht="12.8" hidden="false" customHeight="false" outlineLevel="0" collapsed="false">
      <c r="A2" s="3" t="n">
        <v>1961</v>
      </c>
      <c r="B2" s="3" t="n">
        <v>111</v>
      </c>
      <c r="C2" s="3"/>
      <c r="D2" s="7"/>
    </row>
    <row r="3" customFormat="false" ht="12.8" hidden="false" customHeight="false" outlineLevel="0" collapsed="false">
      <c r="A3" s="3"/>
      <c r="B3" s="3"/>
      <c r="C3" s="3" t="n">
        <f aca="false">B4-B2</f>
        <v>36</v>
      </c>
      <c r="D3" s="7"/>
    </row>
    <row r="4" customFormat="false" ht="12.8" hidden="false" customHeight="false" outlineLevel="0" collapsed="false">
      <c r="A4" s="3" t="n">
        <v>1971</v>
      </c>
      <c r="B4" s="3" t="n">
        <v>147</v>
      </c>
      <c r="C4" s="3"/>
      <c r="D4" s="7" t="n">
        <f aca="false">+C5-C3</f>
        <v>16</v>
      </c>
    </row>
    <row r="5" customFormat="false" ht="12.8" hidden="false" customHeight="false" outlineLevel="0" collapsed="false">
      <c r="A5" s="3"/>
      <c r="B5" s="3"/>
      <c r="C5" s="3" t="n">
        <f aca="false">B6-B4</f>
        <v>52</v>
      </c>
      <c r="D5" s="7"/>
    </row>
    <row r="6" customFormat="false" ht="12.8" hidden="false" customHeight="false" outlineLevel="0" collapsed="false">
      <c r="A6" s="3" t="n">
        <v>1981</v>
      </c>
      <c r="B6" s="3" t="n">
        <v>199</v>
      </c>
      <c r="C6" s="3"/>
      <c r="D6" s="7" t="n">
        <f aca="false">C7-C5</f>
        <v>23</v>
      </c>
    </row>
    <row r="7" customFormat="false" ht="12.8" hidden="false" customHeight="false" outlineLevel="0" collapsed="false">
      <c r="A7" s="3"/>
      <c r="B7" s="3"/>
      <c r="C7" s="3" t="n">
        <f aca="false">B8-B6</f>
        <v>75</v>
      </c>
      <c r="D7" s="7"/>
    </row>
    <row r="8" customFormat="false" ht="12.8" hidden="false" customHeight="false" outlineLevel="0" collapsed="false">
      <c r="A8" s="3" t="n">
        <v>1991</v>
      </c>
      <c r="B8" s="3" t="n">
        <v>274</v>
      </c>
      <c r="C8" s="3"/>
      <c r="D8" s="7" t="n">
        <f aca="false">C9-C7</f>
        <v>22</v>
      </c>
    </row>
    <row r="9" customFormat="false" ht="12.8" hidden="false" customHeight="false" outlineLevel="0" collapsed="false">
      <c r="A9" s="3"/>
      <c r="B9" s="3"/>
      <c r="C9" s="3" t="n">
        <f aca="false">B10-B8</f>
        <v>97</v>
      </c>
      <c r="D9" s="7"/>
    </row>
    <row r="10" customFormat="false" ht="12.8" hidden="false" customHeight="false" outlineLevel="0" collapsed="false">
      <c r="A10" s="3" t="n">
        <v>2001</v>
      </c>
      <c r="B10" s="3" t="n">
        <v>371</v>
      </c>
      <c r="C10" s="3"/>
      <c r="D10" s="7"/>
    </row>
    <row r="11" customFormat="false" ht="12.8" hidden="false" customHeight="false" outlineLevel="0" collapsed="false">
      <c r="A11" s="8" t="s">
        <v>3</v>
      </c>
      <c r="B11" s="8"/>
      <c r="C11" s="9" t="n">
        <f aca="false">SUM(C2:C10)</f>
        <v>260</v>
      </c>
      <c r="D11" s="10" t="n">
        <f aca="false">SUM(D2:D10)</f>
        <v>61</v>
      </c>
    </row>
    <row r="12" customFormat="false" ht="12.8" hidden="false" customHeight="false" outlineLevel="0" collapsed="false">
      <c r="A12" s="8" t="s">
        <v>12</v>
      </c>
      <c r="B12" s="8"/>
      <c r="C12" s="9" t="n">
        <f aca="false">C11/COUNTA(C2:C10)</f>
        <v>65</v>
      </c>
      <c r="D12" s="10" t="n">
        <f aca="false">D11/COUNTA(D2:D10)</f>
        <v>20.3333333333333</v>
      </c>
    </row>
    <row r="14" customFormat="false" ht="12.8" hidden="false" customHeight="false" outlineLevel="0" collapsed="false">
      <c r="B14" s="14" t="s">
        <v>5</v>
      </c>
    </row>
    <row r="15" customFormat="false" ht="12.8" hidden="false" customHeight="false" outlineLevel="0" collapsed="false">
      <c r="B15" s="1" t="s">
        <v>6</v>
      </c>
      <c r="C15" s="12" t="n">
        <f aca="false">$B$10+($C$12+$D$12)*1</f>
        <v>456.333333333333</v>
      </c>
    </row>
    <row r="16" customFormat="false" ht="12.8" hidden="false" customHeight="false" outlineLevel="0" collapsed="false">
      <c r="B16" s="1" t="s">
        <v>7</v>
      </c>
      <c r="C16" s="12" t="n">
        <f aca="false">$B$10+($C$12+$D$12)*2</f>
        <v>541.666666666667</v>
      </c>
    </row>
    <row r="17" customFormat="false" ht="12.8" hidden="false" customHeight="false" outlineLevel="0" collapsed="false">
      <c r="B17" s="1" t="s">
        <v>14</v>
      </c>
      <c r="C17" s="12" t="n">
        <f aca="false">$B$10+($C$12+$D$12)*3</f>
        <v>627</v>
      </c>
    </row>
  </sheetData>
  <mergeCells count="2">
    <mergeCell ref="A11:B11"/>
    <mergeCell ref="A12:B1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8.36734693877551"/>
    <col collapsed="false" hidden="false" max="2" min="2" style="0" width="18.0867346938776"/>
    <col collapsed="false" hidden="false" max="3" min="3" style="0" width="21.4642857142857"/>
    <col collapsed="false" hidden="false" max="4" min="4" style="0" width="22.0051020408163"/>
    <col collapsed="false" hidden="false" max="5" min="5" style="1" width="19.8418367346939"/>
    <col collapsed="false" hidden="false" max="1025" min="6" style="0" width="8.36734693877551"/>
  </cols>
  <sheetData>
    <row r="1" s="1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6" t="s">
        <v>8</v>
      </c>
      <c r="E1" s="2" t="s">
        <v>16</v>
      </c>
    </row>
    <row r="2" customFormat="false" ht="12.8" hidden="false" customHeight="false" outlineLevel="0" collapsed="false">
      <c r="A2" s="3" t="n">
        <v>1961</v>
      </c>
      <c r="B2" s="3" t="n">
        <v>111</v>
      </c>
      <c r="C2" s="3"/>
      <c r="D2" s="7"/>
      <c r="E2" s="3"/>
    </row>
    <row r="3" customFormat="false" ht="12.8" hidden="false" customHeight="false" outlineLevel="0" collapsed="false">
      <c r="A3" s="3"/>
      <c r="B3" s="3"/>
      <c r="C3" s="3" t="n">
        <f aca="false">B4-B2</f>
        <v>36</v>
      </c>
      <c r="D3" s="7" t="n">
        <f aca="false">C3/B2*100</f>
        <v>32.4324324324324</v>
      </c>
      <c r="E3" s="3"/>
    </row>
    <row r="4" customFormat="false" ht="12.8" hidden="false" customHeight="false" outlineLevel="0" collapsed="false">
      <c r="A4" s="3" t="n">
        <v>1971</v>
      </c>
      <c r="B4" s="3" t="n">
        <v>147</v>
      </c>
      <c r="C4" s="3"/>
      <c r="D4" s="7"/>
      <c r="E4" s="7" t="n">
        <f aca="false">D5-D3</f>
        <v>2.94171722743151</v>
      </c>
    </row>
    <row r="5" customFormat="false" ht="12.8" hidden="false" customHeight="false" outlineLevel="0" collapsed="false">
      <c r="A5" s="3"/>
      <c r="B5" s="3"/>
      <c r="C5" s="3" t="n">
        <f aca="false">B6-B4</f>
        <v>52</v>
      </c>
      <c r="D5" s="7" t="n">
        <f aca="false">C5/B4*100</f>
        <v>35.3741496598639</v>
      </c>
      <c r="E5" s="3"/>
    </row>
    <row r="6" customFormat="false" ht="12.8" hidden="false" customHeight="false" outlineLevel="0" collapsed="false">
      <c r="A6" s="3" t="n">
        <v>1981</v>
      </c>
      <c r="B6" s="3" t="n">
        <v>199</v>
      </c>
      <c r="C6" s="3"/>
      <c r="D6" s="7"/>
      <c r="E6" s="7" t="n">
        <f aca="false">D7-D5</f>
        <v>2.31429255119134</v>
      </c>
    </row>
    <row r="7" customFormat="false" ht="12.8" hidden="false" customHeight="false" outlineLevel="0" collapsed="false">
      <c r="A7" s="3"/>
      <c r="B7" s="3"/>
      <c r="C7" s="3" t="n">
        <f aca="false">B8-B6</f>
        <v>75</v>
      </c>
      <c r="D7" s="7" t="n">
        <f aca="false">C7/B6*100</f>
        <v>37.6884422110553</v>
      </c>
      <c r="E7" s="3"/>
    </row>
    <row r="8" customFormat="false" ht="12.8" hidden="false" customHeight="false" outlineLevel="0" collapsed="false">
      <c r="A8" s="3" t="n">
        <v>1991</v>
      </c>
      <c r="B8" s="3" t="n">
        <v>274</v>
      </c>
      <c r="C8" s="3"/>
      <c r="D8" s="7"/>
      <c r="E8" s="7" t="n">
        <f aca="false">D9-D7</f>
        <v>-2.28698235704068</v>
      </c>
    </row>
    <row r="9" customFormat="false" ht="12.8" hidden="false" customHeight="false" outlineLevel="0" collapsed="false">
      <c r="A9" s="3"/>
      <c r="B9" s="3"/>
      <c r="C9" s="3" t="n">
        <f aca="false">B10-B8</f>
        <v>97</v>
      </c>
      <c r="D9" s="7" t="n">
        <f aca="false">C9/B8*100</f>
        <v>35.4014598540146</v>
      </c>
      <c r="E9" s="3"/>
    </row>
    <row r="10" customFormat="false" ht="12.8" hidden="false" customHeight="false" outlineLevel="0" collapsed="false">
      <c r="A10" s="3" t="n">
        <v>2001</v>
      </c>
      <c r="B10" s="3" t="n">
        <v>371</v>
      </c>
      <c r="C10" s="3"/>
      <c r="D10" s="7"/>
      <c r="E10" s="3"/>
    </row>
    <row r="11" customFormat="false" ht="12.8" hidden="false" customHeight="false" outlineLevel="0" collapsed="false">
      <c r="A11" s="8" t="s">
        <v>3</v>
      </c>
      <c r="B11" s="8"/>
      <c r="C11" s="9" t="n">
        <f aca="false">SUM(C2:C10)</f>
        <v>260</v>
      </c>
      <c r="D11" s="10" t="n">
        <f aca="false">SUM(D2:D10)</f>
        <v>140.896484157366</v>
      </c>
      <c r="E11" s="7" t="n">
        <f aca="false">SUM(E4:E10)</f>
        <v>2.96902742158216</v>
      </c>
    </row>
    <row r="12" customFormat="false" ht="12.8" hidden="false" customHeight="false" outlineLevel="0" collapsed="false">
      <c r="A12" s="8" t="s">
        <v>12</v>
      </c>
      <c r="B12" s="8"/>
      <c r="C12" s="9" t="n">
        <f aca="false">C11/COUNTA(C2:C10)</f>
        <v>65</v>
      </c>
      <c r="D12" s="10" t="n">
        <f aca="false">D11/COUNTA(D2:D10)</f>
        <v>35.2241210393416</v>
      </c>
      <c r="E12" s="7" t="n">
        <f aca="false">E11/COUNTA(E2:E10)</f>
        <v>0.989675807194054</v>
      </c>
    </row>
    <row r="15" customFormat="false" ht="12.8" hidden="false" customHeight="false" outlineLevel="0" collapsed="false">
      <c r="B15" s="0" t="s">
        <v>17</v>
      </c>
      <c r="C15" s="0" t="s">
        <v>18</v>
      </c>
      <c r="D15" s="0" t="s">
        <v>19</v>
      </c>
    </row>
    <row r="16" customFormat="false" ht="12.8" hidden="false" customHeight="false" outlineLevel="0" collapsed="false">
      <c r="B16" s="1" t="s">
        <v>6</v>
      </c>
      <c r="C16" s="12" t="n">
        <f aca="false">D9-E12</f>
        <v>34.4117840468205</v>
      </c>
      <c r="D16" s="12" t="n">
        <f aca="false">B10+1*(C16/100) * B10</f>
        <v>498.667718813704</v>
      </c>
      <c r="E16" s="0"/>
    </row>
    <row r="17" customFormat="false" ht="12.8" hidden="false" customHeight="false" outlineLevel="0" collapsed="false">
      <c r="B17" s="1" t="s">
        <v>7</v>
      </c>
      <c r="C17" s="12" t="n">
        <f aca="false">C16-E12</f>
        <v>33.4221082396265</v>
      </c>
      <c r="D17" s="12" t="n">
        <f aca="false">D16+(C17/100) *D16</f>
        <v>665.332983551697</v>
      </c>
      <c r="E17" s="0"/>
    </row>
    <row r="18" customFormat="false" ht="12.8" hidden="false" customHeight="false" outlineLevel="0" collapsed="false">
      <c r="B18" s="1" t="s">
        <v>14</v>
      </c>
      <c r="C18" s="12" t="n">
        <f aca="false">C17-E12</f>
        <v>32.4324324324324</v>
      </c>
      <c r="D18" s="12" t="n">
        <f aca="false">D17+(C18/100) *D17</f>
        <v>881.116653892788</v>
      </c>
      <c r="E18" s="0"/>
    </row>
  </sheetData>
  <mergeCells count="2">
    <mergeCell ref="A11:B11"/>
    <mergeCell ref="A12:B1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2.8"/>
  <cols>
    <col collapsed="false" hidden="false" max="1" min="1" style="0" width="8.36734693877551"/>
    <col collapsed="false" hidden="false" max="2" min="2" style="0" width="6.3469387755102"/>
    <col collapsed="false" hidden="false" max="3" min="3" style="0" width="18.3571428571429"/>
    <col collapsed="false" hidden="false" max="4" min="4" style="0" width="16.3316326530612"/>
    <col collapsed="false" hidden="false" max="6" min="5" style="0" width="8.36734693877551"/>
    <col collapsed="false" hidden="false" max="7" min="7" style="0" width="15.5255102040816"/>
    <col collapsed="false" hidden="false" max="1025" min="8" style="0" width="8.36734693877551"/>
  </cols>
  <sheetData>
    <row r="1" s="1" customFormat="true" ht="23.95" hidden="false" customHeight="false" outlineLevel="0" collapsed="false">
      <c r="A1" s="2" t="s">
        <v>0</v>
      </c>
      <c r="B1" s="2" t="s">
        <v>20</v>
      </c>
      <c r="C1" s="2" t="s">
        <v>1</v>
      </c>
      <c r="D1" s="15" t="s">
        <v>21</v>
      </c>
      <c r="E1" s="0" t="s">
        <v>22</v>
      </c>
      <c r="F1" s="16" t="s">
        <v>23</v>
      </c>
      <c r="G1" s="17" t="s">
        <v>24</v>
      </c>
      <c r="H1" s="0"/>
      <c r="I1" s="0"/>
      <c r="J1" s="0"/>
    </row>
    <row r="2" customFormat="false" ht="12.8" hidden="false" customHeight="false" outlineLevel="0" collapsed="false">
      <c r="A2" s="9" t="n">
        <v>1961</v>
      </c>
      <c r="B2" s="9" t="n">
        <v>0</v>
      </c>
      <c r="C2" s="3" t="n">
        <v>111</v>
      </c>
      <c r="D2" s="0" t="n">
        <f aca="false">$J$6+$I$6*B2</f>
        <v>91</v>
      </c>
      <c r="E2" s="18" t="n">
        <f aca="false">LN(C2)</f>
        <v>4.70953020131233</v>
      </c>
      <c r="F2" s="18" t="n">
        <f aca="false">$J$9+$I$9*B2</f>
        <v>4.69731170792231</v>
      </c>
      <c r="G2" s="19" t="n">
        <f aca="false">EXP(F2)</f>
        <v>109.651999273081</v>
      </c>
    </row>
    <row r="3" customFormat="false" ht="12.8" hidden="false" customHeight="false" outlineLevel="0" collapsed="false">
      <c r="A3" s="9" t="n">
        <v>1971</v>
      </c>
      <c r="B3" s="9" t="n">
        <f aca="false">A3-A2</f>
        <v>10</v>
      </c>
      <c r="C3" s="3" t="n">
        <v>147</v>
      </c>
      <c r="D3" s="0" t="n">
        <f aca="false">$J$6+$I$6*B3</f>
        <v>155.7</v>
      </c>
      <c r="E3" s="18" t="n">
        <f aca="false">LN(C3)</f>
        <v>4.99043258677874</v>
      </c>
      <c r="F3" s="18" t="n">
        <f aca="false">$J$9+$I$9*B3</f>
        <v>5.00091563214226</v>
      </c>
      <c r="G3" s="19" t="n">
        <f aca="false">EXP(F3)</f>
        <v>148.549113193855</v>
      </c>
    </row>
    <row r="4" customFormat="false" ht="12.8" hidden="false" customHeight="false" outlineLevel="0" collapsed="false">
      <c r="A4" s="9" t="n">
        <v>1981</v>
      </c>
      <c r="B4" s="9" t="n">
        <v>20</v>
      </c>
      <c r="C4" s="3" t="n">
        <v>199</v>
      </c>
      <c r="D4" s="0" t="n">
        <f aca="false">$J$6+$I$6*B4</f>
        <v>220.4</v>
      </c>
      <c r="E4" s="18" t="n">
        <f aca="false">LN(C4)</f>
        <v>5.29330482472449</v>
      </c>
      <c r="F4" s="18" t="n">
        <f aca="false">$J$9+$I$9*B4</f>
        <v>5.30451955636221</v>
      </c>
      <c r="G4" s="19" t="n">
        <f aca="false">EXP(F4)</f>
        <v>201.244292643718</v>
      </c>
    </row>
    <row r="5" customFormat="false" ht="12.8" hidden="false" customHeight="false" outlineLevel="0" collapsed="false">
      <c r="A5" s="9" t="n">
        <v>1991</v>
      </c>
      <c r="B5" s="9" t="n">
        <v>30</v>
      </c>
      <c r="C5" s="3" t="n">
        <v>274</v>
      </c>
      <c r="D5" s="0" t="n">
        <f aca="false">$J$6+$I$6*B5</f>
        <v>285.1</v>
      </c>
      <c r="E5" s="18" t="n">
        <f aca="false">LN(C5)</f>
        <v>5.61312810638807</v>
      </c>
      <c r="F5" s="18" t="n">
        <f aca="false">$J$9+$I$9*B5</f>
        <v>5.60812348058217</v>
      </c>
      <c r="G5" s="19" t="n">
        <f aca="false">EXP(F5)</f>
        <v>272.632158152432</v>
      </c>
      <c r="I5" s="0" t="s">
        <v>25</v>
      </c>
    </row>
    <row r="6" customFormat="false" ht="12.8" hidden="false" customHeight="false" outlineLevel="0" collapsed="false">
      <c r="A6" s="9" t="n">
        <v>2001</v>
      </c>
      <c r="B6" s="9" t="n">
        <v>40</v>
      </c>
      <c r="C6" s="3" t="n">
        <v>371</v>
      </c>
      <c r="D6" s="0" t="n">
        <f aca="false">$J$6+$I$6*B6</f>
        <v>349.8</v>
      </c>
      <c r="E6" s="18" t="n">
        <f aca="false">LN(C6)</f>
        <v>5.91620206260744</v>
      </c>
      <c r="F6" s="18" t="n">
        <f aca="false">$J$9+$I$9*B6</f>
        <v>5.91172740480212</v>
      </c>
      <c r="G6" s="19" t="n">
        <f aca="false">EXP(F6)</f>
        <v>369.343610605857</v>
      </c>
      <c r="I6" s="1" t="n">
        <f aca="false" t="array" ref="I6:J6">LINEST(C2:C6,B2:B6,1,1)</f>
        <v>6.47</v>
      </c>
      <c r="J6" s="1" t="n">
        <v>91</v>
      </c>
    </row>
    <row r="7" customFormat="false" ht="12.8" hidden="false" customHeight="false" outlineLevel="0" collapsed="false">
      <c r="A7" s="9" t="n">
        <v>2011</v>
      </c>
      <c r="B7" s="9" t="n">
        <v>50</v>
      </c>
      <c r="C7" s="8"/>
      <c r="D7" s="0" t="n">
        <f aca="false">$J$6+$I$6*B7</f>
        <v>414.5</v>
      </c>
      <c r="F7" s="18" t="n">
        <f aca="false">$J$9+$I$9*B7</f>
        <v>6.21533132902208</v>
      </c>
      <c r="G7" s="19" t="n">
        <f aca="false">EXP(F7)</f>
        <v>500.361746097097</v>
      </c>
    </row>
    <row r="8" customFormat="false" ht="12.8" hidden="false" customHeight="false" outlineLevel="0" collapsed="false">
      <c r="A8" s="9" t="n">
        <v>2021</v>
      </c>
      <c r="B8" s="9" t="n">
        <v>60</v>
      </c>
      <c r="C8" s="8"/>
      <c r="D8" s="0" t="n">
        <f aca="false">$J$6+$I$6*B8</f>
        <v>479.2</v>
      </c>
      <c r="F8" s="18" t="n">
        <f aca="false">$J$9+$I$9*B8</f>
        <v>6.51893525324203</v>
      </c>
      <c r="G8" s="19" t="n">
        <f aca="false">EXP(F8)</f>
        <v>677.856255714434</v>
      </c>
      <c r="I8" s="0" t="s">
        <v>26</v>
      </c>
    </row>
    <row r="9" customFormat="false" ht="12.8" hidden="false" customHeight="false" outlineLevel="0" collapsed="false">
      <c r="A9" s="9" t="n">
        <v>2031</v>
      </c>
      <c r="B9" s="9" t="n">
        <v>70</v>
      </c>
      <c r="D9" s="0" t="n">
        <f aca="false">$J$6+$I$6*B9</f>
        <v>543.9</v>
      </c>
      <c r="F9" s="18" t="n">
        <f aca="false">$J$9+$I$9*B9</f>
        <v>6.82253917746198</v>
      </c>
      <c r="G9" s="19" t="n">
        <f aca="false">EXP(F9)</f>
        <v>918.313813946173</v>
      </c>
      <c r="I9" s="18" t="n">
        <f aca="false" t="array" ref="I9:J9">LINEST(E2:E6,B2:B6,1,1)</f>
        <v>0.0303603924219955</v>
      </c>
      <c r="J9" s="18" t="n">
        <v>4.6973117079223</v>
      </c>
    </row>
    <row r="10" customFormat="false" ht="12.8" hidden="false" customHeight="false" outlineLevel="0" collapsed="false">
      <c r="A10" s="9" t="n">
        <v>2041</v>
      </c>
      <c r="B10" s="9" t="n">
        <v>80</v>
      </c>
      <c r="D10" s="0" t="n">
        <f aca="false">$J$6+$I$6*B10</f>
        <v>608.6</v>
      </c>
      <c r="F10" s="18" t="n">
        <f aca="false">$J$9+$I$9*B10</f>
        <v>7.12614310168194</v>
      </c>
      <c r="G10" s="19" t="n">
        <f aca="false">EXP(F10)</f>
        <v>1244.06945244691</v>
      </c>
    </row>
    <row r="11" customFormat="false" ht="12.8" hidden="false" customHeight="false" outlineLevel="0" collapsed="false">
      <c r="A11" s="9" t="n">
        <v>2051</v>
      </c>
      <c r="B11" s="9" t="n">
        <v>90</v>
      </c>
      <c r="D11" s="0" t="n">
        <f aca="false">$J$6+$I$6*B11</f>
        <v>673.3</v>
      </c>
      <c r="F11" s="18" t="n">
        <f aca="false">$J$9+$I$9*B11</f>
        <v>7.42974702590189</v>
      </c>
      <c r="G11" s="19" t="n">
        <f aca="false">EXP(F11)</f>
        <v>1685.38116165404</v>
      </c>
    </row>
    <row r="12" customFormat="false" ht="12.8" hidden="false" customHeight="false" outlineLevel="0" collapsed="false">
      <c r="A12" s="9"/>
    </row>
    <row r="13" customFormat="false" ht="12.8" hidden="false" customHeight="false" outlineLevel="0" collapsed="false">
      <c r="A13" s="9"/>
    </row>
    <row r="14" customFormat="false" ht="12.8" hidden="false" customHeight="false" outlineLevel="0" collapsed="false">
      <c r="A14" s="9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LibreOffice/5.2.1.2$Linux_X86_64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2016-09-14T17:58:00Z</dcterms:created>
  <dc:creator/>
  <dc:description/>
  <dc:language>en-IN</dc:language>
  <cp:lastModifiedBy/>
  <dcterms:modified xsi:type="dcterms:W3CDTF">2016-10-09T10:02:31Z</dcterms:modified>
  <cp:revision>21</cp:revision>
  <dc:subject/>
  <dc:title/>
</cp:coreProperties>
</file>