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2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AG9" i="9"/>
  <c r="AH9"/>
  <c r="AI9"/>
  <c r="AL9" s="1"/>
  <c r="AQ9" s="1"/>
  <c r="AJ9"/>
  <c r="AK9"/>
  <c r="AM9"/>
  <c r="AP9" s="1"/>
  <c r="AN9"/>
  <c r="AO9"/>
  <c r="AG10"/>
  <c r="AH10"/>
  <c r="AI10" s="1"/>
  <c r="AL10" s="1"/>
  <c r="AQ10" s="1"/>
  <c r="AJ10"/>
  <c r="AK10"/>
  <c r="AM10"/>
  <c r="AN10"/>
  <c r="AO10"/>
  <c r="AP10"/>
  <c r="AG11"/>
  <c r="AH11"/>
  <c r="AI11"/>
  <c r="AL11" s="1"/>
  <c r="AQ11" s="1"/>
  <c r="AJ11"/>
  <c r="AK11"/>
  <c r="AM11"/>
  <c r="AP11" s="1"/>
  <c r="AN11"/>
  <c r="AO11"/>
  <c r="Z11"/>
  <c r="AB11" s="1"/>
  <c r="R11"/>
  <c r="S11" s="1"/>
  <c r="Z10"/>
  <c r="AB10" s="1"/>
  <c r="R10"/>
  <c r="Z9"/>
  <c r="AB9" s="1"/>
  <c r="R9"/>
  <c r="S9" s="1"/>
  <c r="Z8"/>
  <c r="AB8" s="1"/>
  <c r="R8"/>
  <c r="Z11" i="8"/>
  <c r="AB11" s="1"/>
  <c r="S11"/>
  <c r="R11"/>
  <c r="U11" s="1"/>
  <c r="AA11" s="1"/>
  <c r="AC11" s="1"/>
  <c r="Z10"/>
  <c r="AB10" s="1"/>
  <c r="R10"/>
  <c r="Z9"/>
  <c r="AB9" s="1"/>
  <c r="S9"/>
  <c r="R9"/>
  <c r="U9" s="1"/>
  <c r="AA9" s="1"/>
  <c r="AC9" s="1"/>
  <c r="Z8"/>
  <c r="AB8" s="1"/>
  <c r="R8"/>
  <c r="S8" s="1"/>
  <c r="S8" i="9" l="1"/>
  <c r="U8" s="1"/>
  <c r="AA8" s="1"/>
  <c r="AC8" s="1"/>
  <c r="U9"/>
  <c r="AA9" s="1"/>
  <c r="AC9" s="1"/>
  <c r="S10"/>
  <c r="U10" s="1"/>
  <c r="AA10" s="1"/>
  <c r="AC10" s="1"/>
  <c r="U11"/>
  <c r="AA11" s="1"/>
  <c r="AC11" s="1"/>
  <c r="U8" i="8"/>
  <c r="AA8" s="1"/>
  <c r="AC8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F22"/>
  <c r="A18"/>
  <c r="A17"/>
  <c r="AC4" i="9" l="1"/>
  <c r="AO8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<sst xmlns="http://schemas.openxmlformats.org/spreadsheetml/2006/main" count="201" uniqueCount="130">
  <si>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</si>
  <si>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</si>
  <si>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</si>
  <si>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</si>
  <si>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</si>
  <si>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</si>
  <si>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</si>
  <si>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</si>
  <si>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</si>
  <si>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</si>
  <si>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</si>
  <si>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</si>
  <si>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</si>
  <si>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</si>
  <si>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</si>
  <si>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</si>
  <si>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</si>
  <si>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</si>
  <si>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</si>
  <si>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</si>
  <si>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</si>
  <si>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</si>
  <si>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</si>
  <si>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</si>
  <si>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</si>
  <si>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</si>
  <si>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</si>
  <si>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</si>
  <si>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</si>
  <si>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</si>
  <si>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</si>
  <si>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</si>
  <si>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</si>
  <si>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</si>
  <si>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</si>
  <si>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</si>
  <si>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</si>
  <si>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</si>
  <si>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</si>
  <si>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</si>
  <si>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</si>
  <si>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</si>
  <si>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</si>
  <si>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</si>
  <si>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</si>
  <si>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</si>
  <si>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</si>
  <si>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</si>
  <si>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</si>
  <si>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</si>
  <si>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</si>
  <si>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</si>
  <si>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</si>
  <si>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</si>
  <si>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</si>
  <si>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</si>
  <si>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</si>
  <si>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</si>
  <si>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</si>
  <si>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</si>
  <si>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</si>
  <si>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</si>
  <si>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</si>
  <si>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</si>
  <si>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</si>
  <si>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</si>
  <si>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</si>
  <si>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</si>
  <si>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</si>
  <si>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</si>
  <si>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</si>
  <si>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</si>
  <si>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</si>
  <si>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</si>
  <si>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</si>
  <si>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</si>
  <si>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</si>
  <si>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</si>
  <si>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</si>
  <si>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</si>
  <si>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</si>
  <si>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</si>
  <si>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</si>
  <si>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</si>
  <si>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</si>
  <si>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</si>
  <si>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</si>
  <si>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</si>
  <si>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</si>
  <si>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</si>
  <si>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</si>
  <si>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</si>
  <si>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</si>
  <si>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</si>
  <si>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</si>
  <si>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</si>
  <si>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</si>
  <si>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</si>
  <si>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</si>
  <si>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</si>
  <si>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</si>
  <si>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</si>
  <si>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</si>
  <si>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</si>
  <si>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</si>
  <si>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</si>
  <si>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</si>
  <si>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</si>
  <si>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</si>
  <si>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</si>
  <si>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</si>
  <si>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</si>
  <si>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</si>
  <si>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</si>
  <si>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</si>
  <si>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</si>
  <si>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</si>
  <si>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</si>
  <si>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601000000</t>
  </si>
  <si>
    <t>601010000</t>
  </si>
  <si>
    <t>601010100</t>
  </si>
  <si>
    <t>601010101</t>
  </si>
  <si>
    <t>ABC/1000258/2015-05-14</t>
  </si>
  <si>
    <t>CANTER Engineers Pvt. Ltd</t>
  </si>
  <si>
    <t>201, 2nd Floor, Carnation Plaza Bldg,No.1 Parijat Gardens, Ghodbunder Road, Kasarwadavali Naka, Thane(W),Mumbai,400607,India</t>
  </si>
  <si>
    <t>13490874</t>
  </si>
  <si>
    <t>hyd 133</t>
  </si>
  <si>
    <t>13689</t>
  </si>
  <si>
    <t>[$INR] 37500.00</t>
  </si>
  <si>
    <t>COP-R001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</si>
</sst>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13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22" xfId="23" applyFont="1" applyFill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1"/>
  <sheetViews>
    <sheetView workbookViewId="0">
      <selection activeCell="A8" sqref="A8:AC11"/>
    </sheetView>
  </sheetViews>
  <sheetFormatPr defaultRowHeight="12.75"/>
  <cols>
    <col min="1" max="1" bestFit="true" customWidth="true" style="79" width="13.140625" collapsed="true"/>
    <col min="2" max="2" bestFit="true" customWidth="true" style="79" width="10.0" collapsed="true"/>
    <col min="3" max="3" customWidth="true" style="79" width="39.5703125" collapsed="true"/>
    <col min="4" max="4" bestFit="true" customWidth="true" style="79" width="5.5703125" collapsed="true"/>
    <col min="5" max="5" bestFit="true" customWidth="true" style="79" width="6.28515625" collapsed="true"/>
    <col min="6" max="6" bestFit="true" customWidth="true" style="79" width="11.42578125" collapsed="true"/>
    <col min="7" max="7" bestFit="true" customWidth="true" style="79" width="8.7109375" collapsed="true"/>
    <col min="8" max="8" customWidth="true" style="79" width="6.7109375" collapsed="true"/>
    <col min="9" max="9" bestFit="true" customWidth="true" style="79" width="8.28515625" collapsed="true"/>
    <col min="10" max="10" bestFit="true" customWidth="true" style="79" width="9.0" collapsed="true"/>
    <col min="11" max="11" bestFit="true" customWidth="true" style="79" width="7.85546875" collapsed="true"/>
    <col min="12" max="12" customWidth="true" style="80" width="2.7109375" collapsed="true"/>
    <col min="13" max="13" bestFit="true" customWidth="true" style="79" width="5.42578125" collapsed="true"/>
    <col min="14" max="14" bestFit="true" customWidth="true" style="79" width="4.5703125" collapsed="true"/>
    <col min="15" max="15" customWidth="true" style="81" width="3.7109375" collapsed="true"/>
    <col min="16" max="16" bestFit="true" customWidth="true" style="79" width="8.5703125" collapsed="true"/>
    <col min="17" max="17" bestFit="true" customWidth="true" style="82" width="6.7109375" collapsed="true"/>
    <col min="18" max="18" bestFit="true" customWidth="true" style="82" width="8.5703125" collapsed="true"/>
    <col min="19" max="19" customWidth="true" style="82" width="8.5703125" collapsed="true"/>
    <col min="20" max="20" bestFit="true" customWidth="true" style="82" width="7.0" collapsed="true"/>
    <col min="21" max="21" bestFit="true" customWidth="true" style="82" width="14.0" collapsed="true"/>
    <col min="22" max="22" customWidth="true" style="83" width="5.28515625" collapsed="true"/>
    <col min="23" max="23" bestFit="true" customWidth="true" style="82" width="7.5703125" collapsed="true"/>
    <col min="24" max="24" bestFit="true" customWidth="true" style="84" width="7.7109375" collapsed="true"/>
    <col min="25" max="25" bestFit="true" customWidth="true" style="82" width="6.140625" collapsed="true"/>
    <col min="26" max="26" bestFit="true" customWidth="true" style="82" width="14.0" collapsed="true"/>
    <col min="27" max="27" bestFit="true" customWidth="true" style="82" width="9.140625" collapsed="true"/>
    <col min="28" max="28" bestFit="true" customWidth="true" style="82" width="14.0" collapsed="true"/>
    <col min="29" max="29" bestFit="true" customWidth="true" style="82" width="9.140625" collapsed="true"/>
    <col min="30" max="32" customWidth="true" style="79" width="13.85546875" collapsed="true"/>
    <col min="33" max="33" bestFit="true" customWidth="true" style="79" width="8.140625" collapsed="true"/>
    <col min="34" max="34" bestFit="true" customWidth="true" style="79" width="11.7109375" collapsed="true"/>
    <col min="35" max="35" customWidth="true" style="79" width="2.7109375" collapsed="true"/>
    <col min="36" max="36" bestFit="true" customWidth="true" style="79" width="14.0" collapsed="true"/>
    <col min="37" max="37" bestFit="true" customWidth="true" style="79" width="9.140625" collapsed="true"/>
    <col min="38" max="38" bestFit="true" customWidth="true" style="79" width="17.140625" collapsed="true"/>
    <col min="39" max="39" customWidth="true" style="79" width="8.85546875" collapsed="true"/>
    <col min="40" max="40" customWidth="true" style="79" width="7.85546875" collapsed="true"/>
    <col min="41" max="41" customWidth="true" style="79" width="9.140625" collapsed="true"/>
    <col min="42" max="42" customWidth="true" style="79" width="10.7109375" collapsed="true"/>
    <col min="43" max="44" customWidth="true" style="79" width="12.85546875" collapsed="true"/>
    <col min="45" max="45" customWidth="true" style="79" width="10.5703125" collapsed="true"/>
    <col min="46" max="46" bestFit="true" customWidth="true" style="79" width="8.140625" collapsed="true"/>
    <col min="47" max="47" customWidth="true" style="79" width="25.140625" collapsed="true"/>
    <col min="48" max="48" customWidth="true" style="79" width="2.7109375" collapsed="true"/>
    <col min="49" max="49" bestFit="true" customWidth="true" style="79" width="14.0" collapsed="true"/>
    <col min="50" max="50" bestFit="true" customWidth="true" style="79" width="15.0" collapsed="true"/>
    <col min="51" max="51" bestFit="true" customWidth="true" style="79" width="8.140625" collapsed="true"/>
    <col min="52" max="52" bestFit="true" customWidth="true" style="79" width="27.140625" collapsed="true"/>
    <col min="53" max="53" customWidth="true" style="79" width="2.7109375" collapsed="true"/>
    <col min="54" max="54" bestFit="true" customWidth="true" style="79" width="61.7109375" collapsed="true"/>
    <col min="55" max="55" customWidth="true" style="79" width="2.7109375" collapsed="true"/>
    <col min="56" max="56" bestFit="true" customWidth="true" style="79" width="13.85546875" collapsed="true"/>
    <col min="57" max="57" bestFit="true" customWidth="true" style="79" width="20.140625" collapsed="true"/>
    <col min="58" max="58" bestFit="true" customWidth="true" style="79" width="18.85546875" collapsed="true"/>
    <col min="59" max="59" bestFit="true" customWidth="true" style="79" width="36.85546875" collapsed="true"/>
    <col min="60" max="60" customWidth="true" style="79" width="2.7109375" collapsed="true"/>
    <col min="61" max="61" customWidth="true" style="79" width="23.5703125" collapsed="true"/>
    <col min="62" max="16384" style="79" width="9.140625" collapsed="true"/>
  </cols>
  <sheetData>
    <row r="3" spans="1:74">
      <c r="A3" s="79" t="s">
        <v>101</v>
      </c>
    </row>
    <row r="4" spans="1:74" ht="25.5">
      <c r="A4" s="79" t="s">
        <v>100</v>
      </c>
      <c r="D4" s="116"/>
      <c r="E4" s="84"/>
      <c r="F4" s="84"/>
      <c r="G4" s="84"/>
    </row>
    <row r="5" spans="1:74" s="87" customFormat="1">
      <c r="A5" s="71"/>
      <c r="B5" s="71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95" t="s">
        <v>2</v>
      </c>
      <c r="N5" s="95" t="s">
        <v>9</v>
      </c>
      <c r="O5" s="96"/>
      <c r="P5" s="118" t="s">
        <v>8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9"/>
      <c r="BE5" s="119"/>
      <c r="BF5" s="119"/>
      <c r="BG5" s="119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8" t="s">
        <v>20</v>
      </c>
      <c r="Q6" s="118"/>
      <c r="R6" s="118"/>
      <c r="S6" s="118"/>
      <c r="T6" s="118"/>
      <c r="U6" s="118"/>
      <c r="V6" s="96"/>
      <c r="W6" s="118" t="s">
        <v>28</v>
      </c>
      <c r="X6" s="118"/>
      <c r="Y6" s="118"/>
      <c r="Z6" s="118"/>
      <c r="AA6" s="118" t="s">
        <v>29</v>
      </c>
      <c r="AB6" s="118"/>
      <c r="AC6" s="118"/>
      <c r="AD6" s="68"/>
      <c r="AE6" s="68"/>
      <c r="AF6" s="68"/>
      <c r="AG6" s="68"/>
      <c r="AH6" s="68"/>
      <c r="AI6" s="85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85"/>
      <c r="AW6" s="119"/>
      <c r="AX6" s="119"/>
      <c r="AY6" s="119"/>
      <c r="AZ6" s="119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117">
        <v>1</v>
      </c>
      <c r="B8" s="89" t="s">
        <v>118</v>
      </c>
      <c r="C8" s="73" t="s">
        <v>115</v>
      </c>
      <c r="D8" s="90"/>
      <c r="E8" s="117"/>
      <c r="F8" s="117" t="s">
        <v>116</v>
      </c>
      <c r="G8" s="91"/>
      <c r="H8" s="74"/>
      <c r="I8" s="75"/>
      <c r="J8" s="75" t="s">
        <v>103</v>
      </c>
      <c r="K8" s="76"/>
      <c r="L8" s="67"/>
      <c r="M8" s="117" t="s">
        <v>104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  <row r="9" spans="1:74" ht="25.5">
      <c r="A9" s="117">
        <v>2</v>
      </c>
      <c r="B9" s="89" t="s">
        <v>119</v>
      </c>
      <c r="C9" s="73" t="s">
        <v>115</v>
      </c>
      <c r="D9" s="90"/>
      <c r="E9" s="117"/>
      <c r="F9" s="117" t="s">
        <v>116</v>
      </c>
      <c r="G9" s="91"/>
      <c r="H9" s="74"/>
      <c r="I9" s="75"/>
      <c r="J9" s="75" t="s">
        <v>103</v>
      </c>
      <c r="K9" s="76"/>
      <c r="L9" s="67"/>
      <c r="M9" s="117" t="s">
        <v>104</v>
      </c>
      <c r="N9" s="92">
        <v>1</v>
      </c>
      <c r="O9" s="93"/>
      <c r="P9" s="69">
        <v>7500</v>
      </c>
      <c r="Q9" s="69">
        <v>0</v>
      </c>
      <c r="R9" s="69" t="n">
        <f>P9+Q9</f>
        <v>7500.0</v>
      </c>
      <c r="S9" s="69" t="n">
        <f>R9*5%</f>
        <v>375.0</v>
      </c>
      <c r="T9" s="69">
        <v>0</v>
      </c>
      <c r="U9" s="69" t="n">
        <f>R9+S9+T9</f>
        <v>7875.0</v>
      </c>
      <c r="V9" s="70"/>
      <c r="W9" s="69">
        <v>1500</v>
      </c>
      <c r="X9" s="77">
        <v>0</v>
      </c>
      <c r="Y9" s="69">
        <v>0</v>
      </c>
      <c r="Z9" s="69" t="n">
        <f>W9+X9+Y9</f>
        <v>1500.0</v>
      </c>
      <c r="AA9" s="69" t="n">
        <f>U9*N9</f>
        <v>7875.0</v>
      </c>
      <c r="AB9" s="69" t="n">
        <f>Z9*N9</f>
        <v>1500.0</v>
      </c>
      <c r="AC9" s="69" t="n">
        <f>SUM(AA9:AB9)</f>
        <v>9375.0</v>
      </c>
    </row>
    <row r="10" spans="1:74" ht="25.5">
      <c r="A10" s="117">
        <v>3</v>
      </c>
      <c r="B10" s="89" t="s">
        <v>120</v>
      </c>
      <c r="C10" s="73" t="s">
        <v>115</v>
      </c>
      <c r="D10" s="90"/>
      <c r="E10" s="117"/>
      <c r="F10" s="117" t="s">
        <v>116</v>
      </c>
      <c r="G10" s="91"/>
      <c r="H10" s="74"/>
      <c r="I10" s="75"/>
      <c r="J10" s="75" t="s">
        <v>103</v>
      </c>
      <c r="K10" s="76"/>
      <c r="L10" s="67"/>
      <c r="M10" s="117" t="s">
        <v>104</v>
      </c>
      <c r="N10" s="92">
        <v>1</v>
      </c>
      <c r="O10" s="93"/>
      <c r="P10" s="69">
        <v>7500</v>
      </c>
      <c r="Q10" s="69">
        <v>0</v>
      </c>
      <c r="R10" s="69" t="n">
        <f>P10+Q10</f>
        <v>7500.0</v>
      </c>
      <c r="S10" s="69" t="n">
        <f>R10*5%</f>
        <v>375.0</v>
      </c>
      <c r="T10" s="69">
        <v>0</v>
      </c>
      <c r="U10" s="69" t="n">
        <f>R10+S10+T10</f>
        <v>7875.0</v>
      </c>
      <c r="V10" s="70"/>
      <c r="W10" s="69">
        <v>1500</v>
      </c>
      <c r="X10" s="77">
        <v>0</v>
      </c>
      <c r="Y10" s="69">
        <v>0</v>
      </c>
      <c r="Z10" s="69" t="n">
        <f>W10+X10+Y10</f>
        <v>1500.0</v>
      </c>
      <c r="AA10" s="69" t="n">
        <f>U10*N10</f>
        <v>7875.0</v>
      </c>
      <c r="AB10" s="69" t="n">
        <f>Z10*N10</f>
        <v>1500.0</v>
      </c>
      <c r="AC10" s="69" t="n">
        <f>SUM(AA10:AB10)</f>
        <v>9375.0</v>
      </c>
    </row>
    <row r="11" spans="1:74" ht="25.5">
      <c r="A11" s="117">
        <v>4</v>
      </c>
      <c r="B11" s="89" t="s">
        <v>121</v>
      </c>
      <c r="C11" s="73" t="s">
        <v>115</v>
      </c>
      <c r="D11" s="90"/>
      <c r="E11" s="117"/>
      <c r="F11" s="117" t="s">
        <v>116</v>
      </c>
      <c r="G11" s="91"/>
      <c r="H11" s="74"/>
      <c r="I11" s="75"/>
      <c r="J11" s="75" t="s">
        <v>103</v>
      </c>
      <c r="K11" s="76"/>
      <c r="L11" s="67"/>
      <c r="M11" s="117" t="s">
        <v>104</v>
      </c>
      <c r="N11" s="92">
        <v>1</v>
      </c>
      <c r="O11" s="93"/>
      <c r="P11" s="69">
        <v>7500</v>
      </c>
      <c r="Q11" s="69">
        <v>0</v>
      </c>
      <c r="R11" s="69" t="n">
        <f>P11+Q11</f>
        <v>7500.0</v>
      </c>
      <c r="S11" s="69" t="n">
        <f>R11*5%</f>
        <v>375.0</v>
      </c>
      <c r="T11" s="69">
        <v>0</v>
      </c>
      <c r="U11" s="69" t="n">
        <f>R11+S11+T11</f>
        <v>7875.0</v>
      </c>
      <c r="V11" s="70"/>
      <c r="W11" s="69">
        <v>1500</v>
      </c>
      <c r="X11" s="77">
        <v>0</v>
      </c>
      <c r="Y11" s="69">
        <v>0</v>
      </c>
      <c r="Z11" s="69" t="n">
        <f>W11+X11+Y11</f>
        <v>1500.0</v>
      </c>
      <c r="AA11" s="69" t="n">
        <f>U11*N11</f>
        <v>7875.0</v>
      </c>
      <c r="AB11" s="69" t="n">
        <f>Z11*N11</f>
        <v>1500.0</v>
      </c>
      <c r="AC11" s="69" t="n">
        <f>SUM(AA11:AB11)</f>
        <v>9375.0</v>
      </c>
    </row>
  </sheetData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11"/>
  <sheetViews>
    <sheetView topLeftCell="AC1" workbookViewId="0">
      <selection activeCell="AQ15" sqref="AQ15"/>
    </sheetView>
  </sheetViews>
  <sheetFormatPr defaultRowHeight="12.75"/>
  <cols>
    <col min="1" max="1" bestFit="true" customWidth="true" style="86" width="14.85546875" collapsed="true"/>
    <col min="2" max="2" bestFit="true" customWidth="true" style="86" width="10.0" collapsed="true"/>
    <col min="3" max="3" customWidth="true" style="86" width="35.7109375" collapsed="true"/>
    <col min="4" max="4" bestFit="true" customWidth="true" style="86" width="5.5703125" collapsed="true"/>
    <col min="5" max="5" bestFit="true" customWidth="true" style="86" width="6.28515625" collapsed="true"/>
    <col min="6" max="6" bestFit="true" customWidth="true" style="86" width="11.42578125" collapsed="true"/>
    <col min="7" max="7" bestFit="true" customWidth="true" style="86" width="8.7109375" collapsed="true"/>
    <col min="8" max="8" bestFit="true" customWidth="true" style="86" width="6.7109375" collapsed="true"/>
    <col min="9" max="9" bestFit="true" customWidth="true" style="86" width="8.28515625" collapsed="true"/>
    <col min="10" max="10" bestFit="true" customWidth="true" style="86" width="9.0" collapsed="true"/>
    <col min="11" max="11" bestFit="true" customWidth="true" style="86" width="8.140625" collapsed="true"/>
    <col min="12" max="12" customWidth="true" style="101" width="2.7109375" collapsed="true"/>
    <col min="13" max="13" bestFit="true" customWidth="true" style="86" width="5.42578125" collapsed="true"/>
    <col min="14" max="14" bestFit="true" customWidth="true" style="86" width="4.5703125" collapsed="true"/>
    <col min="15" max="15" customWidth="true" style="102" width="3.7109375" collapsed="true"/>
    <col min="16" max="16" bestFit="true" customWidth="true" style="86" width="8.5703125" collapsed="true"/>
    <col min="17" max="17" bestFit="true" customWidth="true" style="103" width="6.7109375" collapsed="true"/>
    <col min="18" max="18" bestFit="true" customWidth="true" style="103" width="8.5703125" collapsed="true"/>
    <col min="19" max="19" bestFit="true" customWidth="true" style="103" width="8.7109375" collapsed="true"/>
    <col min="20" max="20" bestFit="true" customWidth="true" style="103" width="7.0" collapsed="true"/>
    <col min="21" max="21" bestFit="true" customWidth="true" style="103" width="14.0" collapsed="true"/>
    <col min="22" max="22" customWidth="true" style="104" width="5.28515625" collapsed="true"/>
    <col min="23" max="23" bestFit="true" customWidth="true" style="103" width="7.5703125" collapsed="true"/>
    <col min="24" max="24" bestFit="true" customWidth="true" style="105" width="7.7109375" collapsed="true"/>
    <col min="25" max="25" bestFit="true" customWidth="true" style="103" width="6.140625" collapsed="true"/>
    <col min="26" max="26" bestFit="true" customWidth="true" style="103" width="16.140625" collapsed="true"/>
    <col min="27" max="27" bestFit="true" customWidth="true" style="103" width="9.140625" collapsed="true"/>
    <col min="28" max="28" bestFit="true" customWidth="true" style="103" width="14.0" collapsed="true"/>
    <col min="29" max="29" bestFit="true" customWidth="true" style="103" width="9.140625" collapsed="true"/>
    <col min="30" max="30" customWidth="true" style="106" width="5.42578125" collapsed="true"/>
    <col min="31" max="31" bestFit="true" customWidth="true" style="103" width="11.5703125" collapsed="true"/>
    <col min="32" max="32" bestFit="true" customWidth="true" style="103" width="9.0" collapsed="true"/>
    <col min="33" max="33" bestFit="true" customWidth="true" style="103" width="12.0" collapsed="true"/>
    <col min="34" max="34" bestFit="true" customWidth="true" style="103" width="6.7109375" collapsed="true"/>
    <col min="35" max="35" bestFit="true" customWidth="true" style="103" width="9.0" collapsed="true"/>
    <col min="36" max="36" bestFit="true" customWidth="true" style="103" width="10.5703125" collapsed="true"/>
    <col min="37" max="37" bestFit="true" customWidth="true" style="103" width="13.5703125" collapsed="true"/>
    <col min="38" max="38" bestFit="true" customWidth="true" style="103" width="12.5703125" collapsed="true"/>
    <col min="39" max="39" bestFit="true" customWidth="true" style="103" width="11.28515625" collapsed="true"/>
    <col min="40" max="40" bestFit="true" customWidth="true" style="103" width="12.28515625" collapsed="true"/>
    <col min="41" max="41" bestFit="true" customWidth="true" style="103" width="7.0" collapsed="true"/>
    <col min="42" max="42" bestFit="true" customWidth="true" style="103" width="11.28515625" collapsed="true"/>
    <col min="43" max="43" bestFit="true" customWidth="true" style="103" width="21.140625" collapsed="true"/>
    <col min="44" max="46" customWidth="true" style="86" width="13.85546875" collapsed="true"/>
    <col min="47" max="47" bestFit="true" customWidth="true" style="86" width="8.140625" collapsed="true"/>
    <col min="48" max="48" bestFit="true" customWidth="true" style="86" width="11.7109375" collapsed="true"/>
    <col min="49" max="49" customWidth="true" style="86" width="2.7109375" collapsed="true"/>
    <col min="50" max="50" bestFit="true" customWidth="true" style="86" width="14.0" collapsed="true"/>
    <col min="51" max="51" bestFit="true" customWidth="true" style="86" width="9.140625" collapsed="true"/>
    <col min="52" max="52" bestFit="true" customWidth="true" style="86" width="17.140625" collapsed="true"/>
    <col min="53" max="53" customWidth="true" style="86" width="8.85546875" collapsed="true"/>
    <col min="54" max="54" customWidth="true" style="86" width="7.85546875" collapsed="true"/>
    <col min="55" max="55" customWidth="true" style="86" width="9.140625" collapsed="true"/>
    <col min="56" max="56" customWidth="true" style="86" width="10.7109375" collapsed="true"/>
    <col min="57" max="58" customWidth="true" style="86" width="12.85546875" collapsed="true"/>
    <col min="59" max="59" customWidth="true" style="86" width="10.5703125" collapsed="true"/>
    <col min="60" max="60" bestFit="true" customWidth="true" style="86" width="8.140625" collapsed="true"/>
    <col min="61" max="61" customWidth="true" style="86" width="25.140625" collapsed="true"/>
    <col min="62" max="62" customWidth="true" style="86" width="2.7109375" collapsed="true"/>
    <col min="63" max="63" bestFit="true" customWidth="true" style="86" width="14.0" collapsed="true"/>
    <col min="64" max="64" bestFit="true" customWidth="true" style="86" width="15.0" collapsed="true"/>
    <col min="65" max="65" bestFit="true" customWidth="true" style="86" width="8.140625" collapsed="true"/>
    <col min="66" max="66" bestFit="true" customWidth="true" style="86" width="27.140625" collapsed="true"/>
    <col min="67" max="67" customWidth="true" style="86" width="2.7109375" collapsed="true"/>
    <col min="68" max="68" bestFit="true" customWidth="true" style="86" width="61.7109375" collapsed="true"/>
    <col min="69" max="69" customWidth="true" style="86" width="2.7109375" collapsed="true"/>
    <col min="70" max="70" bestFit="true" customWidth="true" style="86" width="13.85546875" collapsed="true"/>
    <col min="71" max="71" bestFit="true" customWidth="true" style="86" width="20.140625" collapsed="true"/>
    <col min="72" max="72" bestFit="true" customWidth="true" style="86" width="18.85546875" collapsed="true"/>
    <col min="73" max="73" bestFit="true" customWidth="true" style="86" width="36.85546875" collapsed="true"/>
    <col min="74" max="74" customWidth="true" style="86" width="2.7109375" collapsed="true"/>
    <col min="75" max="75" customWidth="true" style="86" width="23.5703125" collapsed="true"/>
    <col min="76" max="16384" style="86" width="9.140625" collapsed="true"/>
  </cols>
  <sheetData>
    <row r="3" spans="1:88">
      <c r="A3" s="86" t="s">
        <v>101</v>
      </c>
    </row>
    <row r="4" spans="1:88" s="87" customFormat="1" ht="25.5">
      <c r="A4" s="87" t="s">
        <v>100</v>
      </c>
      <c r="D4" s="115" t="s">
        <v>129</v>
      </c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 t="n">
        <f>SUM(AC8:AC8)</f>
        <v>9375.0</v>
      </c>
      <c r="AD4" s="112"/>
      <c r="AE4" s="110"/>
      <c r="AF4" s="110"/>
      <c r="AG4" s="110" t="n">
        <f t="shared" ref="AG4:AQ4" si="0">SUM(AG8:AG8)</f>
        <v>0.0</v>
      </c>
      <c r="AH4" s="110" t="n">
        <f t="shared" si="0"/>
        <v>0.0</v>
      </c>
      <c r="AI4" s="110" t="n">
        <f t="shared" si="0"/>
        <v>0.0</v>
      </c>
      <c r="AJ4" s="110" t="n">
        <f t="shared" si="0"/>
        <v>0.0</v>
      </c>
      <c r="AK4" s="110" t="n">
        <f t="shared" si="0"/>
        <v>0.0</v>
      </c>
      <c r="AL4" s="110" t="n">
        <f t="shared" si="0"/>
        <v>0.0</v>
      </c>
      <c r="AM4" s="110" t="n">
        <f t="shared" si="0"/>
        <v>0.0</v>
      </c>
      <c r="AN4" s="110" t="n">
        <f t="shared" si="0"/>
        <v>0.0</v>
      </c>
      <c r="AO4" s="110" t="n">
        <f t="shared" si="0"/>
        <v>0.0</v>
      </c>
      <c r="AP4" s="110">
        <f t="shared" si="0"/>
        <v>0</v>
      </c>
      <c r="AQ4" s="110">
        <f t="shared" si="0"/>
        <v>0</v>
      </c>
    </row>
    <row r="5" spans="1:88" s="87" customFormat="1">
      <c r="A5" s="71"/>
      <c r="B5" s="71"/>
      <c r="C5" s="120" t="s">
        <v>5</v>
      </c>
      <c r="D5" s="121"/>
      <c r="E5" s="121"/>
      <c r="F5" s="121"/>
      <c r="G5" s="121"/>
      <c r="H5" s="121"/>
      <c r="I5" s="121"/>
      <c r="J5" s="121"/>
      <c r="K5" s="121"/>
      <c r="L5" s="78"/>
      <c r="M5" s="95" t="s">
        <v>2</v>
      </c>
      <c r="N5" s="95" t="s">
        <v>9</v>
      </c>
      <c r="O5" s="96"/>
      <c r="P5" s="118" t="s">
        <v>8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9"/>
      <c r="BS5" s="119"/>
      <c r="BT5" s="119"/>
      <c r="BU5" s="119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8" t="s">
        <v>20</v>
      </c>
      <c r="Q6" s="118"/>
      <c r="R6" s="118"/>
      <c r="S6" s="118"/>
      <c r="T6" s="118"/>
      <c r="U6" s="118"/>
      <c r="V6" s="98"/>
      <c r="W6" s="118" t="s">
        <v>28</v>
      </c>
      <c r="X6" s="118"/>
      <c r="Y6" s="118"/>
      <c r="Z6" s="118"/>
      <c r="AA6" s="118" t="s">
        <v>29</v>
      </c>
      <c r="AB6" s="118"/>
      <c r="AC6" s="118"/>
      <c r="AD6" s="114"/>
      <c r="AE6" s="118" t="s">
        <v>37</v>
      </c>
      <c r="AF6" s="118"/>
      <c r="AG6" s="118"/>
      <c r="AH6" s="118"/>
      <c r="AI6" s="118"/>
      <c r="AJ6" s="118"/>
      <c r="AK6" s="118"/>
      <c r="AL6" s="118"/>
      <c r="AM6" s="118" t="s">
        <v>38</v>
      </c>
      <c r="AN6" s="118"/>
      <c r="AO6" s="118"/>
      <c r="AP6" s="118"/>
      <c r="AQ6" s="71" t="s">
        <v>44</v>
      </c>
      <c r="AR6" s="68"/>
      <c r="AS6" s="68"/>
      <c r="AT6" s="68"/>
      <c r="AU6" s="68"/>
      <c r="AV6" s="68"/>
      <c r="AW6" s="85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85"/>
      <c r="BK6" s="119"/>
      <c r="BL6" s="119"/>
      <c r="BM6" s="119"/>
      <c r="BN6" s="119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7">
        <v>1</v>
      </c>
      <c r="B8" s="89" t="s">
        <v>118</v>
      </c>
      <c r="C8" s="73" t="s">
        <v>115</v>
      </c>
      <c r="D8" s="90"/>
      <c r="E8" s="117"/>
      <c r="F8" s="117" t="s">
        <v>116</v>
      </c>
      <c r="G8" s="91"/>
      <c r="H8" s="74"/>
      <c r="I8" s="75"/>
      <c r="J8" s="75" t="s">
        <v>103</v>
      </c>
      <c r="K8" s="76"/>
      <c r="L8" s="67"/>
      <c r="M8" s="117" t="s">
        <v>104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100"/>
      <c r="AE8" s="69">
        <v>0</v>
      </c>
      <c r="AF8" s="69">
        <v>0</v>
      </c>
      <c r="AG8" s="69" t="n">
        <f>AE8*AF8*P8/100</f>
        <v>0.0</v>
      </c>
      <c r="AH8" s="69" t="n">
        <f>AE8*AF8*Q8/100</f>
        <v>0.0</v>
      </c>
      <c r="AI8" s="69" t="n">
        <f>AG8+AH8</f>
        <v>0.0</v>
      </c>
      <c r="AJ8" s="69" t="n">
        <f>AE8*AF8*S8/100</f>
        <v>0.0</v>
      </c>
      <c r="AK8" s="69" t="n">
        <f>AE8*AF8*T8/100</f>
        <v>0.0</v>
      </c>
      <c r="AL8" s="69" t="n">
        <f>SUM(AI8:AK8)</f>
        <v>0.0</v>
      </c>
      <c r="AM8" s="69" t="n">
        <f>AE8*AF8*W8/100</f>
        <v>0.0</v>
      </c>
      <c r="AN8" s="69" t="n">
        <f>AE8*AF8*X8/100</f>
        <v>0.0</v>
      </c>
      <c r="AO8" s="69" t="n">
        <f>AE8*AF8*Y8/100</f>
        <v>0.0</v>
      </c>
      <c r="AP8" s="69">
        <f>SUM(AM8:AO8)</f>
        <v>0</v>
      </c>
      <c r="AQ8" s="69">
        <f>AL8+AP8</f>
        <v>0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  <row r="9" spans="1:88" ht="25.5">
      <c r="A9" s="117">
        <v>2</v>
      </c>
      <c r="B9" s="89" t="s">
        <v>119</v>
      </c>
      <c r="C9" s="73" t="s">
        <v>115</v>
      </c>
      <c r="D9" s="90"/>
      <c r="E9" s="117"/>
      <c r="F9" s="117" t="s">
        <v>116</v>
      </c>
      <c r="G9" s="91"/>
      <c r="H9" s="74"/>
      <c r="I9" s="75"/>
      <c r="J9" s="75" t="s">
        <v>103</v>
      </c>
      <c r="K9" s="76"/>
      <c r="L9" s="67"/>
      <c r="M9" s="117" t="s">
        <v>104</v>
      </c>
      <c r="N9" s="92">
        <v>1</v>
      </c>
      <c r="O9" s="93"/>
      <c r="P9" s="69">
        <v>7500</v>
      </c>
      <c r="Q9" s="69">
        <v>0</v>
      </c>
      <c r="R9" s="69" t="n">
        <f>P9+Q9</f>
        <v>7500.0</v>
      </c>
      <c r="S9" s="69" t="n">
        <f>R9*5%</f>
        <v>375.0</v>
      </c>
      <c r="T9" s="69">
        <v>0</v>
      </c>
      <c r="U9" s="69" t="n">
        <f>R9+S9+T9</f>
        <v>7875.0</v>
      </c>
      <c r="V9" s="70"/>
      <c r="W9" s="69">
        <v>1500</v>
      </c>
      <c r="X9" s="77">
        <v>0</v>
      </c>
      <c r="Y9" s="69">
        <v>0</v>
      </c>
      <c r="Z9" s="69" t="n">
        <f>W9+X9+Y9</f>
        <v>1500.0</v>
      </c>
      <c r="AA9" s="69" t="n">
        <f>U9*N9</f>
        <v>7875.0</v>
      </c>
      <c r="AB9" s="69" t="n">
        <f>Z9*N9</f>
        <v>1500.0</v>
      </c>
      <c r="AC9" s="69" t="n">
        <f>SUM(AA9:AB9)</f>
        <v>9375.0</v>
      </c>
      <c r="AE9" s="69">
        <v>0</v>
      </c>
      <c r="AF9" s="69">
        <v>0</v>
      </c>
      <c r="AG9" s="69" t="n">
        <f t="shared" ref="AG9:AG11" si="1">AE9*AF9*P9/100</f>
        <v>0.0</v>
      </c>
      <c r="AH9" s="69" t="n">
        <f t="shared" ref="AH9:AH11" si="2">AE9*AF9*Q9/100</f>
        <v>0.0</v>
      </c>
      <c r="AI9" s="69" t="n">
        <f t="shared" ref="AI9:AI11" si="3">AG9+AH9</f>
        <v>0.0</v>
      </c>
      <c r="AJ9" s="69" t="n">
        <f t="shared" ref="AJ9:AJ11" si="4">AE9*AF9*S9/100</f>
        <v>0.0</v>
      </c>
      <c r="AK9" s="69" t="n">
        <f t="shared" ref="AK9:AK11" si="5">AE9*AF9*T9/100</f>
        <v>0.0</v>
      </c>
      <c r="AL9" s="69" t="n">
        <f t="shared" ref="AL9:AL11" si="6">SUM(AI9:AK9)</f>
        <v>0.0</v>
      </c>
      <c r="AM9" s="69" t="n">
        <f t="shared" ref="AM9:AM11" si="7">AE9*AF9*W9/100</f>
        <v>0.0</v>
      </c>
      <c r="AN9" s="69" t="n">
        <f t="shared" ref="AN9:AN11" si="8">AE9*AF9*X9/100</f>
        <v>0.0</v>
      </c>
      <c r="AO9" s="69" t="n">
        <f t="shared" ref="AO9:AO11" si="9">AE9*AF9*Y9/100</f>
        <v>0.0</v>
      </c>
      <c r="AP9" s="69">
        <f t="shared" ref="AP9:AP11" si="10">SUM(AM9:AO9)</f>
        <v>0</v>
      </c>
      <c r="AQ9" s="69">
        <f t="shared" ref="AQ9:AQ11" si="11">AL9+AP9</f>
        <v>0</v>
      </c>
    </row>
    <row r="10" spans="1:88" ht="25.5">
      <c r="A10" s="117">
        <v>3</v>
      </c>
      <c r="B10" s="89" t="s">
        <v>120</v>
      </c>
      <c r="C10" s="73" t="s">
        <v>115</v>
      </c>
      <c r="D10" s="90"/>
      <c r="E10" s="117"/>
      <c r="F10" s="117" t="s">
        <v>116</v>
      </c>
      <c r="G10" s="91"/>
      <c r="H10" s="74"/>
      <c r="I10" s="75"/>
      <c r="J10" s="75" t="s">
        <v>103</v>
      </c>
      <c r="K10" s="76"/>
      <c r="L10" s="67"/>
      <c r="M10" s="117" t="s">
        <v>104</v>
      </c>
      <c r="N10" s="92">
        <v>1</v>
      </c>
      <c r="O10" s="93"/>
      <c r="P10" s="69">
        <v>7500</v>
      </c>
      <c r="Q10" s="69">
        <v>0</v>
      </c>
      <c r="R10" s="69" t="n">
        <f>P10+Q10</f>
        <v>7500.0</v>
      </c>
      <c r="S10" s="69" t="n">
        <f>R10*5%</f>
        <v>375.0</v>
      </c>
      <c r="T10" s="69">
        <v>0</v>
      </c>
      <c r="U10" s="69" t="n">
        <f>R10+S10+T10</f>
        <v>7875.0</v>
      </c>
      <c r="V10" s="70"/>
      <c r="W10" s="69">
        <v>1500</v>
      </c>
      <c r="X10" s="77">
        <v>0</v>
      </c>
      <c r="Y10" s="69">
        <v>0</v>
      </c>
      <c r="Z10" s="69" t="n">
        <f>W10+X10+Y10</f>
        <v>1500.0</v>
      </c>
      <c r="AA10" s="69" t="n">
        <f>U10*N10</f>
        <v>7875.0</v>
      </c>
      <c r="AB10" s="69" t="n">
        <f>Z10*N10</f>
        <v>1500.0</v>
      </c>
      <c r="AC10" s="69" t="n">
        <f>SUM(AA10:AB10)</f>
        <v>9375.0</v>
      </c>
      <c r="AE10" s="69">
        <v>0</v>
      </c>
      <c r="AF10" s="69">
        <v>0</v>
      </c>
      <c r="AG10" s="69" t="n">
        <f t="shared" si="1"/>
        <v>0.0</v>
      </c>
      <c r="AH10" s="69" t="n">
        <f t="shared" si="2"/>
        <v>0.0</v>
      </c>
      <c r="AI10" s="69" t="n">
        <f t="shared" si="3"/>
        <v>0.0</v>
      </c>
      <c r="AJ10" s="69" t="n">
        <f t="shared" si="4"/>
        <v>0.0</v>
      </c>
      <c r="AK10" s="69" t="n">
        <f t="shared" si="5"/>
        <v>0.0</v>
      </c>
      <c r="AL10" s="69" t="n">
        <f t="shared" si="6"/>
        <v>0.0</v>
      </c>
      <c r="AM10" s="69" t="n">
        <f t="shared" si="7"/>
        <v>0.0</v>
      </c>
      <c r="AN10" s="69" t="n">
        <f t="shared" si="8"/>
        <v>0.0</v>
      </c>
      <c r="AO10" s="69" t="n">
        <f t="shared" si="9"/>
        <v>0.0</v>
      </c>
      <c r="AP10" s="69">
        <f t="shared" si="10"/>
        <v>0</v>
      </c>
      <c r="AQ10" s="69">
        <f t="shared" si="11"/>
        <v>0</v>
      </c>
    </row>
    <row r="11" spans="1:88" ht="25.5">
      <c r="A11" s="117">
        <v>4</v>
      </c>
      <c r="B11" s="89" t="s">
        <v>121</v>
      </c>
      <c r="C11" s="73" t="s">
        <v>115</v>
      </c>
      <c r="D11" s="90"/>
      <c r="E11" s="117"/>
      <c r="F11" s="117" t="s">
        <v>116</v>
      </c>
      <c r="G11" s="91"/>
      <c r="H11" s="74"/>
      <c r="I11" s="75"/>
      <c r="J11" s="75" t="s">
        <v>103</v>
      </c>
      <c r="K11" s="76"/>
      <c r="L11" s="67"/>
      <c r="M11" s="117" t="s">
        <v>104</v>
      </c>
      <c r="N11" s="92">
        <v>1</v>
      </c>
      <c r="O11" s="93"/>
      <c r="P11" s="69">
        <v>7500</v>
      </c>
      <c r="Q11" s="69">
        <v>0</v>
      </c>
      <c r="R11" s="69" t="n">
        <f>P11+Q11</f>
        <v>7500.0</v>
      </c>
      <c r="S11" s="69" t="n">
        <f>R11*5%</f>
        <v>375.0</v>
      </c>
      <c r="T11" s="69">
        <v>0</v>
      </c>
      <c r="U11" s="69" t="n">
        <f>R11+S11+T11</f>
        <v>7875.0</v>
      </c>
      <c r="V11" s="70"/>
      <c r="W11" s="69">
        <v>1500</v>
      </c>
      <c r="X11" s="77">
        <v>0</v>
      </c>
      <c r="Y11" s="69">
        <v>0</v>
      </c>
      <c r="Z11" s="69" t="n">
        <f>W11+X11+Y11</f>
        <v>1500.0</v>
      </c>
      <c r="AA11" s="69" t="n">
        <f>U11*N11</f>
        <v>7875.0</v>
      </c>
      <c r="AB11" s="69" t="n">
        <f>Z11*N11</f>
        <v>1500.0</v>
      </c>
      <c r="AC11" s="69" t="n">
        <f>SUM(AA11:AB11)</f>
        <v>9375.0</v>
      </c>
      <c r="AE11" s="69">
        <v>0</v>
      </c>
      <c r="AF11" s="69">
        <v>0</v>
      </c>
      <c r="AG11" s="69" t="n">
        <f t="shared" si="1"/>
        <v>0.0</v>
      </c>
      <c r="AH11" s="69" t="n">
        <f t="shared" si="2"/>
        <v>0.0</v>
      </c>
      <c r="AI11" s="69" t="n">
        <f t="shared" si="3"/>
        <v>0.0</v>
      </c>
      <c r="AJ11" s="69" t="n">
        <f t="shared" si="4"/>
        <v>0.0</v>
      </c>
      <c r="AK11" s="69" t="n">
        <f t="shared" si="5"/>
        <v>0.0</v>
      </c>
      <c r="AL11" s="69" t="n">
        <f t="shared" si="6"/>
        <v>0.0</v>
      </c>
      <c r="AM11" s="69" t="n">
        <f t="shared" si="7"/>
        <v>0.0</v>
      </c>
      <c r="AN11" s="69" t="n">
        <f t="shared" si="8"/>
        <v>0.0</v>
      </c>
      <c r="AO11" s="69" t="n">
        <f t="shared" si="9"/>
        <v>0.0</v>
      </c>
      <c r="AP11" s="69">
        <f t="shared" si="10"/>
        <v>0</v>
      </c>
      <c r="AQ11" s="69">
        <f t="shared" si="11"/>
        <v>0</v>
      </c>
    </row>
  </sheetData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9" workbookViewId="0">
      <selection activeCell="G40" sqref="G40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7.5703125" collapsed="true"/>
    <col min="6" max="6" customWidth="true" style="56" width="30.28515625" collapsed="true"/>
    <col min="7" max="7" customWidth="true" style="57" width="28.0" collapsed="true"/>
    <col min="8" max="8" style="58" width="9.140625" collapsed="true"/>
    <col min="9" max="9" customWidth="true" style="58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122" t="s">
        <v>46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47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99</v>
      </c>
      <c r="B3" s="129"/>
      <c r="C3" s="129"/>
      <c r="D3" s="129"/>
      <c r="E3" s="129"/>
      <c r="F3" s="129"/>
      <c r="G3" s="130" t="s">
        <v>109</v>
      </c>
      <c r="H3" s="131"/>
      <c r="I3" s="132"/>
      <c r="J3" s="2"/>
    </row>
    <row r="4" spans="1:10" s="2" customFormat="1" ht="15">
      <c r="A4" s="133" t="s">
        <v>48</v>
      </c>
      <c r="B4" s="134"/>
      <c r="C4" s="66" t="s">
        <v>105</v>
      </c>
      <c r="D4" s="3"/>
      <c r="E4" s="3"/>
      <c r="F4" s="4"/>
      <c r="G4" s="135" t="s">
        <v>49</v>
      </c>
      <c r="H4" s="136"/>
      <c r="I4" s="137"/>
    </row>
    <row r="5" spans="1:10" s="2" customFormat="1" ht="15.75" thickBot="1">
      <c r="A5" s="141" t="s">
        <v>50</v>
      </c>
      <c r="B5" s="142"/>
      <c r="C5" s="143" t="s">
        <v>106</v>
      </c>
      <c r="D5" s="143"/>
      <c r="E5" s="143"/>
      <c r="F5" s="144"/>
      <c r="G5" s="138"/>
      <c r="H5" s="139"/>
      <c r="I5" s="140"/>
    </row>
    <row r="6" spans="1:10">
      <c r="A6" s="156"/>
      <c r="B6" s="157"/>
      <c r="C6" s="157"/>
      <c r="D6" s="157"/>
      <c r="E6" s="5"/>
      <c r="F6" s="158" t="s">
        <v>123</v>
      </c>
      <c r="G6" s="159"/>
      <c r="H6" s="159"/>
      <c r="I6" s="160"/>
    </row>
    <row r="7" spans="1:10" ht="25.5" customHeight="1">
      <c r="A7" s="63" t="s">
        <v>51</v>
      </c>
      <c r="B7" s="161" t="s">
        <v>117</v>
      </c>
      <c r="C7" s="161"/>
      <c r="D7" s="161"/>
      <c r="E7" s="162"/>
      <c r="F7" s="163" t="s">
        <v>124</v>
      </c>
      <c r="G7" s="164"/>
      <c r="H7" s="164"/>
      <c r="I7" s="165"/>
    </row>
    <row r="8" spans="1:10">
      <c r="A8" s="166" t="s">
        <v>52</v>
      </c>
      <c r="B8" s="167"/>
      <c r="C8" s="64"/>
      <c r="D8" s="64" t="s">
        <v>122</v>
      </c>
      <c r="E8" s="5"/>
      <c r="F8" s="168" t="s">
        <v>125</v>
      </c>
      <c r="G8" s="169"/>
      <c r="H8" s="169"/>
      <c r="I8" s="170"/>
    </row>
    <row r="9" spans="1:10" ht="25.5" customHeight="1">
      <c r="A9" s="145" t="s">
        <v>53</v>
      </c>
      <c r="B9" s="146"/>
      <c r="C9" s="146"/>
      <c r="D9" s="147" t="s">
        <v>128</v>
      </c>
      <c r="E9" s="148"/>
      <c r="F9" s="149" t="s">
        <v>126</v>
      </c>
      <c r="G9" s="149"/>
      <c r="H9" s="149"/>
      <c r="I9" s="150"/>
    </row>
    <row r="10" spans="1:10">
      <c r="A10" s="145" t="s">
        <v>113</v>
      </c>
      <c r="B10" s="146"/>
      <c r="C10" s="146"/>
      <c r="D10" s="151"/>
      <c r="E10" s="152"/>
      <c r="F10" s="153" t="s">
        <v>127</v>
      </c>
      <c r="G10" s="154"/>
      <c r="H10" s="154"/>
      <c r="I10" s="155"/>
    </row>
    <row r="11" spans="1:10">
      <c r="A11" s="6" t="s">
        <v>114</v>
      </c>
      <c r="B11" s="64"/>
      <c r="C11" s="65"/>
      <c r="D11" s="184"/>
      <c r="E11" s="185"/>
      <c r="F11" s="186"/>
      <c r="G11" s="187"/>
      <c r="H11" s="187"/>
      <c r="I11" s="188"/>
    </row>
    <row r="12" spans="1:10" ht="13.5" thickBot="1">
      <c r="A12" s="189" t="s">
        <v>54</v>
      </c>
      <c r="B12" s="190"/>
      <c r="C12" s="190"/>
      <c r="D12" s="191"/>
      <c r="E12" s="192"/>
      <c r="F12" s="7"/>
      <c r="G12" s="193"/>
      <c r="H12" s="194"/>
      <c r="I12" s="195"/>
    </row>
    <row r="13" spans="1:10" ht="26.25" thickBot="1">
      <c r="A13" s="8" t="s">
        <v>0</v>
      </c>
      <c r="B13" s="196" t="s">
        <v>55</v>
      </c>
      <c r="C13" s="196"/>
      <c r="D13" s="196"/>
      <c r="E13" s="196"/>
      <c r="F13" s="9" t="s">
        <v>56</v>
      </c>
      <c r="G13" s="10" t="s">
        <v>57</v>
      </c>
      <c r="H13" s="197" t="s">
        <v>58</v>
      </c>
      <c r="I13" s="198"/>
    </row>
    <row r="14" spans="1:10">
      <c r="A14" s="11"/>
      <c r="B14" s="171" t="s">
        <v>59</v>
      </c>
      <c r="C14" s="172"/>
      <c r="D14" s="172"/>
      <c r="E14" s="173"/>
      <c r="F14" s="12"/>
      <c r="G14" s="13"/>
      <c r="H14" s="174"/>
      <c r="I14" s="175"/>
    </row>
    <row r="15" spans="1:10" ht="13.5" thickBot="1">
      <c r="A15" s="14"/>
      <c r="B15" s="176" t="s">
        <v>60</v>
      </c>
      <c r="C15" s="177"/>
      <c r="D15" s="177"/>
      <c r="E15" s="178"/>
      <c r="F15" s="15"/>
      <c r="G15" s="16" t="s">
        <v>129</v>
      </c>
      <c r="H15" s="179"/>
      <c r="I15" s="180"/>
    </row>
    <row r="16" spans="1:10" ht="15">
      <c r="A16" s="17" t="s">
        <v>61</v>
      </c>
      <c r="B16" s="181" t="s">
        <v>62</v>
      </c>
      <c r="C16" s="181"/>
      <c r="D16" s="181"/>
      <c r="E16" s="181"/>
      <c r="F16" s="18"/>
      <c r="G16" s="19"/>
      <c r="H16" s="182"/>
      <c r="I16" s="183"/>
    </row>
    <row r="17" spans="1:9">
      <c r="A17" s="11" t="n">
        <f>+A15+1</f>
        <v>1.0</v>
      </c>
      <c r="B17" s="199" t="s">
        <v>63</v>
      </c>
      <c r="C17" s="199"/>
      <c r="D17" s="199"/>
      <c r="E17" s="199"/>
      <c r="F17" s="20"/>
      <c r="G17" s="21" t="n">
        <f t="shared" ref="G17:G22" si="0">H17-F17</f>
        <v>0.0</v>
      </c>
      <c r="H17" s="200" t="n">
        <f>Certification!AI4</f>
        <v>0.0</v>
      </c>
      <c r="I17" s="201"/>
    </row>
    <row r="18" spans="1:9">
      <c r="A18" s="11" t="n">
        <f>+A17+1</f>
        <v>2.0</v>
      </c>
      <c r="B18" s="199" t="s">
        <v>64</v>
      </c>
      <c r="C18" s="199"/>
      <c r="D18" s="199"/>
      <c r="E18" s="199"/>
      <c r="F18" s="20"/>
      <c r="G18" s="21" t="n">
        <f t="shared" si="0"/>
        <v>0.0</v>
      </c>
      <c r="H18" s="200" t="n">
        <f>Certification!AM4</f>
        <v>0.0</v>
      </c>
      <c r="I18" s="201"/>
    </row>
    <row r="19" spans="1:9" ht="12.75" customHeight="1">
      <c r="A19" s="11">
        <v>3</v>
      </c>
      <c r="B19" s="199" t="s">
        <v>65</v>
      </c>
      <c r="C19" s="199"/>
      <c r="D19" s="199"/>
      <c r="E19" s="199"/>
      <c r="F19" s="20"/>
      <c r="G19" s="22" t="n">
        <f t="shared" si="0"/>
        <v>0.0</v>
      </c>
      <c r="H19" s="205" t="n">
        <f>Certification!AJ4</f>
        <v>0.0</v>
      </c>
      <c r="I19" s="206"/>
    </row>
    <row r="20" spans="1:9">
      <c r="A20" s="11">
        <v>4</v>
      </c>
      <c r="B20" s="199" t="s">
        <v>66</v>
      </c>
      <c r="C20" s="199"/>
      <c r="D20" s="199"/>
      <c r="E20" s="199"/>
      <c r="F20" s="23"/>
      <c r="G20" s="21" t="n">
        <f t="shared" si="0"/>
        <v>0.0</v>
      </c>
      <c r="H20" s="200" t="n">
        <f>Certification!AN4</f>
        <v>0.0</v>
      </c>
      <c r="I20" s="201"/>
    </row>
    <row r="21" spans="1:9">
      <c r="A21" s="11">
        <v>5</v>
      </c>
      <c r="B21" s="199" t="s">
        <v>102</v>
      </c>
      <c r="C21" s="199"/>
      <c r="D21" s="199"/>
      <c r="E21" s="199"/>
      <c r="F21" s="23"/>
      <c r="G21" s="21" t="n">
        <f t="shared" si="0"/>
        <v>0.0</v>
      </c>
      <c r="H21" s="200" t="n">
        <f>Certification!AK4+Certification!AO4</f>
        <v>0.0</v>
      </c>
      <c r="I21" s="201"/>
    </row>
    <row r="22" spans="1:9" ht="15.75" thickBot="1">
      <c r="A22" s="24" t="s">
        <v>61</v>
      </c>
      <c r="B22" s="202" t="s">
        <v>67</v>
      </c>
      <c r="C22" s="202"/>
      <c r="D22" s="202"/>
      <c r="E22" s="202"/>
      <c r="F22" s="25" t="n">
        <f>SUM(F17:F21)</f>
        <v>0.0</v>
      </c>
      <c r="G22" s="26" t="n">
        <f t="shared" si="0"/>
        <v>0.0</v>
      </c>
      <c r="H22" s="203" t="n">
        <f>SUM(H17:H21)</f>
        <v>0.0</v>
      </c>
      <c r="I22" s="204"/>
    </row>
    <row r="23" spans="1:9" ht="15">
      <c r="A23" s="27" t="s">
        <v>68</v>
      </c>
      <c r="B23" s="210" t="s">
        <v>69</v>
      </c>
      <c r="C23" s="210"/>
      <c r="D23" s="210"/>
      <c r="E23" s="210"/>
      <c r="F23" s="28"/>
      <c r="G23" s="29">
        <v>0</v>
      </c>
      <c r="H23" s="211"/>
      <c r="I23" s="212"/>
    </row>
    <row r="24" spans="1:9">
      <c r="A24" s="11">
        <v>1</v>
      </c>
      <c r="B24" s="207" t="s">
        <v>70</v>
      </c>
      <c r="C24" s="207"/>
      <c r="D24" s="207"/>
      <c r="E24" s="207"/>
      <c r="F24" s="20"/>
      <c r="G24" s="21">
        <v>0</v>
      </c>
      <c r="H24" s="208"/>
      <c r="I24" s="209"/>
    </row>
    <row r="25" spans="1:9">
      <c r="A25" s="11">
        <v>2</v>
      </c>
      <c r="B25" s="207" t="s">
        <v>71</v>
      </c>
      <c r="C25" s="207"/>
      <c r="D25" s="207"/>
      <c r="E25" s="207"/>
      <c r="F25" s="30"/>
      <c r="G25" s="21">
        <v>0</v>
      </c>
      <c r="H25" s="208"/>
      <c r="I25" s="209"/>
    </row>
    <row r="26" spans="1:9">
      <c r="A26" s="11">
        <v>3</v>
      </c>
      <c r="B26" s="207" t="s">
        <v>72</v>
      </c>
      <c r="C26" s="207"/>
      <c r="D26" s="207"/>
      <c r="E26" s="207"/>
      <c r="F26" s="30"/>
      <c r="G26" s="31">
        <v>0</v>
      </c>
      <c r="H26" s="208"/>
      <c r="I26" s="209"/>
    </row>
    <row r="27" spans="1:9">
      <c r="A27" s="11">
        <v>4</v>
      </c>
      <c r="B27" s="207" t="s">
        <v>73</v>
      </c>
      <c r="C27" s="207"/>
      <c r="D27" s="207"/>
      <c r="E27" s="207"/>
      <c r="F27" s="30"/>
      <c r="G27" s="31">
        <v>0</v>
      </c>
      <c r="H27" s="208"/>
      <c r="I27" s="209"/>
    </row>
    <row r="28" spans="1:9">
      <c r="A28" s="11">
        <v>5</v>
      </c>
      <c r="B28" s="207" t="s">
        <v>74</v>
      </c>
      <c r="C28" s="207"/>
      <c r="D28" s="207"/>
      <c r="E28" s="207"/>
      <c r="F28" s="30"/>
      <c r="G28" s="31">
        <v>0</v>
      </c>
      <c r="H28" s="208"/>
      <c r="I28" s="209"/>
    </row>
    <row r="29" spans="1:9">
      <c r="A29" s="11">
        <v>6</v>
      </c>
      <c r="B29" s="207" t="s">
        <v>75</v>
      </c>
      <c r="C29" s="207"/>
      <c r="D29" s="207"/>
      <c r="E29" s="207"/>
      <c r="F29" s="30"/>
      <c r="G29" s="31">
        <v>0</v>
      </c>
      <c r="H29" s="208"/>
      <c r="I29" s="209"/>
    </row>
    <row r="30" spans="1:9">
      <c r="A30" s="11">
        <v>7</v>
      </c>
      <c r="B30" s="207" t="s">
        <v>76</v>
      </c>
      <c r="C30" s="207"/>
      <c r="D30" s="207"/>
      <c r="E30" s="207"/>
      <c r="F30" s="32"/>
      <c r="G30" s="31">
        <v>0</v>
      </c>
      <c r="H30" s="208"/>
      <c r="I30" s="209"/>
    </row>
    <row r="31" spans="1:9">
      <c r="A31" s="11">
        <v>8</v>
      </c>
      <c r="B31" s="207" t="s">
        <v>77</v>
      </c>
      <c r="C31" s="207"/>
      <c r="D31" s="207"/>
      <c r="E31" s="207"/>
      <c r="F31" s="20"/>
      <c r="G31" s="21">
        <v>0</v>
      </c>
      <c r="H31" s="208"/>
      <c r="I31" s="209"/>
    </row>
    <row r="32" spans="1:9">
      <c r="A32" s="11">
        <v>9</v>
      </c>
      <c r="B32" s="207" t="s">
        <v>78</v>
      </c>
      <c r="C32" s="207"/>
      <c r="D32" s="207"/>
      <c r="E32" s="207"/>
      <c r="F32" s="20"/>
      <c r="G32" s="21">
        <v>0</v>
      </c>
      <c r="H32" s="213"/>
      <c r="I32" s="214"/>
    </row>
    <row r="33" spans="1:11">
      <c r="A33" s="11">
        <v>10</v>
      </c>
      <c r="B33" s="207" t="s">
        <v>79</v>
      </c>
      <c r="C33" s="207"/>
      <c r="D33" s="207"/>
      <c r="E33" s="207"/>
      <c r="F33" s="20"/>
      <c r="G33" s="33">
        <v>0</v>
      </c>
      <c r="H33" s="213"/>
      <c r="I33" s="214"/>
    </row>
    <row r="34" spans="1:11" ht="15.75" thickBot="1">
      <c r="A34" s="34" t="s">
        <v>80</v>
      </c>
      <c r="B34" s="215" t="s">
        <v>81</v>
      </c>
      <c r="C34" s="215"/>
      <c r="D34" s="215"/>
      <c r="E34" s="215"/>
      <c r="F34" s="35" t="n">
        <f>SUM(F24:F33)</f>
        <v>0.0</v>
      </c>
      <c r="G34" s="35" t="n">
        <f>H34-F34</f>
        <v>0.0</v>
      </c>
      <c r="H34" s="216" t="n">
        <f>SUM(H24:H33)</f>
        <v>0.0</v>
      </c>
      <c r="I34" s="217"/>
    </row>
    <row r="35" spans="1:11" ht="15">
      <c r="A35" s="17" t="s">
        <v>82</v>
      </c>
      <c r="B35" s="181" t="s">
        <v>83</v>
      </c>
      <c r="C35" s="181"/>
      <c r="D35" s="181"/>
      <c r="E35" s="181"/>
      <c r="F35" s="36"/>
      <c r="G35" s="37" t="n">
        <f>H35-F35</f>
        <v>0.0</v>
      </c>
      <c r="H35" s="223"/>
      <c r="I35" s="224"/>
    </row>
    <row r="36" spans="1:11">
      <c r="A36" s="38">
        <v>1</v>
      </c>
      <c r="B36" s="207" t="s">
        <v>84</v>
      </c>
      <c r="C36" s="207"/>
      <c r="D36" s="207"/>
      <c r="E36" s="207"/>
      <c r="F36" s="39"/>
      <c r="G36" s="21" t="n">
        <f>H36-F36</f>
        <v>0.0</v>
      </c>
      <c r="H36" s="208"/>
      <c r="I36" s="209"/>
    </row>
    <row r="37" spans="1:11">
      <c r="A37" s="38">
        <v>2</v>
      </c>
      <c r="B37" s="207" t="s">
        <v>85</v>
      </c>
      <c r="C37" s="207"/>
      <c r="D37" s="207"/>
      <c r="E37" s="207"/>
      <c r="F37" s="39"/>
      <c r="G37" s="21" t="n">
        <f>H37-F37</f>
        <v>0.0</v>
      </c>
      <c r="H37" s="208"/>
      <c r="I37" s="209"/>
    </row>
    <row r="38" spans="1:11">
      <c r="A38" s="38">
        <v>3</v>
      </c>
      <c r="B38" s="207" t="s">
        <v>86</v>
      </c>
      <c r="C38" s="207"/>
      <c r="D38" s="207"/>
      <c r="E38" s="207"/>
      <c r="F38" s="39"/>
      <c r="G38" s="21" t="n">
        <f>H38-F38</f>
        <v>0.0</v>
      </c>
      <c r="H38" s="208"/>
      <c r="I38" s="209"/>
    </row>
    <row r="39" spans="1:11">
      <c r="A39" s="38">
        <v>4</v>
      </c>
      <c r="B39" s="207" t="s">
        <v>87</v>
      </c>
      <c r="C39" s="207"/>
      <c r="D39" s="207"/>
      <c r="E39" s="207"/>
      <c r="F39" s="39"/>
      <c r="G39" s="21">
        <v>0</v>
      </c>
      <c r="H39" s="218"/>
      <c r="I39" s="219"/>
    </row>
    <row r="40" spans="1:11" ht="14.25">
      <c r="A40" s="38"/>
      <c r="B40" s="220" t="s">
        <v>88</v>
      </c>
      <c r="C40" s="220"/>
      <c r="D40" s="220"/>
      <c r="E40" s="220"/>
      <c r="F40" s="40"/>
      <c r="G40" s="41" t="n">
        <f>H40-F40</f>
        <v>0.0</v>
      </c>
      <c r="H40" s="221"/>
      <c r="I40" s="222"/>
      <c r="J40" s="42"/>
    </row>
    <row r="41" spans="1:11" ht="14.25">
      <c r="A41" s="38"/>
      <c r="B41" s="220" t="s">
        <v>89</v>
      </c>
      <c r="C41" s="220"/>
      <c r="D41" s="220"/>
      <c r="E41" s="220"/>
      <c r="F41" s="40"/>
      <c r="G41" s="41" t="n">
        <f>H41-F41</f>
        <v>0.0</v>
      </c>
      <c r="H41" s="218"/>
      <c r="I41" s="219"/>
      <c r="J41" s="42"/>
    </row>
    <row r="42" spans="1:11" s="2" customFormat="1" ht="15.75" thickBot="1">
      <c r="A42" s="34" t="s">
        <v>82</v>
      </c>
      <c r="B42" s="215" t="s">
        <v>90</v>
      </c>
      <c r="C42" s="215"/>
      <c r="D42" s="215"/>
      <c r="E42" s="215"/>
      <c r="F42" s="43" t="n">
        <f>SUM(F36:F41)</f>
        <v>0.0</v>
      </c>
      <c r="G42" s="43" t="n">
        <f>H42-F42</f>
        <v>0.0</v>
      </c>
      <c r="H42" s="243" t="n">
        <f>SUM(H36:H41)</f>
        <v>0.0</v>
      </c>
      <c r="I42" s="244"/>
      <c r="J42" s="44"/>
      <c r="K42" s="45"/>
    </row>
    <row r="43" spans="1:11" s="2" customFormat="1" ht="18.75" thickBot="1">
      <c r="A43" s="46"/>
      <c r="B43" s="245" t="s">
        <v>91</v>
      </c>
      <c r="C43" s="245"/>
      <c r="D43" s="245"/>
      <c r="E43" s="245"/>
      <c r="F43" s="47"/>
      <c r="G43" s="48" t="n">
        <f>G42-G34+G22</f>
        <v>0.0</v>
      </c>
      <c r="H43" s="246" t="n">
        <f>H22-H34+H42</f>
        <v>0.0</v>
      </c>
      <c r="I43" s="247"/>
      <c r="J43" s="44"/>
      <c r="K43" s="45"/>
    </row>
    <row r="44" spans="1:11" s="2" customFormat="1" ht="18">
      <c r="A44" s="49"/>
      <c r="B44" s="225" t="s">
        <v>92</v>
      </c>
      <c r="C44" s="226"/>
      <c r="D44" s="226"/>
      <c r="E44" s="226"/>
      <c r="F44" s="226"/>
      <c r="G44" s="226"/>
      <c r="H44" s="226"/>
      <c r="I44" s="227"/>
    </row>
    <row r="45" spans="1:11">
      <c r="A45" s="11"/>
      <c r="B45" s="228" t="s">
        <v>93</v>
      </c>
      <c r="C45" s="229"/>
      <c r="D45" s="229"/>
      <c r="E45" s="230"/>
      <c r="F45" s="231" t="s">
        <v>107</v>
      </c>
      <c r="G45" s="231"/>
      <c r="H45" s="231"/>
      <c r="I45" s="232"/>
    </row>
    <row r="46" spans="1:11">
      <c r="A46" s="14"/>
      <c r="B46" s="176" t="s">
        <v>94</v>
      </c>
      <c r="C46" s="177"/>
      <c r="D46" s="235" t="s">
        <v>108</v>
      </c>
      <c r="E46" s="235"/>
      <c r="F46" s="235"/>
      <c r="G46" s="235"/>
      <c r="H46" s="235"/>
      <c r="I46" s="236"/>
    </row>
    <row r="47" spans="1:11">
      <c r="A47" s="50"/>
      <c r="B47" s="233"/>
      <c r="C47" s="234"/>
      <c r="D47" s="235"/>
      <c r="E47" s="235"/>
      <c r="F47" s="235"/>
      <c r="G47" s="235"/>
      <c r="H47" s="235"/>
      <c r="I47" s="236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237" t="s">
        <v>95</v>
      </c>
      <c r="B49" s="238"/>
      <c r="C49" s="237" t="s">
        <v>96</v>
      </c>
      <c r="D49" s="238"/>
      <c r="E49" s="239"/>
      <c r="F49" s="62" t="s">
        <v>97</v>
      </c>
      <c r="G49" s="240" t="s">
        <v>97</v>
      </c>
      <c r="H49" s="241"/>
      <c r="I49" s="242"/>
    </row>
    <row r="50" spans="1:9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>
      <c r="A58" s="269"/>
      <c r="B58" s="270"/>
      <c r="C58" s="271"/>
      <c r="D58" s="272"/>
      <c r="E58" s="273"/>
      <c r="F58" s="61"/>
      <c r="G58" s="269"/>
      <c r="H58" s="274"/>
      <c r="I58" s="270"/>
    </row>
    <row r="59" spans="1:9" ht="15" thickBot="1">
      <c r="A59" s="248" t="s">
        <v>110</v>
      </c>
      <c r="B59" s="249"/>
      <c r="C59" s="248" t="s">
        <v>111</v>
      </c>
      <c r="D59" s="250"/>
      <c r="E59" s="249"/>
      <c r="F59" s="59" t="s">
        <v>112</v>
      </c>
      <c r="G59" s="248" t="s">
        <v>98</v>
      </c>
      <c r="H59" s="250"/>
      <c r="I59" s="24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suchismita</lastModifiedBy>
  <lastPrinted>2014-01-09T07:01:54Z</lastPrinted>
  <dcterms:modified xsi:type="dcterms:W3CDTF">2015-05-14T06:36:53Z</dcterms:modified>
</coreProperties>
</file>