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a440f2d8e879d0/Desktop/"/>
    </mc:Choice>
  </mc:AlternateContent>
  <xr:revisionPtr revIDLastSave="1" documentId="8_{20A114B9-DA38-4EA6-AA96-5B294FCBCDAE}" xr6:coauthVersionLast="47" xr6:coauthVersionMax="47" xr10:uidLastSave="{5DA213CD-4F07-429F-9328-A81AAE5DABEE}"/>
  <bookViews>
    <workbookView xWindow="-28920" yWindow="3120" windowWidth="29040" windowHeight="15720" activeTab="1" xr2:uid="{6C006646-5F1F-4E85-9F69-EFD0DB3D0B69}"/>
  </bookViews>
  <sheets>
    <sheet name="Mysheet" sheetId="1" r:id="rId1"/>
    <sheet name="sertop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I2" i="2"/>
  <c r="J2" i="2" s="1"/>
  <c r="H2" i="2"/>
  <c r="C89" i="1"/>
  <c r="C88" i="1"/>
  <c r="C83" i="1"/>
  <c r="C82" i="1"/>
  <c r="C76" i="1"/>
  <c r="C75" i="1"/>
  <c r="C70" i="1"/>
  <c r="C69" i="1"/>
  <c r="C65" i="1"/>
  <c r="C64" i="1"/>
  <c r="F57" i="1"/>
  <c r="C91" i="1" s="1"/>
  <c r="E57" i="1"/>
  <c r="C90" i="1" s="1"/>
  <c r="D57" i="1"/>
  <c r="C57" i="1"/>
  <c r="D53" i="1"/>
  <c r="C53" i="1"/>
  <c r="H49" i="1"/>
  <c r="C84" i="1" s="1"/>
  <c r="G49" i="1"/>
  <c r="F49" i="1"/>
  <c r="E49" i="1"/>
  <c r="C81" i="1" s="1"/>
  <c r="D49" i="1"/>
  <c r="C80" i="1" s="1"/>
  <c r="C49" i="1"/>
  <c r="C79" i="1" s="1"/>
  <c r="L45" i="1"/>
  <c r="C72" i="1" s="1"/>
  <c r="K45" i="1"/>
  <c r="C71" i="1" s="1"/>
  <c r="J45" i="1"/>
  <c r="I45" i="1"/>
  <c r="H45" i="1"/>
  <c r="C68" i="1" s="1"/>
  <c r="G45" i="1"/>
  <c r="C67" i="1" s="1"/>
  <c r="F45" i="1"/>
  <c r="C66" i="1" s="1"/>
  <c r="E45" i="1"/>
  <c r="D45" i="1"/>
  <c r="C45" i="1"/>
  <c r="C63" i="1" s="1"/>
  <c r="L2" i="2" l="1"/>
  <c r="M2" i="2"/>
  <c r="N2" i="2" l="1"/>
</calcChain>
</file>

<file path=xl/sharedStrings.xml><?xml version="1.0" encoding="utf-8"?>
<sst xmlns="http://schemas.openxmlformats.org/spreadsheetml/2006/main" count="121" uniqueCount="81">
  <si>
    <t>Indian Black</t>
  </si>
  <si>
    <t>Bahama Blue</t>
  </si>
  <si>
    <t>Coffee Brown</t>
  </si>
  <si>
    <t>NH Red</t>
  </si>
  <si>
    <t>Cats Eye</t>
  </si>
  <si>
    <t>Brown Wood</t>
  </si>
  <si>
    <t>Star Galaxy</t>
  </si>
  <si>
    <t>SF Impala</t>
  </si>
  <si>
    <t>Blue Pearl</t>
  </si>
  <si>
    <t>Emeral Pearl</t>
  </si>
  <si>
    <t>rainforest Green</t>
  </si>
  <si>
    <t>Brazil Gold</t>
  </si>
  <si>
    <t>Specail Monument %</t>
  </si>
  <si>
    <t xml:space="preserve">Sigle Heart </t>
  </si>
  <si>
    <t>Double Heart</t>
  </si>
  <si>
    <t>Spl Monument Shape low</t>
  </si>
  <si>
    <t>Spl Monument Shape High</t>
  </si>
  <si>
    <t>Leanth HS&amp; Base</t>
  </si>
  <si>
    <t>4 Feet</t>
  </si>
  <si>
    <t>5 Feet</t>
  </si>
  <si>
    <t>6 Feet</t>
  </si>
  <si>
    <t>7 Feet</t>
  </si>
  <si>
    <t>8 Feet</t>
  </si>
  <si>
    <t>9 Feet</t>
  </si>
  <si>
    <t>10 Feet</t>
  </si>
  <si>
    <t>SERP TOP</t>
  </si>
  <si>
    <t>Polish</t>
  </si>
  <si>
    <t>p1</t>
  </si>
  <si>
    <t>p2</t>
  </si>
  <si>
    <t>p3</t>
  </si>
  <si>
    <t>p4</t>
  </si>
  <si>
    <t>p5</t>
  </si>
  <si>
    <t>Angel Stones</t>
  </si>
  <si>
    <t>Colour</t>
  </si>
  <si>
    <t>8-p1</t>
  </si>
  <si>
    <t>8-p2</t>
  </si>
  <si>
    <t>8-p3</t>
  </si>
  <si>
    <t>8-p4</t>
  </si>
  <si>
    <t>8-p5</t>
  </si>
  <si>
    <t>6-p1</t>
  </si>
  <si>
    <t>6-p2</t>
  </si>
  <si>
    <t>6-p3</t>
  </si>
  <si>
    <t>6-p4</t>
  </si>
  <si>
    <t>6-p5</t>
  </si>
  <si>
    <t>Amman Prirce</t>
  </si>
  <si>
    <t>Balck</t>
  </si>
  <si>
    <t>Angel Price</t>
  </si>
  <si>
    <t>Base</t>
  </si>
  <si>
    <t>8 P/M</t>
  </si>
  <si>
    <t>6 P/M</t>
  </si>
  <si>
    <t>10-p1</t>
  </si>
  <si>
    <t>10 P/M</t>
  </si>
  <si>
    <t>Amman Price</t>
  </si>
  <si>
    <t>Marker</t>
  </si>
  <si>
    <t>Colorr</t>
  </si>
  <si>
    <t>p1-3SQFT</t>
  </si>
  <si>
    <t>p1-4SQFT</t>
  </si>
  <si>
    <t>Black</t>
  </si>
  <si>
    <t>Angel Prrice</t>
  </si>
  <si>
    <t>Slant</t>
  </si>
  <si>
    <t>Color</t>
  </si>
  <si>
    <t>Angel</t>
  </si>
  <si>
    <t>SERTOP</t>
  </si>
  <si>
    <t>Price</t>
  </si>
  <si>
    <t>Maker</t>
  </si>
  <si>
    <t>4-p1-3SQFT</t>
  </si>
  <si>
    <t>4-p1-4SQFT</t>
  </si>
  <si>
    <t>SERP(Serpentine) TOP</t>
  </si>
  <si>
    <t>Length</t>
  </si>
  <si>
    <t>Breadth</t>
  </si>
  <si>
    <t>Width-Polish</t>
  </si>
  <si>
    <t>Quanitity</t>
  </si>
  <si>
    <t>Commission Rate</t>
  </si>
  <si>
    <t>Cubic Feet</t>
  </si>
  <si>
    <t>SQFT</t>
  </si>
  <si>
    <t>BasePrice</t>
  </si>
  <si>
    <t>Color Percentage</t>
  </si>
  <si>
    <t>Color Cost</t>
  </si>
  <si>
    <t>Commision Cost</t>
  </si>
  <si>
    <t>TBD Transportation Cost</t>
  </si>
  <si>
    <t>TBD On Hold - Overhead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</si>
</sst>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Protection="1">
      <protection hidden="1"/>
    </xf>
    <xf numFmtId="9" fontId="0" fillId="0" borderId="0" xfId="0" applyNumberFormat="1" applyProtection="1">
      <protection hidden="1"/>
    </xf>
    <xf numFmtId="0" fontId="2" fillId="0" borderId="0" xfId="0" applyFont="1" applyProtection="1">
      <protection hidden="1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center"/>
      <protection locked="0"/>
    </xf>
    <xf numFmtId="9" fontId="4" fillId="0" borderId="1" xfId="2" applyFont="1" applyBorder="1" applyAlignment="1" applyProtection="1">
      <alignment horizontal="center"/>
      <protection locked="0"/>
    </xf>
    <xf numFmtId="2" fontId="4" fillId="2" borderId="1" xfId="0" applyNumberFormat="1" applyFont="1" applyFill="1" applyBorder="1" applyAlignment="1" applyProtection="1">
      <alignment horizontal="center"/>
      <protection hidden="1"/>
    </xf>
    <xf numFmtId="0" fontId="4" fillId="2" borderId="1" xfId="0" applyFont="1" applyFill="1" applyBorder="1" applyAlignment="1" applyProtection="1">
      <alignment horizontal="center"/>
      <protection hidden="1"/>
    </xf>
    <xf numFmtId="9" fontId="4" fillId="2" borderId="1" xfId="2" applyFont="1" applyFill="1" applyBorder="1" applyAlignment="1" applyProtection="1">
      <alignment horizontal="center"/>
      <protection hidden="1"/>
    </xf>
    <xf numFmtId="44" fontId="4" fillId="2" borderId="1" xfId="1" applyFont="1" applyFill="1" applyBorder="1" applyAlignment="1" applyProtection="1">
      <alignment horizontal="center"/>
      <protection hidden="1"/>
    </xf>
    <xf numFmtId="0" fontId="3" fillId="2" borderId="1" xfId="0" applyFont="1" applyFill="1" applyBorder="1" applyAlignment="1" applyProtection="1">
      <alignment horizontal="center"/>
      <protection hidden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9" fontId="0" fillId="0" borderId="1" xfId="2" applyFont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  <protection hidden="1"/>
    </xf>
    <xf numFmtId="9" fontId="0" fillId="2" borderId="1" xfId="2" applyFont="1" applyFill="1" applyBorder="1" applyAlignment="1" applyProtection="1">
      <alignment horizontal="center"/>
      <protection hidden="1"/>
    </xf>
    <xf numFmtId="44" fontId="0" fillId="2" borderId="1" xfId="1" applyFont="1" applyFill="1" applyBorder="1" applyAlignment="1" applyProtection="1">
      <alignment horizontal="center"/>
      <protection hidden="1"/>
    </xf>
    <xf numFmtId="0" fontId="0" fillId="2" borderId="1" xfId="0" applyFill="1" applyBorder="1" applyProtection="1">
      <protection hidden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bh\newangelstones1123\newangelstones\Cost_Calculator_unprot.xlsx" TargetMode="External"/><Relationship Id="rId1" Type="http://schemas.openxmlformats.org/officeDocument/2006/relationships/externalLinkPath" Target="file:///C:\Users\prabh\newangelstones1123\newangelstones\Cost_Calculator_unpr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RTOP Cost + CFT"/>
      <sheetName val="Base Cost + CFT"/>
      <sheetName val="Marker Cost + CFT"/>
      <sheetName val="Mysheet"/>
    </sheetNames>
    <sheetDataSet>
      <sheetData sheetId="0"/>
      <sheetData sheetId="1"/>
      <sheetData sheetId="2"/>
      <sheetData sheetId="3">
        <row r="2">
          <cell r="A2" t="str">
            <v>Indian Black</v>
          </cell>
          <cell r="B2">
            <v>0</v>
          </cell>
        </row>
        <row r="3">
          <cell r="A3" t="str">
            <v>Bahama Blue</v>
          </cell>
          <cell r="B3">
            <v>0</v>
          </cell>
        </row>
        <row r="4">
          <cell r="A4" t="str">
            <v>Coffee Brown</v>
          </cell>
          <cell r="B4">
            <v>7.0000000000000007E-2</v>
          </cell>
        </row>
        <row r="5">
          <cell r="A5" t="str">
            <v>NH Red</v>
          </cell>
          <cell r="B5">
            <v>0.2</v>
          </cell>
        </row>
        <row r="6">
          <cell r="A6" t="str">
            <v>Cats Eye</v>
          </cell>
          <cell r="B6">
            <v>0.2</v>
          </cell>
        </row>
        <row r="7">
          <cell r="A7" t="str">
            <v>Brown Wood</v>
          </cell>
          <cell r="B7">
            <v>0.4</v>
          </cell>
        </row>
        <row r="8">
          <cell r="A8" t="str">
            <v>Star Galaxy</v>
          </cell>
          <cell r="B8">
            <v>0.4</v>
          </cell>
        </row>
        <row r="9">
          <cell r="A9" t="str">
            <v>SF Impala</v>
          </cell>
          <cell r="B9">
            <v>0.65</v>
          </cell>
        </row>
        <row r="10">
          <cell r="A10" t="str">
            <v>Blue Pearl</v>
          </cell>
          <cell r="B10">
            <v>1</v>
          </cell>
        </row>
        <row r="11">
          <cell r="A11" t="str">
            <v>Emeral Pearl</v>
          </cell>
          <cell r="B11">
            <v>1</v>
          </cell>
        </row>
        <row r="12">
          <cell r="A12" t="str">
            <v>rainforest Green</v>
          </cell>
          <cell r="B12">
            <v>0.45</v>
          </cell>
        </row>
        <row r="13">
          <cell r="A13" t="str">
            <v>Brazil Gold</v>
          </cell>
          <cell r="B13">
            <v>0.35</v>
          </cell>
        </row>
        <row r="61">
          <cell r="B61" t="str">
            <v>Polish</v>
          </cell>
          <cell r="C61" t="str">
            <v>Price</v>
          </cell>
        </row>
        <row r="63">
          <cell r="B63" t="str">
            <v>8-p1</v>
          </cell>
          <cell r="C63">
            <v>57.72</v>
          </cell>
        </row>
        <row r="64">
          <cell r="B64" t="str">
            <v>8-p2</v>
          </cell>
          <cell r="C64">
            <v>57.72</v>
          </cell>
        </row>
        <row r="65">
          <cell r="B65" t="str">
            <v>8-p3</v>
          </cell>
          <cell r="C65">
            <v>61.05</v>
          </cell>
        </row>
        <row r="66">
          <cell r="B66" t="str">
            <v>8-p4</v>
          </cell>
          <cell r="C66">
            <v>61.05</v>
          </cell>
        </row>
        <row r="67">
          <cell r="B67" t="str">
            <v>8-p5</v>
          </cell>
          <cell r="C67">
            <v>61.05</v>
          </cell>
        </row>
        <row r="68">
          <cell r="B68" t="str">
            <v>6-p1</v>
          </cell>
          <cell r="C68">
            <v>44.4</v>
          </cell>
        </row>
        <row r="69">
          <cell r="B69" t="str">
            <v>6-p2</v>
          </cell>
          <cell r="C69">
            <v>44.4</v>
          </cell>
        </row>
        <row r="70">
          <cell r="B70" t="str">
            <v>6-p3</v>
          </cell>
          <cell r="C70">
            <v>46.62</v>
          </cell>
        </row>
        <row r="71">
          <cell r="B71" t="str">
            <v>6-p4</v>
          </cell>
          <cell r="C71">
            <v>46.62</v>
          </cell>
        </row>
        <row r="72">
          <cell r="B72" t="str">
            <v>6-p5</v>
          </cell>
          <cell r="C72">
            <v>46.62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17DE-2C69-401B-868C-7342DD7E22AD}">
  <dimension ref="A1:L91"/>
  <sheetViews>
    <sheetView workbookViewId="0">
      <selection sqref="A1:XFD1048576"/>
    </sheetView>
  </sheetViews>
  <sheetFormatPr defaultColWidth="13.19921875" defaultRowHeight="14.25" x14ac:dyDescent="0.45"/>
  <cols>
    <col min="1" max="1" width="25.796875" style="1" bestFit="1" customWidth="1"/>
    <col min="2" max="16384" width="13.19921875" style="1"/>
  </cols>
  <sheetData>
    <row r="1" spans="1:2" x14ac:dyDescent="0.45">
      <c r="B1" s="2">
        <v>0</v>
      </c>
    </row>
    <row r="2" spans="1:2" x14ac:dyDescent="0.45">
      <c r="A2" s="1" t="s">
        <v>0</v>
      </c>
      <c r="B2" s="2">
        <v>0</v>
      </c>
    </row>
    <row r="3" spans="1:2" x14ac:dyDescent="0.45">
      <c r="A3" s="1" t="s">
        <v>1</v>
      </c>
      <c r="B3" s="2">
        <v>0</v>
      </c>
    </row>
    <row r="4" spans="1:2" x14ac:dyDescent="0.45">
      <c r="A4" s="1" t="s">
        <v>2</v>
      </c>
      <c r="B4" s="2">
        <v>7.0000000000000007E-2</v>
      </c>
    </row>
    <row r="5" spans="1:2" x14ac:dyDescent="0.45">
      <c r="A5" s="1" t="s">
        <v>3</v>
      </c>
      <c r="B5" s="2">
        <v>0.2</v>
      </c>
    </row>
    <row r="6" spans="1:2" x14ac:dyDescent="0.45">
      <c r="A6" s="1" t="s">
        <v>4</v>
      </c>
      <c r="B6" s="2">
        <v>0.2</v>
      </c>
    </row>
    <row r="7" spans="1:2" x14ac:dyDescent="0.45">
      <c r="A7" s="1" t="s">
        <v>5</v>
      </c>
      <c r="B7" s="2">
        <v>0.4</v>
      </c>
    </row>
    <row r="8" spans="1:2" x14ac:dyDescent="0.45">
      <c r="A8" s="1" t="s">
        <v>6</v>
      </c>
      <c r="B8" s="2">
        <v>0.4</v>
      </c>
    </row>
    <row r="9" spans="1:2" x14ac:dyDescent="0.45">
      <c r="A9" s="1" t="s">
        <v>7</v>
      </c>
      <c r="B9" s="2">
        <v>0.65</v>
      </c>
    </row>
    <row r="10" spans="1:2" x14ac:dyDescent="0.45">
      <c r="A10" s="1" t="s">
        <v>8</v>
      </c>
      <c r="B10" s="2">
        <v>1</v>
      </c>
    </row>
    <row r="11" spans="1:2" x14ac:dyDescent="0.45">
      <c r="A11" s="1" t="s">
        <v>9</v>
      </c>
      <c r="B11" s="2">
        <v>1</v>
      </c>
    </row>
    <row r="12" spans="1:2" x14ac:dyDescent="0.45">
      <c r="A12" s="1" t="s">
        <v>10</v>
      </c>
      <c r="B12" s="2">
        <v>0.45</v>
      </c>
    </row>
    <row r="13" spans="1:2" x14ac:dyDescent="0.45">
      <c r="A13" s="1" t="s">
        <v>11</v>
      </c>
      <c r="B13" s="2">
        <v>0.35</v>
      </c>
    </row>
    <row r="18" spans="1:2" x14ac:dyDescent="0.45">
      <c r="A18" s="1" t="s">
        <v>12</v>
      </c>
    </row>
    <row r="19" spans="1:2" x14ac:dyDescent="0.45">
      <c r="A19" s="1" t="s">
        <v>13</v>
      </c>
      <c r="B19" s="2">
        <v>0.15</v>
      </c>
    </row>
    <row r="20" spans="1:2" x14ac:dyDescent="0.45">
      <c r="A20" s="1" t="s">
        <v>14</v>
      </c>
      <c r="B20" s="2">
        <v>0.2</v>
      </c>
    </row>
    <row r="21" spans="1:2" x14ac:dyDescent="0.45">
      <c r="A21" s="1" t="s">
        <v>15</v>
      </c>
      <c r="B21" s="2">
        <v>0.3</v>
      </c>
    </row>
    <row r="22" spans="1:2" x14ac:dyDescent="0.45">
      <c r="A22" s="1" t="s">
        <v>16</v>
      </c>
      <c r="B22" s="2">
        <v>0.4</v>
      </c>
    </row>
    <row r="27" spans="1:2" x14ac:dyDescent="0.45">
      <c r="A27" s="1" t="s">
        <v>17</v>
      </c>
    </row>
    <row r="28" spans="1:2" x14ac:dyDescent="0.45">
      <c r="A28" s="1" t="s">
        <v>18</v>
      </c>
      <c r="B28" s="2">
        <v>0</v>
      </c>
    </row>
    <row r="29" spans="1:2" x14ac:dyDescent="0.45">
      <c r="A29" s="1" t="s">
        <v>19</v>
      </c>
      <c r="B29" s="2">
        <v>0</v>
      </c>
    </row>
    <row r="30" spans="1:2" x14ac:dyDescent="0.45">
      <c r="A30" s="1" t="s">
        <v>20</v>
      </c>
      <c r="B30" s="2">
        <v>0.1</v>
      </c>
    </row>
    <row r="31" spans="1:2" x14ac:dyDescent="0.45">
      <c r="A31" s="1" t="s">
        <v>21</v>
      </c>
      <c r="B31" s="2">
        <v>0.1</v>
      </c>
    </row>
    <row r="32" spans="1:2" x14ac:dyDescent="0.45">
      <c r="A32" s="1" t="s">
        <v>22</v>
      </c>
      <c r="B32" s="2">
        <v>0.15</v>
      </c>
    </row>
    <row r="33" spans="1:12" x14ac:dyDescent="0.45">
      <c r="A33" s="1" t="s">
        <v>23</v>
      </c>
      <c r="B33" s="2">
        <v>0.25</v>
      </c>
    </row>
    <row r="34" spans="1:12" x14ac:dyDescent="0.45">
      <c r="A34" s="1" t="s">
        <v>24</v>
      </c>
      <c r="B34" s="2">
        <v>0.35</v>
      </c>
    </row>
    <row r="35" spans="1:12" hidden="1" x14ac:dyDescent="0.45"/>
    <row r="36" spans="1:12" ht="37.15" hidden="1" customHeight="1" x14ac:dyDescent="0.45">
      <c r="A36" s="1" t="s">
        <v>25</v>
      </c>
      <c r="B36" s="1">
        <v>6</v>
      </c>
      <c r="C36" s="1">
        <v>8</v>
      </c>
      <c r="D36" s="1">
        <v>10</v>
      </c>
    </row>
    <row r="37" spans="1:12" hidden="1" x14ac:dyDescent="0.45">
      <c r="A37" s="1" t="s">
        <v>26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31</v>
      </c>
    </row>
    <row r="38" spans="1:12" hidden="1" x14ac:dyDescent="0.45"/>
    <row r="39" spans="1:12" hidden="1" x14ac:dyDescent="0.45"/>
    <row r="40" spans="1:12" hidden="1" x14ac:dyDescent="0.45"/>
    <row r="41" spans="1:12" hidden="1" x14ac:dyDescent="0.45">
      <c r="B41" s="1" t="s">
        <v>32</v>
      </c>
      <c r="C41" s="2">
        <v>0.11</v>
      </c>
    </row>
    <row r="42" spans="1:12" hidden="1" x14ac:dyDescent="0.45"/>
    <row r="43" spans="1:12" hidden="1" x14ac:dyDescent="0.45">
      <c r="A43" s="1" t="s">
        <v>25</v>
      </c>
      <c r="B43" s="1" t="s">
        <v>33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 t="s">
        <v>39</v>
      </c>
      <c r="I43" s="3" t="s">
        <v>40</v>
      </c>
      <c r="J43" s="3" t="s">
        <v>41</v>
      </c>
      <c r="K43" s="3" t="s">
        <v>42</v>
      </c>
      <c r="L43" s="3" t="s">
        <v>43</v>
      </c>
    </row>
    <row r="44" spans="1:12" hidden="1" x14ac:dyDescent="0.45">
      <c r="A44" s="1" t="s">
        <v>44</v>
      </c>
      <c r="B44" s="1" t="s">
        <v>45</v>
      </c>
      <c r="C44" s="1">
        <v>52</v>
      </c>
      <c r="D44" s="1">
        <v>52</v>
      </c>
      <c r="E44" s="1">
        <v>55</v>
      </c>
      <c r="F44" s="1">
        <v>55</v>
      </c>
      <c r="G44" s="1">
        <v>55</v>
      </c>
      <c r="H44" s="1">
        <v>40</v>
      </c>
      <c r="I44" s="1">
        <v>40</v>
      </c>
      <c r="J44" s="1">
        <v>42</v>
      </c>
      <c r="K44" s="1">
        <v>42</v>
      </c>
      <c r="L44" s="1">
        <v>42</v>
      </c>
    </row>
    <row r="45" spans="1:12" hidden="1" x14ac:dyDescent="0.45">
      <c r="A45" s="1" t="s">
        <v>46</v>
      </c>
      <c r="B45" s="1" t="s">
        <v>45</v>
      </c>
      <c r="C45" s="1">
        <f>C44+(C44*$C$41)</f>
        <v>57.72</v>
      </c>
      <c r="D45" s="1">
        <f t="shared" ref="D45:L45" si="0">D44+(D44*$C$41)</f>
        <v>57.72</v>
      </c>
      <c r="E45" s="1">
        <f t="shared" si="0"/>
        <v>61.05</v>
      </c>
      <c r="F45" s="1">
        <f t="shared" si="0"/>
        <v>61.05</v>
      </c>
      <c r="G45" s="1">
        <f t="shared" si="0"/>
        <v>61.05</v>
      </c>
      <c r="H45" s="1">
        <f t="shared" si="0"/>
        <v>44.4</v>
      </c>
      <c r="I45" s="1">
        <f t="shared" si="0"/>
        <v>44.4</v>
      </c>
      <c r="J45" s="1">
        <f t="shared" si="0"/>
        <v>46.62</v>
      </c>
      <c r="K45" s="1">
        <f t="shared" si="0"/>
        <v>46.62</v>
      </c>
      <c r="L45" s="1">
        <f t="shared" si="0"/>
        <v>46.62</v>
      </c>
    </row>
    <row r="46" spans="1:12" hidden="1" x14ac:dyDescent="0.45"/>
    <row r="47" spans="1:12" hidden="1" x14ac:dyDescent="0.45">
      <c r="A47" s="1" t="s">
        <v>47</v>
      </c>
      <c r="B47" s="1" t="s">
        <v>33</v>
      </c>
      <c r="C47" s="3" t="s">
        <v>34</v>
      </c>
      <c r="D47" s="3" t="s">
        <v>48</v>
      </c>
      <c r="E47" s="3" t="s">
        <v>39</v>
      </c>
      <c r="F47" s="3" t="s">
        <v>49</v>
      </c>
      <c r="G47" s="3" t="s">
        <v>50</v>
      </c>
      <c r="H47" s="3" t="s">
        <v>51</v>
      </c>
      <c r="I47" s="3"/>
      <c r="J47" s="3"/>
      <c r="K47" s="3"/>
      <c r="L47" s="3"/>
    </row>
    <row r="48" spans="1:12" hidden="1" x14ac:dyDescent="0.45">
      <c r="A48" s="1" t="s">
        <v>52</v>
      </c>
      <c r="B48" s="1" t="s">
        <v>45</v>
      </c>
      <c r="C48" s="1">
        <v>52</v>
      </c>
      <c r="D48" s="1">
        <v>58</v>
      </c>
      <c r="E48" s="1">
        <v>40</v>
      </c>
      <c r="F48" s="1">
        <v>44</v>
      </c>
      <c r="G48" s="1">
        <v>62</v>
      </c>
      <c r="H48" s="1">
        <v>74</v>
      </c>
    </row>
    <row r="49" spans="1:8" hidden="1" x14ac:dyDescent="0.45">
      <c r="A49" s="1" t="s">
        <v>46</v>
      </c>
      <c r="B49" s="1" t="s">
        <v>45</v>
      </c>
      <c r="C49" s="1">
        <f t="shared" ref="C49:H49" si="1">C48+(C48*$C$41)</f>
        <v>57.72</v>
      </c>
      <c r="D49" s="1">
        <f t="shared" si="1"/>
        <v>64.38</v>
      </c>
      <c r="E49" s="1">
        <f t="shared" si="1"/>
        <v>44.4</v>
      </c>
      <c r="F49" s="1">
        <f t="shared" si="1"/>
        <v>48.84</v>
      </c>
      <c r="G49" s="1">
        <f t="shared" si="1"/>
        <v>68.819999999999993</v>
      </c>
      <c r="H49" s="1">
        <f t="shared" si="1"/>
        <v>82.14</v>
      </c>
    </row>
    <row r="50" spans="1:8" hidden="1" x14ac:dyDescent="0.45"/>
    <row r="51" spans="1:8" hidden="1" x14ac:dyDescent="0.45">
      <c r="A51" s="1" t="s">
        <v>53</v>
      </c>
      <c r="B51" s="1" t="s">
        <v>54</v>
      </c>
      <c r="C51" s="1" t="s">
        <v>55</v>
      </c>
      <c r="D51" s="1" t="s">
        <v>56</v>
      </c>
    </row>
    <row r="52" spans="1:8" hidden="1" x14ac:dyDescent="0.45">
      <c r="B52" s="1" t="s">
        <v>57</v>
      </c>
      <c r="C52" s="1">
        <v>24</v>
      </c>
      <c r="D52" s="1">
        <v>29</v>
      </c>
    </row>
    <row r="53" spans="1:8" hidden="1" x14ac:dyDescent="0.45">
      <c r="A53" s="1" t="s">
        <v>58</v>
      </c>
      <c r="C53" s="1">
        <f>C52+(C52*$C$41)</f>
        <v>26.64</v>
      </c>
      <c r="D53" s="1">
        <f>D52+(D52*$C$41)</f>
        <v>32.19</v>
      </c>
    </row>
    <row r="54" spans="1:8" hidden="1" x14ac:dyDescent="0.45"/>
    <row r="55" spans="1:8" hidden="1" x14ac:dyDescent="0.45">
      <c r="A55" s="1" t="s">
        <v>59</v>
      </c>
      <c r="B55" s="1" t="s">
        <v>60</v>
      </c>
      <c r="C55" s="1" t="s">
        <v>28</v>
      </c>
      <c r="D55" s="1" t="s">
        <v>29</v>
      </c>
      <c r="E55" s="1" t="s">
        <v>30</v>
      </c>
      <c r="F55" s="1" t="s">
        <v>31</v>
      </c>
    </row>
    <row r="56" spans="1:8" hidden="1" x14ac:dyDescent="0.45">
      <c r="C56" s="1">
        <v>66</v>
      </c>
      <c r="D56" s="1">
        <v>70</v>
      </c>
      <c r="E56" s="1">
        <v>73</v>
      </c>
      <c r="F56" s="1">
        <v>73</v>
      </c>
    </row>
    <row r="57" spans="1:8" hidden="1" x14ac:dyDescent="0.45">
      <c r="A57" s="1" t="s">
        <v>61</v>
      </c>
      <c r="C57" s="1">
        <f>C56+(C56*$C$41)</f>
        <v>73.260000000000005</v>
      </c>
      <c r="D57" s="1">
        <f>D56+(D56*$C$41)</f>
        <v>77.7</v>
      </c>
      <c r="E57" s="1">
        <f>E56+(E56*$C$41)</f>
        <v>81.03</v>
      </c>
      <c r="F57" s="1">
        <f>F56+(F56*$C$41)</f>
        <v>81.03</v>
      </c>
    </row>
    <row r="58" spans="1:8" hidden="1" x14ac:dyDescent="0.45"/>
    <row r="59" spans="1:8" hidden="1" x14ac:dyDescent="0.45"/>
    <row r="61" spans="1:8" x14ac:dyDescent="0.45">
      <c r="A61" s="1" t="s">
        <v>62</v>
      </c>
      <c r="B61" s="1" t="s">
        <v>26</v>
      </c>
      <c r="C61" s="1" t="s">
        <v>63</v>
      </c>
    </row>
    <row r="62" spans="1:8" x14ac:dyDescent="0.45">
      <c r="A62" s="1" t="s">
        <v>57</v>
      </c>
    </row>
    <row r="63" spans="1:8" x14ac:dyDescent="0.45">
      <c r="B63" s="3" t="s">
        <v>34</v>
      </c>
      <c r="C63" s="1">
        <f>C45</f>
        <v>57.72</v>
      </c>
    </row>
    <row r="64" spans="1:8" x14ac:dyDescent="0.45">
      <c r="B64" s="3" t="s">
        <v>35</v>
      </c>
      <c r="C64" s="1">
        <f>D45</f>
        <v>57.72</v>
      </c>
    </row>
    <row r="65" spans="1:3" x14ac:dyDescent="0.45">
      <c r="B65" s="3" t="s">
        <v>36</v>
      </c>
      <c r="C65" s="1">
        <f>E45</f>
        <v>61.05</v>
      </c>
    </row>
    <row r="66" spans="1:3" x14ac:dyDescent="0.45">
      <c r="B66" s="3" t="s">
        <v>37</v>
      </c>
      <c r="C66" s="1">
        <f>F45</f>
        <v>61.05</v>
      </c>
    </row>
    <row r="67" spans="1:3" x14ac:dyDescent="0.45">
      <c r="B67" s="3" t="s">
        <v>38</v>
      </c>
      <c r="C67" s="1">
        <f>G45</f>
        <v>61.05</v>
      </c>
    </row>
    <row r="68" spans="1:3" x14ac:dyDescent="0.45">
      <c r="B68" s="3" t="s">
        <v>39</v>
      </c>
      <c r="C68" s="1">
        <f>H45</f>
        <v>44.4</v>
      </c>
    </row>
    <row r="69" spans="1:3" x14ac:dyDescent="0.45">
      <c r="B69" s="3" t="s">
        <v>40</v>
      </c>
      <c r="C69" s="1">
        <f>I45</f>
        <v>44.4</v>
      </c>
    </row>
    <row r="70" spans="1:3" x14ac:dyDescent="0.45">
      <c r="B70" s="3" t="s">
        <v>41</v>
      </c>
      <c r="C70" s="1">
        <f>J45</f>
        <v>46.62</v>
      </c>
    </row>
    <row r="71" spans="1:3" x14ac:dyDescent="0.45">
      <c r="B71" s="3" t="s">
        <v>42</v>
      </c>
      <c r="C71" s="1">
        <f>K45</f>
        <v>46.62</v>
      </c>
    </row>
    <row r="72" spans="1:3" x14ac:dyDescent="0.45">
      <c r="B72" s="3" t="s">
        <v>43</v>
      </c>
      <c r="C72" s="1">
        <f>L45</f>
        <v>46.62</v>
      </c>
    </row>
    <row r="74" spans="1:3" x14ac:dyDescent="0.45">
      <c r="A74" s="1" t="s">
        <v>64</v>
      </c>
    </row>
    <row r="75" spans="1:3" x14ac:dyDescent="0.45">
      <c r="B75" s="1" t="s">
        <v>65</v>
      </c>
      <c r="C75" s="1">
        <f>C53</f>
        <v>26.64</v>
      </c>
    </row>
    <row r="76" spans="1:3" x14ac:dyDescent="0.45">
      <c r="B76" s="1" t="s">
        <v>66</v>
      </c>
      <c r="C76" s="1">
        <f>D53</f>
        <v>32.19</v>
      </c>
    </row>
    <row r="78" spans="1:3" x14ac:dyDescent="0.45">
      <c r="A78" s="1" t="s">
        <v>47</v>
      </c>
    </row>
    <row r="79" spans="1:3" x14ac:dyDescent="0.45">
      <c r="B79" s="1" t="s">
        <v>34</v>
      </c>
      <c r="C79" s="1">
        <f>C49</f>
        <v>57.72</v>
      </c>
    </row>
    <row r="80" spans="1:3" x14ac:dyDescent="0.45">
      <c r="B80" s="1" t="s">
        <v>48</v>
      </c>
      <c r="C80" s="1">
        <f>D49</f>
        <v>64.38</v>
      </c>
    </row>
    <row r="81" spans="1:3" x14ac:dyDescent="0.45">
      <c r="B81" s="1" t="s">
        <v>39</v>
      </c>
      <c r="C81" s="1">
        <f>E49</f>
        <v>44.4</v>
      </c>
    </row>
    <row r="82" spans="1:3" x14ac:dyDescent="0.45">
      <c r="B82" s="1" t="s">
        <v>49</v>
      </c>
      <c r="C82" s="1">
        <f>F49</f>
        <v>48.84</v>
      </c>
    </row>
    <row r="83" spans="1:3" x14ac:dyDescent="0.45">
      <c r="B83" s="1" t="s">
        <v>50</v>
      </c>
      <c r="C83" s="1">
        <f>G49</f>
        <v>68.819999999999993</v>
      </c>
    </row>
    <row r="84" spans="1:3" x14ac:dyDescent="0.45">
      <c r="B84" s="1" t="s">
        <v>51</v>
      </c>
      <c r="C84" s="1">
        <f>H49</f>
        <v>82.14</v>
      </c>
    </row>
    <row r="87" spans="1:3" x14ac:dyDescent="0.45">
      <c r="A87" s="1" t="s">
        <v>59</v>
      </c>
    </row>
    <row r="88" spans="1:3" x14ac:dyDescent="0.45">
      <c r="B88" s="1" t="s">
        <v>28</v>
      </c>
      <c r="C88" s="1">
        <f>C57</f>
        <v>73.260000000000005</v>
      </c>
    </row>
    <row r="89" spans="1:3" x14ac:dyDescent="0.45">
      <c r="B89" s="1" t="s">
        <v>29</v>
      </c>
      <c r="C89" s="1">
        <f>D57</f>
        <v>77.7</v>
      </c>
    </row>
    <row r="90" spans="1:3" x14ac:dyDescent="0.45">
      <c r="B90" s="1" t="s">
        <v>30</v>
      </c>
      <c r="C90" s="1">
        <f>E57</f>
        <v>81.03</v>
      </c>
    </row>
    <row r="91" spans="1:3" x14ac:dyDescent="0.45">
      <c r="B91" s="1" t="s">
        <v>31</v>
      </c>
      <c r="C91" s="1">
        <f>F57</f>
        <v>81.03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14F5-F1C5-4056-ABA0-9C53695DDBCE}">
  <dimension ref="A1:P2"/>
  <sheetViews>
    <sheetView tabSelected="1" workbookViewId="0">
      <selection activeCell="K12" sqref="K12"/>
    </sheetView>
  </sheetViews>
  <sheetFormatPr defaultRowHeight="14.25" x14ac:dyDescent="0.45"/>
  <sheetData>
    <row r="1" spans="1:16" ht="15.75" x14ac:dyDescent="0.5">
      <c r="A1" s="4" t="s">
        <v>67</v>
      </c>
      <c r="B1" s="5" t="s">
        <v>68</v>
      </c>
      <c r="C1" s="5" t="s">
        <v>69</v>
      </c>
      <c r="D1" s="5" t="s">
        <v>70</v>
      </c>
      <c r="E1" s="5" t="s">
        <v>33</v>
      </c>
      <c r="F1" s="5" t="s">
        <v>71</v>
      </c>
      <c r="G1" s="6" t="s">
        <v>72</v>
      </c>
      <c r="H1" s="7" t="s">
        <v>73</v>
      </c>
      <c r="I1" s="8" t="s">
        <v>74</v>
      </c>
      <c r="J1" s="8" t="s">
        <v>75</v>
      </c>
      <c r="K1" s="9" t="s">
        <v>76</v>
      </c>
      <c r="L1" s="8" t="s">
        <v>77</v>
      </c>
      <c r="M1" s="10" t="s">
        <v>78</v>
      </c>
      <c r="N1" s="10" t="s">
        <v>63</v>
      </c>
      <c r="O1" s="11" t="s">
        <v>79</v>
      </c>
      <c r="P1" s="11" t="s">
        <v>80</v>
      </c>
    </row>
    <row r="2" spans="1:16" x14ac:dyDescent="0.45">
      <c r="A2" s="12"/>
      <c r="B2" s="13">
        <v>24</v>
      </c>
      <c r="C2" s="13">
        <v>20</v>
      </c>
      <c r="D2" s="13" t="s">
        <v>43</v>
      </c>
      <c r="E2" s="13" t="s">
        <v>0</v>
      </c>
      <c r="F2" s="13">
        <v>1</v>
      </c>
      <c r="G2" s="14">
        <v>0</v>
      </c>
      <c r="H2" s="15">
        <f>IFERROR(((B2*C2*LEFT(D2,1))/1728)*F2,"")</f>
        <v>1.6666666666666667</v>
      </c>
      <c r="I2" s="16">
        <f>IFERROR(((B2*C2)/144),"")</f>
        <v>3.3333333333333335</v>
      </c>
      <c r="J2" s="16">
        <f>IFERROR((I2*VLOOKUP(D2,[1]Mysheet!$B$61:$C$72,2,FALSE)),"")</f>
        <v>155.4</v>
      </c>
      <c r="K2" s="17">
        <f>IFERROR(VLOOKUP(E2,[1]Mysheet!$A$2:$B$13,2,FALSE),"")</f>
        <v>0</v>
      </c>
      <c r="L2" s="16">
        <f>IFERROR(J2*K2,"")</f>
        <v>0</v>
      </c>
      <c r="M2" s="18">
        <f>IFERROR((J2+L2)*G2,"")</f>
        <v>0</v>
      </c>
      <c r="N2" s="18">
        <f t="shared" ref="N2" si="0">IFERROR((J2+L2+M2)*F2,"")</f>
        <v>155.4</v>
      </c>
      <c r="O2" s="19"/>
      <c r="P2" s="19"/>
    </row>
  </sheetData>
  <protectedRanges>
    <protectedRange algorithmName="SHA-512" hashValue="wMgq62ZFlz2NG3QmeQOXqkmVN/Om5kNFAwp7Gy39gkRq5aTV+9i1t21ZQheytktLpdUfFSqrLD3sDhqpIMKcSg==" saltValue="Qh1x2bJ7D+lEmm8YBfRUdQ==" spinCount="100000" sqref="B1:G2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sertop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vajjiram</dc:creator>
  <cp:lastModifiedBy>prabhu vajjiram</cp:lastModifiedBy>
  <dcterms:created xsi:type="dcterms:W3CDTF">2024-11-24T23:50:29Z</dcterms:created>
  <dcterms:modified xsi:type="dcterms:W3CDTF">2024-11-24T23:52:17Z</dcterms:modified>
</cp:coreProperties>
</file>