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bu\OneDrive\Desktop\"/>
    </mc:Choice>
  </mc:AlternateContent>
  <xr:revisionPtr revIDLastSave="0" documentId="13_ncr:1_{A8550CCE-7B7F-4215-B71B-39794EDCE439}" xr6:coauthVersionLast="47" xr6:coauthVersionMax="47" xr10:uidLastSave="{00000000-0000-0000-0000-000000000000}"/>
  <bookViews>
    <workbookView xWindow="-108" yWindow="-108" windowWidth="23256" windowHeight="12456" xr2:uid="{8147D8C7-F1B6-4A3C-A5D7-6D6730627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B30" i="1"/>
  <c r="J29" i="1"/>
  <c r="I29" i="1"/>
  <c r="B29" i="1"/>
  <c r="J28" i="1"/>
  <c r="B28" i="1"/>
  <c r="B27" i="1"/>
  <c r="O26" i="1"/>
  <c r="J26" i="1"/>
  <c r="H26" i="1"/>
  <c r="L24" i="1"/>
  <c r="J24" i="1"/>
  <c r="I24" i="1"/>
  <c r="B24" i="1"/>
  <c r="L23" i="1"/>
  <c r="J23" i="1"/>
  <c r="I23" i="1"/>
  <c r="B23" i="1"/>
  <c r="M22" i="1"/>
  <c r="L22" i="1"/>
  <c r="K22" i="1"/>
  <c r="J22" i="1"/>
  <c r="I22" i="1"/>
  <c r="G22" i="1"/>
  <c r="D22" i="1"/>
  <c r="C22" i="1"/>
  <c r="B22" i="1"/>
  <c r="B21" i="1"/>
  <c r="J20" i="1"/>
  <c r="B20" i="1"/>
  <c r="J19" i="1"/>
  <c r="B19" i="1"/>
  <c r="L17" i="1"/>
  <c r="J17" i="1"/>
  <c r="E17" i="1"/>
  <c r="C17" i="1"/>
  <c r="B17" i="1"/>
  <c r="B16" i="1"/>
  <c r="M16" i="1"/>
  <c r="L16" i="1"/>
  <c r="J16" i="1"/>
  <c r="I16" i="1"/>
  <c r="O15" i="1"/>
  <c r="M15" i="1"/>
  <c r="L15" i="1"/>
  <c r="J15" i="1"/>
  <c r="I15" i="1"/>
  <c r="B15" i="1"/>
  <c r="J13" i="1"/>
  <c r="I13" i="1"/>
  <c r="B13" i="1"/>
  <c r="N12" i="1"/>
  <c r="L12" i="1"/>
  <c r="J12" i="1"/>
  <c r="I12" i="1"/>
  <c r="B12" i="1"/>
  <c r="M10" i="1"/>
  <c r="L10" i="1"/>
  <c r="I10" i="1"/>
  <c r="B10" i="1"/>
  <c r="I9" i="1"/>
  <c r="B9" i="1"/>
  <c r="J8" i="1"/>
  <c r="B8" i="1"/>
  <c r="J7" i="1"/>
  <c r="B7" i="1"/>
  <c r="B6" i="1"/>
  <c r="J5" i="1"/>
  <c r="B5" i="1"/>
  <c r="J3" i="1"/>
  <c r="B3" i="1"/>
  <c r="A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3" i="1"/>
  <c r="A27" i="1"/>
  <c r="A28" i="1"/>
  <c r="A29" i="1"/>
  <c r="A30" i="1"/>
  <c r="A31" i="1"/>
  <c r="A32" i="1"/>
  <c r="A33" i="1"/>
  <c r="A34" i="1"/>
  <c r="A19" i="1"/>
  <c r="A20" i="1"/>
  <c r="A21" i="1"/>
  <c r="A22" i="1"/>
  <c r="A23" i="1"/>
  <c r="A24" i="1"/>
  <c r="A25" i="1"/>
  <c r="A26" i="1"/>
  <c r="A10" i="1"/>
  <c r="A11" i="1"/>
  <c r="A12" i="1"/>
  <c r="A13" i="1"/>
  <c r="A14" i="1"/>
  <c r="A15" i="1"/>
  <c r="A16" i="1"/>
  <c r="A17" i="1"/>
  <c r="A18" i="1"/>
  <c r="A6" i="1"/>
  <c r="A7" i="1"/>
  <c r="A8" i="1"/>
  <c r="A9" i="1"/>
  <c r="A5" i="1"/>
  <c r="A4" i="1"/>
</calcChain>
</file>

<file path=xl/sharedStrings.xml><?xml version="1.0" encoding="utf-8"?>
<sst xmlns="http://schemas.openxmlformats.org/spreadsheetml/2006/main" count="56" uniqueCount="31">
  <si>
    <t>Date</t>
  </si>
  <si>
    <t>Dr. Phenyle</t>
  </si>
  <si>
    <t>200 ML</t>
  </si>
  <si>
    <t>450 ML</t>
  </si>
  <si>
    <t>5 L</t>
  </si>
  <si>
    <t>3D SOL</t>
  </si>
  <si>
    <t>500 ML</t>
  </si>
  <si>
    <t xml:space="preserve">Diamond Ball </t>
  </si>
  <si>
    <t>100 PCS</t>
  </si>
  <si>
    <t>NEEM</t>
  </si>
  <si>
    <t>1 L</t>
  </si>
  <si>
    <t>Black Cactus</t>
  </si>
  <si>
    <t>Hygiene</t>
  </si>
  <si>
    <t>5L</t>
  </si>
  <si>
    <t>Bleaching Powder</t>
  </si>
  <si>
    <t>500 G</t>
  </si>
  <si>
    <t>DDF</t>
  </si>
  <si>
    <t>JADU</t>
  </si>
  <si>
    <t xml:space="preserve">1 L </t>
  </si>
  <si>
    <t>Lemon Drop</t>
  </si>
  <si>
    <t>1L</t>
  </si>
  <si>
    <t xml:space="preserve">Angelo </t>
  </si>
  <si>
    <t>450 ML 24</t>
  </si>
  <si>
    <t>5 L 3</t>
  </si>
  <si>
    <t>200 ML40</t>
  </si>
  <si>
    <t>500 ML 30</t>
  </si>
  <si>
    <t>1 L 20</t>
  </si>
  <si>
    <t>5L 3</t>
  </si>
  <si>
    <t>500 G 30</t>
  </si>
  <si>
    <t>1 L  20</t>
  </si>
  <si>
    <t>1L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</si>
</sst>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2" fillId="2" borderId="18" xfId="0" applyFont="1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" fillId="4" borderId="5" xfId="0" applyFont="1" applyFill="1" applyBorder="1"/>
    <xf numFmtId="0" fontId="1" fillId="4" borderId="0" xfId="0" applyFont="1" applyFill="1"/>
    <xf numFmtId="0" fontId="1" fillId="4" borderId="6" xfId="0" applyFont="1" applyFill="1" applyBorder="1"/>
    <xf numFmtId="0" fontId="1" fillId="4" borderId="10" xfId="0" applyFont="1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10" xfId="0" applyFill="1" applyBorder="1"/>
    <xf numFmtId="0" fontId="0" fillId="5" borderId="0" xfId="0" applyFill="1"/>
    <xf numFmtId="0" fontId="1" fillId="5" borderId="0" xfId="0" applyFont="1" applyFill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690C-7D2D-449D-8726-F04A376AD69C}">
  <dimension ref="A1:Q74"/>
  <sheetViews>
    <sheetView tabSelected="1" workbookViewId="0">
      <pane ySplit="1" topLeftCell="A10" activePane="bottomLeft" state="frozen"/>
      <selection pane="bottomLeft" activeCell="B30" sqref="B30"/>
    </sheetView>
  </sheetViews>
  <sheetFormatPr defaultRowHeight="14.4" x14ac:dyDescent="0.3"/>
  <cols>
    <col min="1" max="1" width="11.33203125" bestFit="1" customWidth="1"/>
    <col min="3" max="3" width="8" customWidth="1"/>
    <col min="5" max="5" width="12.44140625" bestFit="1" customWidth="1"/>
    <col min="8" max="8" width="11.44140625" bestFit="1" customWidth="1"/>
    <col min="12" max="12" width="15.44140625" bestFit="1" customWidth="1"/>
    <col min="15" max="15" width="10.88671875" bestFit="1" customWidth="1"/>
  </cols>
  <sheetData>
    <row r="1" spans="1:17" ht="15" thickBot="1" x14ac:dyDescent="0.35">
      <c r="A1" s="3" t="s">
        <v>0</v>
      </c>
      <c r="B1" s="35" t="s">
        <v>1</v>
      </c>
      <c r="C1" s="36"/>
      <c r="D1" s="37"/>
      <c r="E1" s="15" t="s">
        <v>7</v>
      </c>
      <c r="F1" s="15" t="s">
        <v>5</v>
      </c>
      <c r="G1" s="15" t="s">
        <v>9</v>
      </c>
      <c r="H1" s="15" t="s">
        <v>11</v>
      </c>
      <c r="I1" s="32" t="s">
        <v>12</v>
      </c>
      <c r="J1" s="33"/>
      <c r="K1" s="34"/>
      <c r="L1" s="15" t="s">
        <v>14</v>
      </c>
      <c r="M1" s="15" t="s">
        <v>16</v>
      </c>
      <c r="N1" s="15" t="s">
        <v>17</v>
      </c>
      <c r="O1" s="15" t="s">
        <v>19</v>
      </c>
      <c r="P1" s="38" t="s">
        <v>21</v>
      </c>
      <c r="Q1" s="39"/>
    </row>
    <row r="2" spans="1:17" ht="15" thickBot="1" x14ac:dyDescent="0.35">
      <c r="A2" s="4"/>
      <c r="B2" s="12" t="s">
        <v>22</v>
      </c>
      <c r="C2" s="13" t="s">
        <v>23</v>
      </c>
      <c r="D2" s="14" t="s">
        <v>24</v>
      </c>
      <c r="E2" s="16" t="s">
        <v>8</v>
      </c>
      <c r="F2" s="16" t="s">
        <v>25</v>
      </c>
      <c r="G2" s="16" t="s">
        <v>26</v>
      </c>
      <c r="H2" s="16" t="s">
        <v>22</v>
      </c>
      <c r="I2" s="19" t="s">
        <v>25</v>
      </c>
      <c r="J2" s="20" t="s">
        <v>26</v>
      </c>
      <c r="K2" s="21" t="s">
        <v>27</v>
      </c>
      <c r="L2" s="16" t="s">
        <v>28</v>
      </c>
      <c r="M2" s="16" t="s">
        <v>26</v>
      </c>
      <c r="N2" s="16" t="s">
        <v>29</v>
      </c>
      <c r="O2" s="16" t="s">
        <v>30</v>
      </c>
      <c r="P2" s="17" t="s">
        <v>25</v>
      </c>
      <c r="Q2" s="18" t="s">
        <v>26</v>
      </c>
    </row>
    <row r="3" spans="1:17" x14ac:dyDescent="0.3">
      <c r="A3" s="2">
        <f>DATE(2025,8,16)</f>
        <v>45885</v>
      </c>
      <c r="B3" s="5">
        <f>12*24+10</f>
        <v>298</v>
      </c>
      <c r="C3">
        <v>1</v>
      </c>
      <c r="D3" s="6">
        <v>3</v>
      </c>
      <c r="E3" s="10">
        <v>3</v>
      </c>
      <c r="F3" s="10">
        <v>0</v>
      </c>
      <c r="G3" s="10">
        <v>0</v>
      </c>
      <c r="H3" s="10">
        <v>0</v>
      </c>
      <c r="I3" s="5">
        <v>6</v>
      </c>
      <c r="J3">
        <f>1*20+6</f>
        <v>26</v>
      </c>
      <c r="K3" s="6">
        <v>1</v>
      </c>
      <c r="L3" s="10">
        <v>5</v>
      </c>
      <c r="M3" s="10">
        <v>0</v>
      </c>
      <c r="N3" s="10">
        <v>0</v>
      </c>
      <c r="O3" s="10">
        <v>0</v>
      </c>
      <c r="P3" s="5">
        <v>0</v>
      </c>
      <c r="Q3" s="6">
        <v>0</v>
      </c>
    </row>
    <row r="4" spans="1:17" s="30" customFormat="1" x14ac:dyDescent="0.3">
      <c r="A4" s="2">
        <f>DATE(2025,8,17)</f>
        <v>45886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x14ac:dyDescent="0.3">
      <c r="A5" s="2">
        <f>A4+1</f>
        <v>45887</v>
      </c>
      <c r="B5" s="5">
        <f>14*24+10</f>
        <v>346</v>
      </c>
      <c r="C5">
        <v>2</v>
      </c>
      <c r="D5" s="6">
        <v>0</v>
      </c>
      <c r="E5" s="10">
        <v>2</v>
      </c>
      <c r="F5" s="10">
        <v>0</v>
      </c>
      <c r="G5" s="10">
        <v>0</v>
      </c>
      <c r="H5" s="10">
        <v>0</v>
      </c>
      <c r="I5" s="5">
        <v>10</v>
      </c>
      <c r="J5">
        <f>1*20+3</f>
        <v>23</v>
      </c>
      <c r="K5" s="6">
        <v>0</v>
      </c>
      <c r="L5" s="10">
        <v>4</v>
      </c>
      <c r="M5" s="10">
        <v>0</v>
      </c>
      <c r="N5" s="10">
        <v>0</v>
      </c>
      <c r="O5" s="10">
        <v>0</v>
      </c>
      <c r="P5" s="5">
        <v>0</v>
      </c>
      <c r="Q5" s="6">
        <v>0</v>
      </c>
    </row>
    <row r="6" spans="1:17" x14ac:dyDescent="0.3">
      <c r="A6" s="2">
        <f t="shared" ref="A6:A34" si="0">A5+1</f>
        <v>45888</v>
      </c>
      <c r="B6" s="5">
        <f>59*24+10</f>
        <v>1426</v>
      </c>
      <c r="C6">
        <v>2</v>
      </c>
      <c r="D6" s="6">
        <v>0</v>
      </c>
      <c r="E6" s="10">
        <v>0</v>
      </c>
      <c r="F6" s="10">
        <v>0</v>
      </c>
      <c r="G6" s="10">
        <v>5</v>
      </c>
      <c r="H6" s="10">
        <v>0</v>
      </c>
      <c r="I6" s="5">
        <v>0</v>
      </c>
      <c r="J6" s="5">
        <v>12</v>
      </c>
      <c r="K6" s="6">
        <v>1</v>
      </c>
      <c r="L6" s="10">
        <v>0</v>
      </c>
      <c r="M6" s="10">
        <v>0</v>
      </c>
      <c r="N6" s="10">
        <v>0</v>
      </c>
      <c r="O6" s="10">
        <v>0</v>
      </c>
      <c r="P6" s="5">
        <v>2</v>
      </c>
      <c r="Q6" s="6">
        <v>0</v>
      </c>
    </row>
    <row r="7" spans="1:17" x14ac:dyDescent="0.3">
      <c r="A7" s="2">
        <f t="shared" si="0"/>
        <v>45889</v>
      </c>
      <c r="B7" s="5">
        <f>38*24+10</f>
        <v>922</v>
      </c>
      <c r="C7">
        <v>5</v>
      </c>
      <c r="D7" s="6">
        <v>0</v>
      </c>
      <c r="E7" s="10">
        <v>2</v>
      </c>
      <c r="F7" s="10">
        <v>0</v>
      </c>
      <c r="G7" s="10">
        <v>0</v>
      </c>
      <c r="H7" s="10">
        <v>0</v>
      </c>
      <c r="I7" s="5">
        <v>5</v>
      </c>
      <c r="J7" s="5">
        <f>1*20+2</f>
        <v>22</v>
      </c>
      <c r="K7" s="6">
        <v>0</v>
      </c>
      <c r="L7" s="10">
        <v>2</v>
      </c>
      <c r="M7" s="10">
        <v>0</v>
      </c>
      <c r="N7" s="10">
        <v>0</v>
      </c>
      <c r="O7" s="10">
        <v>0</v>
      </c>
      <c r="P7" s="5">
        <v>0</v>
      </c>
      <c r="Q7" s="6">
        <v>0</v>
      </c>
    </row>
    <row r="8" spans="1:17" x14ac:dyDescent="0.3">
      <c r="A8" s="2">
        <f t="shared" si="0"/>
        <v>45890</v>
      </c>
      <c r="B8" s="5">
        <f>9*24+12</f>
        <v>228</v>
      </c>
      <c r="C8">
        <v>2</v>
      </c>
      <c r="D8" s="6">
        <v>0</v>
      </c>
      <c r="E8" s="10">
        <v>3</v>
      </c>
      <c r="F8" s="10">
        <v>0</v>
      </c>
      <c r="G8" s="10">
        <v>2</v>
      </c>
      <c r="H8" s="10">
        <v>0</v>
      </c>
      <c r="I8" s="5">
        <v>8</v>
      </c>
      <c r="J8">
        <f>1*20+4</f>
        <v>24</v>
      </c>
      <c r="K8" s="6">
        <v>0</v>
      </c>
      <c r="L8" s="10">
        <v>2</v>
      </c>
      <c r="M8" s="10">
        <v>0</v>
      </c>
      <c r="N8" s="10">
        <v>0</v>
      </c>
      <c r="O8" s="10">
        <v>0</v>
      </c>
      <c r="P8" s="5">
        <v>0</v>
      </c>
      <c r="Q8" s="6">
        <v>0</v>
      </c>
    </row>
    <row r="9" spans="1:17" x14ac:dyDescent="0.3">
      <c r="A9" s="2">
        <f t="shared" si="0"/>
        <v>45891</v>
      </c>
      <c r="B9" s="5">
        <f>49*24+10</f>
        <v>1186</v>
      </c>
      <c r="C9">
        <v>0</v>
      </c>
      <c r="D9" s="6">
        <v>0</v>
      </c>
      <c r="E9" s="10">
        <v>0</v>
      </c>
      <c r="F9" s="10">
        <v>0</v>
      </c>
      <c r="G9" s="10">
        <v>0</v>
      </c>
      <c r="H9" s="10">
        <v>0</v>
      </c>
      <c r="I9" s="5">
        <f>3*30+2</f>
        <v>92</v>
      </c>
      <c r="J9" s="5">
        <v>0</v>
      </c>
      <c r="K9" s="6">
        <v>0</v>
      </c>
      <c r="L9" s="10">
        <v>0</v>
      </c>
      <c r="M9" s="10">
        <v>0</v>
      </c>
      <c r="N9" s="10">
        <v>0</v>
      </c>
      <c r="O9" s="10">
        <v>0</v>
      </c>
      <c r="P9" s="5">
        <v>0</v>
      </c>
      <c r="Q9" s="6">
        <v>0</v>
      </c>
    </row>
    <row r="10" spans="1:17" x14ac:dyDescent="0.3">
      <c r="A10" s="2">
        <f t="shared" si="0"/>
        <v>45892</v>
      </c>
      <c r="B10" s="5">
        <f>37*24+10</f>
        <v>898</v>
      </c>
      <c r="C10">
        <v>0</v>
      </c>
      <c r="D10" s="6">
        <v>0</v>
      </c>
      <c r="E10" s="10">
        <v>3</v>
      </c>
      <c r="F10" s="10">
        <v>0</v>
      </c>
      <c r="G10" s="10">
        <v>2</v>
      </c>
      <c r="H10" s="10">
        <v>0</v>
      </c>
      <c r="I10" s="5">
        <f>3*30+10</f>
        <v>100</v>
      </c>
      <c r="J10" s="5">
        <v>0</v>
      </c>
      <c r="K10" s="6">
        <v>0</v>
      </c>
      <c r="L10" s="10">
        <f>1*30+4</f>
        <v>34</v>
      </c>
      <c r="M10" s="10">
        <f>6*20+3</f>
        <v>123</v>
      </c>
      <c r="N10" s="10">
        <v>0</v>
      </c>
      <c r="O10" s="10">
        <v>0</v>
      </c>
      <c r="P10" s="5">
        <v>0</v>
      </c>
      <c r="Q10" s="6">
        <v>0</v>
      </c>
    </row>
    <row r="11" spans="1:17" s="31" customFormat="1" x14ac:dyDescent="0.3">
      <c r="A11" s="2">
        <f t="shared" si="0"/>
        <v>45893</v>
      </c>
      <c r="B11" s="22"/>
      <c r="C11" s="23"/>
      <c r="D11" s="24"/>
      <c r="E11" s="25"/>
      <c r="F11" s="25"/>
      <c r="G11" s="25"/>
      <c r="H11" s="25"/>
      <c r="I11" s="22"/>
      <c r="J11" s="23"/>
      <c r="K11" s="24"/>
      <c r="L11" s="25"/>
      <c r="M11" s="25"/>
      <c r="N11" s="25"/>
      <c r="O11" s="25"/>
      <c r="P11" s="22"/>
      <c r="Q11" s="24"/>
    </row>
    <row r="12" spans="1:17" x14ac:dyDescent="0.3">
      <c r="A12" s="2">
        <f t="shared" si="0"/>
        <v>45894</v>
      </c>
      <c r="B12" s="5">
        <f>100*24+12</f>
        <v>2412</v>
      </c>
      <c r="C12">
        <v>0</v>
      </c>
      <c r="D12" s="6">
        <v>0</v>
      </c>
      <c r="E12" s="10">
        <v>0</v>
      </c>
      <c r="F12" s="10">
        <v>0</v>
      </c>
      <c r="G12" s="10">
        <v>2</v>
      </c>
      <c r="H12" s="10">
        <v>0</v>
      </c>
      <c r="I12" s="5">
        <f>16*30+8</f>
        <v>488</v>
      </c>
      <c r="J12">
        <f>9*20+2</f>
        <v>182</v>
      </c>
      <c r="K12" s="6">
        <v>0</v>
      </c>
      <c r="L12" s="10">
        <f>2*30+10</f>
        <v>70</v>
      </c>
      <c r="M12" s="10">
        <v>3</v>
      </c>
      <c r="N12" s="10">
        <f>1*20+8</f>
        <v>28</v>
      </c>
      <c r="O12" s="10">
        <v>0</v>
      </c>
      <c r="P12" s="5">
        <v>0</v>
      </c>
      <c r="Q12" s="6">
        <v>0</v>
      </c>
    </row>
    <row r="13" spans="1:17" x14ac:dyDescent="0.3">
      <c r="A13" s="2">
        <f t="shared" si="0"/>
        <v>45895</v>
      </c>
      <c r="B13" s="5">
        <f>41*24+10</f>
        <v>994</v>
      </c>
      <c r="C13">
        <v>2</v>
      </c>
      <c r="D13" s="6">
        <v>0</v>
      </c>
      <c r="E13" s="10">
        <v>4</v>
      </c>
      <c r="F13" s="10">
        <v>0</v>
      </c>
      <c r="G13" s="10">
        <v>0</v>
      </c>
      <c r="H13" s="10">
        <v>0</v>
      </c>
      <c r="I13" s="5">
        <f>6*30</f>
        <v>180</v>
      </c>
      <c r="J13">
        <f>1*20+6</f>
        <v>26</v>
      </c>
      <c r="K13" s="6">
        <v>1</v>
      </c>
      <c r="L13" s="10">
        <v>9</v>
      </c>
      <c r="M13" s="10">
        <v>0</v>
      </c>
      <c r="N13" s="10">
        <v>0</v>
      </c>
      <c r="O13" s="10">
        <v>0</v>
      </c>
      <c r="P13" s="5">
        <v>0</v>
      </c>
      <c r="Q13" s="6">
        <v>0</v>
      </c>
    </row>
    <row r="14" spans="1:17" s="30" customFormat="1" x14ac:dyDescent="0.3">
      <c r="A14" s="2">
        <f t="shared" si="0"/>
        <v>45896</v>
      </c>
      <c r="B14" s="26"/>
      <c r="C14" s="27"/>
      <c r="D14" s="28"/>
      <c r="E14" s="29"/>
      <c r="F14" s="29"/>
      <c r="G14" s="29"/>
      <c r="H14" s="29"/>
      <c r="I14" s="26"/>
      <c r="J14" s="27"/>
      <c r="K14" s="28"/>
      <c r="L14" s="29"/>
      <c r="M14" s="29"/>
      <c r="N14" s="29"/>
      <c r="O14" s="29"/>
      <c r="P14" s="26"/>
      <c r="Q14" s="28"/>
    </row>
    <row r="15" spans="1:17" x14ac:dyDescent="0.3">
      <c r="A15" s="2">
        <f t="shared" si="0"/>
        <v>45897</v>
      </c>
      <c r="B15" s="5">
        <f>108*24+10</f>
        <v>2602</v>
      </c>
      <c r="C15">
        <v>0</v>
      </c>
      <c r="D15" s="6">
        <v>0</v>
      </c>
      <c r="E15" s="10">
        <v>0</v>
      </c>
      <c r="F15" s="10">
        <v>0</v>
      </c>
      <c r="G15" s="10">
        <v>0</v>
      </c>
      <c r="H15" s="10">
        <v>0</v>
      </c>
      <c r="I15" s="5">
        <f>66*30+4</f>
        <v>1984</v>
      </c>
      <c r="J15">
        <f>31*20+2</f>
        <v>622</v>
      </c>
      <c r="K15" s="6">
        <v>0</v>
      </c>
      <c r="L15" s="10">
        <f>1*30+12</f>
        <v>42</v>
      </c>
      <c r="M15" s="10">
        <f>2*20+8</f>
        <v>48</v>
      </c>
      <c r="N15" s="10">
        <v>2</v>
      </c>
      <c r="O15" s="10">
        <f>1*20+3</f>
        <v>23</v>
      </c>
      <c r="P15" s="5">
        <v>0</v>
      </c>
      <c r="Q15" s="6">
        <v>0</v>
      </c>
    </row>
    <row r="16" spans="1:17" x14ac:dyDescent="0.3">
      <c r="A16" s="2">
        <f t="shared" si="0"/>
        <v>45898</v>
      </c>
      <c r="B16" s="5">
        <f>49*24+12</f>
        <v>1188</v>
      </c>
      <c r="C16">
        <v>0</v>
      </c>
      <c r="D16" s="6">
        <v>0</v>
      </c>
      <c r="E16" s="10">
        <v>0</v>
      </c>
      <c r="F16" s="10">
        <v>0</v>
      </c>
      <c r="G16" s="10">
        <v>0</v>
      </c>
      <c r="H16" s="10">
        <v>0</v>
      </c>
      <c r="I16" s="5">
        <f>2*30+4</f>
        <v>64</v>
      </c>
      <c r="J16">
        <f>1*20+8</f>
        <v>28</v>
      </c>
      <c r="K16" s="6">
        <v>0</v>
      </c>
      <c r="L16" s="10">
        <f>1*30+3</f>
        <v>33</v>
      </c>
      <c r="M16" s="10">
        <f>7*20+6</f>
        <v>146</v>
      </c>
      <c r="N16" s="10">
        <v>0</v>
      </c>
      <c r="O16" s="10">
        <v>0</v>
      </c>
      <c r="P16" s="5">
        <v>0</v>
      </c>
      <c r="Q16" s="6">
        <v>0</v>
      </c>
    </row>
    <row r="17" spans="1:17" x14ac:dyDescent="0.3">
      <c r="A17" s="2">
        <f t="shared" si="0"/>
        <v>45899</v>
      </c>
      <c r="B17" s="5">
        <f>441*24+12</f>
        <v>10596</v>
      </c>
      <c r="C17">
        <f>1*3+2</f>
        <v>5</v>
      </c>
      <c r="D17" s="6">
        <v>0</v>
      </c>
      <c r="E17" s="10">
        <f>6*100+7</f>
        <v>607</v>
      </c>
      <c r="F17" s="10">
        <v>0</v>
      </c>
      <c r="G17" s="10">
        <v>0</v>
      </c>
      <c r="H17" s="10">
        <v>0</v>
      </c>
      <c r="I17" s="5">
        <v>6</v>
      </c>
      <c r="J17">
        <f>1*20+3</f>
        <v>23</v>
      </c>
      <c r="K17" s="6">
        <v>1</v>
      </c>
      <c r="L17" s="10">
        <f>6*30+4</f>
        <v>184</v>
      </c>
      <c r="M17" s="10">
        <v>0</v>
      </c>
      <c r="N17" s="10">
        <v>0</v>
      </c>
      <c r="O17" s="10">
        <v>0</v>
      </c>
      <c r="P17" s="5">
        <v>0</v>
      </c>
      <c r="Q17" s="6">
        <v>0</v>
      </c>
    </row>
    <row r="18" spans="1:17" s="30" customFormat="1" x14ac:dyDescent="0.3">
      <c r="A18" s="2">
        <f t="shared" si="0"/>
        <v>45900</v>
      </c>
      <c r="B18" s="26"/>
      <c r="C18" s="27"/>
      <c r="D18" s="28"/>
      <c r="E18" s="29"/>
      <c r="F18" s="29"/>
      <c r="G18" s="29"/>
      <c r="H18" s="29"/>
      <c r="I18" s="26"/>
      <c r="J18" s="27"/>
      <c r="K18" s="28"/>
      <c r="L18" s="29"/>
      <c r="M18" s="29"/>
      <c r="N18" s="29"/>
      <c r="O18" s="29"/>
      <c r="P18" s="26"/>
      <c r="Q18" s="28"/>
    </row>
    <row r="19" spans="1:17" x14ac:dyDescent="0.3">
      <c r="A19" s="2">
        <f>A18+1</f>
        <v>45901</v>
      </c>
      <c r="B19" s="5">
        <f>10*24+15</f>
        <v>255</v>
      </c>
      <c r="C19">
        <v>4</v>
      </c>
      <c r="D19" s="6">
        <v>0</v>
      </c>
      <c r="E19" s="10">
        <v>0</v>
      </c>
      <c r="F19" s="10">
        <v>0</v>
      </c>
      <c r="G19" s="10">
        <v>0</v>
      </c>
      <c r="H19" s="10">
        <v>0</v>
      </c>
      <c r="I19" s="5">
        <v>10</v>
      </c>
      <c r="J19">
        <f>1*20+2</f>
        <v>22</v>
      </c>
      <c r="K19" s="6">
        <v>2</v>
      </c>
      <c r="L19" s="10">
        <v>5</v>
      </c>
      <c r="M19" s="10">
        <v>0</v>
      </c>
      <c r="N19" s="10">
        <v>0</v>
      </c>
      <c r="O19" s="10">
        <v>0</v>
      </c>
      <c r="P19" s="5">
        <v>0</v>
      </c>
      <c r="Q19" s="6">
        <v>0</v>
      </c>
    </row>
    <row r="20" spans="1:17" x14ac:dyDescent="0.3">
      <c r="A20" s="2">
        <f t="shared" si="0"/>
        <v>45902</v>
      </c>
      <c r="B20" s="5">
        <f>12*24+12</f>
        <v>300</v>
      </c>
      <c r="C20">
        <v>2</v>
      </c>
      <c r="D20" s="6">
        <v>0</v>
      </c>
      <c r="E20" s="10">
        <v>2</v>
      </c>
      <c r="F20" s="10">
        <v>0</v>
      </c>
      <c r="G20" s="10">
        <v>0</v>
      </c>
      <c r="H20" s="10">
        <v>0</v>
      </c>
      <c r="I20" s="5">
        <v>6</v>
      </c>
      <c r="J20">
        <f>1*20+3</f>
        <v>23</v>
      </c>
      <c r="K20" s="6">
        <v>1</v>
      </c>
      <c r="L20" s="10">
        <v>5</v>
      </c>
      <c r="M20" s="10">
        <v>0</v>
      </c>
      <c r="N20" s="10">
        <v>0</v>
      </c>
      <c r="O20" s="10">
        <v>0</v>
      </c>
      <c r="P20" s="5">
        <v>0</v>
      </c>
      <c r="Q20" s="6">
        <v>0</v>
      </c>
    </row>
    <row r="21" spans="1:17" x14ac:dyDescent="0.3">
      <c r="A21" s="2">
        <f t="shared" si="0"/>
        <v>45903</v>
      </c>
      <c r="B21" s="5">
        <f>8*24+10</f>
        <v>202</v>
      </c>
      <c r="C21">
        <v>2</v>
      </c>
      <c r="D21" s="6">
        <v>0</v>
      </c>
      <c r="E21" s="10">
        <v>0</v>
      </c>
      <c r="F21" s="10">
        <v>0</v>
      </c>
      <c r="G21" s="10">
        <v>4</v>
      </c>
      <c r="H21" s="10">
        <v>0</v>
      </c>
      <c r="I21" s="5">
        <v>0</v>
      </c>
      <c r="J21">
        <v>8</v>
      </c>
      <c r="K21" s="6">
        <v>1</v>
      </c>
      <c r="L21" s="10">
        <v>0</v>
      </c>
      <c r="M21" s="10">
        <v>0</v>
      </c>
      <c r="N21" s="10">
        <v>0</v>
      </c>
      <c r="O21" s="10">
        <v>0</v>
      </c>
      <c r="P21" s="5">
        <v>2</v>
      </c>
      <c r="Q21" s="6">
        <v>0</v>
      </c>
    </row>
    <row r="22" spans="1:17" x14ac:dyDescent="0.3">
      <c r="A22" s="2">
        <f t="shared" si="0"/>
        <v>45904</v>
      </c>
      <c r="B22" s="5">
        <f>912*24+15</f>
        <v>21903</v>
      </c>
      <c r="C22">
        <f>10*3+2</f>
        <v>32</v>
      </c>
      <c r="D22" s="6">
        <f>10*40</f>
        <v>400</v>
      </c>
      <c r="E22" s="10">
        <v>2</v>
      </c>
      <c r="F22" s="10">
        <v>0</v>
      </c>
      <c r="G22" s="10">
        <f>1*20+5</f>
        <v>25</v>
      </c>
      <c r="H22" s="10">
        <v>0</v>
      </c>
      <c r="I22" s="5">
        <f>253*30+4</f>
        <v>7594</v>
      </c>
      <c r="J22">
        <f>222*20+6</f>
        <v>4446</v>
      </c>
      <c r="K22" s="6">
        <f>12*3</f>
        <v>36</v>
      </c>
      <c r="L22" s="10">
        <f>81*30+12</f>
        <v>2442</v>
      </c>
      <c r="M22" s="10">
        <f>1*20+4</f>
        <v>24</v>
      </c>
      <c r="N22" s="10">
        <v>0</v>
      </c>
      <c r="O22" s="10">
        <v>0</v>
      </c>
      <c r="P22" s="5">
        <v>0</v>
      </c>
      <c r="Q22" s="6">
        <v>0</v>
      </c>
    </row>
    <row r="23" spans="1:17" x14ac:dyDescent="0.3">
      <c r="A23" s="2">
        <f t="shared" si="0"/>
        <v>45905</v>
      </c>
      <c r="B23" s="5">
        <f>13*24+12</f>
        <v>324</v>
      </c>
      <c r="C23">
        <v>1</v>
      </c>
      <c r="D23" s="6">
        <v>8</v>
      </c>
      <c r="E23" s="10">
        <v>0</v>
      </c>
      <c r="F23" s="10">
        <v>0</v>
      </c>
      <c r="G23" s="10">
        <v>0</v>
      </c>
      <c r="H23" s="10">
        <v>0</v>
      </c>
      <c r="I23" s="5">
        <f>2*30+8</f>
        <v>68</v>
      </c>
      <c r="J23">
        <f>2*20+4</f>
        <v>44</v>
      </c>
      <c r="K23" s="6">
        <v>0</v>
      </c>
      <c r="L23" s="10">
        <f>2*30+6</f>
        <v>66</v>
      </c>
      <c r="M23" s="10">
        <v>3</v>
      </c>
      <c r="N23" s="10">
        <v>0</v>
      </c>
      <c r="O23" s="10">
        <v>0</v>
      </c>
      <c r="P23" s="5">
        <v>0</v>
      </c>
      <c r="Q23" s="6">
        <v>0</v>
      </c>
    </row>
    <row r="24" spans="1:17" x14ac:dyDescent="0.3">
      <c r="A24" s="2">
        <f t="shared" si="0"/>
        <v>45906</v>
      </c>
      <c r="B24" s="5">
        <f>12*24+12</f>
        <v>300</v>
      </c>
      <c r="C24">
        <v>2</v>
      </c>
      <c r="D24" s="6">
        <v>12</v>
      </c>
      <c r="E24" s="10">
        <v>2</v>
      </c>
      <c r="F24" s="40">
        <v>0</v>
      </c>
      <c r="G24" s="10">
        <v>0</v>
      </c>
      <c r="H24" s="10">
        <v>0</v>
      </c>
      <c r="I24" s="10">
        <f>3*30+5</f>
        <v>95</v>
      </c>
      <c r="J24">
        <f>2*20+4</f>
        <v>44</v>
      </c>
      <c r="K24" s="6">
        <v>1</v>
      </c>
      <c r="L24" s="10">
        <f>1*30+15</f>
        <v>45</v>
      </c>
      <c r="M24" s="10">
        <v>5</v>
      </c>
      <c r="N24" s="10">
        <v>0</v>
      </c>
      <c r="O24" s="10">
        <v>0</v>
      </c>
      <c r="P24" s="5">
        <v>0</v>
      </c>
      <c r="Q24" s="6">
        <v>0</v>
      </c>
    </row>
    <row r="25" spans="1:17" s="30" customFormat="1" x14ac:dyDescent="0.3">
      <c r="A25" s="2">
        <f t="shared" si="0"/>
        <v>45907</v>
      </c>
      <c r="B25" s="26"/>
      <c r="C25" s="27"/>
      <c r="D25" s="28"/>
      <c r="E25" s="29"/>
      <c r="F25" s="29"/>
      <c r="G25" s="29"/>
      <c r="H25" s="29"/>
      <c r="I25" s="26"/>
      <c r="J25" s="27"/>
      <c r="K25" s="28"/>
      <c r="L25" s="29"/>
      <c r="M25" s="29"/>
      <c r="N25" s="29"/>
      <c r="O25" s="29"/>
      <c r="P25" s="26"/>
      <c r="Q25" s="28"/>
    </row>
    <row r="26" spans="1:17" x14ac:dyDescent="0.3">
      <c r="A26" s="2">
        <f t="shared" si="0"/>
        <v>45908</v>
      </c>
      <c r="B26" s="5">
        <v>0</v>
      </c>
      <c r="C26">
        <v>0</v>
      </c>
      <c r="D26" s="6">
        <v>0</v>
      </c>
      <c r="E26" s="10">
        <v>0</v>
      </c>
      <c r="F26" s="10">
        <v>0</v>
      </c>
      <c r="G26" s="10">
        <v>0</v>
      </c>
      <c r="H26" s="10">
        <f>59*24+12</f>
        <v>1428</v>
      </c>
      <c r="I26" s="5">
        <v>6</v>
      </c>
      <c r="J26">
        <f>1*20+2</f>
        <v>22</v>
      </c>
      <c r="K26" s="6">
        <v>0</v>
      </c>
      <c r="L26" s="10">
        <v>3</v>
      </c>
      <c r="M26" s="10">
        <v>4</v>
      </c>
      <c r="N26" s="10">
        <v>0</v>
      </c>
      <c r="O26" s="10">
        <f>3*20+3</f>
        <v>63</v>
      </c>
      <c r="P26" s="5">
        <v>0</v>
      </c>
      <c r="Q26" s="6">
        <v>0</v>
      </c>
    </row>
    <row r="27" spans="1:17" x14ac:dyDescent="0.3">
      <c r="A27" s="2">
        <f>A26+1</f>
        <v>45909</v>
      </c>
      <c r="B27" s="5">
        <f>49*24+12</f>
        <v>1188</v>
      </c>
      <c r="C27">
        <v>0</v>
      </c>
      <c r="D27" s="6">
        <v>0</v>
      </c>
      <c r="E27" s="10">
        <v>0</v>
      </c>
      <c r="F27" s="10">
        <v>0</v>
      </c>
      <c r="G27" s="10">
        <v>0</v>
      </c>
      <c r="H27" s="10">
        <v>0</v>
      </c>
      <c r="I27" s="5">
        <v>0</v>
      </c>
      <c r="J27" s="41">
        <v>0</v>
      </c>
      <c r="K27" s="6">
        <v>0</v>
      </c>
      <c r="L27" s="10">
        <v>0</v>
      </c>
      <c r="M27" s="10">
        <v>0</v>
      </c>
      <c r="N27" s="10">
        <v>0</v>
      </c>
      <c r="O27" s="10">
        <v>0</v>
      </c>
      <c r="P27" s="5">
        <v>0</v>
      </c>
      <c r="Q27" s="6">
        <v>0</v>
      </c>
    </row>
    <row r="28" spans="1:17" x14ac:dyDescent="0.3">
      <c r="A28" s="2">
        <f t="shared" si="0"/>
        <v>45910</v>
      </c>
      <c r="B28" s="5">
        <f>9*24+12</f>
        <v>228</v>
      </c>
      <c r="C28">
        <v>2</v>
      </c>
      <c r="D28" s="6">
        <v>0</v>
      </c>
      <c r="E28" s="10">
        <v>3</v>
      </c>
      <c r="F28" s="10">
        <v>0</v>
      </c>
      <c r="G28" s="10">
        <v>2</v>
      </c>
      <c r="H28" s="10">
        <v>0</v>
      </c>
      <c r="I28" s="5">
        <v>8</v>
      </c>
      <c r="J28">
        <f>1*20+4</f>
        <v>24</v>
      </c>
      <c r="K28" s="6">
        <v>0</v>
      </c>
      <c r="L28" s="10">
        <v>2</v>
      </c>
      <c r="M28" s="10">
        <v>0</v>
      </c>
      <c r="N28" s="10">
        <v>0</v>
      </c>
      <c r="O28" s="10">
        <v>0</v>
      </c>
      <c r="P28" s="5">
        <v>0</v>
      </c>
      <c r="Q28" s="6">
        <v>0</v>
      </c>
    </row>
    <row r="29" spans="1:17" x14ac:dyDescent="0.3">
      <c r="A29" s="2">
        <f t="shared" si="0"/>
        <v>45911</v>
      </c>
      <c r="B29" s="5">
        <f>41*24+10</f>
        <v>994</v>
      </c>
      <c r="C29">
        <v>2</v>
      </c>
      <c r="D29" s="6">
        <v>0</v>
      </c>
      <c r="E29" s="10">
        <v>4</v>
      </c>
      <c r="F29" s="10">
        <v>0</v>
      </c>
      <c r="G29" s="10">
        <v>0</v>
      </c>
      <c r="H29" s="10">
        <v>0</v>
      </c>
      <c r="I29" s="5">
        <f>6*30</f>
        <v>180</v>
      </c>
      <c r="J29">
        <f>1*20+6</f>
        <v>26</v>
      </c>
      <c r="K29" s="6">
        <v>1</v>
      </c>
      <c r="L29" s="10">
        <v>9</v>
      </c>
      <c r="M29" s="10">
        <v>0</v>
      </c>
      <c r="N29" s="10">
        <v>0</v>
      </c>
      <c r="O29" s="10">
        <v>0</v>
      </c>
      <c r="P29" s="5">
        <v>0</v>
      </c>
      <c r="Q29" s="6">
        <v>0</v>
      </c>
    </row>
    <row r="30" spans="1:17" x14ac:dyDescent="0.3">
      <c r="A30" s="2">
        <f t="shared" si="0"/>
        <v>45912</v>
      </c>
      <c r="B30" s="5">
        <f>49*24+10</f>
        <v>1186</v>
      </c>
      <c r="C30">
        <v>0</v>
      </c>
      <c r="D30" s="6">
        <v>0</v>
      </c>
      <c r="E30" s="10">
        <v>0</v>
      </c>
      <c r="F30" s="10">
        <v>0</v>
      </c>
      <c r="G30" s="10">
        <v>0</v>
      </c>
      <c r="H30" s="10">
        <v>0</v>
      </c>
      <c r="I30" s="5">
        <f>3*30+2</f>
        <v>92</v>
      </c>
      <c r="J30" s="5">
        <v>0</v>
      </c>
      <c r="K30" s="6">
        <v>0</v>
      </c>
      <c r="L30" s="10">
        <v>0</v>
      </c>
      <c r="M30" s="10">
        <v>0</v>
      </c>
      <c r="N30" s="10">
        <v>0</v>
      </c>
      <c r="O30" s="10">
        <v>0</v>
      </c>
      <c r="P30" s="5">
        <v>0</v>
      </c>
      <c r="Q30" s="6">
        <v>0</v>
      </c>
    </row>
    <row r="31" spans="1:17" x14ac:dyDescent="0.3">
      <c r="A31" s="2">
        <f t="shared" si="0"/>
        <v>45913</v>
      </c>
      <c r="B31" s="5"/>
      <c r="D31" s="6"/>
      <c r="E31" s="10"/>
      <c r="F31" s="10"/>
      <c r="G31" s="10"/>
      <c r="H31" s="10"/>
      <c r="I31" s="5"/>
      <c r="K31" s="6"/>
      <c r="L31" s="10"/>
      <c r="M31" s="10"/>
      <c r="N31" s="10"/>
      <c r="O31" s="10"/>
      <c r="P31" s="5"/>
      <c r="Q31" s="6"/>
    </row>
    <row r="32" spans="1:17" s="30" customFormat="1" x14ac:dyDescent="0.3">
      <c r="A32" s="2">
        <f t="shared" si="0"/>
        <v>45914</v>
      </c>
      <c r="B32" s="26"/>
      <c r="C32" s="27"/>
      <c r="D32" s="28"/>
      <c r="E32" s="29"/>
      <c r="F32" s="29"/>
      <c r="G32" s="29"/>
      <c r="H32" s="29"/>
      <c r="I32" s="26"/>
      <c r="J32" s="27"/>
      <c r="K32" s="28"/>
      <c r="L32" s="29"/>
      <c r="M32" s="29"/>
      <c r="N32" s="29"/>
      <c r="O32" s="29"/>
      <c r="P32" s="26"/>
      <c r="Q32" s="28"/>
    </row>
    <row r="33" spans="1:17" x14ac:dyDescent="0.3">
      <c r="A33" s="2">
        <f t="shared" si="0"/>
        <v>45915</v>
      </c>
      <c r="B33" s="5"/>
      <c r="D33" s="6"/>
      <c r="E33" s="10"/>
      <c r="F33" s="10"/>
      <c r="G33" s="10"/>
      <c r="H33" s="10"/>
      <c r="I33" s="5"/>
      <c r="K33" s="6"/>
      <c r="L33" s="10"/>
      <c r="M33" s="10"/>
      <c r="N33" s="10"/>
      <c r="O33" s="10"/>
      <c r="P33" s="5"/>
      <c r="Q33" s="6"/>
    </row>
    <row r="34" spans="1:17" ht="15" thickBot="1" x14ac:dyDescent="0.35">
      <c r="A34" s="2">
        <f t="shared" si="0"/>
        <v>45916</v>
      </c>
      <c r="B34" s="7"/>
      <c r="C34" s="8"/>
      <c r="D34" s="9"/>
      <c r="E34" s="11"/>
      <c r="F34" s="11"/>
      <c r="G34" s="11"/>
      <c r="H34" s="11"/>
      <c r="I34" s="7"/>
      <c r="J34" s="8"/>
      <c r="K34" s="9"/>
      <c r="L34" s="11"/>
      <c r="M34" s="11"/>
      <c r="N34" s="11"/>
      <c r="O34" s="11"/>
      <c r="P34" s="7"/>
      <c r="Q34" s="9"/>
    </row>
    <row r="35" spans="1:17" x14ac:dyDescent="0.3">
      <c r="A35" s="1"/>
    </row>
    <row r="36" spans="1:17" x14ac:dyDescent="0.3">
      <c r="A36" s="1"/>
    </row>
    <row r="37" spans="1:17" x14ac:dyDescent="0.3">
      <c r="A37" s="1"/>
    </row>
    <row r="38" spans="1:17" x14ac:dyDescent="0.3">
      <c r="A38" s="1"/>
    </row>
    <row r="40" spans="1:17" ht="15" thickBot="1" x14ac:dyDescent="0.35"/>
    <row r="41" spans="1:17" ht="15" thickBot="1" x14ac:dyDescent="0.35">
      <c r="A41" s="3" t="s">
        <v>0</v>
      </c>
      <c r="B41" s="35" t="s">
        <v>1</v>
      </c>
      <c r="C41" s="36"/>
      <c r="D41" s="37"/>
      <c r="E41" s="15" t="s">
        <v>7</v>
      </c>
      <c r="F41" s="15" t="s">
        <v>5</v>
      </c>
      <c r="G41" s="15" t="s">
        <v>9</v>
      </c>
      <c r="H41" s="15" t="s">
        <v>11</v>
      </c>
      <c r="I41" s="32" t="s">
        <v>12</v>
      </c>
      <c r="J41" s="33"/>
      <c r="K41" s="34"/>
      <c r="L41" s="15" t="s">
        <v>14</v>
      </c>
      <c r="M41" s="15" t="s">
        <v>16</v>
      </c>
      <c r="N41" s="15" t="s">
        <v>17</v>
      </c>
      <c r="O41" s="15" t="s">
        <v>19</v>
      </c>
      <c r="P41" s="38" t="s">
        <v>21</v>
      </c>
      <c r="Q41" s="39"/>
    </row>
    <row r="42" spans="1:17" ht="15" thickBot="1" x14ac:dyDescent="0.35">
      <c r="A42" s="4"/>
      <c r="B42" s="12" t="s">
        <v>3</v>
      </c>
      <c r="C42" s="13" t="s">
        <v>4</v>
      </c>
      <c r="D42" s="14" t="s">
        <v>2</v>
      </c>
      <c r="E42" s="16" t="s">
        <v>8</v>
      </c>
      <c r="F42" s="16" t="s">
        <v>6</v>
      </c>
      <c r="G42" s="16" t="s">
        <v>10</v>
      </c>
      <c r="H42" s="16" t="s">
        <v>3</v>
      </c>
      <c r="I42" s="19" t="s">
        <v>6</v>
      </c>
      <c r="J42" s="20" t="s">
        <v>10</v>
      </c>
      <c r="K42" s="21" t="s">
        <v>13</v>
      </c>
      <c r="L42" s="16" t="s">
        <v>15</v>
      </c>
      <c r="M42" s="16" t="s">
        <v>10</v>
      </c>
      <c r="N42" s="16" t="s">
        <v>18</v>
      </c>
      <c r="O42" s="16" t="s">
        <v>20</v>
      </c>
      <c r="P42" s="17" t="s">
        <v>6</v>
      </c>
      <c r="Q42" s="18" t="s">
        <v>10</v>
      </c>
    </row>
    <row r="43" spans="1:17" x14ac:dyDescent="0.3">
      <c r="A43" s="2">
        <f>DATE(2025,8,16)</f>
        <v>45885</v>
      </c>
      <c r="B43" s="5">
        <v>12</v>
      </c>
      <c r="D43" s="6"/>
      <c r="E43" s="10">
        <v>3</v>
      </c>
      <c r="F43" s="10">
        <v>0</v>
      </c>
      <c r="G43" s="10">
        <v>0</v>
      </c>
      <c r="H43" s="10">
        <v>0</v>
      </c>
      <c r="I43" s="5">
        <v>0</v>
      </c>
      <c r="J43" s="5">
        <v>2</v>
      </c>
      <c r="K43" s="6">
        <v>0</v>
      </c>
      <c r="L43" s="10"/>
      <c r="M43" s="10"/>
      <c r="N43" s="10"/>
      <c r="O43" s="10"/>
      <c r="P43" s="5"/>
      <c r="Q43" s="6"/>
    </row>
    <row r="44" spans="1:17" x14ac:dyDescent="0.3">
      <c r="A44" s="2">
        <f>DATE(2025,8,17)</f>
        <v>45886</v>
      </c>
      <c r="B44" s="5"/>
      <c r="D44" s="6"/>
      <c r="E44" s="10"/>
      <c r="F44" s="10"/>
      <c r="G44" s="10"/>
      <c r="H44" s="10"/>
      <c r="I44" s="5"/>
      <c r="K44" s="6"/>
      <c r="L44" s="10"/>
      <c r="M44" s="10"/>
      <c r="N44" s="10"/>
      <c r="O44" s="10"/>
      <c r="P44" s="5"/>
      <c r="Q44" s="6"/>
    </row>
    <row r="45" spans="1:17" x14ac:dyDescent="0.3">
      <c r="A45" s="2">
        <f>A44+1</f>
        <v>45887</v>
      </c>
      <c r="B45" s="5"/>
      <c r="D45" s="6"/>
      <c r="E45" s="10"/>
      <c r="F45" s="10"/>
      <c r="G45" s="10"/>
      <c r="H45" s="10"/>
      <c r="I45" s="5"/>
      <c r="K45" s="6"/>
      <c r="L45" s="10"/>
      <c r="M45" s="10"/>
      <c r="N45" s="10"/>
      <c r="O45" s="10"/>
      <c r="P45" s="5"/>
      <c r="Q45" s="6"/>
    </row>
    <row r="46" spans="1:17" x14ac:dyDescent="0.3">
      <c r="A46" s="2">
        <f t="shared" ref="A46:A58" si="1">A45+1</f>
        <v>45888</v>
      </c>
      <c r="B46" s="5"/>
      <c r="D46" s="6"/>
      <c r="E46" s="10"/>
      <c r="F46" s="10"/>
      <c r="G46" s="10"/>
      <c r="H46" s="10"/>
      <c r="I46" s="5"/>
      <c r="K46" s="6"/>
      <c r="L46" s="10"/>
      <c r="M46" s="10"/>
      <c r="N46" s="10"/>
      <c r="O46" s="10"/>
      <c r="P46" s="5"/>
      <c r="Q46" s="6"/>
    </row>
    <row r="47" spans="1:17" x14ac:dyDescent="0.3">
      <c r="A47" s="2">
        <f t="shared" si="1"/>
        <v>45889</v>
      </c>
      <c r="B47" s="5"/>
      <c r="D47" s="6"/>
      <c r="E47" s="10"/>
      <c r="F47" s="10"/>
      <c r="G47" s="10"/>
      <c r="H47" s="10"/>
      <c r="I47" s="5"/>
      <c r="K47" s="6"/>
      <c r="L47" s="10"/>
      <c r="M47" s="10"/>
      <c r="N47" s="10"/>
      <c r="O47" s="10"/>
      <c r="P47" s="5"/>
      <c r="Q47" s="6"/>
    </row>
    <row r="48" spans="1:17" x14ac:dyDescent="0.3">
      <c r="A48" s="2">
        <f t="shared" si="1"/>
        <v>45890</v>
      </c>
      <c r="B48" s="5"/>
      <c r="D48" s="6"/>
      <c r="E48" s="10"/>
      <c r="F48" s="10"/>
      <c r="G48" s="10"/>
      <c r="H48" s="10"/>
      <c r="I48" s="5"/>
      <c r="K48" s="6"/>
      <c r="L48" s="10"/>
      <c r="M48" s="10"/>
      <c r="N48" s="10"/>
      <c r="O48" s="10"/>
      <c r="P48" s="5"/>
      <c r="Q48" s="6"/>
    </row>
    <row r="49" spans="1:17" x14ac:dyDescent="0.3">
      <c r="A49" s="2">
        <f t="shared" si="1"/>
        <v>45891</v>
      </c>
      <c r="B49" s="5"/>
      <c r="D49" s="6"/>
      <c r="E49" s="10"/>
      <c r="F49" s="10"/>
      <c r="G49" s="10"/>
      <c r="H49" s="10"/>
      <c r="I49" s="5"/>
      <c r="K49" s="6"/>
      <c r="L49" s="10"/>
      <c r="M49" s="10"/>
      <c r="N49" s="10"/>
      <c r="O49" s="10"/>
      <c r="P49" s="5"/>
      <c r="Q49" s="6"/>
    </row>
    <row r="50" spans="1:17" x14ac:dyDescent="0.3">
      <c r="A50" s="2">
        <f t="shared" si="1"/>
        <v>45892</v>
      </c>
      <c r="B50" s="5"/>
      <c r="D50" s="6"/>
      <c r="E50" s="10"/>
      <c r="F50" s="10"/>
      <c r="G50" s="10"/>
      <c r="H50" s="10"/>
      <c r="I50" s="5"/>
      <c r="K50" s="6"/>
      <c r="L50" s="10"/>
      <c r="M50" s="10"/>
      <c r="N50" s="10"/>
      <c r="O50" s="10"/>
      <c r="P50" s="5"/>
      <c r="Q50" s="6"/>
    </row>
    <row r="51" spans="1:17" x14ac:dyDescent="0.3">
      <c r="A51" s="2">
        <f t="shared" si="1"/>
        <v>45893</v>
      </c>
      <c r="B51" s="5"/>
      <c r="D51" s="6"/>
      <c r="E51" s="10"/>
      <c r="F51" s="10"/>
      <c r="G51" s="10"/>
      <c r="H51" s="10"/>
      <c r="I51" s="5"/>
      <c r="K51" s="6"/>
      <c r="L51" s="10"/>
      <c r="M51" s="10"/>
      <c r="N51" s="10"/>
      <c r="O51" s="10"/>
      <c r="P51" s="5"/>
      <c r="Q51" s="6"/>
    </row>
    <row r="52" spans="1:17" x14ac:dyDescent="0.3">
      <c r="A52" s="2">
        <f t="shared" si="1"/>
        <v>45894</v>
      </c>
      <c r="B52" s="5"/>
      <c r="D52" s="6"/>
      <c r="E52" s="10"/>
      <c r="F52" s="10"/>
      <c r="G52" s="10"/>
      <c r="H52" s="10"/>
      <c r="I52" s="5"/>
      <c r="K52" s="6"/>
      <c r="L52" s="10"/>
      <c r="M52" s="10"/>
      <c r="N52" s="10"/>
      <c r="O52" s="10"/>
      <c r="P52" s="5"/>
      <c r="Q52" s="6"/>
    </row>
    <row r="53" spans="1:17" x14ac:dyDescent="0.3">
      <c r="A53" s="2">
        <f t="shared" si="1"/>
        <v>45895</v>
      </c>
      <c r="B53" s="5"/>
      <c r="D53" s="6"/>
      <c r="E53" s="10"/>
      <c r="F53" s="10"/>
      <c r="G53" s="10"/>
      <c r="H53" s="10"/>
      <c r="I53" s="5"/>
      <c r="K53" s="6"/>
      <c r="L53" s="10"/>
      <c r="M53" s="10"/>
      <c r="N53" s="10"/>
      <c r="O53" s="10"/>
      <c r="P53" s="5"/>
      <c r="Q53" s="6"/>
    </row>
    <row r="54" spans="1:17" x14ac:dyDescent="0.3">
      <c r="A54" s="2">
        <f t="shared" si="1"/>
        <v>45896</v>
      </c>
      <c r="B54" s="5"/>
      <c r="D54" s="6"/>
      <c r="E54" s="10"/>
      <c r="F54" s="10"/>
      <c r="G54" s="10"/>
      <c r="H54" s="10"/>
      <c r="I54" s="5"/>
      <c r="K54" s="6"/>
      <c r="L54" s="10"/>
      <c r="M54" s="10"/>
      <c r="N54" s="10"/>
      <c r="O54" s="10"/>
      <c r="P54" s="5"/>
      <c r="Q54" s="6"/>
    </row>
    <row r="55" spans="1:17" x14ac:dyDescent="0.3">
      <c r="A55" s="2">
        <f t="shared" si="1"/>
        <v>45897</v>
      </c>
      <c r="B55" s="5"/>
      <c r="D55" s="6"/>
      <c r="E55" s="10"/>
      <c r="F55" s="10"/>
      <c r="G55" s="10"/>
      <c r="H55" s="10"/>
      <c r="I55" s="5"/>
      <c r="K55" s="6"/>
      <c r="L55" s="10"/>
      <c r="M55" s="10"/>
      <c r="N55" s="10"/>
      <c r="O55" s="10"/>
      <c r="P55" s="5"/>
      <c r="Q55" s="6"/>
    </row>
    <row r="56" spans="1:17" x14ac:dyDescent="0.3">
      <c r="A56" s="2">
        <f t="shared" si="1"/>
        <v>45898</v>
      </c>
      <c r="B56" s="5"/>
      <c r="D56" s="6"/>
      <c r="E56" s="10"/>
      <c r="F56" s="10"/>
      <c r="G56" s="10"/>
      <c r="H56" s="10"/>
      <c r="I56" s="5"/>
      <c r="K56" s="6"/>
      <c r="L56" s="10"/>
      <c r="M56" s="10"/>
      <c r="N56" s="10"/>
      <c r="O56" s="10"/>
      <c r="P56" s="5"/>
      <c r="Q56" s="6"/>
    </row>
    <row r="57" spans="1:17" x14ac:dyDescent="0.3">
      <c r="A57" s="2">
        <f t="shared" si="1"/>
        <v>45899</v>
      </c>
      <c r="B57" s="5"/>
      <c r="D57" s="6"/>
      <c r="E57" s="10"/>
      <c r="F57" s="10"/>
      <c r="G57" s="10"/>
      <c r="H57" s="10"/>
      <c r="I57" s="5"/>
      <c r="K57" s="6"/>
      <c r="L57" s="10"/>
      <c r="M57" s="10"/>
      <c r="N57" s="10"/>
      <c r="O57" s="10"/>
      <c r="P57" s="5"/>
      <c r="Q57" s="6"/>
    </row>
    <row r="58" spans="1:17" x14ac:dyDescent="0.3">
      <c r="A58" s="2">
        <f t="shared" si="1"/>
        <v>45900</v>
      </c>
      <c r="B58" s="5"/>
      <c r="D58" s="6"/>
      <c r="E58" s="10"/>
      <c r="F58" s="10"/>
      <c r="G58" s="10"/>
      <c r="H58" s="10"/>
      <c r="I58" s="5"/>
      <c r="K58" s="6"/>
      <c r="L58" s="10"/>
      <c r="M58" s="10"/>
      <c r="N58" s="10"/>
      <c r="O58" s="10"/>
      <c r="P58" s="5"/>
      <c r="Q58" s="6"/>
    </row>
    <row r="59" spans="1:17" x14ac:dyDescent="0.3">
      <c r="A59" s="2">
        <f>A58+1</f>
        <v>45901</v>
      </c>
      <c r="B59" s="5"/>
      <c r="D59" s="6"/>
      <c r="E59" s="10"/>
      <c r="F59" s="10"/>
      <c r="G59" s="10"/>
      <c r="H59" s="10"/>
      <c r="I59" s="5"/>
      <c r="K59" s="6"/>
      <c r="L59" s="10"/>
      <c r="M59" s="10"/>
      <c r="N59" s="10"/>
      <c r="O59" s="10"/>
      <c r="P59" s="5"/>
      <c r="Q59" s="6"/>
    </row>
    <row r="60" spans="1:17" x14ac:dyDescent="0.3">
      <c r="A60" s="2">
        <f t="shared" ref="A60:A66" si="2">A59+1</f>
        <v>45902</v>
      </c>
      <c r="B60" s="5"/>
      <c r="D60" s="6"/>
      <c r="E60" s="10"/>
      <c r="F60" s="10"/>
      <c r="G60" s="10"/>
      <c r="H60" s="10"/>
      <c r="I60" s="5"/>
      <c r="K60" s="6"/>
      <c r="L60" s="10"/>
      <c r="M60" s="10"/>
      <c r="N60" s="10"/>
      <c r="O60" s="10"/>
      <c r="P60" s="5"/>
      <c r="Q60" s="6"/>
    </row>
    <row r="61" spans="1:17" x14ac:dyDescent="0.3">
      <c r="A61" s="2">
        <f t="shared" si="2"/>
        <v>45903</v>
      </c>
      <c r="B61" s="5"/>
      <c r="D61" s="6"/>
      <c r="E61" s="10"/>
      <c r="F61" s="10"/>
      <c r="G61" s="10"/>
      <c r="H61" s="10"/>
      <c r="I61" s="5"/>
      <c r="K61" s="6"/>
      <c r="L61" s="10"/>
      <c r="M61" s="10"/>
      <c r="N61" s="10"/>
      <c r="O61" s="10"/>
      <c r="P61" s="5"/>
      <c r="Q61" s="6"/>
    </row>
    <row r="62" spans="1:17" x14ac:dyDescent="0.3">
      <c r="A62" s="2">
        <f t="shared" si="2"/>
        <v>45904</v>
      </c>
      <c r="B62" s="5"/>
      <c r="D62" s="6"/>
      <c r="E62" s="10"/>
      <c r="F62" s="10"/>
      <c r="G62" s="10"/>
      <c r="H62" s="10"/>
      <c r="I62" s="5"/>
      <c r="K62" s="6"/>
      <c r="L62" s="10"/>
      <c r="M62" s="10"/>
      <c r="N62" s="10"/>
      <c r="O62" s="10"/>
      <c r="P62" s="5"/>
      <c r="Q62" s="6"/>
    </row>
    <row r="63" spans="1:17" x14ac:dyDescent="0.3">
      <c r="A63" s="2">
        <f t="shared" si="2"/>
        <v>45905</v>
      </c>
      <c r="B63" s="5"/>
      <c r="D63" s="6"/>
      <c r="E63" s="10"/>
      <c r="F63" s="10"/>
      <c r="G63" s="10"/>
      <c r="H63" s="10"/>
      <c r="I63" s="5"/>
      <c r="K63" s="6"/>
      <c r="L63" s="10"/>
      <c r="M63" s="10"/>
      <c r="N63" s="10"/>
      <c r="O63" s="10"/>
      <c r="P63" s="5"/>
      <c r="Q63" s="6"/>
    </row>
    <row r="64" spans="1:17" x14ac:dyDescent="0.3">
      <c r="A64" s="2">
        <f t="shared" si="2"/>
        <v>45906</v>
      </c>
      <c r="B64" s="5"/>
      <c r="D64" s="6"/>
      <c r="E64" s="10"/>
      <c r="F64" s="10"/>
      <c r="G64" s="10"/>
      <c r="H64" s="10"/>
      <c r="I64" s="5"/>
      <c r="K64" s="6"/>
      <c r="L64" s="10"/>
      <c r="M64" s="10"/>
      <c r="N64" s="10"/>
      <c r="O64" s="10"/>
      <c r="P64" s="5"/>
      <c r="Q64" s="6"/>
    </row>
    <row r="65" spans="1:17" x14ac:dyDescent="0.3">
      <c r="A65" s="2">
        <f t="shared" si="2"/>
        <v>45907</v>
      </c>
      <c r="B65" s="5"/>
      <c r="D65" s="6"/>
      <c r="E65" s="10"/>
      <c r="F65" s="10"/>
      <c r="G65" s="10"/>
      <c r="H65" s="10"/>
      <c r="I65" s="5"/>
      <c r="K65" s="6"/>
      <c r="L65" s="10"/>
      <c r="M65" s="10"/>
      <c r="N65" s="10"/>
      <c r="O65" s="10"/>
      <c r="P65" s="5"/>
      <c r="Q65" s="6"/>
    </row>
    <row r="66" spans="1:17" x14ac:dyDescent="0.3">
      <c r="A66" s="2">
        <f t="shared" si="2"/>
        <v>45908</v>
      </c>
      <c r="B66" s="5"/>
      <c r="D66" s="6"/>
      <c r="E66" s="10"/>
      <c r="F66" s="10"/>
      <c r="G66" s="10"/>
      <c r="H66" s="10"/>
      <c r="I66" s="5"/>
      <c r="K66" s="6"/>
      <c r="L66" s="10"/>
      <c r="M66" s="10"/>
      <c r="N66" s="10"/>
      <c r="O66" s="10"/>
      <c r="P66" s="5"/>
      <c r="Q66" s="6"/>
    </row>
    <row r="67" spans="1:17" x14ac:dyDescent="0.3">
      <c r="A67" s="2">
        <f>A66+1</f>
        <v>45909</v>
      </c>
      <c r="B67" s="5"/>
      <c r="D67" s="6"/>
      <c r="E67" s="10"/>
      <c r="F67" s="10"/>
      <c r="G67" s="10"/>
      <c r="H67" s="10"/>
      <c r="I67" s="5"/>
      <c r="K67" s="6"/>
      <c r="L67" s="10"/>
      <c r="M67" s="10"/>
      <c r="N67" s="10"/>
      <c r="O67" s="10"/>
      <c r="P67" s="5"/>
      <c r="Q67" s="6"/>
    </row>
    <row r="68" spans="1:17" x14ac:dyDescent="0.3">
      <c r="A68" s="2">
        <f t="shared" ref="A68:A74" si="3">A67+1</f>
        <v>45910</v>
      </c>
      <c r="B68" s="5"/>
      <c r="D68" s="6"/>
      <c r="E68" s="10"/>
      <c r="F68" s="10"/>
      <c r="G68" s="10"/>
      <c r="H68" s="10"/>
      <c r="I68" s="5"/>
      <c r="K68" s="6"/>
      <c r="L68" s="10"/>
      <c r="M68" s="10"/>
      <c r="N68" s="10"/>
      <c r="O68" s="10"/>
      <c r="P68" s="5"/>
      <c r="Q68" s="6"/>
    </row>
    <row r="69" spans="1:17" x14ac:dyDescent="0.3">
      <c r="A69" s="2">
        <f t="shared" si="3"/>
        <v>45911</v>
      </c>
      <c r="B69" s="5"/>
      <c r="D69" s="6"/>
      <c r="E69" s="10"/>
      <c r="F69" s="10"/>
      <c r="G69" s="10"/>
      <c r="H69" s="10"/>
      <c r="I69" s="5"/>
      <c r="K69" s="6"/>
      <c r="L69" s="10"/>
      <c r="M69" s="10"/>
      <c r="N69" s="10"/>
      <c r="O69" s="10"/>
      <c r="P69" s="5"/>
      <c r="Q69" s="6"/>
    </row>
    <row r="70" spans="1:17" x14ac:dyDescent="0.3">
      <c r="A70" s="2">
        <f t="shared" si="3"/>
        <v>45912</v>
      </c>
      <c r="B70" s="5"/>
      <c r="D70" s="6"/>
      <c r="E70" s="10"/>
      <c r="F70" s="10"/>
      <c r="G70" s="10"/>
      <c r="H70" s="10"/>
      <c r="I70" s="5"/>
      <c r="K70" s="6"/>
      <c r="L70" s="10"/>
      <c r="M70" s="10"/>
      <c r="N70" s="10"/>
      <c r="O70" s="10"/>
      <c r="P70" s="5"/>
      <c r="Q70" s="6"/>
    </row>
    <row r="71" spans="1:17" x14ac:dyDescent="0.3">
      <c r="A71" s="2">
        <f t="shared" si="3"/>
        <v>45913</v>
      </c>
      <c r="B71" s="5"/>
      <c r="D71" s="6"/>
      <c r="E71" s="10"/>
      <c r="F71" s="10"/>
      <c r="G71" s="10"/>
      <c r="H71" s="10"/>
      <c r="I71" s="5"/>
      <c r="K71" s="6"/>
      <c r="L71" s="10"/>
      <c r="M71" s="10"/>
      <c r="N71" s="10"/>
      <c r="O71" s="10"/>
      <c r="P71" s="5"/>
      <c r="Q71" s="6"/>
    </row>
    <row r="72" spans="1:17" x14ac:dyDescent="0.3">
      <c r="A72" s="2">
        <f t="shared" si="3"/>
        <v>45914</v>
      </c>
      <c r="B72" s="5"/>
      <c r="D72" s="6"/>
      <c r="E72" s="10"/>
      <c r="F72" s="10"/>
      <c r="G72" s="10"/>
      <c r="H72" s="10"/>
      <c r="I72" s="5"/>
      <c r="K72" s="6"/>
      <c r="L72" s="10"/>
      <c r="M72" s="10"/>
      <c r="N72" s="10"/>
      <c r="O72" s="10"/>
      <c r="P72" s="5"/>
      <c r="Q72" s="6"/>
    </row>
    <row r="73" spans="1:17" x14ac:dyDescent="0.3">
      <c r="A73" s="2">
        <f t="shared" si="3"/>
        <v>45915</v>
      </c>
      <c r="B73" s="5"/>
      <c r="D73" s="6"/>
      <c r="E73" s="10"/>
      <c r="F73" s="10"/>
      <c r="G73" s="10"/>
      <c r="H73" s="10"/>
      <c r="I73" s="5"/>
      <c r="K73" s="6"/>
      <c r="L73" s="10"/>
      <c r="M73" s="10"/>
      <c r="N73" s="10"/>
      <c r="O73" s="10"/>
      <c r="P73" s="5"/>
      <c r="Q73" s="6"/>
    </row>
    <row r="74" spans="1:17" ht="15" thickBot="1" x14ac:dyDescent="0.35">
      <c r="A74" s="2">
        <f t="shared" si="3"/>
        <v>45916</v>
      </c>
      <c r="B74" s="7"/>
      <c r="C74" s="8"/>
      <c r="D74" s="9"/>
      <c r="E74" s="11"/>
      <c r="F74" s="11"/>
      <c r="G74" s="11"/>
      <c r="H74" s="11"/>
      <c r="I74" s="7"/>
      <c r="J74" s="8"/>
      <c r="K74" s="9"/>
      <c r="L74" s="11"/>
      <c r="M74" s="11"/>
      <c r="N74" s="11"/>
      <c r="O74" s="11"/>
      <c r="P74" s="7"/>
      <c r="Q74" s="9"/>
    </row>
  </sheetData>
  <mergeCells count="6">
    <mergeCell ref="I1:K1"/>
    <mergeCell ref="B1:D1"/>
    <mergeCell ref="P1:Q1"/>
    <mergeCell ref="B41:D41"/>
    <mergeCell ref="I41:K41"/>
    <mergeCell ref="P41:Q4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Prabuddh Sharma</dc:creator>
  <cp:lastModifiedBy>Prabuddh Sharma</cp:lastModifiedBy>
  <dcterms:created xsi:type="dcterms:W3CDTF">2025-09-14T09:07:15Z</dcterms:created>
  <dcterms:modified xsi:type="dcterms:W3CDTF">2025-09-27T16:51:57Z</dcterms:modified>
</cp:coreProperties>
</file>