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c\Desktop\R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definedNames>
    <definedName name="a">Sheet2!$N$6:$P$8</definedName>
    <definedName name="b">Sheet2!$N$11:$P$13</definedName>
    <definedName name="fc">Sheet1!$B$5</definedName>
    <definedName name="qty">Sheet1!$B$3</definedName>
    <definedName name="s">Sheet2!$G$4:$G$7</definedName>
    <definedName name="sp">Sheet1!$B$2</definedName>
    <definedName name="vc">Sheet1!$B$4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3" l="1"/>
  <c r="K15" i="3"/>
  <c r="O4" i="3"/>
  <c r="O5" i="3"/>
  <c r="O6" i="3"/>
  <c r="O7" i="3"/>
  <c r="O8" i="3"/>
  <c r="O9" i="3"/>
  <c r="O10" i="3"/>
  <c r="O11" i="3"/>
  <c r="O12" i="3"/>
  <c r="O13" i="3"/>
  <c r="O3" i="3"/>
  <c r="J14" i="3"/>
  <c r="E14" i="3"/>
  <c r="D14" i="3"/>
  <c r="C14" i="3"/>
  <c r="N4" i="3"/>
  <c r="N5" i="3"/>
  <c r="N6" i="3"/>
  <c r="N7" i="3"/>
  <c r="N8" i="3"/>
  <c r="N9" i="3"/>
  <c r="N10" i="3"/>
  <c r="N11" i="3"/>
  <c r="N12" i="3"/>
  <c r="N13" i="3"/>
  <c r="M4" i="3"/>
  <c r="M5" i="3"/>
  <c r="M6" i="3"/>
  <c r="M7" i="3"/>
  <c r="M8" i="3"/>
  <c r="M9" i="3"/>
  <c r="M10" i="3"/>
  <c r="M11" i="3"/>
  <c r="M12" i="3"/>
  <c r="M13" i="3"/>
  <c r="L4" i="3"/>
  <c r="L5" i="3"/>
  <c r="L6" i="3"/>
  <c r="L7" i="3"/>
  <c r="L8" i="3"/>
  <c r="L9" i="3"/>
  <c r="L10" i="3"/>
  <c r="L11" i="3"/>
  <c r="L12" i="3"/>
  <c r="L13" i="3"/>
  <c r="K4" i="3"/>
  <c r="K5" i="3"/>
  <c r="K6" i="3"/>
  <c r="K7" i="3"/>
  <c r="K8" i="3"/>
  <c r="K9" i="3"/>
  <c r="K10" i="3"/>
  <c r="K11" i="3"/>
  <c r="K12" i="3"/>
  <c r="K13" i="3"/>
  <c r="N3" i="3"/>
  <c r="M3" i="3"/>
  <c r="L3" i="3"/>
  <c r="K3" i="3"/>
  <c r="J3" i="3"/>
  <c r="J4" i="3"/>
  <c r="J5" i="3"/>
  <c r="J6" i="3"/>
  <c r="J7" i="3"/>
  <c r="J8" i="3"/>
  <c r="J9" i="3"/>
  <c r="J10" i="3"/>
  <c r="J11" i="3"/>
  <c r="J12" i="3"/>
  <c r="J13" i="3"/>
  <c r="I4" i="3"/>
  <c r="I5" i="3"/>
  <c r="I6" i="3"/>
  <c r="I8" i="3"/>
  <c r="I9" i="3"/>
  <c r="I10" i="3"/>
  <c r="I11" i="3"/>
  <c r="I12" i="3"/>
  <c r="I3" i="3"/>
  <c r="H4" i="3"/>
  <c r="H5" i="3"/>
  <c r="H6" i="3"/>
  <c r="H8" i="3"/>
  <c r="H9" i="3"/>
  <c r="H10" i="3"/>
  <c r="H11" i="3"/>
  <c r="H12" i="3"/>
  <c r="H13" i="3"/>
  <c r="I13" i="3" s="1"/>
  <c r="H3" i="3"/>
  <c r="G4" i="3"/>
  <c r="G5" i="3"/>
  <c r="G6" i="3"/>
  <c r="G7" i="3"/>
  <c r="H7" i="3" s="1"/>
  <c r="G8" i="3"/>
  <c r="G9" i="3"/>
  <c r="G10" i="3"/>
  <c r="G11" i="3"/>
  <c r="G12" i="3"/>
  <c r="G13" i="3"/>
  <c r="G3" i="3"/>
  <c r="I7" i="3" l="1"/>
  <c r="U7" i="2" a="1"/>
  <c r="U7" i="2" s="1"/>
  <c r="V7" i="2"/>
  <c r="U8" i="2"/>
  <c r="W8" i="2"/>
  <c r="V9" i="2"/>
  <c r="R14" i="2" a="1"/>
  <c r="R14" i="2" s="1"/>
  <c r="R10" i="2" a="1"/>
  <c r="R10" i="2"/>
  <c r="S10" i="2"/>
  <c r="T10" i="2"/>
  <c r="R11" i="2"/>
  <c r="S11" i="2"/>
  <c r="T11" i="2"/>
  <c r="R12" i="2"/>
  <c r="S12" i="2"/>
  <c r="T12" i="2"/>
  <c r="N15" i="2"/>
  <c r="R6" i="2" a="1"/>
  <c r="R6" i="2"/>
  <c r="S6" i="2"/>
  <c r="T6" i="2"/>
  <c r="R7" i="2"/>
  <c r="S7" i="2"/>
  <c r="T7" i="2"/>
  <c r="R8" i="2"/>
  <c r="S8" i="2"/>
  <c r="T8" i="2"/>
  <c r="K7" i="2"/>
  <c r="F6" i="1"/>
  <c r="G6" i="1"/>
  <c r="H6" i="1"/>
  <c r="I6" i="1"/>
  <c r="J6" i="1"/>
  <c r="K6" i="1"/>
  <c r="L6" i="1"/>
  <c r="F7" i="1"/>
  <c r="G7" i="1"/>
  <c r="H7" i="1"/>
  <c r="I7" i="1"/>
  <c r="J7" i="1"/>
  <c r="K7" i="1"/>
  <c r="L7" i="1"/>
  <c r="F8" i="1"/>
  <c r="G8" i="1"/>
  <c r="H8" i="1"/>
  <c r="I8" i="1"/>
  <c r="J8" i="1"/>
  <c r="K8" i="1"/>
  <c r="L8" i="1"/>
  <c r="F9" i="1"/>
  <c r="G9" i="1"/>
  <c r="H9" i="1"/>
  <c r="I9" i="1"/>
  <c r="J9" i="1"/>
  <c r="K9" i="1"/>
  <c r="L9" i="1"/>
  <c r="F10" i="1"/>
  <c r="G10" i="1"/>
  <c r="H10" i="1"/>
  <c r="I10" i="1"/>
  <c r="J10" i="1"/>
  <c r="K10" i="1"/>
  <c r="L10" i="1"/>
  <c r="F11" i="1"/>
  <c r="G11" i="1"/>
  <c r="H11" i="1"/>
  <c r="I11" i="1"/>
  <c r="J11" i="1"/>
  <c r="K11" i="1"/>
  <c r="L11" i="1"/>
  <c r="G5" i="1"/>
  <c r="H5" i="1"/>
  <c r="I5" i="1"/>
  <c r="J5" i="1"/>
  <c r="K5" i="1"/>
  <c r="L5" i="1"/>
  <c r="F5" i="1"/>
  <c r="H3" i="1"/>
  <c r="G3" i="1"/>
  <c r="K3" i="1"/>
  <c r="I3" i="1"/>
  <c r="J3" i="1"/>
  <c r="L3" i="1"/>
  <c r="F3" i="1"/>
  <c r="B6" i="1"/>
  <c r="C6" i="1"/>
  <c r="W9" i="2" l="1"/>
  <c r="U9" i="2"/>
  <c r="V8" i="2"/>
  <c r="W7" i="2"/>
  <c r="J9" i="2" s="1"/>
  <c r="S16" i="2"/>
  <c r="T15" i="2"/>
  <c r="R15" i="2"/>
  <c r="S14" i="2"/>
  <c r="T16" i="2"/>
  <c r="R16" i="2"/>
  <c r="S15" i="2"/>
  <c r="T14" i="2"/>
</calcChain>
</file>

<file path=xl/sharedStrings.xml><?xml version="1.0" encoding="utf-8"?>
<sst xmlns="http://schemas.openxmlformats.org/spreadsheetml/2006/main" count="48" uniqueCount="47">
  <si>
    <t>Price</t>
  </si>
  <si>
    <t>Quant</t>
  </si>
  <si>
    <t>vc</t>
  </si>
  <si>
    <t>fc</t>
  </si>
  <si>
    <t>profit</t>
  </si>
  <si>
    <t>C1</t>
  </si>
  <si>
    <t>C2</t>
  </si>
  <si>
    <t>Sales Price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</si>
  <si>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</si>
  <si>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</si>
  <si>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</si>
  <si>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</si>
  <si>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</si>
  <si>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</si>
  <si>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</si>
  <si>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</si>
  <si>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</si>
  <si>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</si>
  <si>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income</t>
  </si>
  <si>
    <t>expense</t>
  </si>
  <si>
    <t>savings</t>
  </si>
  <si>
    <t>Roll no</t>
  </si>
  <si>
    <t>name</t>
  </si>
  <si>
    <t>sub1</t>
  </si>
  <si>
    <t>sub2</t>
  </si>
  <si>
    <t>sub3</t>
  </si>
  <si>
    <t>sub4</t>
  </si>
  <si>
    <t>rn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</si>
  <si>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</si>
  <si>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</si>
  <si>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</si>
  <si>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</si>
  <si>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</si>
  <si>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</si>
  <si>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</si>
  <si>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</si>
  <si>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</si>
  <si>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</si>
  <si>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</si>
  <si>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total</t>
  </si>
  <si>
    <t>%</t>
  </si>
  <si>
    <t>result</t>
  </si>
  <si>
    <t>division</t>
  </si>
  <si>
    <t>avg</t>
  </si>
  <si>
    <t>stdev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</si>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</sst>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>
      <alignment wrapText="1"/>
    </xf>
    <xf numFmtId="4" fontId="0" fillId="0" borderId="0" xfId="0" applyNumberFormat="1"/>
    <xf numFmtId="1" fontId="0" fillId="0" borderId="0" xfId="0" applyNumberFormat="1"/>
    <xf numFmtId="10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B3" sqref="B3"/>
    </sheetView>
  </sheetViews>
  <sheetFormatPr defaultRowHeight="15" x14ac:dyDescent="0.25"/>
  <cols>
    <col min="2" max="2" width="13.140625" bestFit="1" customWidth="1"/>
    <col min="3" max="3" width="12.28515625" bestFit="1" customWidth="1"/>
    <col min="5" max="5" width="14.7109375" bestFit="1" customWidth="1"/>
    <col min="6" max="6" width="11.42578125" bestFit="1" customWidth="1"/>
    <col min="7" max="7" width="10.7109375" bestFit="1" customWidth="1"/>
    <col min="8" max="8" width="12.140625" customWidth="1"/>
    <col min="9" max="9" width="11.5703125" customWidth="1"/>
  </cols>
  <sheetData>
    <row r="1" spans="1:12" x14ac:dyDescent="0.25">
      <c r="B1" t="s">
        <v>5</v>
      </c>
      <c r="C1" t="s">
        <v>6</v>
      </c>
    </row>
    <row r="2" spans="1:12" x14ac:dyDescent="0.25">
      <c r="A2" t="s">
        <v>0</v>
      </c>
      <c r="B2" s="2">
        <v>54</v>
      </c>
      <c r="C2" s="2">
        <v>50</v>
      </c>
      <c r="F2">
        <v>1000</v>
      </c>
      <c r="G2">
        <v>1500</v>
      </c>
      <c r="H2">
        <v>2000</v>
      </c>
      <c r="I2">
        <v>2500</v>
      </c>
      <c r="J2">
        <v>3000</v>
      </c>
      <c r="K2">
        <v>3500</v>
      </c>
      <c r="L2">
        <v>4000</v>
      </c>
    </row>
    <row r="3" spans="1:12" x14ac:dyDescent="0.25">
      <c r="A3" t="s">
        <v>1</v>
      </c>
      <c r="B3">
        <v>3000</v>
      </c>
      <c r="C3">
        <v>25000</v>
      </c>
      <c r="F3" s="2">
        <f t="shared" ref="F3:L3" si="0">F2*($B2-$B4)-$B5</f>
        <v>4000</v>
      </c>
      <c r="G3" s="2">
        <f t="shared" si="0"/>
        <v>11000</v>
      </c>
      <c r="H3" s="4">
        <f t="shared" si="0"/>
        <v>18000</v>
      </c>
      <c r="I3" s="4">
        <f t="shared" si="0"/>
        <v>25000</v>
      </c>
      <c r="J3" s="4">
        <f t="shared" si="0"/>
        <v>32000</v>
      </c>
      <c r="K3" s="4">
        <f t="shared" si="0"/>
        <v>39000</v>
      </c>
      <c r="L3" s="4">
        <f t="shared" si="0"/>
        <v>46000</v>
      </c>
    </row>
    <row r="4" spans="1:12" x14ac:dyDescent="0.25">
      <c r="A4" t="s">
        <v>2</v>
      </c>
      <c r="B4" s="3">
        <v>40</v>
      </c>
      <c r="C4" s="2">
        <v>45</v>
      </c>
      <c r="D4" s="1"/>
      <c r="H4" s="4"/>
      <c r="I4" s="4"/>
      <c r="J4" s="4"/>
      <c r="K4" s="4"/>
      <c r="L4" s="4"/>
    </row>
    <row r="5" spans="1:12" ht="15" customHeight="1" x14ac:dyDescent="0.25">
      <c r="A5" t="s">
        <v>3</v>
      </c>
      <c r="B5" s="2">
        <v>10000</v>
      </c>
      <c r="C5" s="2">
        <v>12000</v>
      </c>
      <c r="D5" s="6" t="s">
        <v>7</v>
      </c>
      <c r="E5">
        <v>30</v>
      </c>
      <c r="F5" s="2">
        <f>F$2*($E5-$B$4)-$B$5</f>
        <v>-20000</v>
      </c>
      <c r="G5" s="2">
        <f t="shared" ref="G5:L11" si="1">G$2*($E5-$B$4)-$B$5</f>
        <v>-25000</v>
      </c>
      <c r="H5" s="2">
        <f t="shared" si="1"/>
        <v>-30000</v>
      </c>
      <c r="I5" s="2">
        <f t="shared" si="1"/>
        <v>-35000</v>
      </c>
      <c r="J5" s="2">
        <f t="shared" si="1"/>
        <v>-40000</v>
      </c>
      <c r="K5" s="2">
        <f t="shared" si="1"/>
        <v>-45000</v>
      </c>
      <c r="L5" s="2">
        <f t="shared" si="1"/>
        <v>-50000</v>
      </c>
    </row>
    <row r="6" spans="1:12" x14ac:dyDescent="0.25">
      <c r="A6" t="s">
        <v>4</v>
      </c>
      <c r="B6" s="2">
        <f>B3*(B2-B4)-B5</f>
        <v>32000</v>
      </c>
      <c r="C6" s="2">
        <f>C3*(C2-C4)-C5</f>
        <v>113000</v>
      </c>
      <c r="D6" s="7"/>
      <c r="E6">
        <v>35</v>
      </c>
      <c r="F6" s="2">
        <f t="shared" ref="F6:F11" si="2">F$2*($E6-$B$4)-$B$5</f>
        <v>-15000</v>
      </c>
      <c r="G6" s="2">
        <f t="shared" si="1"/>
        <v>-17500</v>
      </c>
      <c r="H6" s="2">
        <f t="shared" si="1"/>
        <v>-20000</v>
      </c>
      <c r="I6" s="2">
        <f t="shared" si="1"/>
        <v>-22500</v>
      </c>
      <c r="J6" s="2">
        <f t="shared" si="1"/>
        <v>-25000</v>
      </c>
      <c r="K6" s="2">
        <f t="shared" si="1"/>
        <v>-27500</v>
      </c>
      <c r="L6" s="2">
        <f t="shared" si="1"/>
        <v>-30000</v>
      </c>
    </row>
    <row r="7" spans="1:12" x14ac:dyDescent="0.25">
      <c r="B7" s="2"/>
      <c r="D7" s="7"/>
      <c r="E7">
        <v>40</v>
      </c>
      <c r="F7" s="2">
        <f t="shared" si="2"/>
        <v>-10000</v>
      </c>
      <c r="G7" s="2">
        <f t="shared" si="1"/>
        <v>-10000</v>
      </c>
      <c r="H7" s="2">
        <f t="shared" si="1"/>
        <v>-10000</v>
      </c>
      <c r="I7" s="2">
        <f t="shared" si="1"/>
        <v>-10000</v>
      </c>
      <c r="J7" s="2">
        <f t="shared" si="1"/>
        <v>-10000</v>
      </c>
      <c r="K7" s="2">
        <f t="shared" si="1"/>
        <v>-10000</v>
      </c>
      <c r="L7" s="2">
        <f t="shared" si="1"/>
        <v>-10000</v>
      </c>
    </row>
    <row r="8" spans="1:12" x14ac:dyDescent="0.25">
      <c r="D8" s="7"/>
      <c r="E8">
        <v>45</v>
      </c>
      <c r="F8" s="2">
        <f t="shared" si="2"/>
        <v>-5000</v>
      </c>
      <c r="G8" s="2">
        <f t="shared" si="1"/>
        <v>-2500</v>
      </c>
      <c r="H8" s="2">
        <f t="shared" si="1"/>
        <v>0</v>
      </c>
      <c r="I8" s="2">
        <f t="shared" si="1"/>
        <v>2500</v>
      </c>
      <c r="J8" s="2">
        <f t="shared" si="1"/>
        <v>5000</v>
      </c>
      <c r="K8" s="2">
        <f t="shared" si="1"/>
        <v>7500</v>
      </c>
      <c r="L8" s="2">
        <f t="shared" si="1"/>
        <v>10000</v>
      </c>
    </row>
    <row r="9" spans="1:12" x14ac:dyDescent="0.25">
      <c r="D9" s="7"/>
      <c r="E9">
        <v>50</v>
      </c>
      <c r="F9" s="2">
        <f t="shared" si="2"/>
        <v>0</v>
      </c>
      <c r="G9" s="2">
        <f t="shared" si="1"/>
        <v>5000</v>
      </c>
      <c r="H9" s="2">
        <f t="shared" si="1"/>
        <v>10000</v>
      </c>
      <c r="I9" s="2">
        <f t="shared" si="1"/>
        <v>15000</v>
      </c>
      <c r="J9" s="2">
        <f t="shared" si="1"/>
        <v>20000</v>
      </c>
      <c r="K9" s="2">
        <f t="shared" si="1"/>
        <v>25000</v>
      </c>
      <c r="L9" s="2">
        <f t="shared" si="1"/>
        <v>30000</v>
      </c>
    </row>
    <row r="10" spans="1:12" x14ac:dyDescent="0.25">
      <c r="D10" s="7"/>
      <c r="E10">
        <v>55</v>
      </c>
      <c r="F10" s="2">
        <f t="shared" si="2"/>
        <v>5000</v>
      </c>
      <c r="G10" s="2">
        <f t="shared" si="1"/>
        <v>12500</v>
      </c>
      <c r="H10" s="2">
        <f t="shared" si="1"/>
        <v>20000</v>
      </c>
      <c r="I10" s="2">
        <f t="shared" si="1"/>
        <v>27500</v>
      </c>
      <c r="J10" s="2">
        <f t="shared" si="1"/>
        <v>35000</v>
      </c>
      <c r="K10" s="2">
        <f t="shared" si="1"/>
        <v>42500</v>
      </c>
      <c r="L10" s="2">
        <f t="shared" si="1"/>
        <v>50000</v>
      </c>
    </row>
    <row r="11" spans="1:12" x14ac:dyDescent="0.25">
      <c r="D11" s="7"/>
      <c r="E11">
        <v>60</v>
      </c>
      <c r="F11" s="2">
        <f t="shared" si="2"/>
        <v>10000</v>
      </c>
      <c r="G11" s="2">
        <f t="shared" si="1"/>
        <v>20000</v>
      </c>
      <c r="H11" s="2">
        <f t="shared" si="1"/>
        <v>30000</v>
      </c>
      <c r="I11" s="2">
        <f t="shared" si="1"/>
        <v>40000</v>
      </c>
      <c r="J11" s="2">
        <f t="shared" si="1"/>
        <v>50000</v>
      </c>
      <c r="K11" s="2">
        <f t="shared" si="1"/>
        <v>60000</v>
      </c>
      <c r="L11" s="2">
        <f t="shared" si="1"/>
        <v>70000</v>
      </c>
    </row>
  </sheetData>
  <mergeCells count="1">
    <mergeCell ref="D5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A3" zoomScale="85" zoomScaleNormal="85" workbookViewId="0">
      <selection activeCell="U24" sqref="U24"/>
    </sheetView>
  </sheetViews>
  <sheetFormatPr defaultRowHeight="15" x14ac:dyDescent="0.25"/>
  <cols>
    <col min="18" max="18" width="12.85546875" bestFit="1" customWidth="1"/>
    <col min="19" max="19" width="9.28515625" bestFit="1" customWidth="1"/>
    <col min="20" max="20" width="12.85546875" bestFit="1" customWidth="1"/>
  </cols>
  <sheetData>
    <row r="1" spans="1:23" x14ac:dyDescent="0.25">
      <c r="B1" t="s">
        <v>18</v>
      </c>
      <c r="C1" t="s">
        <v>19</v>
      </c>
      <c r="D1" t="s">
        <v>20</v>
      </c>
    </row>
    <row r="2" spans="1:23" x14ac:dyDescent="0.25">
      <c r="A2" t="s">
        <v>8</v>
      </c>
      <c r="B2">
        <v>38718</v>
      </c>
      <c r="C2">
        <v>44957</v>
      </c>
      <c r="D2">
        <v>-6239</v>
      </c>
    </row>
    <row r="3" spans="1:23" x14ac:dyDescent="0.25">
      <c r="A3" t="s">
        <v>9</v>
      </c>
      <c r="B3">
        <v>72305</v>
      </c>
      <c r="C3">
        <v>21489</v>
      </c>
      <c r="D3">
        <v>50816</v>
      </c>
    </row>
    <row r="4" spans="1:23" x14ac:dyDescent="0.25">
      <c r="A4" t="s">
        <v>10</v>
      </c>
      <c r="B4">
        <v>84449</v>
      </c>
      <c r="C4">
        <v>36419</v>
      </c>
      <c r="D4">
        <v>48030</v>
      </c>
    </row>
    <row r="5" spans="1:23" x14ac:dyDescent="0.25">
      <c r="A5" t="s">
        <v>11</v>
      </c>
      <c r="B5">
        <v>99974</v>
      </c>
      <c r="C5">
        <v>68120</v>
      </c>
      <c r="D5">
        <v>31854</v>
      </c>
    </row>
    <row r="6" spans="1:23" x14ac:dyDescent="0.25">
      <c r="A6" t="s">
        <v>12</v>
      </c>
      <c r="B6">
        <v>64492</v>
      </c>
      <c r="C6">
        <v>13109</v>
      </c>
      <c r="D6">
        <v>51383</v>
      </c>
      <c r="N6">
        <v>12</v>
      </c>
      <c r="O6">
        <v>13</v>
      </c>
      <c r="P6">
        <v>14</v>
      </c>
      <c r="R6">
        <f t="array" ref="R6:T8">N6:P8+N11:P13</f>
        <v>23</v>
      </c>
      <c r="S6">
        <v>46</v>
      </c>
      <c r="T6">
        <v>68</v>
      </c>
    </row>
    <row r="7" spans="1:23" x14ac:dyDescent="0.25">
      <c r="A7" t="s">
        <v>13</v>
      </c>
      <c r="B7">
        <v>71328</v>
      </c>
      <c r="C7">
        <v>62216</v>
      </c>
      <c r="D7">
        <v>9112</v>
      </c>
      <c r="G7">
        <v>67</v>
      </c>
      <c r="H7">
        <v>980</v>
      </c>
      <c r="I7">
        <v>7</v>
      </c>
      <c r="K7">
        <f>SUM(B:B)</f>
        <v>1067172</v>
      </c>
      <c r="N7">
        <v>45</v>
      </c>
      <c r="O7">
        <v>56</v>
      </c>
      <c r="P7">
        <v>12</v>
      </c>
      <c r="R7">
        <v>67</v>
      </c>
      <c r="S7">
        <v>87</v>
      </c>
      <c r="T7">
        <v>45</v>
      </c>
      <c r="U7">
        <f t="array" ref="U7:W9">5*a</f>
        <v>60</v>
      </c>
      <c r="V7">
        <v>65</v>
      </c>
      <c r="W7">
        <v>70</v>
      </c>
    </row>
    <row r="8" spans="1:23" x14ac:dyDescent="0.25">
      <c r="A8" t="s">
        <v>14</v>
      </c>
      <c r="B8">
        <v>35473</v>
      </c>
      <c r="C8">
        <v>13884</v>
      </c>
      <c r="D8">
        <v>21589</v>
      </c>
      <c r="N8">
        <v>45</v>
      </c>
      <c r="O8">
        <v>78</v>
      </c>
      <c r="P8">
        <v>96</v>
      </c>
      <c r="R8">
        <v>90</v>
      </c>
      <c r="S8">
        <v>90</v>
      </c>
      <c r="T8">
        <v>108</v>
      </c>
      <c r="U8">
        <v>225</v>
      </c>
      <c r="V8">
        <v>280</v>
      </c>
      <c r="W8">
        <v>60</v>
      </c>
    </row>
    <row r="9" spans="1:23" x14ac:dyDescent="0.25">
      <c r="A9" t="s">
        <v>15</v>
      </c>
      <c r="B9">
        <v>79800</v>
      </c>
      <c r="C9">
        <v>99969</v>
      </c>
      <c r="D9">
        <v>-20169</v>
      </c>
      <c r="J9">
        <f>SUM(7:7)</f>
        <v>1211389</v>
      </c>
      <c r="U9">
        <v>225</v>
      </c>
      <c r="V9">
        <v>390</v>
      </c>
      <c r="W9">
        <v>480</v>
      </c>
    </row>
    <row r="10" spans="1:23" x14ac:dyDescent="0.25">
      <c r="A10" t="s">
        <v>16</v>
      </c>
      <c r="B10">
        <v>79977</v>
      </c>
      <c r="C10">
        <v>26820</v>
      </c>
      <c r="D10">
        <v>53157</v>
      </c>
      <c r="R10">
        <f t="array" ref="R10:T12">MINVERSE(a)</f>
        <v>0.24666666666666662</v>
      </c>
      <c r="S10">
        <v>-8.6666666666666593E-3</v>
      </c>
      <c r="T10">
        <v>-3.4888888888888893E-2</v>
      </c>
    </row>
    <row r="11" spans="1:23" x14ac:dyDescent="0.25">
      <c r="A11" t="s">
        <v>17</v>
      </c>
      <c r="B11">
        <v>93417</v>
      </c>
      <c r="C11">
        <v>81930</v>
      </c>
      <c r="D11">
        <v>11487</v>
      </c>
      <c r="N11">
        <v>11</v>
      </c>
      <c r="O11">
        <v>33</v>
      </c>
      <c r="P11">
        <v>54</v>
      </c>
      <c r="R11">
        <v>-0.20999999999999996</v>
      </c>
      <c r="S11">
        <v>2.8999999999999995E-2</v>
      </c>
      <c r="T11">
        <v>2.7E-2</v>
      </c>
    </row>
    <row r="12" spans="1:23" x14ac:dyDescent="0.25">
      <c r="B12">
        <v>677</v>
      </c>
      <c r="N12">
        <v>22</v>
      </c>
      <c r="O12">
        <v>31</v>
      </c>
      <c r="P12">
        <v>33</v>
      </c>
      <c r="R12">
        <v>5.4999999999999993E-2</v>
      </c>
      <c r="S12">
        <v>-1.95E-2</v>
      </c>
      <c r="T12">
        <v>4.8333333333333336E-3</v>
      </c>
    </row>
    <row r="13" spans="1:23" x14ac:dyDescent="0.25">
      <c r="B13">
        <v>6</v>
      </c>
      <c r="N13">
        <v>45</v>
      </c>
      <c r="O13">
        <v>12</v>
      </c>
      <c r="P13">
        <v>12</v>
      </c>
    </row>
    <row r="14" spans="1:23" x14ac:dyDescent="0.25">
      <c r="B14">
        <v>878</v>
      </c>
      <c r="R14" s="5">
        <f t="array" ref="R14:T16">MMULT(a,R10:T12)</f>
        <v>0.99999999999999989</v>
      </c>
      <c r="S14" s="5">
        <v>0</v>
      </c>
      <c r="T14" s="5">
        <v>-9.7144514654701197E-17</v>
      </c>
    </row>
    <row r="15" spans="1:23" x14ac:dyDescent="0.25">
      <c r="B15">
        <v>345678</v>
      </c>
      <c r="N15">
        <f>MDETERM(a)</f>
        <v>18000</v>
      </c>
      <c r="R15" s="5">
        <v>-2.2204460492503131E-16</v>
      </c>
      <c r="S15" s="5">
        <v>1</v>
      </c>
      <c r="T15" s="5">
        <v>-2.7061686225238191E-16</v>
      </c>
    </row>
    <row r="16" spans="1:23" x14ac:dyDescent="0.25">
      <c r="R16" s="5">
        <v>1.7763568394002505E-15</v>
      </c>
      <c r="S16" s="5">
        <v>0</v>
      </c>
      <c r="T16" s="5">
        <v>0.99999999999999956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17" sqref="L17"/>
    </sheetView>
  </sheetViews>
  <sheetFormatPr defaultRowHeight="15" x14ac:dyDescent="0.25"/>
  <cols>
    <col min="9" max="9" width="11.85546875" customWidth="1"/>
    <col min="10" max="10" width="18.28515625" customWidth="1"/>
  </cols>
  <sheetData>
    <row r="1" spans="1:1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39</v>
      </c>
      <c r="H1" t="s">
        <v>40</v>
      </c>
    </row>
    <row r="2" spans="1:15" x14ac:dyDescent="0.25">
      <c r="A2" t="s">
        <v>27</v>
      </c>
      <c r="B2" t="s">
        <v>22</v>
      </c>
      <c r="C2">
        <v>100</v>
      </c>
      <c r="D2">
        <v>100</v>
      </c>
      <c r="E2">
        <v>100</v>
      </c>
      <c r="F2">
        <v>100</v>
      </c>
      <c r="G2">
        <v>400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</row>
    <row r="3" spans="1:15" x14ac:dyDescent="0.25">
      <c r="A3">
        <v>1</v>
      </c>
      <c r="B3" t="s">
        <v>28</v>
      </c>
      <c r="C3">
        <v>1</v>
      </c>
      <c r="D3">
        <v>74</v>
      </c>
      <c r="E3">
        <v>36</v>
      </c>
      <c r="F3">
        <v>95</v>
      </c>
      <c r="G3">
        <f>SUM(C3:F3)</f>
        <v>206</v>
      </c>
      <c r="H3">
        <f>G3/$G$2*100</f>
        <v>51.5</v>
      </c>
      <c r="I3" t="str">
        <f>IF(H3&gt;=50,"pass","fail")</f>
        <v>pass</v>
      </c>
      <c r="J3" t="str">
        <f>IF(H3&gt;=75,"dist",IF(H3&gt;=60,"First",IF(H3&gt;=50,"Second",IF(H3&gt;=40,"Third","fail"))))</f>
        <v>Second</v>
      </c>
      <c r="K3">
        <f>AVERAGE(C3:F3)</f>
        <v>51.5</v>
      </c>
      <c r="L3">
        <f>STDEV(C3:F3)</f>
        <v>41.589261434493721</v>
      </c>
      <c r="M3">
        <f>MAX(C3:F3)</f>
        <v>95</v>
      </c>
      <c r="N3">
        <f>MIN(C3:F3)</f>
        <v>1</v>
      </c>
      <c r="O3" t="str">
        <f>IF(H3=LARGE($H$3:H13,1),"Rank 1",IF(H3=LARGE($H$3:H13,2),"Rank 2",IF(H3=LARGE($H$3:H13,3),"rank 3","")))</f>
        <v/>
      </c>
    </row>
    <row r="4" spans="1:15" x14ac:dyDescent="0.25">
      <c r="A4">
        <v>2</v>
      </c>
      <c r="B4" t="s">
        <v>29</v>
      </c>
      <c r="C4">
        <v>38</v>
      </c>
      <c r="D4">
        <v>77</v>
      </c>
      <c r="E4">
        <v>23</v>
      </c>
      <c r="F4">
        <v>47</v>
      </c>
      <c r="G4">
        <f t="shared" ref="G4:G13" si="0">SUM(C4:F4)</f>
        <v>185</v>
      </c>
      <c r="H4">
        <f t="shared" ref="H4:H13" si="1">G4/$G$2*100</f>
        <v>46.25</v>
      </c>
      <c r="I4" t="str">
        <f t="shared" ref="I4:I13" si="2">IF(H4&gt;=50,"pass","fail")</f>
        <v>fail</v>
      </c>
      <c r="J4" t="str">
        <f t="shared" ref="J4:J13" si="3">IF(H4&gt;=75,"dist",IF(H4&gt;=60,"First",IF(H4&gt;=50,"Second",IF(H4&gt;=40,"Third","fail"))))</f>
        <v>Third</v>
      </c>
      <c r="K4">
        <f t="shared" ref="K4:K13" si="4">AVERAGE(C4:F4)</f>
        <v>46.25</v>
      </c>
      <c r="L4">
        <f t="shared" ref="L4:L13" si="5">STDEV(C4:F4)</f>
        <v>22.76510487566442</v>
      </c>
      <c r="M4">
        <f t="shared" ref="M4:M13" si="6">MAX(C4:F4)</f>
        <v>77</v>
      </c>
      <c r="N4">
        <f t="shared" ref="N4:N13" si="7">MIN(C4:F4)</f>
        <v>23</v>
      </c>
      <c r="O4" t="str">
        <f>IF(H4=LARGE($H$3:H14,1),"Rank 1",IF(H4=LARGE($H$3:H14,2),"Rank 2",IF(H4=LARGE($H$3:H14,3),"rank 3","")))</f>
        <v/>
      </c>
    </row>
    <row r="5" spans="1:15" x14ac:dyDescent="0.25">
      <c r="A5">
        <v>3</v>
      </c>
      <c r="B5" t="s">
        <v>30</v>
      </c>
      <c r="C5">
        <v>4</v>
      </c>
      <c r="D5">
        <v>8</v>
      </c>
      <c r="E5">
        <v>47</v>
      </c>
      <c r="F5">
        <v>47</v>
      </c>
      <c r="G5">
        <f t="shared" si="0"/>
        <v>106</v>
      </c>
      <c r="H5">
        <f t="shared" si="1"/>
        <v>26.5</v>
      </c>
      <c r="I5" t="str">
        <f t="shared" si="2"/>
        <v>fail</v>
      </c>
      <c r="J5" t="str">
        <f t="shared" si="3"/>
        <v>fail</v>
      </c>
      <c r="K5">
        <f t="shared" si="4"/>
        <v>26.5</v>
      </c>
      <c r="L5">
        <f t="shared" si="5"/>
        <v>23.727621035409346</v>
      </c>
      <c r="M5">
        <f t="shared" si="6"/>
        <v>47</v>
      </c>
      <c r="N5">
        <f t="shared" si="7"/>
        <v>4</v>
      </c>
      <c r="O5" t="str">
        <f>IF(H5=LARGE($H$3:H15,1),"Rank 1",IF(H5=LARGE($H$3:H15,2),"Rank 2",IF(H5=LARGE($H$3:H15,3),"rank 3","")))</f>
        <v/>
      </c>
    </row>
    <row r="6" spans="1:15" x14ac:dyDescent="0.25">
      <c r="A6">
        <v>4</v>
      </c>
      <c r="B6" t="s">
        <v>31</v>
      </c>
      <c r="C6">
        <v>79</v>
      </c>
      <c r="D6">
        <v>96</v>
      </c>
      <c r="E6">
        <v>26</v>
      </c>
      <c r="F6">
        <v>9</v>
      </c>
      <c r="G6">
        <f t="shared" si="0"/>
        <v>210</v>
      </c>
      <c r="H6">
        <f t="shared" si="1"/>
        <v>52.5</v>
      </c>
      <c r="I6" t="str">
        <f t="shared" si="2"/>
        <v>pass</v>
      </c>
      <c r="J6" t="str">
        <f t="shared" si="3"/>
        <v>Second</v>
      </c>
      <c r="K6">
        <f t="shared" si="4"/>
        <v>52.5</v>
      </c>
      <c r="L6">
        <f t="shared" si="5"/>
        <v>41.589261434493721</v>
      </c>
      <c r="M6">
        <f t="shared" si="6"/>
        <v>96</v>
      </c>
      <c r="N6">
        <f t="shared" si="7"/>
        <v>9</v>
      </c>
      <c r="O6" t="str">
        <f>IF(H6=LARGE($H$3:H16,1),"Rank 1",IF(H6=LARGE($H$3:H16,2),"Rank 2",IF(H6=LARGE($H$3:H16,3),"rank 3","")))</f>
        <v/>
      </c>
    </row>
    <row r="7" spans="1:15" x14ac:dyDescent="0.25">
      <c r="A7">
        <v>5</v>
      </c>
      <c r="B7" t="s">
        <v>32</v>
      </c>
      <c r="C7">
        <v>44</v>
      </c>
      <c r="D7">
        <v>86</v>
      </c>
      <c r="E7">
        <v>90</v>
      </c>
      <c r="F7">
        <v>90</v>
      </c>
      <c r="G7">
        <f t="shared" si="0"/>
        <v>310</v>
      </c>
      <c r="H7">
        <f t="shared" si="1"/>
        <v>77.5</v>
      </c>
      <c r="I7" t="str">
        <f t="shared" si="2"/>
        <v>pass</v>
      </c>
      <c r="J7" t="str">
        <f t="shared" si="3"/>
        <v>dist</v>
      </c>
      <c r="K7">
        <f t="shared" si="4"/>
        <v>77.5</v>
      </c>
      <c r="L7">
        <f t="shared" si="5"/>
        <v>22.412793965352318</v>
      </c>
      <c r="M7">
        <f t="shared" si="6"/>
        <v>90</v>
      </c>
      <c r="N7">
        <f t="shared" si="7"/>
        <v>44</v>
      </c>
      <c r="O7" t="str">
        <f>IF(H7=LARGE($H$3:H17,1),"Rank 1",IF(H7=LARGE($H$3:H17,2),"Rank 2",IF(H7=LARGE($H$3:H17,3),"rank 3","")))</f>
        <v>Rank 2</v>
      </c>
    </row>
    <row r="8" spans="1:15" x14ac:dyDescent="0.25">
      <c r="A8">
        <v>6</v>
      </c>
      <c r="B8" t="s">
        <v>33</v>
      </c>
      <c r="C8">
        <v>21</v>
      </c>
      <c r="D8">
        <v>75</v>
      </c>
      <c r="E8">
        <v>32</v>
      </c>
      <c r="F8">
        <v>54</v>
      </c>
      <c r="G8">
        <f t="shared" si="0"/>
        <v>182</v>
      </c>
      <c r="H8">
        <f t="shared" si="1"/>
        <v>45.5</v>
      </c>
      <c r="I8" t="str">
        <f t="shared" si="2"/>
        <v>fail</v>
      </c>
      <c r="J8" t="str">
        <f t="shared" si="3"/>
        <v>Third</v>
      </c>
      <c r="K8">
        <f t="shared" si="4"/>
        <v>45.5</v>
      </c>
      <c r="L8">
        <f t="shared" si="5"/>
        <v>23.979157616563597</v>
      </c>
      <c r="M8">
        <f t="shared" si="6"/>
        <v>75</v>
      </c>
      <c r="N8">
        <f t="shared" si="7"/>
        <v>21</v>
      </c>
      <c r="O8" t="str">
        <f>IF(H8=LARGE($H$3:H18,1),"Rank 1",IF(H8=LARGE($H$3:H18,2),"Rank 2",IF(H8=LARGE($H$3:H18,3),"rank 3","")))</f>
        <v/>
      </c>
    </row>
    <row r="9" spans="1:15" x14ac:dyDescent="0.25">
      <c r="A9">
        <v>7</v>
      </c>
      <c r="B9" t="s">
        <v>34</v>
      </c>
      <c r="C9">
        <v>92</v>
      </c>
      <c r="D9">
        <v>18</v>
      </c>
      <c r="E9">
        <v>44</v>
      </c>
      <c r="F9">
        <v>54</v>
      </c>
      <c r="G9">
        <f t="shared" si="0"/>
        <v>208</v>
      </c>
      <c r="H9">
        <f t="shared" si="1"/>
        <v>52</v>
      </c>
      <c r="I9" t="str">
        <f t="shared" si="2"/>
        <v>pass</v>
      </c>
      <c r="J9" t="str">
        <f t="shared" si="3"/>
        <v>Second</v>
      </c>
      <c r="K9">
        <f t="shared" si="4"/>
        <v>52</v>
      </c>
      <c r="L9">
        <f t="shared" si="5"/>
        <v>30.681155997343602</v>
      </c>
      <c r="M9">
        <f t="shared" si="6"/>
        <v>92</v>
      </c>
      <c r="N9">
        <f t="shared" si="7"/>
        <v>18</v>
      </c>
      <c r="O9" t="str">
        <f>IF(H9=LARGE($H$3:H19,1),"Rank 1",IF(H9=LARGE($H$3:H19,2),"Rank 2",IF(H9=LARGE($H$3:H19,3),"rank 3","")))</f>
        <v/>
      </c>
    </row>
    <row r="10" spans="1:15" x14ac:dyDescent="0.25">
      <c r="A10">
        <v>8</v>
      </c>
      <c r="B10" t="s">
        <v>35</v>
      </c>
      <c r="C10">
        <v>15</v>
      </c>
      <c r="D10">
        <v>11</v>
      </c>
      <c r="E10">
        <v>86</v>
      </c>
      <c r="F10">
        <v>84</v>
      </c>
      <c r="G10">
        <f t="shared" si="0"/>
        <v>196</v>
      </c>
      <c r="H10">
        <f t="shared" si="1"/>
        <v>49</v>
      </c>
      <c r="I10" t="str">
        <f t="shared" si="2"/>
        <v>fail</v>
      </c>
      <c r="J10" t="str">
        <f t="shared" si="3"/>
        <v>Third</v>
      </c>
      <c r="K10">
        <f t="shared" si="4"/>
        <v>49</v>
      </c>
      <c r="L10">
        <f t="shared" si="5"/>
        <v>41.609293833629685</v>
      </c>
      <c r="M10">
        <f t="shared" si="6"/>
        <v>86</v>
      </c>
      <c r="N10">
        <f t="shared" si="7"/>
        <v>11</v>
      </c>
      <c r="O10" t="str">
        <f>IF(H10=LARGE($H$3:H20,1),"Rank 1",IF(H10=LARGE($H$3:H20,2),"Rank 2",IF(H10=LARGE($H$3:H20,3),"rank 3","")))</f>
        <v/>
      </c>
    </row>
    <row r="11" spans="1:15" x14ac:dyDescent="0.25">
      <c r="A11">
        <v>9</v>
      </c>
      <c r="B11" t="s">
        <v>36</v>
      </c>
      <c r="C11">
        <v>68</v>
      </c>
      <c r="D11">
        <v>24</v>
      </c>
      <c r="E11">
        <v>52</v>
      </c>
      <c r="F11">
        <v>90</v>
      </c>
      <c r="G11">
        <f t="shared" si="0"/>
        <v>234</v>
      </c>
      <c r="H11">
        <f t="shared" si="1"/>
        <v>58.5</v>
      </c>
      <c r="I11" t="str">
        <f t="shared" si="2"/>
        <v>pass</v>
      </c>
      <c r="J11" t="str">
        <f t="shared" si="3"/>
        <v>Second</v>
      </c>
      <c r="K11">
        <f t="shared" si="4"/>
        <v>58.5</v>
      </c>
      <c r="L11">
        <f t="shared" si="5"/>
        <v>27.778888866667554</v>
      </c>
      <c r="M11">
        <f t="shared" si="6"/>
        <v>90</v>
      </c>
      <c r="N11">
        <f t="shared" si="7"/>
        <v>24</v>
      </c>
      <c r="O11" t="str">
        <f>IF(H11=LARGE($H$3:H21,1),"Rank 1",IF(H11=LARGE($H$3:H21,2),"Rank 2",IF(H11=LARGE($H$3:H21,3),"rank 3","")))</f>
        <v>rank 3</v>
      </c>
    </row>
    <row r="12" spans="1:15" x14ac:dyDescent="0.25">
      <c r="A12">
        <v>10</v>
      </c>
      <c r="B12" t="s">
        <v>37</v>
      </c>
      <c r="C12">
        <v>20</v>
      </c>
      <c r="D12">
        <v>44</v>
      </c>
      <c r="E12">
        <v>30</v>
      </c>
      <c r="F12">
        <v>20</v>
      </c>
      <c r="G12">
        <f t="shared" si="0"/>
        <v>114</v>
      </c>
      <c r="H12">
        <f t="shared" si="1"/>
        <v>28.499999999999996</v>
      </c>
      <c r="I12" t="str">
        <f t="shared" si="2"/>
        <v>fail</v>
      </c>
      <c r="J12" t="str">
        <f t="shared" si="3"/>
        <v>fail</v>
      </c>
      <c r="K12">
        <f t="shared" si="4"/>
        <v>28.5</v>
      </c>
      <c r="L12">
        <f t="shared" si="5"/>
        <v>11.357816691600547</v>
      </c>
      <c r="M12">
        <f t="shared" si="6"/>
        <v>44</v>
      </c>
      <c r="N12">
        <f t="shared" si="7"/>
        <v>20</v>
      </c>
      <c r="O12" t="str">
        <f>IF(H12=LARGE($H$3:H22,1),"Rank 1",IF(H12=LARGE($H$3:H22,2),"Rank 2",IF(H12=LARGE($H$3:H22,3),"rank 3","")))</f>
        <v/>
      </c>
    </row>
    <row r="13" spans="1:15" x14ac:dyDescent="0.25">
      <c r="A13">
        <v>11</v>
      </c>
      <c r="B13" t="s">
        <v>38</v>
      </c>
      <c r="C13">
        <v>72</v>
      </c>
      <c r="D13">
        <v>60</v>
      </c>
      <c r="E13">
        <v>90</v>
      </c>
      <c r="F13">
        <v>90</v>
      </c>
      <c r="G13">
        <f t="shared" si="0"/>
        <v>312</v>
      </c>
      <c r="H13">
        <f t="shared" si="1"/>
        <v>78</v>
      </c>
      <c r="I13" t="str">
        <f t="shared" si="2"/>
        <v>pass</v>
      </c>
      <c r="J13" t="str">
        <f t="shared" si="3"/>
        <v>dist</v>
      </c>
      <c r="K13">
        <f t="shared" si="4"/>
        <v>78</v>
      </c>
      <c r="L13">
        <f t="shared" si="5"/>
        <v>14.696938456699069</v>
      </c>
      <c r="M13">
        <f t="shared" si="6"/>
        <v>90</v>
      </c>
      <c r="N13">
        <f t="shared" si="7"/>
        <v>60</v>
      </c>
      <c r="O13" t="str">
        <f>IF(H13=LARGE($H$3:H23,1),"Rank 1",IF(H13=LARGE($H$3:H23,2),"Rank 2",IF(H13=LARGE($H$3:H23,3),"rank 3","")))</f>
        <v>Rank 1</v>
      </c>
    </row>
    <row r="14" spans="1:15" x14ac:dyDescent="0.25">
      <c r="C14">
        <f>COUNT(C3:C13)</f>
        <v>11</v>
      </c>
      <c r="D14">
        <f>COUNTA(D3:D13)</f>
        <v>11</v>
      </c>
      <c r="E14">
        <f>COUNTBLANK(E3:E13)</f>
        <v>0</v>
      </c>
      <c r="J14">
        <f>COUNTIF(J3:J13,"dist")</f>
        <v>2</v>
      </c>
      <c r="K14">
        <f>COUNTIF(B3:K13,"&gt;75")</f>
        <v>28</v>
      </c>
    </row>
    <row r="15" spans="1:15" x14ac:dyDescent="0.25">
      <c r="K15">
        <f>SUMIF(C3:K13,"&gt;75")</f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a</vt:lpstr>
      <vt:lpstr>b</vt:lpstr>
      <vt:lpstr>fc</vt:lpstr>
      <vt:lpstr>qty</vt:lpstr>
      <vt:lpstr>s</vt:lpstr>
      <vt:lpstr>sp</vt:lpstr>
      <vt:lpstr>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</dc:creator>
  <cp:lastModifiedBy>bsc</cp:lastModifiedBy>
  <dcterms:created xsi:type="dcterms:W3CDTF">2018-03-05T05:18:43Z</dcterms:created>
  <dcterms:modified xsi:type="dcterms:W3CDTF">2018-03-05T10:38:19Z</dcterms:modified>
</cp:coreProperties>
</file>