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hi\Downloads\"/>
    </mc:Choice>
  </mc:AlternateContent>
  <xr:revisionPtr revIDLastSave="0" documentId="8_{ED65723E-08B1-4CF8-A2E1-6686ABD89EC8}" xr6:coauthVersionLast="47" xr6:coauthVersionMax="47" xr10:uidLastSave="{00000000-0000-0000-0000-000000000000}"/>
  <bookViews>
    <workbookView xWindow="-108" yWindow="-108" windowWidth="23256" windowHeight="12576" tabRatio="752" firstSheet="3" activeTab="3"/>
  </bookViews>
  <sheets>
    <sheet name="Main_Data" sheetId="18" r:id="rId1"/>
    <sheet name="questions" sheetId="4" r:id="rId2"/>
    <sheet name="category" sheetId="3" r:id="rId3"/>
    <sheet name="Remove_Duplicates" sheetId="1" r:id="rId4"/>
    <sheet name="Data_4,5,6,7,8" sheetId="19" r:id="rId5"/>
    <sheet name="Pivot Table(9) " sheetId="26" r:id="rId6"/>
    <sheet name="10,11,12" sheetId="28" r:id="rId7"/>
    <sheet name="13,16" sheetId="29" r:id="rId8"/>
    <sheet name="Filtering " sheetId="30" r:id="rId9"/>
    <sheet name="Index and match " sheetId="31" r:id="rId10"/>
    <sheet name="TEXTJOIN" sheetId="32" r:id="rId11"/>
    <sheet name="% of total " sheetId="33" r:id="rId12"/>
    <sheet name="Unique Count " sheetId="34" r:id="rId13"/>
  </sheets>
  <externalReferences>
    <externalReference r:id="rId14"/>
  </externalReferences>
  <definedNames>
    <definedName name="_xlnm._FilterDatabase" localSheetId="0" hidden="1">Main_Data!$A$1:$E$128</definedName>
    <definedName name="_xlnm._FilterDatabase" localSheetId="3" hidden="1">Remove_Duplicates!$A$2:$E$53</definedName>
  </definedNames>
  <calcPr calcId="191029"/>
  <pivotCaches>
    <pivotCache cacheId="20" r:id="rId15"/>
    <pivotCache cacheId="31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8" l="1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105" i="28"/>
  <c r="L106" i="28"/>
  <c r="L107" i="28"/>
  <c r="L108" i="28"/>
  <c r="L109" i="28"/>
  <c r="L110" i="28"/>
  <c r="L111" i="28"/>
  <c r="L112" i="28"/>
  <c r="L113" i="28"/>
  <c r="L114" i="28"/>
  <c r="L115" i="28"/>
  <c r="L116" i="28"/>
  <c r="L117" i="28"/>
  <c r="L118" i="28"/>
  <c r="L119" i="28"/>
  <c r="L120" i="28"/>
  <c r="L121" i="28"/>
  <c r="L122" i="28"/>
  <c r="L123" i="28"/>
  <c r="L124" i="28"/>
  <c r="L125" i="28"/>
  <c r="L126" i="28"/>
  <c r="L127" i="28"/>
  <c r="L128" i="28"/>
  <c r="K4" i="34"/>
  <c r="H128" i="33"/>
  <c r="G128" i="33"/>
  <c r="F128" i="33"/>
  <c r="H127" i="33"/>
  <c r="G127" i="33"/>
  <c r="F127" i="33"/>
  <c r="H126" i="33"/>
  <c r="G126" i="33"/>
  <c r="F126" i="33"/>
  <c r="H125" i="33"/>
  <c r="G125" i="33"/>
  <c r="F125" i="33"/>
  <c r="H124" i="33"/>
  <c r="G124" i="33"/>
  <c r="F124" i="33"/>
  <c r="H123" i="33"/>
  <c r="G123" i="33"/>
  <c r="F123" i="33"/>
  <c r="H122" i="33"/>
  <c r="G122" i="33"/>
  <c r="F122" i="33"/>
  <c r="H121" i="33"/>
  <c r="G121" i="33"/>
  <c r="F121" i="33"/>
  <c r="H120" i="33"/>
  <c r="G120" i="33"/>
  <c r="F120" i="33"/>
  <c r="H119" i="33"/>
  <c r="G119" i="33"/>
  <c r="F119" i="33"/>
  <c r="H118" i="33"/>
  <c r="G118" i="33"/>
  <c r="F118" i="33"/>
  <c r="H117" i="33"/>
  <c r="G117" i="33"/>
  <c r="F117" i="33"/>
  <c r="H116" i="33"/>
  <c r="G116" i="33"/>
  <c r="F116" i="33"/>
  <c r="H115" i="33"/>
  <c r="G115" i="33"/>
  <c r="F115" i="33"/>
  <c r="H114" i="33"/>
  <c r="G114" i="33"/>
  <c r="F114" i="33"/>
  <c r="H113" i="33"/>
  <c r="G113" i="33"/>
  <c r="F113" i="33"/>
  <c r="H112" i="33"/>
  <c r="G112" i="33"/>
  <c r="F112" i="33"/>
  <c r="H111" i="33"/>
  <c r="G111" i="33"/>
  <c r="F111" i="33"/>
  <c r="H110" i="33"/>
  <c r="G110" i="33"/>
  <c r="F110" i="33"/>
  <c r="H109" i="33"/>
  <c r="G109" i="33"/>
  <c r="F109" i="33"/>
  <c r="H108" i="33"/>
  <c r="G108" i="33"/>
  <c r="F108" i="33"/>
  <c r="H107" i="33"/>
  <c r="G107" i="33"/>
  <c r="F107" i="33"/>
  <c r="H106" i="33"/>
  <c r="G106" i="33"/>
  <c r="F106" i="33"/>
  <c r="H105" i="33"/>
  <c r="G105" i="33"/>
  <c r="F105" i="33"/>
  <c r="H104" i="33"/>
  <c r="G104" i="33"/>
  <c r="F104" i="33"/>
  <c r="H103" i="33"/>
  <c r="G103" i="33"/>
  <c r="F103" i="33"/>
  <c r="H102" i="33"/>
  <c r="G102" i="33"/>
  <c r="F102" i="33"/>
  <c r="H101" i="33"/>
  <c r="G101" i="33"/>
  <c r="F101" i="33"/>
  <c r="H100" i="33"/>
  <c r="G100" i="33"/>
  <c r="F100" i="33"/>
  <c r="H99" i="33"/>
  <c r="G99" i="33"/>
  <c r="F99" i="33"/>
  <c r="H98" i="33"/>
  <c r="G98" i="33"/>
  <c r="F98" i="33"/>
  <c r="H97" i="33"/>
  <c r="G97" i="33"/>
  <c r="F97" i="33"/>
  <c r="H96" i="33"/>
  <c r="G96" i="33"/>
  <c r="F96" i="33"/>
  <c r="H95" i="33"/>
  <c r="G95" i="33"/>
  <c r="F95" i="33"/>
  <c r="H94" i="33"/>
  <c r="G94" i="33"/>
  <c r="F94" i="33"/>
  <c r="H93" i="33"/>
  <c r="G93" i="33"/>
  <c r="F93" i="33"/>
  <c r="H92" i="33"/>
  <c r="G92" i="33"/>
  <c r="F92" i="33"/>
  <c r="H91" i="33"/>
  <c r="G91" i="33"/>
  <c r="F91" i="33"/>
  <c r="H90" i="33"/>
  <c r="G90" i="33"/>
  <c r="F90" i="33"/>
  <c r="H89" i="33"/>
  <c r="G89" i="33"/>
  <c r="F89" i="33"/>
  <c r="H88" i="33"/>
  <c r="G88" i="33"/>
  <c r="F88" i="33"/>
  <c r="H87" i="33"/>
  <c r="G87" i="33"/>
  <c r="F87" i="33"/>
  <c r="H86" i="33"/>
  <c r="G86" i="33"/>
  <c r="F86" i="33"/>
  <c r="H85" i="33"/>
  <c r="G85" i="33"/>
  <c r="F85" i="33"/>
  <c r="H84" i="33"/>
  <c r="G84" i="33"/>
  <c r="F84" i="33"/>
  <c r="H83" i="33"/>
  <c r="G83" i="33"/>
  <c r="F83" i="33"/>
  <c r="H82" i="33"/>
  <c r="G82" i="33"/>
  <c r="F82" i="33"/>
  <c r="H81" i="33"/>
  <c r="G81" i="33"/>
  <c r="F81" i="33"/>
  <c r="H80" i="33"/>
  <c r="G80" i="33"/>
  <c r="F80" i="33"/>
  <c r="H79" i="33"/>
  <c r="G79" i="33"/>
  <c r="F79" i="33"/>
  <c r="H78" i="33"/>
  <c r="G78" i="33"/>
  <c r="F78" i="33"/>
  <c r="H77" i="33"/>
  <c r="G77" i="33"/>
  <c r="F77" i="33"/>
  <c r="H76" i="33"/>
  <c r="G76" i="33"/>
  <c r="F76" i="33"/>
  <c r="H75" i="33"/>
  <c r="G75" i="33"/>
  <c r="F75" i="33"/>
  <c r="H74" i="33"/>
  <c r="G74" i="33"/>
  <c r="F74" i="33"/>
  <c r="H73" i="33"/>
  <c r="G73" i="33"/>
  <c r="F73" i="33"/>
  <c r="H72" i="33"/>
  <c r="G72" i="33"/>
  <c r="F72" i="33"/>
  <c r="H71" i="33"/>
  <c r="G71" i="33"/>
  <c r="F71" i="33"/>
  <c r="H70" i="33"/>
  <c r="G70" i="33"/>
  <c r="F70" i="33"/>
  <c r="H69" i="33"/>
  <c r="G69" i="33"/>
  <c r="F69" i="33"/>
  <c r="H68" i="33"/>
  <c r="G68" i="33"/>
  <c r="F68" i="33"/>
  <c r="H67" i="33"/>
  <c r="G67" i="33"/>
  <c r="F67" i="33"/>
  <c r="H66" i="33"/>
  <c r="G66" i="33"/>
  <c r="F66" i="33"/>
  <c r="H65" i="33"/>
  <c r="G65" i="33"/>
  <c r="F65" i="33"/>
  <c r="H64" i="33"/>
  <c r="G64" i="33"/>
  <c r="F64" i="33"/>
  <c r="H63" i="33"/>
  <c r="G63" i="33"/>
  <c r="F63" i="33"/>
  <c r="H62" i="33"/>
  <c r="G62" i="33"/>
  <c r="F62" i="33"/>
  <c r="H61" i="33"/>
  <c r="G61" i="33"/>
  <c r="F61" i="33"/>
  <c r="H60" i="33"/>
  <c r="G60" i="33"/>
  <c r="F60" i="33"/>
  <c r="H59" i="33"/>
  <c r="G59" i="33"/>
  <c r="F59" i="33"/>
  <c r="H58" i="33"/>
  <c r="G58" i="33"/>
  <c r="F58" i="33"/>
  <c r="H57" i="33"/>
  <c r="G57" i="33"/>
  <c r="F57" i="33"/>
  <c r="H56" i="33"/>
  <c r="G56" i="33"/>
  <c r="F56" i="33"/>
  <c r="H55" i="33"/>
  <c r="G55" i="33"/>
  <c r="F55" i="33"/>
  <c r="H54" i="33"/>
  <c r="G54" i="33"/>
  <c r="F54" i="33"/>
  <c r="H53" i="33"/>
  <c r="G53" i="33"/>
  <c r="F53" i="33"/>
  <c r="H52" i="33"/>
  <c r="G52" i="33"/>
  <c r="F52" i="33"/>
  <c r="H51" i="33"/>
  <c r="G51" i="33"/>
  <c r="F51" i="33"/>
  <c r="H50" i="33"/>
  <c r="G50" i="33"/>
  <c r="F50" i="33"/>
  <c r="H49" i="33"/>
  <c r="G49" i="33"/>
  <c r="F49" i="33"/>
  <c r="H48" i="33"/>
  <c r="G48" i="33"/>
  <c r="F48" i="33"/>
  <c r="H47" i="33"/>
  <c r="G47" i="33"/>
  <c r="F47" i="33"/>
  <c r="H46" i="33"/>
  <c r="G46" i="33"/>
  <c r="F46" i="33"/>
  <c r="H45" i="33"/>
  <c r="G45" i="33"/>
  <c r="F45" i="33"/>
  <c r="H44" i="33"/>
  <c r="G44" i="33"/>
  <c r="F44" i="33"/>
  <c r="H43" i="33"/>
  <c r="G43" i="33"/>
  <c r="F43" i="33"/>
  <c r="H42" i="33"/>
  <c r="G42" i="33"/>
  <c r="F42" i="33"/>
  <c r="H41" i="33"/>
  <c r="G41" i="33"/>
  <c r="F41" i="33"/>
  <c r="H40" i="33"/>
  <c r="G40" i="33"/>
  <c r="F40" i="33"/>
  <c r="H39" i="33"/>
  <c r="G39" i="33"/>
  <c r="F39" i="33"/>
  <c r="H38" i="33"/>
  <c r="G38" i="33"/>
  <c r="F38" i="33"/>
  <c r="H37" i="33"/>
  <c r="G37" i="33"/>
  <c r="F37" i="33"/>
  <c r="H36" i="33"/>
  <c r="G36" i="33"/>
  <c r="F36" i="33"/>
  <c r="H35" i="33"/>
  <c r="G35" i="33"/>
  <c r="F35" i="33"/>
  <c r="H34" i="33"/>
  <c r="G34" i="33"/>
  <c r="F34" i="33"/>
  <c r="H33" i="33"/>
  <c r="G33" i="33"/>
  <c r="F33" i="33"/>
  <c r="H32" i="33"/>
  <c r="G32" i="33"/>
  <c r="F32" i="33"/>
  <c r="H31" i="33"/>
  <c r="G31" i="33"/>
  <c r="F31" i="33"/>
  <c r="H30" i="33"/>
  <c r="G30" i="33"/>
  <c r="F30" i="33"/>
  <c r="H29" i="33"/>
  <c r="G29" i="33"/>
  <c r="F29" i="33"/>
  <c r="H28" i="33"/>
  <c r="G28" i="33"/>
  <c r="F28" i="33"/>
  <c r="H27" i="33"/>
  <c r="G27" i="33"/>
  <c r="F27" i="33"/>
  <c r="H26" i="33"/>
  <c r="G26" i="33"/>
  <c r="F26" i="33"/>
  <c r="H25" i="33"/>
  <c r="G25" i="33"/>
  <c r="F25" i="33"/>
  <c r="H24" i="33"/>
  <c r="G24" i="33"/>
  <c r="F24" i="33"/>
  <c r="H23" i="33"/>
  <c r="G23" i="33"/>
  <c r="F23" i="33"/>
  <c r="H22" i="33"/>
  <c r="G22" i="33"/>
  <c r="F22" i="33"/>
  <c r="H21" i="33"/>
  <c r="G21" i="33"/>
  <c r="F21" i="33"/>
  <c r="H20" i="33"/>
  <c r="G20" i="33"/>
  <c r="F20" i="33"/>
  <c r="H19" i="33"/>
  <c r="G19" i="33"/>
  <c r="F19" i="33"/>
  <c r="H18" i="33"/>
  <c r="G18" i="33"/>
  <c r="F18" i="33"/>
  <c r="H17" i="33"/>
  <c r="G17" i="33"/>
  <c r="F17" i="33"/>
  <c r="H16" i="33"/>
  <c r="G16" i="33"/>
  <c r="F16" i="33"/>
  <c r="H15" i="33"/>
  <c r="G15" i="33"/>
  <c r="F15" i="33"/>
  <c r="H14" i="33"/>
  <c r="G14" i="33"/>
  <c r="F14" i="33"/>
  <c r="H13" i="33"/>
  <c r="G13" i="33"/>
  <c r="F13" i="33"/>
  <c r="H12" i="33"/>
  <c r="G12" i="33"/>
  <c r="F12" i="33"/>
  <c r="H11" i="33"/>
  <c r="G11" i="33"/>
  <c r="F11" i="33"/>
  <c r="H10" i="33"/>
  <c r="G10" i="33"/>
  <c r="F10" i="33"/>
  <c r="H9" i="33"/>
  <c r="G9" i="33"/>
  <c r="F9" i="33"/>
  <c r="H8" i="33"/>
  <c r="G8" i="33"/>
  <c r="F8" i="33"/>
  <c r="H7" i="33"/>
  <c r="G7" i="33"/>
  <c r="F7" i="33"/>
  <c r="H6" i="33"/>
  <c r="G6" i="33"/>
  <c r="F6" i="33"/>
  <c r="H5" i="33"/>
  <c r="G5" i="33"/>
  <c r="F5" i="33"/>
  <c r="H4" i="33"/>
  <c r="G4" i="33"/>
  <c r="F4" i="33"/>
  <c r="H3" i="33"/>
  <c r="G3" i="33"/>
  <c r="F3" i="33"/>
  <c r="H2" i="33"/>
  <c r="G2" i="33"/>
  <c r="F2" i="33"/>
  <c r="M10" i="32"/>
  <c r="M4" i="32"/>
  <c r="M5" i="32"/>
  <c r="D17" i="31"/>
  <c r="B17" i="31"/>
  <c r="S2" i="29"/>
  <c r="H128" i="30"/>
  <c r="G128" i="30"/>
  <c r="F128" i="30"/>
  <c r="H127" i="30"/>
  <c r="G127" i="30"/>
  <c r="F127" i="30"/>
  <c r="H126" i="30"/>
  <c r="G126" i="30"/>
  <c r="F126" i="30"/>
  <c r="H125" i="30"/>
  <c r="G125" i="30"/>
  <c r="F125" i="30"/>
  <c r="H124" i="30"/>
  <c r="G124" i="30"/>
  <c r="F124" i="30"/>
  <c r="H123" i="30"/>
  <c r="G123" i="30"/>
  <c r="F123" i="30"/>
  <c r="H122" i="30"/>
  <c r="G122" i="30"/>
  <c r="F122" i="30"/>
  <c r="H121" i="30"/>
  <c r="G121" i="30"/>
  <c r="F121" i="30"/>
  <c r="H120" i="30"/>
  <c r="G120" i="30"/>
  <c r="F120" i="30"/>
  <c r="H119" i="30"/>
  <c r="G119" i="30"/>
  <c r="F119" i="30"/>
  <c r="H118" i="30"/>
  <c r="G118" i="30"/>
  <c r="F118" i="30"/>
  <c r="H117" i="30"/>
  <c r="G117" i="30"/>
  <c r="F117" i="30"/>
  <c r="H116" i="30"/>
  <c r="G116" i="30"/>
  <c r="F116" i="30"/>
  <c r="H115" i="30"/>
  <c r="G115" i="30"/>
  <c r="F115" i="30"/>
  <c r="H114" i="30"/>
  <c r="G114" i="30"/>
  <c r="F114" i="30"/>
  <c r="H113" i="30"/>
  <c r="G113" i="30"/>
  <c r="F113" i="30"/>
  <c r="H112" i="30"/>
  <c r="G112" i="30"/>
  <c r="F112" i="30"/>
  <c r="H111" i="30"/>
  <c r="G111" i="30"/>
  <c r="F111" i="30"/>
  <c r="H110" i="30"/>
  <c r="G110" i="30"/>
  <c r="F110" i="30"/>
  <c r="H109" i="30"/>
  <c r="G109" i="30"/>
  <c r="F109" i="30"/>
  <c r="H108" i="30"/>
  <c r="G108" i="30"/>
  <c r="F108" i="30"/>
  <c r="H107" i="30"/>
  <c r="G107" i="30"/>
  <c r="F107" i="30"/>
  <c r="H106" i="30"/>
  <c r="G106" i="30"/>
  <c r="F106" i="30"/>
  <c r="H105" i="30"/>
  <c r="G105" i="30"/>
  <c r="F105" i="30"/>
  <c r="H104" i="30"/>
  <c r="G104" i="30"/>
  <c r="F104" i="30"/>
  <c r="H103" i="30"/>
  <c r="G103" i="30"/>
  <c r="F103" i="30"/>
  <c r="H102" i="30"/>
  <c r="G102" i="30"/>
  <c r="F102" i="30"/>
  <c r="H101" i="30"/>
  <c r="G101" i="30"/>
  <c r="F101" i="30"/>
  <c r="H100" i="30"/>
  <c r="G100" i="30"/>
  <c r="F100" i="30"/>
  <c r="H99" i="30"/>
  <c r="G99" i="30"/>
  <c r="F99" i="30"/>
  <c r="H98" i="30"/>
  <c r="G98" i="30"/>
  <c r="F98" i="30"/>
  <c r="H97" i="30"/>
  <c r="G97" i="30"/>
  <c r="F97" i="30"/>
  <c r="H96" i="30"/>
  <c r="G96" i="30"/>
  <c r="F96" i="30"/>
  <c r="H95" i="30"/>
  <c r="G95" i="30"/>
  <c r="F95" i="30"/>
  <c r="H94" i="30"/>
  <c r="G94" i="30"/>
  <c r="F94" i="30"/>
  <c r="H93" i="30"/>
  <c r="G93" i="30"/>
  <c r="F93" i="30"/>
  <c r="H92" i="30"/>
  <c r="G92" i="30"/>
  <c r="F92" i="30"/>
  <c r="H91" i="30"/>
  <c r="G91" i="30"/>
  <c r="F91" i="30"/>
  <c r="H90" i="30"/>
  <c r="G90" i="30"/>
  <c r="F90" i="30"/>
  <c r="H89" i="30"/>
  <c r="G89" i="30"/>
  <c r="F89" i="30"/>
  <c r="H88" i="30"/>
  <c r="G88" i="30"/>
  <c r="F88" i="30"/>
  <c r="H87" i="30"/>
  <c r="G87" i="30"/>
  <c r="F87" i="30"/>
  <c r="H86" i="30"/>
  <c r="G86" i="30"/>
  <c r="F86" i="30"/>
  <c r="H85" i="30"/>
  <c r="G85" i="30"/>
  <c r="F85" i="30"/>
  <c r="H84" i="30"/>
  <c r="G84" i="30"/>
  <c r="F84" i="30"/>
  <c r="H83" i="30"/>
  <c r="G83" i="30"/>
  <c r="F83" i="30"/>
  <c r="H82" i="30"/>
  <c r="G82" i="30"/>
  <c r="F82" i="30"/>
  <c r="H81" i="30"/>
  <c r="G81" i="30"/>
  <c r="F81" i="30"/>
  <c r="H80" i="30"/>
  <c r="G80" i="30"/>
  <c r="F80" i="30"/>
  <c r="H79" i="30"/>
  <c r="G79" i="30"/>
  <c r="F79" i="30"/>
  <c r="H78" i="30"/>
  <c r="G78" i="30"/>
  <c r="F78" i="30"/>
  <c r="H77" i="30"/>
  <c r="G77" i="30"/>
  <c r="F77" i="30"/>
  <c r="H76" i="30"/>
  <c r="G76" i="30"/>
  <c r="F76" i="30"/>
  <c r="H75" i="30"/>
  <c r="G75" i="30"/>
  <c r="F75" i="30"/>
  <c r="H74" i="30"/>
  <c r="G74" i="30"/>
  <c r="F74" i="30"/>
  <c r="H73" i="30"/>
  <c r="G73" i="30"/>
  <c r="F73" i="30"/>
  <c r="H72" i="30"/>
  <c r="G72" i="30"/>
  <c r="F72" i="30"/>
  <c r="H71" i="30"/>
  <c r="G71" i="30"/>
  <c r="F71" i="30"/>
  <c r="H70" i="30"/>
  <c r="G70" i="30"/>
  <c r="F70" i="30"/>
  <c r="H69" i="30"/>
  <c r="G69" i="30"/>
  <c r="F69" i="30"/>
  <c r="H68" i="30"/>
  <c r="G68" i="30"/>
  <c r="F68" i="30"/>
  <c r="H67" i="30"/>
  <c r="G67" i="30"/>
  <c r="F67" i="30"/>
  <c r="H66" i="30"/>
  <c r="G66" i="30"/>
  <c r="F66" i="30"/>
  <c r="H65" i="30"/>
  <c r="G65" i="30"/>
  <c r="F65" i="30"/>
  <c r="H64" i="30"/>
  <c r="G64" i="30"/>
  <c r="F64" i="30"/>
  <c r="H63" i="30"/>
  <c r="G63" i="30"/>
  <c r="F63" i="30"/>
  <c r="H62" i="30"/>
  <c r="G62" i="30"/>
  <c r="F62" i="30"/>
  <c r="H61" i="30"/>
  <c r="G61" i="30"/>
  <c r="F61" i="30"/>
  <c r="H60" i="30"/>
  <c r="G60" i="30"/>
  <c r="F60" i="30"/>
  <c r="H59" i="30"/>
  <c r="G59" i="30"/>
  <c r="F59" i="30"/>
  <c r="H58" i="30"/>
  <c r="G58" i="30"/>
  <c r="F58" i="30"/>
  <c r="H57" i="30"/>
  <c r="G57" i="30"/>
  <c r="F57" i="30"/>
  <c r="H56" i="30"/>
  <c r="G56" i="30"/>
  <c r="F56" i="30"/>
  <c r="H55" i="30"/>
  <c r="G55" i="30"/>
  <c r="F55" i="30"/>
  <c r="H54" i="30"/>
  <c r="G54" i="30"/>
  <c r="F54" i="30"/>
  <c r="H53" i="30"/>
  <c r="G53" i="30"/>
  <c r="F53" i="30"/>
  <c r="H52" i="30"/>
  <c r="G52" i="30"/>
  <c r="F52" i="30"/>
  <c r="H51" i="30"/>
  <c r="G51" i="30"/>
  <c r="F51" i="30"/>
  <c r="H50" i="30"/>
  <c r="G50" i="30"/>
  <c r="F50" i="30"/>
  <c r="H49" i="30"/>
  <c r="G49" i="30"/>
  <c r="F49" i="30"/>
  <c r="H48" i="30"/>
  <c r="G48" i="30"/>
  <c r="F48" i="30"/>
  <c r="H47" i="30"/>
  <c r="G47" i="30"/>
  <c r="F47" i="30"/>
  <c r="H46" i="30"/>
  <c r="G46" i="30"/>
  <c r="F46" i="30"/>
  <c r="H45" i="30"/>
  <c r="G45" i="30"/>
  <c r="F45" i="30"/>
  <c r="H44" i="30"/>
  <c r="G44" i="30"/>
  <c r="F44" i="30"/>
  <c r="H43" i="30"/>
  <c r="G43" i="30"/>
  <c r="F43" i="30"/>
  <c r="H42" i="30"/>
  <c r="G42" i="30"/>
  <c r="F42" i="30"/>
  <c r="H41" i="30"/>
  <c r="G41" i="30"/>
  <c r="F41" i="30"/>
  <c r="H40" i="30"/>
  <c r="G40" i="30"/>
  <c r="F40" i="30"/>
  <c r="H39" i="30"/>
  <c r="G39" i="30"/>
  <c r="F39" i="30"/>
  <c r="H38" i="30"/>
  <c r="G38" i="30"/>
  <c r="F38" i="30"/>
  <c r="H37" i="30"/>
  <c r="G37" i="30"/>
  <c r="F37" i="30"/>
  <c r="H36" i="30"/>
  <c r="G36" i="30"/>
  <c r="F36" i="30"/>
  <c r="H35" i="30"/>
  <c r="G35" i="30"/>
  <c r="F35" i="30"/>
  <c r="H34" i="30"/>
  <c r="G34" i="30"/>
  <c r="F34" i="30"/>
  <c r="H33" i="30"/>
  <c r="G33" i="30"/>
  <c r="F33" i="30"/>
  <c r="H32" i="30"/>
  <c r="G32" i="30"/>
  <c r="F32" i="30"/>
  <c r="H31" i="30"/>
  <c r="G31" i="30"/>
  <c r="F31" i="30"/>
  <c r="H30" i="30"/>
  <c r="G30" i="30"/>
  <c r="F30" i="30"/>
  <c r="H29" i="30"/>
  <c r="G29" i="30"/>
  <c r="F29" i="30"/>
  <c r="H28" i="30"/>
  <c r="G28" i="30"/>
  <c r="F28" i="30"/>
  <c r="H27" i="30"/>
  <c r="G27" i="30"/>
  <c r="F27" i="30"/>
  <c r="H26" i="30"/>
  <c r="G26" i="30"/>
  <c r="F26" i="30"/>
  <c r="H25" i="30"/>
  <c r="G25" i="30"/>
  <c r="F25" i="30"/>
  <c r="H24" i="30"/>
  <c r="G24" i="30"/>
  <c r="F24" i="30"/>
  <c r="H23" i="30"/>
  <c r="G23" i="30"/>
  <c r="F23" i="30"/>
  <c r="H22" i="30"/>
  <c r="G22" i="30"/>
  <c r="F22" i="30"/>
  <c r="H21" i="30"/>
  <c r="G21" i="30"/>
  <c r="F21" i="30"/>
  <c r="H20" i="30"/>
  <c r="G20" i="30"/>
  <c r="F20" i="30"/>
  <c r="H19" i="30"/>
  <c r="G19" i="30"/>
  <c r="F19" i="30"/>
  <c r="H18" i="30"/>
  <c r="G18" i="30"/>
  <c r="F18" i="30"/>
  <c r="H17" i="30"/>
  <c r="G17" i="30"/>
  <c r="F17" i="30"/>
  <c r="H16" i="30"/>
  <c r="G16" i="30"/>
  <c r="F16" i="30"/>
  <c r="H15" i="30"/>
  <c r="G15" i="30"/>
  <c r="F15" i="30"/>
  <c r="H14" i="30"/>
  <c r="G14" i="30"/>
  <c r="F14" i="30"/>
  <c r="H13" i="30"/>
  <c r="G13" i="30"/>
  <c r="F13" i="30"/>
  <c r="H12" i="30"/>
  <c r="G12" i="30"/>
  <c r="F12" i="30"/>
  <c r="H11" i="30"/>
  <c r="G11" i="30"/>
  <c r="F11" i="30"/>
  <c r="H10" i="30"/>
  <c r="G10" i="30"/>
  <c r="F10" i="30"/>
  <c r="H9" i="30"/>
  <c r="G9" i="30"/>
  <c r="F9" i="30"/>
  <c r="H8" i="30"/>
  <c r="G8" i="30"/>
  <c r="F8" i="30"/>
  <c r="H7" i="30"/>
  <c r="G7" i="30"/>
  <c r="F7" i="30"/>
  <c r="H6" i="30"/>
  <c r="G6" i="30"/>
  <c r="F6" i="30"/>
  <c r="H5" i="30"/>
  <c r="G5" i="30"/>
  <c r="F5" i="30"/>
  <c r="H4" i="30"/>
  <c r="G4" i="30"/>
  <c r="F4" i="30"/>
  <c r="H3" i="30"/>
  <c r="G3" i="30"/>
  <c r="F3" i="30"/>
  <c r="H2" i="30"/>
  <c r="G2" i="30"/>
  <c r="F2" i="30"/>
  <c r="G3" i="1"/>
  <c r="I7" i="1"/>
  <c r="B15" i="4"/>
  <c r="K86" i="28"/>
  <c r="K102" i="28"/>
  <c r="K118" i="28"/>
  <c r="J2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J123" i="28"/>
  <c r="J124" i="28"/>
  <c r="J125" i="28"/>
  <c r="J126" i="28"/>
  <c r="J127" i="28"/>
  <c r="J128" i="28"/>
  <c r="I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H128" i="28"/>
  <c r="G128" i="28"/>
  <c r="F128" i="28"/>
  <c r="K128" i="28" s="1"/>
  <c r="H127" i="28"/>
  <c r="G127" i="28"/>
  <c r="F127" i="28"/>
  <c r="K127" i="28" s="1"/>
  <c r="H126" i="28"/>
  <c r="G126" i="28"/>
  <c r="F126" i="28"/>
  <c r="K126" i="28" s="1"/>
  <c r="H125" i="28"/>
  <c r="G125" i="28"/>
  <c r="F125" i="28"/>
  <c r="K125" i="28" s="1"/>
  <c r="H124" i="28"/>
  <c r="G124" i="28"/>
  <c r="F124" i="28"/>
  <c r="K124" i="28" s="1"/>
  <c r="H123" i="28"/>
  <c r="G123" i="28"/>
  <c r="F123" i="28"/>
  <c r="K123" i="28" s="1"/>
  <c r="H122" i="28"/>
  <c r="G122" i="28"/>
  <c r="F122" i="28"/>
  <c r="K122" i="28" s="1"/>
  <c r="H121" i="28"/>
  <c r="G121" i="28"/>
  <c r="F121" i="28"/>
  <c r="K121" i="28" s="1"/>
  <c r="H120" i="28"/>
  <c r="G120" i="28"/>
  <c r="F120" i="28"/>
  <c r="K120" i="28" s="1"/>
  <c r="H119" i="28"/>
  <c r="G119" i="28"/>
  <c r="F119" i="28"/>
  <c r="K119" i="28" s="1"/>
  <c r="H118" i="28"/>
  <c r="G118" i="28"/>
  <c r="F118" i="28"/>
  <c r="H117" i="28"/>
  <c r="G117" i="28"/>
  <c r="F117" i="28"/>
  <c r="K117" i="28" s="1"/>
  <c r="H116" i="28"/>
  <c r="G116" i="28"/>
  <c r="F116" i="28"/>
  <c r="K116" i="28" s="1"/>
  <c r="H115" i="28"/>
  <c r="G115" i="28"/>
  <c r="F115" i="28"/>
  <c r="K115" i="28" s="1"/>
  <c r="H114" i="28"/>
  <c r="G114" i="28"/>
  <c r="F114" i="28"/>
  <c r="K114" i="28" s="1"/>
  <c r="H113" i="28"/>
  <c r="G113" i="28"/>
  <c r="F113" i="28"/>
  <c r="K113" i="28" s="1"/>
  <c r="H112" i="28"/>
  <c r="G112" i="28"/>
  <c r="F112" i="28"/>
  <c r="K112" i="28" s="1"/>
  <c r="H111" i="28"/>
  <c r="G111" i="28"/>
  <c r="F111" i="28"/>
  <c r="K111" i="28" s="1"/>
  <c r="H110" i="28"/>
  <c r="G110" i="28"/>
  <c r="F110" i="28"/>
  <c r="K110" i="28" s="1"/>
  <c r="H109" i="28"/>
  <c r="G109" i="28"/>
  <c r="F109" i="28"/>
  <c r="K109" i="28" s="1"/>
  <c r="H108" i="28"/>
  <c r="G108" i="28"/>
  <c r="F108" i="28"/>
  <c r="K108" i="28" s="1"/>
  <c r="H107" i="28"/>
  <c r="G107" i="28"/>
  <c r="F107" i="28"/>
  <c r="K107" i="28" s="1"/>
  <c r="H106" i="28"/>
  <c r="G106" i="28"/>
  <c r="F106" i="28"/>
  <c r="K106" i="28" s="1"/>
  <c r="H105" i="28"/>
  <c r="G105" i="28"/>
  <c r="F105" i="28"/>
  <c r="K105" i="28" s="1"/>
  <c r="H104" i="28"/>
  <c r="G104" i="28"/>
  <c r="F104" i="28"/>
  <c r="K104" i="28" s="1"/>
  <c r="H103" i="28"/>
  <c r="G103" i="28"/>
  <c r="F103" i="28"/>
  <c r="K103" i="28" s="1"/>
  <c r="H102" i="28"/>
  <c r="G102" i="28"/>
  <c r="F102" i="28"/>
  <c r="H101" i="28"/>
  <c r="G101" i="28"/>
  <c r="F101" i="28"/>
  <c r="K101" i="28" s="1"/>
  <c r="H100" i="28"/>
  <c r="G100" i="28"/>
  <c r="F100" i="28"/>
  <c r="K100" i="28" s="1"/>
  <c r="H99" i="28"/>
  <c r="G99" i="28"/>
  <c r="F99" i="28"/>
  <c r="K99" i="28" s="1"/>
  <c r="H98" i="28"/>
  <c r="G98" i="28"/>
  <c r="F98" i="28"/>
  <c r="K98" i="28" s="1"/>
  <c r="H97" i="28"/>
  <c r="G97" i="28"/>
  <c r="F97" i="28"/>
  <c r="K97" i="28" s="1"/>
  <c r="H96" i="28"/>
  <c r="G96" i="28"/>
  <c r="F96" i="28"/>
  <c r="K96" i="28" s="1"/>
  <c r="H95" i="28"/>
  <c r="G95" i="28"/>
  <c r="F95" i="28"/>
  <c r="K95" i="28" s="1"/>
  <c r="H94" i="28"/>
  <c r="G94" i="28"/>
  <c r="F94" i="28"/>
  <c r="K94" i="28" s="1"/>
  <c r="H93" i="28"/>
  <c r="G93" i="28"/>
  <c r="F93" i="28"/>
  <c r="K93" i="28" s="1"/>
  <c r="H92" i="28"/>
  <c r="G92" i="28"/>
  <c r="F92" i="28"/>
  <c r="K92" i="28" s="1"/>
  <c r="H91" i="28"/>
  <c r="G91" i="28"/>
  <c r="F91" i="28"/>
  <c r="K91" i="28" s="1"/>
  <c r="H90" i="28"/>
  <c r="G90" i="28"/>
  <c r="F90" i="28"/>
  <c r="K90" i="28" s="1"/>
  <c r="H89" i="28"/>
  <c r="G89" i="28"/>
  <c r="F89" i="28"/>
  <c r="K89" i="28" s="1"/>
  <c r="H88" i="28"/>
  <c r="G88" i="28"/>
  <c r="F88" i="28"/>
  <c r="K88" i="28" s="1"/>
  <c r="H87" i="28"/>
  <c r="G87" i="28"/>
  <c r="F87" i="28"/>
  <c r="K87" i="28" s="1"/>
  <c r="H86" i="28"/>
  <c r="G86" i="28"/>
  <c r="F86" i="28"/>
  <c r="H85" i="28"/>
  <c r="G85" i="28"/>
  <c r="F85" i="28"/>
  <c r="K85" i="28" s="1"/>
  <c r="H84" i="28"/>
  <c r="G84" i="28"/>
  <c r="F84" i="28"/>
  <c r="K84" i="28" s="1"/>
  <c r="H83" i="28"/>
  <c r="G83" i="28"/>
  <c r="F83" i="28"/>
  <c r="K83" i="28" s="1"/>
  <c r="H82" i="28"/>
  <c r="G82" i="28"/>
  <c r="F82" i="28"/>
  <c r="K82" i="28" s="1"/>
  <c r="H81" i="28"/>
  <c r="G81" i="28"/>
  <c r="F81" i="28"/>
  <c r="K81" i="28" s="1"/>
  <c r="H80" i="28"/>
  <c r="G80" i="28"/>
  <c r="F80" i="28"/>
  <c r="K80" i="28" s="1"/>
  <c r="H79" i="28"/>
  <c r="G79" i="28"/>
  <c r="F79" i="28"/>
  <c r="K79" i="28" s="1"/>
  <c r="H78" i="28"/>
  <c r="G78" i="28"/>
  <c r="F78" i="28"/>
  <c r="K78" i="28" s="1"/>
  <c r="H77" i="28"/>
  <c r="G77" i="28"/>
  <c r="F77" i="28"/>
  <c r="K77" i="28" s="1"/>
  <c r="H76" i="28"/>
  <c r="G76" i="28"/>
  <c r="F76" i="28"/>
  <c r="K76" i="28" s="1"/>
  <c r="H75" i="28"/>
  <c r="G75" i="28"/>
  <c r="F75" i="28"/>
  <c r="K75" i="28" s="1"/>
  <c r="H74" i="28"/>
  <c r="G74" i="28"/>
  <c r="F74" i="28"/>
  <c r="K74" i="28" s="1"/>
  <c r="H73" i="28"/>
  <c r="G73" i="28"/>
  <c r="F73" i="28"/>
  <c r="K73" i="28" s="1"/>
  <c r="H72" i="28"/>
  <c r="G72" i="28"/>
  <c r="F72" i="28"/>
  <c r="K72" i="28" s="1"/>
  <c r="H71" i="28"/>
  <c r="G71" i="28"/>
  <c r="F71" i="28"/>
  <c r="K71" i="28" s="1"/>
  <c r="H70" i="28"/>
  <c r="G70" i="28"/>
  <c r="F70" i="28"/>
  <c r="K70" i="28" s="1"/>
  <c r="H69" i="28"/>
  <c r="G69" i="28"/>
  <c r="F69" i="28"/>
  <c r="K69" i="28" s="1"/>
  <c r="H68" i="28"/>
  <c r="G68" i="28"/>
  <c r="F68" i="28"/>
  <c r="K68" i="28" s="1"/>
  <c r="H67" i="28"/>
  <c r="G67" i="28"/>
  <c r="F67" i="28"/>
  <c r="K67" i="28" s="1"/>
  <c r="H66" i="28"/>
  <c r="G66" i="28"/>
  <c r="F66" i="28"/>
  <c r="K66" i="28" s="1"/>
  <c r="H65" i="28"/>
  <c r="G65" i="28"/>
  <c r="F65" i="28"/>
  <c r="K65" i="28" s="1"/>
  <c r="H64" i="28"/>
  <c r="G64" i="28"/>
  <c r="F64" i="28"/>
  <c r="K64" i="28" s="1"/>
  <c r="H63" i="28"/>
  <c r="G63" i="28"/>
  <c r="F63" i="28"/>
  <c r="K63" i="28" s="1"/>
  <c r="H62" i="28"/>
  <c r="G62" i="28"/>
  <c r="F62" i="28"/>
  <c r="K62" i="28" s="1"/>
  <c r="H61" i="28"/>
  <c r="G61" i="28"/>
  <c r="F61" i="28"/>
  <c r="K61" i="28" s="1"/>
  <c r="H60" i="28"/>
  <c r="G60" i="28"/>
  <c r="F60" i="28"/>
  <c r="K60" i="28" s="1"/>
  <c r="H59" i="28"/>
  <c r="G59" i="28"/>
  <c r="F59" i="28"/>
  <c r="K59" i="28" s="1"/>
  <c r="H58" i="28"/>
  <c r="G58" i="28"/>
  <c r="F58" i="28"/>
  <c r="K58" i="28" s="1"/>
  <c r="H57" i="28"/>
  <c r="G57" i="28"/>
  <c r="F57" i="28"/>
  <c r="K57" i="28" s="1"/>
  <c r="H56" i="28"/>
  <c r="G56" i="28"/>
  <c r="F56" i="28"/>
  <c r="K56" i="28" s="1"/>
  <c r="H55" i="28"/>
  <c r="G55" i="28"/>
  <c r="F55" i="28"/>
  <c r="K55" i="28" s="1"/>
  <c r="H54" i="28"/>
  <c r="G54" i="28"/>
  <c r="F54" i="28"/>
  <c r="K54" i="28" s="1"/>
  <c r="H53" i="28"/>
  <c r="G53" i="28"/>
  <c r="F53" i="28"/>
  <c r="K53" i="28" s="1"/>
  <c r="H52" i="28"/>
  <c r="G52" i="28"/>
  <c r="F52" i="28"/>
  <c r="K52" i="28" s="1"/>
  <c r="H51" i="28"/>
  <c r="G51" i="28"/>
  <c r="F51" i="28"/>
  <c r="K51" i="28" s="1"/>
  <c r="H50" i="28"/>
  <c r="G50" i="28"/>
  <c r="F50" i="28"/>
  <c r="K50" i="28" s="1"/>
  <c r="H49" i="28"/>
  <c r="G49" i="28"/>
  <c r="F49" i="28"/>
  <c r="K49" i="28" s="1"/>
  <c r="H48" i="28"/>
  <c r="G48" i="28"/>
  <c r="F48" i="28"/>
  <c r="K48" i="28" s="1"/>
  <c r="H47" i="28"/>
  <c r="G47" i="28"/>
  <c r="F47" i="28"/>
  <c r="K47" i="28" s="1"/>
  <c r="H46" i="28"/>
  <c r="G46" i="28"/>
  <c r="F46" i="28"/>
  <c r="K46" i="28" s="1"/>
  <c r="H45" i="28"/>
  <c r="G45" i="28"/>
  <c r="F45" i="28"/>
  <c r="K45" i="28" s="1"/>
  <c r="H44" i="28"/>
  <c r="G44" i="28"/>
  <c r="F44" i="28"/>
  <c r="K44" i="28" s="1"/>
  <c r="H43" i="28"/>
  <c r="G43" i="28"/>
  <c r="F43" i="28"/>
  <c r="K43" i="28" s="1"/>
  <c r="H42" i="28"/>
  <c r="G42" i="28"/>
  <c r="F42" i="28"/>
  <c r="K42" i="28" s="1"/>
  <c r="H41" i="28"/>
  <c r="G41" i="28"/>
  <c r="F41" i="28"/>
  <c r="K41" i="28" s="1"/>
  <c r="H40" i="28"/>
  <c r="G40" i="28"/>
  <c r="F40" i="28"/>
  <c r="K40" i="28" s="1"/>
  <c r="H39" i="28"/>
  <c r="G39" i="28"/>
  <c r="F39" i="28"/>
  <c r="K39" i="28" s="1"/>
  <c r="H38" i="28"/>
  <c r="G38" i="28"/>
  <c r="F38" i="28"/>
  <c r="K38" i="28" s="1"/>
  <c r="H37" i="28"/>
  <c r="G37" i="28"/>
  <c r="F37" i="28"/>
  <c r="K37" i="28" s="1"/>
  <c r="H36" i="28"/>
  <c r="G36" i="28"/>
  <c r="F36" i="28"/>
  <c r="K36" i="28" s="1"/>
  <c r="H35" i="28"/>
  <c r="G35" i="28"/>
  <c r="F35" i="28"/>
  <c r="K35" i="28" s="1"/>
  <c r="H34" i="28"/>
  <c r="G34" i="28"/>
  <c r="F34" i="28"/>
  <c r="K34" i="28" s="1"/>
  <c r="H33" i="28"/>
  <c r="G33" i="28"/>
  <c r="F33" i="28"/>
  <c r="K33" i="28" s="1"/>
  <c r="H32" i="28"/>
  <c r="G32" i="28"/>
  <c r="F32" i="28"/>
  <c r="K32" i="28" s="1"/>
  <c r="H31" i="28"/>
  <c r="G31" i="28"/>
  <c r="F31" i="28"/>
  <c r="K31" i="28" s="1"/>
  <c r="H30" i="28"/>
  <c r="G30" i="28"/>
  <c r="F30" i="28"/>
  <c r="K30" i="28" s="1"/>
  <c r="H29" i="28"/>
  <c r="G29" i="28"/>
  <c r="F29" i="28"/>
  <c r="K29" i="28" s="1"/>
  <c r="H28" i="28"/>
  <c r="G28" i="28"/>
  <c r="F28" i="28"/>
  <c r="K28" i="28" s="1"/>
  <c r="H27" i="28"/>
  <c r="G27" i="28"/>
  <c r="F27" i="28"/>
  <c r="K27" i="28" s="1"/>
  <c r="H26" i="28"/>
  <c r="G26" i="28"/>
  <c r="F26" i="28"/>
  <c r="K26" i="28" s="1"/>
  <c r="H25" i="28"/>
  <c r="G25" i="28"/>
  <c r="F25" i="28"/>
  <c r="K25" i="28" s="1"/>
  <c r="H24" i="28"/>
  <c r="G24" i="28"/>
  <c r="F24" i="28"/>
  <c r="K24" i="28" s="1"/>
  <c r="H23" i="28"/>
  <c r="G23" i="28"/>
  <c r="F23" i="28"/>
  <c r="K23" i="28" s="1"/>
  <c r="H22" i="28"/>
  <c r="G22" i="28"/>
  <c r="F22" i="28"/>
  <c r="K22" i="28" s="1"/>
  <c r="H21" i="28"/>
  <c r="G21" i="28"/>
  <c r="F21" i="28"/>
  <c r="K21" i="28" s="1"/>
  <c r="H20" i="28"/>
  <c r="G20" i="28"/>
  <c r="F20" i="28"/>
  <c r="K20" i="28" s="1"/>
  <c r="H19" i="28"/>
  <c r="G19" i="28"/>
  <c r="F19" i="28"/>
  <c r="K19" i="28" s="1"/>
  <c r="H18" i="28"/>
  <c r="G18" i="28"/>
  <c r="F18" i="28"/>
  <c r="K18" i="28" s="1"/>
  <c r="H17" i="28"/>
  <c r="G17" i="28"/>
  <c r="F17" i="28"/>
  <c r="K17" i="28" s="1"/>
  <c r="H16" i="28"/>
  <c r="G16" i="28"/>
  <c r="F16" i="28"/>
  <c r="K16" i="28" s="1"/>
  <c r="H15" i="28"/>
  <c r="G15" i="28"/>
  <c r="F15" i="28"/>
  <c r="K15" i="28" s="1"/>
  <c r="H14" i="28"/>
  <c r="G14" i="28"/>
  <c r="F14" i="28"/>
  <c r="K14" i="28" s="1"/>
  <c r="H13" i="28"/>
  <c r="G13" i="28"/>
  <c r="F13" i="28"/>
  <c r="K13" i="28" s="1"/>
  <c r="H12" i="28"/>
  <c r="G12" i="28"/>
  <c r="F12" i="28"/>
  <c r="K12" i="28" s="1"/>
  <c r="H11" i="28"/>
  <c r="G11" i="28"/>
  <c r="F11" i="28"/>
  <c r="K11" i="28" s="1"/>
  <c r="H10" i="28"/>
  <c r="G10" i="28"/>
  <c r="F10" i="28"/>
  <c r="K10" i="28" s="1"/>
  <c r="H9" i="28"/>
  <c r="G9" i="28"/>
  <c r="F9" i="28"/>
  <c r="K9" i="28" s="1"/>
  <c r="H8" i="28"/>
  <c r="G8" i="28"/>
  <c r="F8" i="28"/>
  <c r="K8" i="28" s="1"/>
  <c r="H7" i="28"/>
  <c r="G7" i="28"/>
  <c r="F7" i="28"/>
  <c r="K7" i="28" s="1"/>
  <c r="H6" i="28"/>
  <c r="G6" i="28"/>
  <c r="F6" i="28"/>
  <c r="K6" i="28" s="1"/>
  <c r="H5" i="28"/>
  <c r="G5" i="28"/>
  <c r="F5" i="28"/>
  <c r="K5" i="28" s="1"/>
  <c r="H4" i="28"/>
  <c r="G4" i="28"/>
  <c r="F4" i="28"/>
  <c r="K4" i="28" s="1"/>
  <c r="H3" i="28"/>
  <c r="G3" i="28"/>
  <c r="F3" i="28"/>
  <c r="K3" i="28" s="1"/>
  <c r="H2" i="28"/>
  <c r="G2" i="28"/>
  <c r="F2" i="28"/>
  <c r="K2" i="28" s="1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2" i="19"/>
  <c r="A32" i="4"/>
  <c r="F17" i="31" l="1"/>
  <c r="K2" i="19"/>
  <c r="K4" i="19"/>
  <c r="K6" i="19"/>
</calcChain>
</file>

<file path=xl/sharedStrings.xml><?xml version="1.0" encoding="utf-8"?>
<sst xmlns="http://schemas.openxmlformats.org/spreadsheetml/2006/main" count="1682" uniqueCount="104">
  <si>
    <t>Date</t>
  </si>
  <si>
    <t>Country</t>
  </si>
  <si>
    <t>City</t>
  </si>
  <si>
    <t>CategoryID</t>
  </si>
  <si>
    <t>Cost</t>
  </si>
  <si>
    <t>Austria</t>
  </si>
  <si>
    <t>Vienna</t>
  </si>
  <si>
    <t>Slovakia</t>
  </si>
  <si>
    <t>Bratislava</t>
  </si>
  <si>
    <t>Germany</t>
  </si>
  <si>
    <t>Berlin</t>
  </si>
  <si>
    <t>Spain</t>
  </si>
  <si>
    <t>Mallorca</t>
  </si>
  <si>
    <t>Bosnia</t>
  </si>
  <si>
    <t>Banja Luka</t>
  </si>
  <si>
    <t>Croatia</t>
  </si>
  <si>
    <t>Zagreb</t>
  </si>
  <si>
    <t>Plitvic</t>
  </si>
  <si>
    <t>Madrid</t>
  </si>
  <si>
    <t>Colombia</t>
  </si>
  <si>
    <t>Bogota</t>
  </si>
  <si>
    <t>Peru</t>
  </si>
  <si>
    <t>Lima</t>
  </si>
  <si>
    <t>Cusco</t>
  </si>
  <si>
    <t>Machu Picchu</t>
  </si>
  <si>
    <t>Breakfast</t>
  </si>
  <si>
    <t>Travel</t>
  </si>
  <si>
    <t>CategoryId</t>
  </si>
  <si>
    <t>Category</t>
  </si>
  <si>
    <t>Lunch</t>
  </si>
  <si>
    <t>Stay</t>
  </si>
  <si>
    <t>Metro</t>
  </si>
  <si>
    <t>Dinner</t>
  </si>
  <si>
    <t>Entrance</t>
  </si>
  <si>
    <t>Movie</t>
  </si>
  <si>
    <t>Taxi</t>
  </si>
  <si>
    <t>Shopping</t>
  </si>
  <si>
    <t>Game</t>
  </si>
  <si>
    <t>Grocery</t>
  </si>
  <si>
    <t>Shuttle</t>
  </si>
  <si>
    <t>How will you combine the category table data with original data</t>
  </si>
  <si>
    <t>what is the total cost spent on breakfast overall</t>
  </si>
  <si>
    <t>what is the total cost spent on travel for spain</t>
  </si>
  <si>
    <t>how many rows are there in the data that have category as travel</t>
  </si>
  <si>
    <t>find the month of the date using a calculation in a new column</t>
  </si>
  <si>
    <t>Use an if formula to show all costs greater than 100 as expensive and rest as cheap</t>
  </si>
  <si>
    <t>show a pivot table to show average cost per country</t>
  </si>
  <si>
    <t>how would you display the first two letters of each country</t>
  </si>
  <si>
    <t>write a function to check if a city name contains the letter v</t>
  </si>
  <si>
    <t>write a formula to show the 2nd,3rd,4th letters of the column category</t>
  </si>
  <si>
    <t>which country cost the most money overall according to the data</t>
  </si>
  <si>
    <t>conditional format rows which have country as spain with red colour,date before 12th july 2023 with blue color</t>
  </si>
  <si>
    <t>what was the highest value of cost in the given data</t>
  </si>
  <si>
    <t>which category cost the most money in peru</t>
  </si>
  <si>
    <t>can you create a dropdown list of cities and show the total cost of city depending on city selected</t>
  </si>
  <si>
    <t>how many unique months are there in the data</t>
  </si>
  <si>
    <t>create a grid with countries on one side and categories on the other &amp; use index match to showcase formulas to display the total cost depending on a specific combination</t>
  </si>
  <si>
    <t>can you use filter function to showcase only data when country is Colombia</t>
  </si>
  <si>
    <t>Use text join function to show cities separated by a hyphen depending on the name of the country for one particular date of your choice</t>
  </si>
  <si>
    <t>which country cost the highest money for travel</t>
  </si>
  <si>
    <t>insert a piechart to show cost breakdown per category</t>
  </si>
  <si>
    <t>translate the word travel into spanish</t>
  </si>
  <si>
    <t>display the total cost spent per month &amp; as % of total</t>
  </si>
  <si>
    <t>How many days were spent in spanish speaking countries ( use filter &amp; copy data to new sheet and do an unique count)</t>
  </si>
  <si>
    <t>concatenate country and city separated by a hyphen ( show 2 ways)</t>
  </si>
  <si>
    <t>how would you remove duplicates from country</t>
  </si>
  <si>
    <t>cheap</t>
  </si>
  <si>
    <t>Grand Total</t>
  </si>
  <si>
    <t xml:space="preserve">Questions </t>
  </si>
  <si>
    <t>Column1</t>
  </si>
  <si>
    <t xml:space="preserve">Travel For spain </t>
  </si>
  <si>
    <t>Category travel</t>
  </si>
  <si>
    <t>Month</t>
  </si>
  <si>
    <t>Sum of Cost</t>
  </si>
  <si>
    <t>Row Labels</t>
  </si>
  <si>
    <t>Average of Cost</t>
  </si>
  <si>
    <t>Expensive</t>
  </si>
  <si>
    <t>This is high because cost of flight of colombia is high(Colombia = 2600)</t>
  </si>
  <si>
    <t xml:space="preserve">Price Quality </t>
  </si>
  <si>
    <t>First 2 Charater (Country)</t>
  </si>
  <si>
    <t xml:space="preserve">City name (v) </t>
  </si>
  <si>
    <t xml:space="preserve">(2,3,4)Category </t>
  </si>
  <si>
    <t xml:space="preserve">Most Expensive </t>
  </si>
  <si>
    <t>find the unique values for each of the columns and a+A2:A28lso show how will you count the unique values</t>
  </si>
  <si>
    <t>Column Labels</t>
  </si>
  <si>
    <r>
      <t>13)which</t>
    </r>
    <r>
      <rPr>
        <b/>
        <sz val="10"/>
        <color theme="5"/>
        <rFont val="Calibri"/>
        <family val="2"/>
        <scheme val="minor"/>
      </rPr>
      <t xml:space="preserve"> country cost the most money overall </t>
    </r>
    <r>
      <rPr>
        <b/>
        <sz val="10"/>
        <color theme="1"/>
        <rFont val="Calibri"/>
        <family val="2"/>
        <scheme val="minor"/>
      </rPr>
      <t>according to the data</t>
    </r>
  </si>
  <si>
    <t>11)write a function to check if a city name contains the letter v</t>
  </si>
  <si>
    <t>12)write a formula to show the 2nd,3rd,4th letters of the column category</t>
  </si>
  <si>
    <t>10)how would you display the first two letters of each country</t>
  </si>
  <si>
    <t>8)Use an if formula to show all costs greater than 100 as expensive and rest as cheap</t>
  </si>
  <si>
    <t>14)conditional format rows which have country as spain with red colour,date before 12th july 2023 with blue color</t>
  </si>
  <si>
    <t>16)which category cost the most money in peru</t>
  </si>
  <si>
    <t>17)can you create a dropdown list of cities and show the total cost of city depending on city selected</t>
  </si>
  <si>
    <t xml:space="preserve">Unique Values </t>
  </si>
  <si>
    <t>18)how many unique months are there in the data</t>
  </si>
  <si>
    <t xml:space="preserve">best usecase of index and match </t>
  </si>
  <si>
    <t>22)which country cost the highest money for travel</t>
  </si>
  <si>
    <t>23)insert a piechart to show cost breakdown per category</t>
  </si>
  <si>
    <r>
      <t>Travel &gt; in spanish</t>
    </r>
    <r>
      <rPr>
        <b/>
        <sz val="10"/>
        <color rgb="FF002060"/>
        <rFont val="Calibri"/>
        <family val="2"/>
        <scheme val="minor"/>
      </rPr>
      <t xml:space="preserve"> Viajar</t>
    </r>
  </si>
  <si>
    <t>googletranslate("travel","EN","ES")</t>
  </si>
  <si>
    <t>25)display the total cost spent per month &amp; as % of total</t>
  </si>
  <si>
    <t>26)How many days were spent in spanish speaking countries ( use filter &amp; copy data to new sheet and do an unique count)</t>
  </si>
  <si>
    <r>
      <t>Spanish Speaking country are</t>
    </r>
    <r>
      <rPr>
        <b/>
        <sz val="10"/>
        <color theme="5"/>
        <rFont val="Calibri"/>
        <family val="2"/>
        <scheme val="minor"/>
      </rPr>
      <t xml:space="preserve"> (Columbia,peru , spain)</t>
    </r>
  </si>
  <si>
    <t xml:space="preserve">Country-City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</si>
</sst>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2" fillId="2" borderId="0" xfId="0" applyNumberFormat="1" applyFont="1" applyFill="1"/>
    <xf numFmtId="0" fontId="2" fillId="2" borderId="0" xfId="0" applyFont="1" applyFill="1"/>
    <xf numFmtId="14" fontId="3" fillId="0" borderId="0" xfId="0" applyNumberFormat="1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0" fillId="3" borderId="0" xfId="0" applyFill="1"/>
    <xf numFmtId="0" fontId="7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3" fillId="0" borderId="0" xfId="0" applyFont="1" applyFill="1"/>
    <xf numFmtId="0" fontId="10" fillId="6" borderId="0" xfId="0" applyFont="1" applyFill="1"/>
    <xf numFmtId="0" fontId="5" fillId="6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7" borderId="0" xfId="0" applyNumberFormat="1" applyFill="1"/>
    <xf numFmtId="14" fontId="8" fillId="0" borderId="0" xfId="0" applyNumberFormat="1" applyFont="1"/>
    <xf numFmtId="0" fontId="7" fillId="8" borderId="0" xfId="0" applyFont="1" applyFill="1" applyAlignment="1">
      <alignment horizontal="center" wrapText="1"/>
    </xf>
    <xf numFmtId="0" fontId="1" fillId="0" borderId="0" xfId="0" applyFont="1" applyAlignment="1"/>
    <xf numFmtId="0" fontId="2" fillId="2" borderId="0" xfId="0" applyFont="1" applyFill="1" applyBorder="1"/>
    <xf numFmtId="0" fontId="8" fillId="0" borderId="0" xfId="0" applyFont="1" applyBorder="1"/>
    <xf numFmtId="0" fontId="0" fillId="0" borderId="0" xfId="0" applyBorder="1"/>
    <xf numFmtId="0" fontId="8" fillId="0" borderId="0" xfId="0" applyNumberFormat="1" applyFont="1"/>
    <xf numFmtId="0" fontId="8" fillId="0" borderId="0" xfId="0" applyNumberFormat="1" applyFont="1" applyBorder="1"/>
    <xf numFmtId="0" fontId="0" fillId="8" borderId="0" xfId="0" applyNumberFormat="1" applyFill="1"/>
    <xf numFmtId="0" fontId="9" fillId="9" borderId="1" xfId="0" applyFont="1" applyFill="1" applyBorder="1"/>
    <xf numFmtId="0" fontId="3" fillId="9" borderId="1" xfId="0" applyFont="1" applyFill="1" applyBorder="1"/>
    <xf numFmtId="0" fontId="8" fillId="9" borderId="1" xfId="0" applyFont="1" applyFill="1" applyBorder="1"/>
    <xf numFmtId="0" fontId="3" fillId="0" borderId="1" xfId="0" applyFont="1" applyBorder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2" fillId="0" borderId="1" xfId="0" applyFont="1" applyBorder="1"/>
    <xf numFmtId="0" fontId="0" fillId="11" borderId="0" xfId="0" applyFill="1"/>
    <xf numFmtId="0" fontId="2" fillId="0" borderId="0" xfId="0" applyFont="1" applyBorder="1"/>
    <xf numFmtId="0" fontId="0" fillId="12" borderId="0" xfId="0" applyFill="1"/>
    <xf numFmtId="14" fontId="1" fillId="12" borderId="0" xfId="0" applyNumberFormat="1" applyFont="1" applyFill="1" applyAlignment="1">
      <alignment wrapText="1"/>
    </xf>
    <xf numFmtId="0" fontId="0" fillId="13" borderId="0" xfId="0" applyFill="1"/>
    <xf numFmtId="0" fontId="2" fillId="13" borderId="1" xfId="0" applyFont="1" applyFill="1" applyBorder="1"/>
    <xf numFmtId="0" fontId="0" fillId="14" borderId="0" xfId="0" applyFill="1"/>
    <xf numFmtId="0" fontId="3" fillId="15" borderId="1" xfId="0" applyFont="1" applyFill="1" applyBorder="1"/>
    <xf numFmtId="0" fontId="8" fillId="10" borderId="0" xfId="0" applyFont="1" applyFill="1"/>
    <xf numFmtId="14" fontId="2" fillId="0" borderId="2" xfId="0" applyNumberFormat="1" applyFont="1" applyBorder="1"/>
    <xf numFmtId="0" fontId="2" fillId="0" borderId="2" xfId="0" applyFont="1" applyBorder="1"/>
    <xf numFmtId="14" fontId="8" fillId="10" borderId="0" xfId="0" applyNumberFormat="1" applyFont="1" applyFill="1"/>
    <xf numFmtId="0" fontId="0" fillId="16" borderId="0" xfId="0" applyFill="1" applyAlignment="1">
      <alignment horizontal="left"/>
    </xf>
    <xf numFmtId="0" fontId="0" fillId="16" borderId="0" xfId="0" applyNumberFormat="1" applyFill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10" fontId="0" fillId="0" borderId="0" xfId="0" applyNumberFormat="1"/>
    <xf numFmtId="10" fontId="0" fillId="16" borderId="0" xfId="0" applyNumberFormat="1" applyFill="1"/>
    <xf numFmtId="14" fontId="2" fillId="0" borderId="1" xfId="0" applyNumberFormat="1" applyFont="1" applyBorder="1"/>
    <xf numFmtId="14" fontId="0" fillId="0" borderId="7" xfId="0" applyNumberFormat="1" applyBorder="1"/>
    <xf numFmtId="0" fontId="0" fillId="0" borderId="8" xfId="0" applyBorder="1"/>
    <xf numFmtId="14" fontId="0" fillId="13" borderId="4" xfId="0" applyNumberFormat="1" applyFill="1" applyBorder="1"/>
    <xf numFmtId="0" fontId="0" fillId="13" borderId="5" xfId="0" applyFill="1" applyBorder="1"/>
    <xf numFmtId="0" fontId="0" fillId="13" borderId="6" xfId="0" applyFill="1" applyBorder="1"/>
    <xf numFmtId="0" fontId="7" fillId="13" borderId="0" xfId="0" applyFont="1" applyFill="1"/>
    <xf numFmtId="14" fontId="1" fillId="13" borderId="0" xfId="0" applyNumberFormat="1" applyFont="1" applyFill="1" applyAlignment="1">
      <alignment wrapText="1"/>
    </xf>
    <xf numFmtId="0" fontId="3" fillId="13" borderId="0" xfId="0" applyFont="1" applyFill="1"/>
  </cellXfs>
  <cellStyles count="1"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ill>
        <patternFill patternType="solid">
          <bgColor theme="7" tint="0.39997558519241921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[Excel_Practice_Questions.csv.xlsx]13,16!PivotTable9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Breakdown 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'13,16'!$J$20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'13,16'!$I$21:$I$33</c:f>
              <c:strCache>
                <c:ptCount val="13"/>
                <c:pt idx="0">
                  <c:v>Breakfast</c:v>
                </c:pt>
                <c:pt idx="1">
                  <c:v>Dinner</c:v>
                </c:pt>
                <c:pt idx="2">
                  <c:v>Entrance</c:v>
                </c:pt>
                <c:pt idx="3">
                  <c:v>Game</c:v>
                </c:pt>
                <c:pt idx="4">
                  <c:v>Grocery</c:v>
                </c:pt>
                <c:pt idx="5">
                  <c:v>Lunch</c:v>
                </c:pt>
                <c:pt idx="6">
                  <c:v>Metro</c:v>
                </c:pt>
                <c:pt idx="7">
                  <c:v>Movie</c:v>
                </c:pt>
                <c:pt idx="8">
                  <c:v>Shopping</c:v>
                </c:pt>
                <c:pt idx="9">
                  <c:v>Shuttle</c:v>
                </c:pt>
                <c:pt idx="10">
                  <c:v>Stay</c:v>
                </c:pt>
                <c:pt idx="11">
                  <c:v>Taxi</c:v>
                </c:pt>
                <c:pt idx="12">
                  <c:v>Travel</c:v>
                </c:pt>
              </c:strCache>
            </c:strRef>
          </c:cat>
          <c:val>
            <c:numRef>
              <c:f>'13,16'!$J$21:$J$33</c:f>
              <c:numCache>
                <c:formatCode>General</c:formatCode>
                <c:ptCount val="13"/>
                <c:pt idx="0">
                  <c:v>400</c:v>
                </c:pt>
                <c:pt idx="1">
                  <c:v>390</c:v>
                </c:pt>
                <c:pt idx="2">
                  <c:v>334</c:v>
                </c:pt>
                <c:pt idx="3">
                  <c:v>20</c:v>
                </c:pt>
                <c:pt idx="4">
                  <c:v>20</c:v>
                </c:pt>
                <c:pt idx="5">
                  <c:v>503</c:v>
                </c:pt>
                <c:pt idx="6">
                  <c:v>75</c:v>
                </c:pt>
                <c:pt idx="7">
                  <c:v>62</c:v>
                </c:pt>
                <c:pt idx="8">
                  <c:v>58</c:v>
                </c:pt>
                <c:pt idx="9">
                  <c:v>16</c:v>
                </c:pt>
                <c:pt idx="10">
                  <c:v>1658</c:v>
                </c:pt>
                <c:pt idx="11">
                  <c:v>38</c:v>
                </c:pt>
                <c:pt idx="12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8-44C1-A474-AB65419F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7</xdr:row>
      <xdr:rowOff>0</xdr:rowOff>
    </xdr:from>
    <xdr:to>
      <xdr:col>8</xdr:col>
      <xdr:colOff>510540</xdr:colOff>
      <xdr:row>7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A806B0A-6055-1590-1ACB-FA2D77D29999}"/>
            </a:ext>
          </a:extLst>
        </xdr:cNvPr>
        <xdr:cNvCxnSpPr/>
      </xdr:nvCxnSpPr>
      <xdr:spPr>
        <a:xfrm flipH="1" flipV="1">
          <a:off x="6530340" y="1226820"/>
          <a:ext cx="746760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</xdr:colOff>
      <xdr:row>10</xdr:row>
      <xdr:rowOff>22860</xdr:rowOff>
    </xdr:from>
    <xdr:to>
      <xdr:col>8</xdr:col>
      <xdr:colOff>533400</xdr:colOff>
      <xdr:row>12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354BF2C-88C1-4F5D-BA2E-26D760B3BFDD}"/>
            </a:ext>
          </a:extLst>
        </xdr:cNvPr>
        <xdr:cNvCxnSpPr/>
      </xdr:nvCxnSpPr>
      <xdr:spPr>
        <a:xfrm flipH="1" flipV="1">
          <a:off x="891540" y="1775460"/>
          <a:ext cx="6408420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12</xdr:row>
      <xdr:rowOff>106680</xdr:rowOff>
    </xdr:from>
    <xdr:to>
      <xdr:col>8</xdr:col>
      <xdr:colOff>533400</xdr:colOff>
      <xdr:row>16</xdr:row>
      <xdr:rowOff>91440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8949E11-96C8-4408-9316-25718B14FC97}"/>
            </a:ext>
          </a:extLst>
        </xdr:cNvPr>
        <xdr:cNvCxnSpPr/>
      </xdr:nvCxnSpPr>
      <xdr:spPr>
        <a:xfrm flipH="1">
          <a:off x="1752600" y="2209800"/>
          <a:ext cx="554736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</xdr:row>
      <xdr:rowOff>129540</xdr:rowOff>
    </xdr:from>
    <xdr:to>
      <xdr:col>2</xdr:col>
      <xdr:colOff>289560</xdr:colOff>
      <xdr:row>5</xdr:row>
      <xdr:rowOff>106680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598ADFEC-3F29-3191-5076-5A443B2E2DC1}"/>
            </a:ext>
          </a:extLst>
        </xdr:cNvPr>
        <xdr:cNvSpPr/>
      </xdr:nvSpPr>
      <xdr:spPr>
        <a:xfrm>
          <a:off x="1706880" y="304800"/>
          <a:ext cx="121920" cy="6781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525780</xdr:colOff>
      <xdr:row>18</xdr:row>
      <xdr:rowOff>30480</xdr:rowOff>
    </xdr:from>
    <xdr:to>
      <xdr:col>18</xdr:col>
      <xdr:colOff>373380</xdr:colOff>
      <xdr:row>29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F14006-2F25-866D-45CA-364C14F58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chi\Downloads\google%20sheets%20project.xlsx" TargetMode="External"/><Relationship Id="rId1" Type="http://schemas.openxmlformats.org/officeDocument/2006/relationships/externalLinkPath" Target="google%20sheets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Working_data"/>
      <sheetName val="category"/>
      <sheetName val="questions"/>
      <sheetName val="remove duplicates"/>
      <sheetName val="concatenate two ways"/>
      <sheetName val="unique days spanish country"/>
      <sheetName val="month "/>
      <sheetName val="cost by month %"/>
      <sheetName val="filter function"/>
      <sheetName val="text join"/>
      <sheetName val="index match"/>
      <sheetName val="city dropdown"/>
      <sheetName val="cost per category"/>
      <sheetName val="total cost by country"/>
      <sheetName val="find&amp;mid"/>
      <sheetName val="cost by count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Breakfast</v>
          </cell>
          <cell r="B2">
            <v>400</v>
          </cell>
        </row>
        <row r="3">
          <cell r="A3" t="str">
            <v>Dinner</v>
          </cell>
          <cell r="B3">
            <v>390</v>
          </cell>
        </row>
        <row r="4">
          <cell r="A4" t="str">
            <v>Entrance</v>
          </cell>
          <cell r="B4">
            <v>334</v>
          </cell>
        </row>
        <row r="5">
          <cell r="A5" t="str">
            <v>Game</v>
          </cell>
          <cell r="B5">
            <v>20</v>
          </cell>
        </row>
        <row r="6">
          <cell r="A6" t="str">
            <v>Grocery</v>
          </cell>
          <cell r="B6">
            <v>20</v>
          </cell>
        </row>
        <row r="7">
          <cell r="A7" t="str">
            <v>Lunch</v>
          </cell>
          <cell r="B7">
            <v>503</v>
          </cell>
        </row>
        <row r="8">
          <cell r="A8" t="str">
            <v>Metro</v>
          </cell>
          <cell r="B8">
            <v>75</v>
          </cell>
        </row>
        <row r="9">
          <cell r="A9" t="str">
            <v>Movie</v>
          </cell>
          <cell r="B9">
            <v>62</v>
          </cell>
        </row>
        <row r="10">
          <cell r="A10" t="str">
            <v>Shopping</v>
          </cell>
          <cell r="B10">
            <v>58</v>
          </cell>
        </row>
        <row r="11">
          <cell r="A11" t="str">
            <v>Shuttle</v>
          </cell>
          <cell r="B11">
            <v>16</v>
          </cell>
        </row>
        <row r="12">
          <cell r="A12" t="str">
            <v>Stay</v>
          </cell>
          <cell r="B12">
            <v>1658</v>
          </cell>
        </row>
        <row r="13">
          <cell r="A13" t="str">
            <v>Taxi</v>
          </cell>
          <cell r="B13">
            <v>38</v>
          </cell>
        </row>
        <row r="14">
          <cell r="A14" t="str">
            <v>Travel</v>
          </cell>
          <cell r="B14">
            <v>4824</v>
          </cell>
        </row>
        <row r="15">
          <cell r="A15" t="str">
            <v>(blank)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chi" refreshedDate="45364.750617245372" createdVersion="8" refreshedVersion="8" minRefreshableVersion="3" recordCount="127">
  <cacheSource type="worksheet">
    <worksheetSource name="Table2"/>
  </cacheSource>
  <cacheFields count="8">
    <cacheField name="Date" numFmtId="14">
      <sharedItems containsSemiMixedTypes="0" containsNonDate="0" containsDate="1" containsString="0" minDate="2022-12-24T00:00:00" maxDate="2023-12-31T00:00:00"/>
    </cacheField>
    <cacheField name="Country" numFmtId="0">
      <sharedItems count="8">
        <s v="Austria"/>
        <s v="Slovakia"/>
        <s v="Germany"/>
        <s v="Spain"/>
        <s v="Bosnia"/>
        <s v="Croatia"/>
        <s v="Colombia"/>
        <s v="Peru"/>
      </sharedItems>
    </cacheField>
    <cacheField name="City" numFmtId="0">
      <sharedItems count="12">
        <s v="Vienna"/>
        <s v="Bratislava"/>
        <s v="Berlin"/>
        <s v="Mallorca"/>
        <s v="Banja Luka"/>
        <s v="Zagreb"/>
        <s v="Plitvic"/>
        <s v="Madrid"/>
        <s v="Bogota"/>
        <s v="Lima"/>
        <s v="Cusco"/>
        <s v="Machu Picchu"/>
      </sharedItems>
    </cacheField>
    <cacheField name="CategoryID" numFmtId="0">
      <sharedItems containsSemiMixedTypes="0" containsString="0" containsNumber="1" containsInteger="1" minValue="1" maxValue="13"/>
    </cacheField>
    <cacheField name="Cost" numFmtId="0">
      <sharedItems containsSemiMixedTypes="0" containsString="0" containsNumber="1" containsInteger="1" minValue="2" maxValue="2600" count="51">
        <n v="20"/>
        <n v="40"/>
        <n v="230"/>
        <n v="16"/>
        <n v="240"/>
        <n v="12"/>
        <n v="60"/>
        <n v="25"/>
        <n v="26"/>
        <n v="36"/>
        <n v="280"/>
        <n v="400"/>
        <n v="13"/>
        <n v="11"/>
        <n v="30"/>
        <n v="23"/>
        <n v="10"/>
        <n v="28"/>
        <n v="14"/>
        <n v="18"/>
        <n v="22"/>
        <n v="15"/>
        <n v="42"/>
        <n v="116"/>
        <n v="50"/>
        <n v="56"/>
        <n v="100"/>
        <n v="9"/>
        <n v="19"/>
        <n v="21"/>
        <n v="488"/>
        <n v="200"/>
        <n v="6"/>
        <n v="29"/>
        <n v="3"/>
        <n v="2600"/>
        <n v="208"/>
        <n v="2"/>
        <n v="5"/>
        <n v="8"/>
        <n v="4"/>
        <n v="7"/>
        <n v="92"/>
        <n v="24"/>
        <n v="520"/>
        <n v="210"/>
        <n v="45"/>
        <n v="90"/>
        <n v="47"/>
        <n v="190"/>
        <n v="17"/>
      </sharedItems>
    </cacheField>
    <cacheField name="Category" numFmtId="0">
      <sharedItems count="13">
        <s v="Breakfast"/>
        <s v="Lunch"/>
        <s v="Stay"/>
        <s v="Metro"/>
        <s v="Travel"/>
        <s v="Dinner"/>
        <s v="Entrance"/>
        <s v="Movie"/>
        <s v="Taxi"/>
        <s v="Shopping"/>
        <s v="Game"/>
        <s v="Grocery"/>
        <s v="Shuttle"/>
      </sharedItems>
    </cacheField>
    <cacheField name="Month" numFmtId="0">
      <sharedItems containsSemiMixedTypes="0" containsString="0" containsNumber="1" containsInteger="1" minValue="1" maxValue="12"/>
    </cacheField>
    <cacheField name="Quality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achi" refreshedDate="45364.915387152774" createdVersion="8" refreshedVersion="8" minRefreshableVersion="3" recordCount="127">
  <cacheSource type="worksheet">
    <worksheetSource ref="A1:H128" sheet="% of total "/>
  </cacheSource>
  <cacheFields count="8">
    <cacheField name="Date" numFmtId="14">
      <sharedItems containsSemiMixedTypes="0" containsNonDate="0" containsDate="1" containsString="0" minDate="2022-12-24T00:00:00" maxDate="2023-12-31T00:00:00"/>
    </cacheField>
    <cacheField name="Country" numFmtId="0">
      <sharedItems/>
    </cacheField>
    <cacheField name="City" numFmtId="0">
      <sharedItems/>
    </cacheField>
    <cacheField name="CategoryID" numFmtId="0">
      <sharedItems containsSemiMixedTypes="0" containsString="0" containsNumber="1" containsInteger="1" minValue="1" maxValue="13"/>
    </cacheField>
    <cacheField name="Cost" numFmtId="0">
      <sharedItems containsSemiMixedTypes="0" containsString="0" containsNumber="1" containsInteger="1" minValue="2" maxValue="2600"/>
    </cacheField>
    <cacheField name="Category" numFmtId="0">
      <sharedItems/>
    </cacheField>
    <cacheField name="Month" numFmtId="0">
      <sharedItems containsSemiMixedTypes="0" containsString="0" containsNumber="1" containsInteger="1" minValue="1" maxValue="12" count="4">
        <n v="12"/>
        <n v="1"/>
        <n v="6"/>
        <n v="7"/>
      </sharedItems>
    </cacheField>
    <cacheField name="Price Quality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d v="2022-12-24T00:00:00"/>
    <x v="0"/>
    <x v="0"/>
    <n v="1"/>
    <x v="0"/>
    <x v="0"/>
    <n v="12"/>
    <s v="cheap"/>
  </r>
  <r>
    <d v="2022-12-24T00:00:00"/>
    <x v="0"/>
    <x v="0"/>
    <n v="2"/>
    <x v="1"/>
    <x v="1"/>
    <n v="12"/>
    <s v="cheap"/>
  </r>
  <r>
    <d v="2022-12-24T00:00:00"/>
    <x v="0"/>
    <x v="0"/>
    <n v="3"/>
    <x v="2"/>
    <x v="2"/>
    <n v="12"/>
    <s v="Expensive"/>
  </r>
  <r>
    <d v="2022-12-24T00:00:00"/>
    <x v="0"/>
    <x v="0"/>
    <n v="4"/>
    <x v="3"/>
    <x v="3"/>
    <n v="12"/>
    <s v="cheap"/>
  </r>
  <r>
    <d v="2022-12-24T00:00:00"/>
    <x v="0"/>
    <x v="0"/>
    <n v="5"/>
    <x v="4"/>
    <x v="4"/>
    <n v="12"/>
    <s v="Expensive"/>
  </r>
  <r>
    <d v="2022-12-24T00:00:00"/>
    <x v="0"/>
    <x v="0"/>
    <n v="6"/>
    <x v="5"/>
    <x v="5"/>
    <n v="12"/>
    <s v="cheap"/>
  </r>
  <r>
    <d v="2022-12-25T00:00:00"/>
    <x v="1"/>
    <x v="1"/>
    <n v="5"/>
    <x v="6"/>
    <x v="4"/>
    <n v="12"/>
    <s v="cheap"/>
  </r>
  <r>
    <d v="2022-12-25T00:00:00"/>
    <x v="1"/>
    <x v="1"/>
    <n v="7"/>
    <x v="7"/>
    <x v="6"/>
    <n v="12"/>
    <s v="cheap"/>
  </r>
  <r>
    <d v="2022-12-25T00:00:00"/>
    <x v="1"/>
    <x v="1"/>
    <n v="2"/>
    <x v="8"/>
    <x v="1"/>
    <n v="12"/>
    <s v="cheap"/>
  </r>
  <r>
    <d v="2022-12-25T00:00:00"/>
    <x v="1"/>
    <x v="1"/>
    <n v="1"/>
    <x v="0"/>
    <x v="0"/>
    <n v="12"/>
    <s v="cheap"/>
  </r>
  <r>
    <d v="2022-12-25T00:00:00"/>
    <x v="1"/>
    <x v="1"/>
    <n v="4"/>
    <x v="5"/>
    <x v="3"/>
    <n v="12"/>
    <s v="cheap"/>
  </r>
  <r>
    <d v="2023-01-15T00:00:00"/>
    <x v="2"/>
    <x v="2"/>
    <n v="2"/>
    <x v="1"/>
    <x v="1"/>
    <n v="1"/>
    <s v="cheap"/>
  </r>
  <r>
    <d v="2023-01-15T00:00:00"/>
    <x v="2"/>
    <x v="2"/>
    <n v="8"/>
    <x v="9"/>
    <x v="7"/>
    <n v="1"/>
    <s v="cheap"/>
  </r>
  <r>
    <d v="2023-06-09T00:00:00"/>
    <x v="3"/>
    <x v="3"/>
    <n v="5"/>
    <x v="10"/>
    <x v="4"/>
    <n v="6"/>
    <s v="Expensive"/>
  </r>
  <r>
    <d v="2023-06-09T00:00:00"/>
    <x v="3"/>
    <x v="3"/>
    <n v="3"/>
    <x v="11"/>
    <x v="2"/>
    <n v="6"/>
    <s v="Expensive"/>
  </r>
  <r>
    <d v="2023-06-09T00:00:00"/>
    <x v="3"/>
    <x v="3"/>
    <n v="9"/>
    <x v="12"/>
    <x v="8"/>
    <n v="6"/>
    <s v="cheap"/>
  </r>
  <r>
    <d v="2023-06-10T00:00:00"/>
    <x v="3"/>
    <x v="3"/>
    <n v="1"/>
    <x v="13"/>
    <x v="0"/>
    <n v="6"/>
    <s v="cheap"/>
  </r>
  <r>
    <d v="2023-06-10T00:00:00"/>
    <x v="3"/>
    <x v="3"/>
    <n v="2"/>
    <x v="14"/>
    <x v="1"/>
    <n v="6"/>
    <s v="cheap"/>
  </r>
  <r>
    <d v="2023-06-10T00:00:00"/>
    <x v="3"/>
    <x v="3"/>
    <n v="10"/>
    <x v="5"/>
    <x v="9"/>
    <n v="6"/>
    <s v="cheap"/>
  </r>
  <r>
    <d v="2023-06-10T00:00:00"/>
    <x v="3"/>
    <x v="3"/>
    <n v="6"/>
    <x v="15"/>
    <x v="5"/>
    <n v="6"/>
    <s v="cheap"/>
  </r>
  <r>
    <d v="2023-06-10T00:00:00"/>
    <x v="3"/>
    <x v="3"/>
    <n v="4"/>
    <x v="16"/>
    <x v="3"/>
    <n v="6"/>
    <s v="cheap"/>
  </r>
  <r>
    <d v="2023-06-11T00:00:00"/>
    <x v="3"/>
    <x v="3"/>
    <n v="1"/>
    <x v="3"/>
    <x v="0"/>
    <n v="6"/>
    <s v="cheap"/>
  </r>
  <r>
    <d v="2023-06-11T00:00:00"/>
    <x v="3"/>
    <x v="3"/>
    <n v="2"/>
    <x v="17"/>
    <x v="1"/>
    <n v="6"/>
    <s v="cheap"/>
  </r>
  <r>
    <d v="2023-06-11T00:00:00"/>
    <x v="3"/>
    <x v="3"/>
    <n v="6"/>
    <x v="18"/>
    <x v="5"/>
    <n v="6"/>
    <s v="cheap"/>
  </r>
  <r>
    <d v="2023-06-11T00:00:00"/>
    <x v="3"/>
    <x v="3"/>
    <n v="11"/>
    <x v="0"/>
    <x v="10"/>
    <n v="6"/>
    <s v="cheap"/>
  </r>
  <r>
    <d v="2023-06-12T00:00:00"/>
    <x v="3"/>
    <x v="3"/>
    <n v="1"/>
    <x v="3"/>
    <x v="0"/>
    <n v="6"/>
    <s v="cheap"/>
  </r>
  <r>
    <d v="2023-06-12T00:00:00"/>
    <x v="3"/>
    <x v="3"/>
    <n v="2"/>
    <x v="19"/>
    <x v="1"/>
    <n v="6"/>
    <s v="cheap"/>
  </r>
  <r>
    <d v="2023-06-12T00:00:00"/>
    <x v="3"/>
    <x v="3"/>
    <n v="6"/>
    <x v="20"/>
    <x v="5"/>
    <n v="6"/>
    <s v="cheap"/>
  </r>
  <r>
    <d v="2023-06-12T00:00:00"/>
    <x v="3"/>
    <x v="3"/>
    <n v="10"/>
    <x v="0"/>
    <x v="9"/>
    <n v="6"/>
    <s v="cheap"/>
  </r>
  <r>
    <d v="2023-06-12T00:00:00"/>
    <x v="3"/>
    <x v="3"/>
    <n v="9"/>
    <x v="21"/>
    <x v="8"/>
    <n v="6"/>
    <s v="cheap"/>
  </r>
  <r>
    <d v="2023-07-01T00:00:00"/>
    <x v="2"/>
    <x v="2"/>
    <n v="8"/>
    <x v="8"/>
    <x v="7"/>
    <n v="7"/>
    <s v="cheap"/>
  </r>
  <r>
    <d v="2023-07-01T00:00:00"/>
    <x v="2"/>
    <x v="2"/>
    <n v="2"/>
    <x v="22"/>
    <x v="1"/>
    <n v="7"/>
    <s v="cheap"/>
  </r>
  <r>
    <d v="2023-07-07T00:00:00"/>
    <x v="4"/>
    <x v="4"/>
    <n v="5"/>
    <x v="23"/>
    <x v="4"/>
    <n v="7"/>
    <s v="Expensive"/>
  </r>
  <r>
    <d v="2023-07-07T00:00:00"/>
    <x v="4"/>
    <x v="4"/>
    <n v="1"/>
    <x v="18"/>
    <x v="0"/>
    <n v="7"/>
    <s v="cheap"/>
  </r>
  <r>
    <d v="2023-07-07T00:00:00"/>
    <x v="4"/>
    <x v="4"/>
    <n v="2"/>
    <x v="3"/>
    <x v="1"/>
    <n v="7"/>
    <s v="cheap"/>
  </r>
  <r>
    <d v="2023-07-07T00:00:00"/>
    <x v="5"/>
    <x v="5"/>
    <n v="5"/>
    <x v="24"/>
    <x v="4"/>
    <n v="7"/>
    <s v="cheap"/>
  </r>
  <r>
    <d v="2023-07-07T00:00:00"/>
    <x v="5"/>
    <x v="5"/>
    <n v="6"/>
    <x v="5"/>
    <x v="5"/>
    <n v="7"/>
    <s v="cheap"/>
  </r>
  <r>
    <d v="2023-07-07T00:00:00"/>
    <x v="4"/>
    <x v="4"/>
    <n v="3"/>
    <x v="14"/>
    <x v="2"/>
    <n v="7"/>
    <s v="cheap"/>
  </r>
  <r>
    <d v="2023-07-07T00:00:00"/>
    <x v="5"/>
    <x v="5"/>
    <n v="3"/>
    <x v="25"/>
    <x v="2"/>
    <n v="7"/>
    <s v="cheap"/>
  </r>
  <r>
    <d v="2023-07-08T00:00:00"/>
    <x v="5"/>
    <x v="6"/>
    <n v="5"/>
    <x v="14"/>
    <x v="4"/>
    <n v="7"/>
    <s v="cheap"/>
  </r>
  <r>
    <d v="2023-07-08T00:00:00"/>
    <x v="5"/>
    <x v="6"/>
    <n v="1"/>
    <x v="0"/>
    <x v="0"/>
    <n v="7"/>
    <s v="cheap"/>
  </r>
  <r>
    <d v="2023-07-08T00:00:00"/>
    <x v="5"/>
    <x v="6"/>
    <n v="7"/>
    <x v="26"/>
    <x v="6"/>
    <n v="7"/>
    <s v="cheap"/>
  </r>
  <r>
    <d v="2023-07-08T00:00:00"/>
    <x v="5"/>
    <x v="6"/>
    <n v="3"/>
    <x v="1"/>
    <x v="2"/>
    <n v="7"/>
    <s v="cheap"/>
  </r>
  <r>
    <d v="2023-07-08T00:00:00"/>
    <x v="5"/>
    <x v="6"/>
    <n v="2"/>
    <x v="15"/>
    <x v="1"/>
    <n v="7"/>
    <s v="cheap"/>
  </r>
  <r>
    <d v="2023-07-08T00:00:00"/>
    <x v="5"/>
    <x v="6"/>
    <n v="6"/>
    <x v="27"/>
    <x v="5"/>
    <n v="7"/>
    <s v="cheap"/>
  </r>
  <r>
    <d v="2023-07-09T00:00:00"/>
    <x v="5"/>
    <x v="6"/>
    <n v="1"/>
    <x v="13"/>
    <x v="0"/>
    <n v="7"/>
    <s v="cheap"/>
  </r>
  <r>
    <d v="2023-07-09T00:00:00"/>
    <x v="5"/>
    <x v="6"/>
    <n v="2"/>
    <x v="28"/>
    <x v="1"/>
    <n v="7"/>
    <s v="cheap"/>
  </r>
  <r>
    <d v="2023-07-10T00:00:00"/>
    <x v="4"/>
    <x v="4"/>
    <n v="1"/>
    <x v="18"/>
    <x v="0"/>
    <n v="7"/>
    <s v="cheap"/>
  </r>
  <r>
    <d v="2023-07-10T00:00:00"/>
    <x v="4"/>
    <x v="4"/>
    <n v="3"/>
    <x v="14"/>
    <x v="2"/>
    <n v="7"/>
    <s v="cheap"/>
  </r>
  <r>
    <d v="2023-07-10T00:00:00"/>
    <x v="4"/>
    <x v="4"/>
    <n v="2"/>
    <x v="29"/>
    <x v="1"/>
    <n v="7"/>
    <s v="cheap"/>
  </r>
  <r>
    <d v="2023-07-10T00:00:00"/>
    <x v="4"/>
    <x v="4"/>
    <n v="6"/>
    <x v="1"/>
    <x v="5"/>
    <n v="7"/>
    <s v="cheap"/>
  </r>
  <r>
    <d v="2023-12-13T00:00:00"/>
    <x v="3"/>
    <x v="7"/>
    <n v="5"/>
    <x v="30"/>
    <x v="4"/>
    <n v="12"/>
    <s v="Expensive"/>
  </r>
  <r>
    <d v="2023-12-13T00:00:00"/>
    <x v="3"/>
    <x v="7"/>
    <n v="3"/>
    <x v="31"/>
    <x v="2"/>
    <n v="12"/>
    <s v="Expensive"/>
  </r>
  <r>
    <d v="2023-12-13T00:00:00"/>
    <x v="3"/>
    <x v="7"/>
    <n v="6"/>
    <x v="3"/>
    <x v="5"/>
    <n v="12"/>
    <s v="cheap"/>
  </r>
  <r>
    <d v="2023-12-14T00:00:00"/>
    <x v="3"/>
    <x v="7"/>
    <n v="1"/>
    <x v="9"/>
    <x v="0"/>
    <n v="12"/>
    <s v="cheap"/>
  </r>
  <r>
    <d v="2023-12-14T00:00:00"/>
    <x v="3"/>
    <x v="7"/>
    <n v="4"/>
    <x v="32"/>
    <x v="3"/>
    <n v="12"/>
    <s v="cheap"/>
  </r>
  <r>
    <d v="2023-12-14T00:00:00"/>
    <x v="3"/>
    <x v="7"/>
    <n v="2"/>
    <x v="29"/>
    <x v="1"/>
    <n v="12"/>
    <s v="cheap"/>
  </r>
  <r>
    <d v="2023-12-14T00:00:00"/>
    <x v="3"/>
    <x v="7"/>
    <n v="6"/>
    <x v="33"/>
    <x v="5"/>
    <n v="12"/>
    <s v="cheap"/>
  </r>
  <r>
    <d v="2023-12-14T00:00:00"/>
    <x v="3"/>
    <x v="7"/>
    <n v="12"/>
    <x v="34"/>
    <x v="11"/>
    <n v="12"/>
    <s v="cheap"/>
  </r>
  <r>
    <d v="2023-12-15T00:00:00"/>
    <x v="6"/>
    <x v="8"/>
    <n v="5"/>
    <x v="35"/>
    <x v="4"/>
    <n v="12"/>
    <s v="Expensive"/>
  </r>
  <r>
    <d v="2023-12-15T00:00:00"/>
    <x v="6"/>
    <x v="8"/>
    <n v="4"/>
    <x v="19"/>
    <x v="3"/>
    <n v="12"/>
    <s v="cheap"/>
  </r>
  <r>
    <d v="2023-12-15T00:00:00"/>
    <x v="6"/>
    <x v="8"/>
    <n v="3"/>
    <x v="36"/>
    <x v="2"/>
    <n v="12"/>
    <s v="Expensive"/>
  </r>
  <r>
    <d v="2023-12-15T00:00:00"/>
    <x v="6"/>
    <x v="8"/>
    <n v="12"/>
    <x v="37"/>
    <x v="11"/>
    <n v="12"/>
    <s v="cheap"/>
  </r>
  <r>
    <d v="2023-12-16T00:00:00"/>
    <x v="6"/>
    <x v="8"/>
    <n v="1"/>
    <x v="3"/>
    <x v="0"/>
    <n v="12"/>
    <s v="cheap"/>
  </r>
  <r>
    <d v="2023-12-16T00:00:00"/>
    <x v="6"/>
    <x v="8"/>
    <n v="2"/>
    <x v="38"/>
    <x v="1"/>
    <n v="12"/>
    <s v="cheap"/>
  </r>
  <r>
    <d v="2023-12-16T00:00:00"/>
    <x v="6"/>
    <x v="8"/>
    <n v="6"/>
    <x v="39"/>
    <x v="5"/>
    <n v="12"/>
    <s v="cheap"/>
  </r>
  <r>
    <d v="2023-12-17T00:00:00"/>
    <x v="6"/>
    <x v="8"/>
    <n v="1"/>
    <x v="3"/>
    <x v="0"/>
    <n v="12"/>
    <s v="cheap"/>
  </r>
  <r>
    <d v="2023-12-17T00:00:00"/>
    <x v="6"/>
    <x v="8"/>
    <n v="2"/>
    <x v="29"/>
    <x v="1"/>
    <n v="12"/>
    <s v="cheap"/>
  </r>
  <r>
    <d v="2023-12-17T00:00:00"/>
    <x v="6"/>
    <x v="8"/>
    <n v="7"/>
    <x v="27"/>
    <x v="6"/>
    <n v="12"/>
    <s v="cheap"/>
  </r>
  <r>
    <d v="2023-12-17T00:00:00"/>
    <x v="6"/>
    <x v="8"/>
    <n v="6"/>
    <x v="40"/>
    <x v="5"/>
    <n v="12"/>
    <s v="cheap"/>
  </r>
  <r>
    <d v="2023-12-18T00:00:00"/>
    <x v="6"/>
    <x v="8"/>
    <n v="1"/>
    <x v="3"/>
    <x v="0"/>
    <n v="12"/>
    <s v="cheap"/>
  </r>
  <r>
    <d v="2023-12-18T00:00:00"/>
    <x v="6"/>
    <x v="8"/>
    <n v="2"/>
    <x v="34"/>
    <x v="1"/>
    <n v="12"/>
    <s v="cheap"/>
  </r>
  <r>
    <d v="2023-12-18T00:00:00"/>
    <x v="6"/>
    <x v="8"/>
    <n v="12"/>
    <x v="32"/>
    <x v="11"/>
    <n v="12"/>
    <s v="cheap"/>
  </r>
  <r>
    <d v="2023-12-18T00:00:00"/>
    <x v="6"/>
    <x v="8"/>
    <n v="6"/>
    <x v="41"/>
    <x v="5"/>
    <n v="12"/>
    <s v="cheap"/>
  </r>
  <r>
    <d v="2023-12-19T00:00:00"/>
    <x v="6"/>
    <x v="8"/>
    <n v="1"/>
    <x v="3"/>
    <x v="0"/>
    <n v="12"/>
    <s v="cheap"/>
  </r>
  <r>
    <d v="2023-12-19T00:00:00"/>
    <x v="6"/>
    <x v="8"/>
    <n v="2"/>
    <x v="27"/>
    <x v="1"/>
    <n v="12"/>
    <s v="cheap"/>
  </r>
  <r>
    <d v="2023-12-19T00:00:00"/>
    <x v="6"/>
    <x v="8"/>
    <n v="6"/>
    <x v="38"/>
    <x v="5"/>
    <n v="12"/>
    <s v="cheap"/>
  </r>
  <r>
    <d v="2023-12-20T00:00:00"/>
    <x v="7"/>
    <x v="9"/>
    <n v="1"/>
    <x v="41"/>
    <x v="0"/>
    <n v="12"/>
    <s v="cheap"/>
  </r>
  <r>
    <d v="2023-12-20T00:00:00"/>
    <x v="7"/>
    <x v="9"/>
    <n v="2"/>
    <x v="18"/>
    <x v="1"/>
    <n v="12"/>
    <s v="cheap"/>
  </r>
  <r>
    <d v="2023-12-20T00:00:00"/>
    <x v="7"/>
    <x v="9"/>
    <n v="3"/>
    <x v="42"/>
    <x v="2"/>
    <n v="12"/>
    <s v="cheap"/>
  </r>
  <r>
    <d v="2023-12-20T00:00:00"/>
    <x v="7"/>
    <x v="9"/>
    <n v="6"/>
    <x v="18"/>
    <x v="5"/>
    <n v="12"/>
    <s v="cheap"/>
  </r>
  <r>
    <d v="2023-12-20T00:00:00"/>
    <x v="7"/>
    <x v="9"/>
    <n v="12"/>
    <x v="37"/>
    <x v="11"/>
    <n v="12"/>
    <s v="cheap"/>
  </r>
  <r>
    <d v="2023-12-21T00:00:00"/>
    <x v="7"/>
    <x v="9"/>
    <n v="1"/>
    <x v="43"/>
    <x v="0"/>
    <n v="12"/>
    <s v="cheap"/>
  </r>
  <r>
    <d v="2023-12-21T00:00:00"/>
    <x v="7"/>
    <x v="9"/>
    <n v="2"/>
    <x v="32"/>
    <x v="1"/>
    <n v="12"/>
    <s v="cheap"/>
  </r>
  <r>
    <d v="2023-12-21T00:00:00"/>
    <x v="7"/>
    <x v="9"/>
    <n v="12"/>
    <x v="40"/>
    <x v="11"/>
    <n v="12"/>
    <s v="cheap"/>
  </r>
  <r>
    <d v="2023-12-21T00:00:00"/>
    <x v="7"/>
    <x v="9"/>
    <n v="6"/>
    <x v="0"/>
    <x v="5"/>
    <n v="12"/>
    <s v="cheap"/>
  </r>
  <r>
    <d v="2023-12-21T00:00:00"/>
    <x v="7"/>
    <x v="9"/>
    <n v="4"/>
    <x v="38"/>
    <x v="3"/>
    <n v="12"/>
    <s v="cheap"/>
  </r>
  <r>
    <d v="2023-12-21T00:00:00"/>
    <x v="7"/>
    <x v="9"/>
    <n v="13"/>
    <x v="39"/>
    <x v="12"/>
    <n v="12"/>
    <s v="cheap"/>
  </r>
  <r>
    <d v="2023-12-19T00:00:00"/>
    <x v="7"/>
    <x v="9"/>
    <n v="5"/>
    <x v="44"/>
    <x v="4"/>
    <n v="12"/>
    <s v="Expensive"/>
  </r>
  <r>
    <d v="2023-12-22T00:00:00"/>
    <x v="7"/>
    <x v="10"/>
    <n v="5"/>
    <x v="45"/>
    <x v="4"/>
    <n v="12"/>
    <s v="Expensive"/>
  </r>
  <r>
    <d v="2023-12-22T00:00:00"/>
    <x v="7"/>
    <x v="10"/>
    <n v="1"/>
    <x v="43"/>
    <x v="0"/>
    <n v="12"/>
    <s v="cheap"/>
  </r>
  <r>
    <d v="2023-12-22T00:00:00"/>
    <x v="7"/>
    <x v="10"/>
    <n v="2"/>
    <x v="5"/>
    <x v="1"/>
    <n v="12"/>
    <s v="cheap"/>
  </r>
  <r>
    <d v="2023-12-22T00:00:00"/>
    <x v="7"/>
    <x v="10"/>
    <n v="9"/>
    <x v="16"/>
    <x v="8"/>
    <n v="12"/>
    <s v="cheap"/>
  </r>
  <r>
    <d v="2023-12-22T00:00:00"/>
    <x v="7"/>
    <x v="10"/>
    <n v="6"/>
    <x v="19"/>
    <x v="5"/>
    <n v="12"/>
    <s v="cheap"/>
  </r>
  <r>
    <d v="2023-12-23T00:00:00"/>
    <x v="7"/>
    <x v="11"/>
    <n v="5"/>
    <x v="2"/>
    <x v="4"/>
    <n v="12"/>
    <s v="Expensive"/>
  </r>
  <r>
    <d v="2023-12-23T00:00:00"/>
    <x v="7"/>
    <x v="11"/>
    <n v="1"/>
    <x v="39"/>
    <x v="0"/>
    <n v="12"/>
    <s v="cheap"/>
  </r>
  <r>
    <d v="2023-12-23T00:00:00"/>
    <x v="7"/>
    <x v="11"/>
    <n v="2"/>
    <x v="15"/>
    <x v="1"/>
    <n v="12"/>
    <s v="cheap"/>
  </r>
  <r>
    <d v="2023-12-23T00:00:00"/>
    <x v="7"/>
    <x v="11"/>
    <n v="6"/>
    <x v="7"/>
    <x v="5"/>
    <n v="12"/>
    <s v="cheap"/>
  </r>
  <r>
    <d v="2023-12-22T00:00:00"/>
    <x v="7"/>
    <x v="10"/>
    <n v="3"/>
    <x v="46"/>
    <x v="2"/>
    <n v="12"/>
    <s v="cheap"/>
  </r>
  <r>
    <d v="2023-12-23T00:00:00"/>
    <x v="7"/>
    <x v="11"/>
    <n v="3"/>
    <x v="47"/>
    <x v="2"/>
    <n v="12"/>
    <s v="cheap"/>
  </r>
  <r>
    <d v="2023-12-24T00:00:00"/>
    <x v="7"/>
    <x v="11"/>
    <n v="7"/>
    <x v="31"/>
    <x v="6"/>
    <n v="12"/>
    <s v="Expensive"/>
  </r>
  <r>
    <d v="2023-12-24T00:00:00"/>
    <x v="7"/>
    <x v="11"/>
    <n v="1"/>
    <x v="37"/>
    <x v="0"/>
    <n v="12"/>
    <s v="cheap"/>
  </r>
  <r>
    <d v="2023-12-24T00:00:00"/>
    <x v="7"/>
    <x v="11"/>
    <n v="2"/>
    <x v="3"/>
    <x v="1"/>
    <n v="12"/>
    <s v="cheap"/>
  </r>
  <r>
    <d v="2023-12-24T00:00:00"/>
    <x v="7"/>
    <x v="11"/>
    <n v="10"/>
    <x v="5"/>
    <x v="9"/>
    <n v="12"/>
    <s v="cheap"/>
  </r>
  <r>
    <d v="2023-12-24T00:00:00"/>
    <x v="7"/>
    <x v="11"/>
    <n v="6"/>
    <x v="21"/>
    <x v="5"/>
    <n v="12"/>
    <s v="cheap"/>
  </r>
  <r>
    <d v="2023-12-25T00:00:00"/>
    <x v="7"/>
    <x v="10"/>
    <n v="3"/>
    <x v="48"/>
    <x v="2"/>
    <n v="12"/>
    <s v="cheap"/>
  </r>
  <r>
    <d v="2023-12-25T00:00:00"/>
    <x v="7"/>
    <x v="10"/>
    <n v="2"/>
    <x v="0"/>
    <x v="1"/>
    <n v="12"/>
    <s v="cheap"/>
  </r>
  <r>
    <d v="2023-12-25T00:00:00"/>
    <x v="7"/>
    <x v="10"/>
    <n v="6"/>
    <x v="16"/>
    <x v="5"/>
    <n v="12"/>
    <s v="cheap"/>
  </r>
  <r>
    <d v="2023-12-26T00:00:00"/>
    <x v="7"/>
    <x v="9"/>
    <n v="3"/>
    <x v="49"/>
    <x v="2"/>
    <n v="12"/>
    <s v="Expensive"/>
  </r>
  <r>
    <d v="2023-12-26T00:00:00"/>
    <x v="7"/>
    <x v="9"/>
    <n v="1"/>
    <x v="27"/>
    <x v="0"/>
    <n v="12"/>
    <s v="cheap"/>
  </r>
  <r>
    <d v="2023-12-26T00:00:00"/>
    <x v="7"/>
    <x v="9"/>
    <n v="2"/>
    <x v="5"/>
    <x v="1"/>
    <n v="12"/>
    <s v="cheap"/>
  </r>
  <r>
    <d v="2023-12-26T00:00:00"/>
    <x v="7"/>
    <x v="9"/>
    <n v="6"/>
    <x v="8"/>
    <x v="5"/>
    <n v="12"/>
    <s v="cheap"/>
  </r>
  <r>
    <d v="2023-12-27T00:00:00"/>
    <x v="7"/>
    <x v="9"/>
    <n v="1"/>
    <x v="43"/>
    <x v="0"/>
    <n v="12"/>
    <s v="cheap"/>
  </r>
  <r>
    <d v="2023-12-27T00:00:00"/>
    <x v="7"/>
    <x v="9"/>
    <n v="2"/>
    <x v="41"/>
    <x v="1"/>
    <n v="12"/>
    <s v="cheap"/>
  </r>
  <r>
    <d v="2023-12-27T00:00:00"/>
    <x v="7"/>
    <x v="9"/>
    <n v="12"/>
    <x v="34"/>
    <x v="11"/>
    <n v="12"/>
    <s v="cheap"/>
  </r>
  <r>
    <d v="2023-12-27T00:00:00"/>
    <x v="7"/>
    <x v="9"/>
    <n v="6"/>
    <x v="50"/>
    <x v="5"/>
    <n v="12"/>
    <s v="cheap"/>
  </r>
  <r>
    <d v="2023-12-28T00:00:00"/>
    <x v="7"/>
    <x v="9"/>
    <n v="4"/>
    <x v="39"/>
    <x v="3"/>
    <n v="12"/>
    <s v="cheap"/>
  </r>
  <r>
    <d v="2023-12-28T00:00:00"/>
    <x v="7"/>
    <x v="9"/>
    <n v="1"/>
    <x v="43"/>
    <x v="0"/>
    <n v="12"/>
    <s v="cheap"/>
  </r>
  <r>
    <d v="2023-12-28T00:00:00"/>
    <x v="7"/>
    <x v="9"/>
    <n v="2"/>
    <x v="39"/>
    <x v="1"/>
    <n v="12"/>
    <s v="cheap"/>
  </r>
  <r>
    <d v="2023-12-28T00:00:00"/>
    <x v="7"/>
    <x v="9"/>
    <n v="6"/>
    <x v="14"/>
    <x v="5"/>
    <n v="12"/>
    <s v="cheap"/>
  </r>
  <r>
    <d v="2023-12-29T00:00:00"/>
    <x v="7"/>
    <x v="9"/>
    <n v="1"/>
    <x v="43"/>
    <x v="0"/>
    <n v="12"/>
    <s v="cheap"/>
  </r>
  <r>
    <d v="2023-12-29T00:00:00"/>
    <x v="7"/>
    <x v="9"/>
    <n v="2"/>
    <x v="32"/>
    <x v="1"/>
    <n v="12"/>
    <s v="cheap"/>
  </r>
  <r>
    <d v="2023-12-29T00:00:00"/>
    <x v="7"/>
    <x v="9"/>
    <n v="6"/>
    <x v="18"/>
    <x v="5"/>
    <n v="12"/>
    <s v="cheap"/>
  </r>
  <r>
    <d v="2023-12-30T00:00:00"/>
    <x v="7"/>
    <x v="9"/>
    <n v="1"/>
    <x v="5"/>
    <x v="0"/>
    <n v="12"/>
    <s v="cheap"/>
  </r>
  <r>
    <d v="2023-12-30T00:00:00"/>
    <x v="7"/>
    <x v="9"/>
    <n v="13"/>
    <x v="39"/>
    <x v="12"/>
    <n v="12"/>
    <s v="cheap"/>
  </r>
  <r>
    <d v="2023-12-30T00:00:00"/>
    <x v="7"/>
    <x v="9"/>
    <n v="2"/>
    <x v="50"/>
    <x v="1"/>
    <n v="12"/>
    <s v="cheap"/>
  </r>
  <r>
    <d v="2023-12-30T00:00:00"/>
    <x v="7"/>
    <x v="9"/>
    <n v="10"/>
    <x v="18"/>
    <x v="9"/>
    <n v="12"/>
    <s v="cheap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">
  <r>
    <d v="2022-12-24T00:00:00"/>
    <s v="Austria"/>
    <s v="Vienna"/>
    <n v="1"/>
    <n v="20"/>
    <s v="Breakfast"/>
    <x v="0"/>
    <s v="cheap"/>
  </r>
  <r>
    <d v="2022-12-24T00:00:00"/>
    <s v="Austria"/>
    <s v="Vienna"/>
    <n v="2"/>
    <n v="40"/>
    <s v="Lunch"/>
    <x v="0"/>
    <s v="cheap"/>
  </r>
  <r>
    <d v="2022-12-24T00:00:00"/>
    <s v="Austria"/>
    <s v="Vienna"/>
    <n v="3"/>
    <n v="230"/>
    <s v="Stay"/>
    <x v="0"/>
    <s v="Expensive"/>
  </r>
  <r>
    <d v="2022-12-24T00:00:00"/>
    <s v="Austria"/>
    <s v="Vienna"/>
    <n v="4"/>
    <n v="16"/>
    <s v="Metro"/>
    <x v="0"/>
    <s v="cheap"/>
  </r>
  <r>
    <d v="2022-12-24T00:00:00"/>
    <s v="Austria"/>
    <s v="Vienna"/>
    <n v="5"/>
    <n v="240"/>
    <s v="Travel"/>
    <x v="0"/>
    <s v="Expensive"/>
  </r>
  <r>
    <d v="2022-12-24T00:00:00"/>
    <s v="Austria"/>
    <s v="Vienna"/>
    <n v="6"/>
    <n v="12"/>
    <s v="Dinner"/>
    <x v="0"/>
    <s v="cheap"/>
  </r>
  <r>
    <d v="2022-12-25T00:00:00"/>
    <s v="Slovakia"/>
    <s v="Bratislava"/>
    <n v="5"/>
    <n v="60"/>
    <s v="Travel"/>
    <x v="0"/>
    <s v="cheap"/>
  </r>
  <r>
    <d v="2022-12-25T00:00:00"/>
    <s v="Slovakia"/>
    <s v="Bratislava"/>
    <n v="7"/>
    <n v="25"/>
    <s v="Entrance"/>
    <x v="0"/>
    <s v="cheap"/>
  </r>
  <r>
    <d v="2022-12-25T00:00:00"/>
    <s v="Slovakia"/>
    <s v="Bratislava"/>
    <n v="2"/>
    <n v="26"/>
    <s v="Lunch"/>
    <x v="0"/>
    <s v="cheap"/>
  </r>
  <r>
    <d v="2022-12-25T00:00:00"/>
    <s v="Slovakia"/>
    <s v="Bratislava"/>
    <n v="1"/>
    <n v="20"/>
    <s v="Breakfast"/>
    <x v="0"/>
    <s v="cheap"/>
  </r>
  <r>
    <d v="2022-12-25T00:00:00"/>
    <s v="Slovakia"/>
    <s v="Bratislava"/>
    <n v="4"/>
    <n v="12"/>
    <s v="Metro"/>
    <x v="0"/>
    <s v="cheap"/>
  </r>
  <r>
    <d v="2023-01-15T00:00:00"/>
    <s v="Germany"/>
    <s v="Berlin"/>
    <n v="2"/>
    <n v="40"/>
    <s v="Lunch"/>
    <x v="1"/>
    <s v="cheap"/>
  </r>
  <r>
    <d v="2023-01-15T00:00:00"/>
    <s v="Germany"/>
    <s v="Berlin"/>
    <n v="8"/>
    <n v="36"/>
    <s v="Movie"/>
    <x v="1"/>
    <s v="cheap"/>
  </r>
  <r>
    <d v="2023-06-09T00:00:00"/>
    <s v="Spain"/>
    <s v="Mallorca"/>
    <n v="5"/>
    <n v="280"/>
    <s v="Travel"/>
    <x v="2"/>
    <s v="Expensive"/>
  </r>
  <r>
    <d v="2023-06-09T00:00:00"/>
    <s v="Spain"/>
    <s v="Mallorca"/>
    <n v="3"/>
    <n v="400"/>
    <s v="Stay"/>
    <x v="2"/>
    <s v="Expensive"/>
  </r>
  <r>
    <d v="2023-06-09T00:00:00"/>
    <s v="Spain"/>
    <s v="Mallorca"/>
    <n v="9"/>
    <n v="13"/>
    <s v="Taxi"/>
    <x v="2"/>
    <s v="cheap"/>
  </r>
  <r>
    <d v="2023-06-10T00:00:00"/>
    <s v="Spain"/>
    <s v="Mallorca"/>
    <n v="1"/>
    <n v="11"/>
    <s v="Breakfast"/>
    <x v="2"/>
    <s v="cheap"/>
  </r>
  <r>
    <d v="2023-06-10T00:00:00"/>
    <s v="Spain"/>
    <s v="Mallorca"/>
    <n v="2"/>
    <n v="30"/>
    <s v="Lunch"/>
    <x v="2"/>
    <s v="cheap"/>
  </r>
  <r>
    <d v="2023-06-10T00:00:00"/>
    <s v="Spain"/>
    <s v="Mallorca"/>
    <n v="10"/>
    <n v="12"/>
    <s v="Shopping"/>
    <x v="2"/>
    <s v="cheap"/>
  </r>
  <r>
    <d v="2023-06-10T00:00:00"/>
    <s v="Spain"/>
    <s v="Mallorca"/>
    <n v="6"/>
    <n v="23"/>
    <s v="Dinner"/>
    <x v="2"/>
    <s v="cheap"/>
  </r>
  <r>
    <d v="2023-06-10T00:00:00"/>
    <s v="Spain"/>
    <s v="Mallorca"/>
    <n v="4"/>
    <n v="10"/>
    <s v="Metro"/>
    <x v="2"/>
    <s v="cheap"/>
  </r>
  <r>
    <d v="2023-06-11T00:00:00"/>
    <s v="Spain"/>
    <s v="Mallorca"/>
    <n v="1"/>
    <n v="16"/>
    <s v="Breakfast"/>
    <x v="2"/>
    <s v="cheap"/>
  </r>
  <r>
    <d v="2023-06-11T00:00:00"/>
    <s v="Spain"/>
    <s v="Mallorca"/>
    <n v="2"/>
    <n v="28"/>
    <s v="Lunch"/>
    <x v="2"/>
    <s v="cheap"/>
  </r>
  <r>
    <d v="2023-06-11T00:00:00"/>
    <s v="Spain"/>
    <s v="Mallorca"/>
    <n v="6"/>
    <n v="14"/>
    <s v="Dinner"/>
    <x v="2"/>
    <s v="cheap"/>
  </r>
  <r>
    <d v="2023-06-11T00:00:00"/>
    <s v="Spain"/>
    <s v="Mallorca"/>
    <n v="11"/>
    <n v="20"/>
    <s v="Game"/>
    <x v="2"/>
    <s v="cheap"/>
  </r>
  <r>
    <d v="2023-06-12T00:00:00"/>
    <s v="Spain"/>
    <s v="Mallorca"/>
    <n v="1"/>
    <n v="16"/>
    <s v="Breakfast"/>
    <x v="2"/>
    <s v="cheap"/>
  </r>
  <r>
    <d v="2023-06-12T00:00:00"/>
    <s v="Spain"/>
    <s v="Mallorca"/>
    <n v="2"/>
    <n v="18"/>
    <s v="Lunch"/>
    <x v="2"/>
    <s v="cheap"/>
  </r>
  <r>
    <d v="2023-06-12T00:00:00"/>
    <s v="Spain"/>
    <s v="Mallorca"/>
    <n v="6"/>
    <n v="22"/>
    <s v="Dinner"/>
    <x v="2"/>
    <s v="cheap"/>
  </r>
  <r>
    <d v="2023-06-12T00:00:00"/>
    <s v="Spain"/>
    <s v="Mallorca"/>
    <n v="10"/>
    <n v="20"/>
    <s v="Shopping"/>
    <x v="2"/>
    <s v="cheap"/>
  </r>
  <r>
    <d v="2023-06-12T00:00:00"/>
    <s v="Spain"/>
    <s v="Mallorca"/>
    <n v="9"/>
    <n v="15"/>
    <s v="Taxi"/>
    <x v="2"/>
    <s v="cheap"/>
  </r>
  <r>
    <d v="2023-07-01T00:00:00"/>
    <s v="Germany"/>
    <s v="Berlin"/>
    <n v="8"/>
    <n v="26"/>
    <s v="Movie"/>
    <x v="3"/>
    <s v="cheap"/>
  </r>
  <r>
    <d v="2023-07-01T00:00:00"/>
    <s v="Germany"/>
    <s v="Berlin"/>
    <n v="2"/>
    <n v="42"/>
    <s v="Lunch"/>
    <x v="3"/>
    <s v="cheap"/>
  </r>
  <r>
    <d v="2023-07-07T00:00:00"/>
    <s v="Bosnia"/>
    <s v="Banja Luka"/>
    <n v="5"/>
    <n v="116"/>
    <s v="Travel"/>
    <x v="3"/>
    <s v="Expensive"/>
  </r>
  <r>
    <d v="2023-07-07T00:00:00"/>
    <s v="Bosnia"/>
    <s v="Banja Luka"/>
    <n v="1"/>
    <n v="14"/>
    <s v="Breakfast"/>
    <x v="3"/>
    <s v="cheap"/>
  </r>
  <r>
    <d v="2023-07-07T00:00:00"/>
    <s v="Bosnia"/>
    <s v="Banja Luka"/>
    <n v="2"/>
    <n v="16"/>
    <s v="Lunch"/>
    <x v="3"/>
    <s v="cheap"/>
  </r>
  <r>
    <d v="2023-07-07T00:00:00"/>
    <s v="Croatia"/>
    <s v="Zagreb"/>
    <n v="5"/>
    <n v="50"/>
    <s v="Travel"/>
    <x v="3"/>
    <s v="cheap"/>
  </r>
  <r>
    <d v="2023-07-07T00:00:00"/>
    <s v="Croatia"/>
    <s v="Zagreb"/>
    <n v="6"/>
    <n v="12"/>
    <s v="Dinner"/>
    <x v="3"/>
    <s v="cheap"/>
  </r>
  <r>
    <d v="2023-07-07T00:00:00"/>
    <s v="Bosnia"/>
    <s v="Banja Luka"/>
    <n v="3"/>
    <n v="30"/>
    <s v="Stay"/>
    <x v="3"/>
    <s v="cheap"/>
  </r>
  <r>
    <d v="2023-07-07T00:00:00"/>
    <s v="Croatia"/>
    <s v="Zagreb"/>
    <n v="3"/>
    <n v="56"/>
    <s v="Stay"/>
    <x v="3"/>
    <s v="cheap"/>
  </r>
  <r>
    <d v="2023-07-08T00:00:00"/>
    <s v="Croatia"/>
    <s v="Plitvic"/>
    <n v="5"/>
    <n v="30"/>
    <s v="Travel"/>
    <x v="3"/>
    <s v="cheap"/>
  </r>
  <r>
    <d v="2023-07-08T00:00:00"/>
    <s v="Croatia"/>
    <s v="Plitvic"/>
    <n v="1"/>
    <n v="20"/>
    <s v="Breakfast"/>
    <x v="3"/>
    <s v="cheap"/>
  </r>
  <r>
    <d v="2023-07-08T00:00:00"/>
    <s v="Croatia"/>
    <s v="Plitvic"/>
    <n v="7"/>
    <n v="100"/>
    <s v="Entrance"/>
    <x v="3"/>
    <s v="cheap"/>
  </r>
  <r>
    <d v="2023-07-08T00:00:00"/>
    <s v="Croatia"/>
    <s v="Plitvic"/>
    <n v="3"/>
    <n v="40"/>
    <s v="Stay"/>
    <x v="3"/>
    <s v="cheap"/>
  </r>
  <r>
    <d v="2023-07-08T00:00:00"/>
    <s v="Croatia"/>
    <s v="Plitvic"/>
    <n v="2"/>
    <n v="23"/>
    <s v="Lunch"/>
    <x v="3"/>
    <s v="cheap"/>
  </r>
  <r>
    <d v="2023-07-08T00:00:00"/>
    <s v="Croatia"/>
    <s v="Plitvic"/>
    <n v="6"/>
    <n v="9"/>
    <s v="Dinner"/>
    <x v="3"/>
    <s v="cheap"/>
  </r>
  <r>
    <d v="2023-07-09T00:00:00"/>
    <s v="Croatia"/>
    <s v="Plitvic"/>
    <n v="1"/>
    <n v="11"/>
    <s v="Breakfast"/>
    <x v="3"/>
    <s v="cheap"/>
  </r>
  <r>
    <d v="2023-07-09T00:00:00"/>
    <s v="Croatia"/>
    <s v="Plitvic"/>
    <n v="2"/>
    <n v="19"/>
    <s v="Lunch"/>
    <x v="3"/>
    <s v="cheap"/>
  </r>
  <r>
    <d v="2023-07-10T00:00:00"/>
    <s v="Bosnia"/>
    <s v="Banja Luka"/>
    <n v="1"/>
    <n v="14"/>
    <s v="Breakfast"/>
    <x v="3"/>
    <s v="cheap"/>
  </r>
  <r>
    <d v="2023-07-10T00:00:00"/>
    <s v="Bosnia"/>
    <s v="Banja Luka"/>
    <n v="3"/>
    <n v="30"/>
    <s v="Stay"/>
    <x v="3"/>
    <s v="cheap"/>
  </r>
  <r>
    <d v="2023-07-10T00:00:00"/>
    <s v="Bosnia"/>
    <s v="Banja Luka"/>
    <n v="2"/>
    <n v="21"/>
    <s v="Lunch"/>
    <x v="3"/>
    <s v="cheap"/>
  </r>
  <r>
    <d v="2023-07-10T00:00:00"/>
    <s v="Bosnia"/>
    <s v="Banja Luka"/>
    <n v="6"/>
    <n v="40"/>
    <s v="Dinner"/>
    <x v="3"/>
    <s v="cheap"/>
  </r>
  <r>
    <d v="2023-12-13T00:00:00"/>
    <s v="Spain"/>
    <s v="Madrid"/>
    <n v="5"/>
    <n v="488"/>
    <s v="Travel"/>
    <x v="0"/>
    <s v="Expensive"/>
  </r>
  <r>
    <d v="2023-12-13T00:00:00"/>
    <s v="Spain"/>
    <s v="Madrid"/>
    <n v="3"/>
    <n v="200"/>
    <s v="Stay"/>
    <x v="0"/>
    <s v="Expensive"/>
  </r>
  <r>
    <d v="2023-12-13T00:00:00"/>
    <s v="Spain"/>
    <s v="Madrid"/>
    <n v="6"/>
    <n v="16"/>
    <s v="Dinner"/>
    <x v="0"/>
    <s v="cheap"/>
  </r>
  <r>
    <d v="2023-12-14T00:00:00"/>
    <s v="Spain"/>
    <s v="Madrid"/>
    <n v="1"/>
    <n v="36"/>
    <s v="Breakfast"/>
    <x v="0"/>
    <s v="cheap"/>
  </r>
  <r>
    <d v="2023-12-14T00:00:00"/>
    <s v="Spain"/>
    <s v="Madrid"/>
    <n v="4"/>
    <n v="6"/>
    <s v="Metro"/>
    <x v="0"/>
    <s v="cheap"/>
  </r>
  <r>
    <d v="2023-12-14T00:00:00"/>
    <s v="Spain"/>
    <s v="Madrid"/>
    <n v="2"/>
    <n v="21"/>
    <s v="Lunch"/>
    <x v="0"/>
    <s v="cheap"/>
  </r>
  <r>
    <d v="2023-12-14T00:00:00"/>
    <s v="Spain"/>
    <s v="Madrid"/>
    <n v="6"/>
    <n v="29"/>
    <s v="Dinner"/>
    <x v="0"/>
    <s v="cheap"/>
  </r>
  <r>
    <d v="2023-12-14T00:00:00"/>
    <s v="Spain"/>
    <s v="Madrid"/>
    <n v="12"/>
    <n v="3"/>
    <s v="Grocery"/>
    <x v="0"/>
    <s v="cheap"/>
  </r>
  <r>
    <d v="2023-12-15T00:00:00"/>
    <s v="Colombia"/>
    <s v="Bogota"/>
    <n v="5"/>
    <n v="2600"/>
    <s v="Travel"/>
    <x v="0"/>
    <s v="Expensive"/>
  </r>
  <r>
    <d v="2023-12-15T00:00:00"/>
    <s v="Colombia"/>
    <s v="Bogota"/>
    <n v="4"/>
    <n v="18"/>
    <s v="Metro"/>
    <x v="0"/>
    <s v="cheap"/>
  </r>
  <r>
    <d v="2023-12-15T00:00:00"/>
    <s v="Colombia"/>
    <s v="Bogota"/>
    <n v="3"/>
    <n v="208"/>
    <s v="Stay"/>
    <x v="0"/>
    <s v="Expensive"/>
  </r>
  <r>
    <d v="2023-12-15T00:00:00"/>
    <s v="Colombia"/>
    <s v="Bogota"/>
    <n v="12"/>
    <n v="2"/>
    <s v="Grocery"/>
    <x v="0"/>
    <s v="cheap"/>
  </r>
  <r>
    <d v="2023-12-16T00:00:00"/>
    <s v="Colombia"/>
    <s v="Bogota"/>
    <n v="1"/>
    <n v="16"/>
    <s v="Breakfast"/>
    <x v="0"/>
    <s v="cheap"/>
  </r>
  <r>
    <d v="2023-12-16T00:00:00"/>
    <s v="Colombia"/>
    <s v="Bogota"/>
    <n v="2"/>
    <n v="5"/>
    <s v="Lunch"/>
    <x v="0"/>
    <s v="cheap"/>
  </r>
  <r>
    <d v="2023-12-16T00:00:00"/>
    <s v="Colombia"/>
    <s v="Bogota"/>
    <n v="6"/>
    <n v="8"/>
    <s v="Dinner"/>
    <x v="0"/>
    <s v="cheap"/>
  </r>
  <r>
    <d v="2023-12-17T00:00:00"/>
    <s v="Colombia"/>
    <s v="Bogota"/>
    <n v="1"/>
    <n v="16"/>
    <s v="Breakfast"/>
    <x v="0"/>
    <s v="cheap"/>
  </r>
  <r>
    <d v="2023-12-17T00:00:00"/>
    <s v="Colombia"/>
    <s v="Bogota"/>
    <n v="2"/>
    <n v="21"/>
    <s v="Lunch"/>
    <x v="0"/>
    <s v="cheap"/>
  </r>
  <r>
    <d v="2023-12-17T00:00:00"/>
    <s v="Colombia"/>
    <s v="Bogota"/>
    <n v="7"/>
    <n v="9"/>
    <s v="Entrance"/>
    <x v="0"/>
    <s v="cheap"/>
  </r>
  <r>
    <d v="2023-12-17T00:00:00"/>
    <s v="Colombia"/>
    <s v="Bogota"/>
    <n v="6"/>
    <n v="4"/>
    <s v="Dinner"/>
    <x v="0"/>
    <s v="cheap"/>
  </r>
  <r>
    <d v="2023-12-18T00:00:00"/>
    <s v="Colombia"/>
    <s v="Bogota"/>
    <n v="1"/>
    <n v="16"/>
    <s v="Breakfast"/>
    <x v="0"/>
    <s v="cheap"/>
  </r>
  <r>
    <d v="2023-12-18T00:00:00"/>
    <s v="Colombia"/>
    <s v="Bogota"/>
    <n v="2"/>
    <n v="3"/>
    <s v="Lunch"/>
    <x v="0"/>
    <s v="cheap"/>
  </r>
  <r>
    <d v="2023-12-18T00:00:00"/>
    <s v="Colombia"/>
    <s v="Bogota"/>
    <n v="12"/>
    <n v="6"/>
    <s v="Grocery"/>
    <x v="0"/>
    <s v="cheap"/>
  </r>
  <r>
    <d v="2023-12-18T00:00:00"/>
    <s v="Colombia"/>
    <s v="Bogota"/>
    <n v="6"/>
    <n v="7"/>
    <s v="Dinner"/>
    <x v="0"/>
    <s v="cheap"/>
  </r>
  <r>
    <d v="2023-12-19T00:00:00"/>
    <s v="Colombia"/>
    <s v="Bogota"/>
    <n v="1"/>
    <n v="16"/>
    <s v="Breakfast"/>
    <x v="0"/>
    <s v="cheap"/>
  </r>
  <r>
    <d v="2023-12-19T00:00:00"/>
    <s v="Colombia"/>
    <s v="Bogota"/>
    <n v="2"/>
    <n v="9"/>
    <s v="Lunch"/>
    <x v="0"/>
    <s v="cheap"/>
  </r>
  <r>
    <d v="2023-12-19T00:00:00"/>
    <s v="Colombia"/>
    <s v="Bogota"/>
    <n v="6"/>
    <n v="5"/>
    <s v="Dinner"/>
    <x v="0"/>
    <s v="cheap"/>
  </r>
  <r>
    <d v="2023-12-20T00:00:00"/>
    <s v="Peru"/>
    <s v="Lima"/>
    <n v="1"/>
    <n v="7"/>
    <s v="Breakfast"/>
    <x v="0"/>
    <s v="cheap"/>
  </r>
  <r>
    <d v="2023-12-20T00:00:00"/>
    <s v="Peru"/>
    <s v="Lima"/>
    <n v="2"/>
    <n v="14"/>
    <s v="Lunch"/>
    <x v="0"/>
    <s v="cheap"/>
  </r>
  <r>
    <d v="2023-12-20T00:00:00"/>
    <s v="Peru"/>
    <s v="Lima"/>
    <n v="3"/>
    <n v="92"/>
    <s v="Stay"/>
    <x v="0"/>
    <s v="cheap"/>
  </r>
  <r>
    <d v="2023-12-20T00:00:00"/>
    <s v="Peru"/>
    <s v="Lima"/>
    <n v="6"/>
    <n v="14"/>
    <s v="Dinner"/>
    <x v="0"/>
    <s v="cheap"/>
  </r>
  <r>
    <d v="2023-12-20T00:00:00"/>
    <s v="Peru"/>
    <s v="Lima"/>
    <n v="12"/>
    <n v="2"/>
    <s v="Grocery"/>
    <x v="0"/>
    <s v="cheap"/>
  </r>
  <r>
    <d v="2023-12-21T00:00:00"/>
    <s v="Peru"/>
    <s v="Lima"/>
    <n v="1"/>
    <n v="24"/>
    <s v="Breakfast"/>
    <x v="0"/>
    <s v="cheap"/>
  </r>
  <r>
    <d v="2023-12-21T00:00:00"/>
    <s v="Peru"/>
    <s v="Lima"/>
    <n v="2"/>
    <n v="6"/>
    <s v="Lunch"/>
    <x v="0"/>
    <s v="cheap"/>
  </r>
  <r>
    <d v="2023-12-21T00:00:00"/>
    <s v="Peru"/>
    <s v="Lima"/>
    <n v="12"/>
    <n v="4"/>
    <s v="Grocery"/>
    <x v="0"/>
    <s v="cheap"/>
  </r>
  <r>
    <d v="2023-12-21T00:00:00"/>
    <s v="Peru"/>
    <s v="Lima"/>
    <n v="6"/>
    <n v="20"/>
    <s v="Dinner"/>
    <x v="0"/>
    <s v="cheap"/>
  </r>
  <r>
    <d v="2023-12-21T00:00:00"/>
    <s v="Peru"/>
    <s v="Lima"/>
    <n v="4"/>
    <n v="5"/>
    <s v="Metro"/>
    <x v="0"/>
    <s v="cheap"/>
  </r>
  <r>
    <d v="2023-12-21T00:00:00"/>
    <s v="Peru"/>
    <s v="Lima"/>
    <n v="13"/>
    <n v="8"/>
    <s v="Shuttle"/>
    <x v="0"/>
    <s v="cheap"/>
  </r>
  <r>
    <d v="2023-12-19T00:00:00"/>
    <s v="Peru"/>
    <s v="Lima"/>
    <n v="5"/>
    <n v="520"/>
    <s v="Travel"/>
    <x v="0"/>
    <s v="Expensive"/>
  </r>
  <r>
    <d v="2023-12-22T00:00:00"/>
    <s v="Peru"/>
    <s v="Cusco"/>
    <n v="5"/>
    <n v="210"/>
    <s v="Travel"/>
    <x v="0"/>
    <s v="Expensive"/>
  </r>
  <r>
    <d v="2023-12-22T00:00:00"/>
    <s v="Peru"/>
    <s v="Cusco"/>
    <n v="1"/>
    <n v="24"/>
    <s v="Breakfast"/>
    <x v="0"/>
    <s v="cheap"/>
  </r>
  <r>
    <d v="2023-12-22T00:00:00"/>
    <s v="Peru"/>
    <s v="Cusco"/>
    <n v="2"/>
    <n v="12"/>
    <s v="Lunch"/>
    <x v="0"/>
    <s v="cheap"/>
  </r>
  <r>
    <d v="2023-12-22T00:00:00"/>
    <s v="Peru"/>
    <s v="Cusco"/>
    <n v="9"/>
    <n v="10"/>
    <s v="Taxi"/>
    <x v="0"/>
    <s v="cheap"/>
  </r>
  <r>
    <d v="2023-12-22T00:00:00"/>
    <s v="Peru"/>
    <s v="Cusco"/>
    <n v="6"/>
    <n v="18"/>
    <s v="Dinner"/>
    <x v="0"/>
    <s v="cheap"/>
  </r>
  <r>
    <d v="2023-12-23T00:00:00"/>
    <s v="Peru"/>
    <s v="Machu Picchu"/>
    <n v="5"/>
    <n v="230"/>
    <s v="Travel"/>
    <x v="0"/>
    <s v="Expensive"/>
  </r>
  <r>
    <d v="2023-12-23T00:00:00"/>
    <s v="Peru"/>
    <s v="Machu Picchu"/>
    <n v="1"/>
    <n v="8"/>
    <s v="Breakfast"/>
    <x v="0"/>
    <s v="cheap"/>
  </r>
  <r>
    <d v="2023-12-23T00:00:00"/>
    <s v="Peru"/>
    <s v="Machu Picchu"/>
    <n v="2"/>
    <n v="23"/>
    <s v="Lunch"/>
    <x v="0"/>
    <s v="cheap"/>
  </r>
  <r>
    <d v="2023-12-23T00:00:00"/>
    <s v="Peru"/>
    <s v="Machu Picchu"/>
    <n v="6"/>
    <n v="25"/>
    <s v="Dinner"/>
    <x v="0"/>
    <s v="cheap"/>
  </r>
  <r>
    <d v="2023-12-22T00:00:00"/>
    <s v="Peru"/>
    <s v="Cusco"/>
    <n v="3"/>
    <n v="45"/>
    <s v="Stay"/>
    <x v="0"/>
    <s v="cheap"/>
  </r>
  <r>
    <d v="2023-12-23T00:00:00"/>
    <s v="Peru"/>
    <s v="Machu Picchu"/>
    <n v="3"/>
    <n v="90"/>
    <s v="Stay"/>
    <x v="0"/>
    <s v="cheap"/>
  </r>
  <r>
    <d v="2023-12-24T00:00:00"/>
    <s v="Peru"/>
    <s v="Machu Picchu"/>
    <n v="7"/>
    <n v="200"/>
    <s v="Entrance"/>
    <x v="0"/>
    <s v="Expensive"/>
  </r>
  <r>
    <d v="2023-12-24T00:00:00"/>
    <s v="Peru"/>
    <s v="Machu Picchu"/>
    <n v="1"/>
    <n v="2"/>
    <s v="Breakfast"/>
    <x v="0"/>
    <s v="cheap"/>
  </r>
  <r>
    <d v="2023-12-24T00:00:00"/>
    <s v="Peru"/>
    <s v="Machu Picchu"/>
    <n v="2"/>
    <n v="16"/>
    <s v="Lunch"/>
    <x v="0"/>
    <s v="cheap"/>
  </r>
  <r>
    <d v="2023-12-24T00:00:00"/>
    <s v="Peru"/>
    <s v="Machu Picchu"/>
    <n v="10"/>
    <n v="12"/>
    <s v="Shopping"/>
    <x v="0"/>
    <s v="cheap"/>
  </r>
  <r>
    <d v="2023-12-24T00:00:00"/>
    <s v="Peru"/>
    <s v="Machu Picchu"/>
    <n v="6"/>
    <n v="15"/>
    <s v="Dinner"/>
    <x v="0"/>
    <s v="cheap"/>
  </r>
  <r>
    <d v="2023-12-25T00:00:00"/>
    <s v="Peru"/>
    <s v="Cusco"/>
    <n v="3"/>
    <n v="47"/>
    <s v="Stay"/>
    <x v="0"/>
    <s v="cheap"/>
  </r>
  <r>
    <d v="2023-12-25T00:00:00"/>
    <s v="Peru"/>
    <s v="Cusco"/>
    <n v="2"/>
    <n v="20"/>
    <s v="Lunch"/>
    <x v="0"/>
    <s v="cheap"/>
  </r>
  <r>
    <d v="2023-12-25T00:00:00"/>
    <s v="Peru"/>
    <s v="Cusco"/>
    <n v="6"/>
    <n v="10"/>
    <s v="Dinner"/>
    <x v="0"/>
    <s v="cheap"/>
  </r>
  <r>
    <d v="2023-12-26T00:00:00"/>
    <s v="Peru"/>
    <s v="Lima"/>
    <n v="3"/>
    <n v="190"/>
    <s v="Stay"/>
    <x v="0"/>
    <s v="Expensive"/>
  </r>
  <r>
    <d v="2023-12-26T00:00:00"/>
    <s v="Peru"/>
    <s v="Lima"/>
    <n v="1"/>
    <n v="9"/>
    <s v="Breakfast"/>
    <x v="0"/>
    <s v="cheap"/>
  </r>
  <r>
    <d v="2023-12-26T00:00:00"/>
    <s v="Peru"/>
    <s v="Lima"/>
    <n v="2"/>
    <n v="12"/>
    <s v="Lunch"/>
    <x v="0"/>
    <s v="cheap"/>
  </r>
  <r>
    <d v="2023-12-26T00:00:00"/>
    <s v="Peru"/>
    <s v="Lima"/>
    <n v="6"/>
    <n v="26"/>
    <s v="Dinner"/>
    <x v="0"/>
    <s v="cheap"/>
  </r>
  <r>
    <d v="2023-12-27T00:00:00"/>
    <s v="Peru"/>
    <s v="Lima"/>
    <n v="1"/>
    <n v="24"/>
    <s v="Breakfast"/>
    <x v="0"/>
    <s v="cheap"/>
  </r>
  <r>
    <d v="2023-12-27T00:00:00"/>
    <s v="Peru"/>
    <s v="Lima"/>
    <n v="2"/>
    <n v="7"/>
    <s v="Lunch"/>
    <x v="0"/>
    <s v="cheap"/>
  </r>
  <r>
    <d v="2023-12-27T00:00:00"/>
    <s v="Peru"/>
    <s v="Lima"/>
    <n v="12"/>
    <n v="3"/>
    <s v="Grocery"/>
    <x v="0"/>
    <s v="cheap"/>
  </r>
  <r>
    <d v="2023-12-27T00:00:00"/>
    <s v="Peru"/>
    <s v="Lima"/>
    <n v="6"/>
    <n v="17"/>
    <s v="Dinner"/>
    <x v="0"/>
    <s v="cheap"/>
  </r>
  <r>
    <d v="2023-12-28T00:00:00"/>
    <s v="Peru"/>
    <s v="Lima"/>
    <n v="4"/>
    <n v="8"/>
    <s v="Metro"/>
    <x v="0"/>
    <s v="cheap"/>
  </r>
  <r>
    <d v="2023-12-28T00:00:00"/>
    <s v="Peru"/>
    <s v="Lima"/>
    <n v="1"/>
    <n v="24"/>
    <s v="Breakfast"/>
    <x v="0"/>
    <s v="cheap"/>
  </r>
  <r>
    <d v="2023-12-28T00:00:00"/>
    <s v="Peru"/>
    <s v="Lima"/>
    <n v="2"/>
    <n v="8"/>
    <s v="Lunch"/>
    <x v="0"/>
    <s v="cheap"/>
  </r>
  <r>
    <d v="2023-12-28T00:00:00"/>
    <s v="Peru"/>
    <s v="Lima"/>
    <n v="6"/>
    <n v="30"/>
    <s v="Dinner"/>
    <x v="0"/>
    <s v="cheap"/>
  </r>
  <r>
    <d v="2023-12-29T00:00:00"/>
    <s v="Peru"/>
    <s v="Lima"/>
    <n v="1"/>
    <n v="24"/>
    <s v="Breakfast"/>
    <x v="0"/>
    <s v="cheap"/>
  </r>
  <r>
    <d v="2023-12-29T00:00:00"/>
    <s v="Peru"/>
    <s v="Lima"/>
    <n v="2"/>
    <n v="6"/>
    <s v="Lunch"/>
    <x v="0"/>
    <s v="cheap"/>
  </r>
  <r>
    <d v="2023-12-29T00:00:00"/>
    <s v="Peru"/>
    <s v="Lima"/>
    <n v="6"/>
    <n v="14"/>
    <s v="Dinner"/>
    <x v="0"/>
    <s v="cheap"/>
  </r>
  <r>
    <d v="2023-12-30T00:00:00"/>
    <s v="Peru"/>
    <s v="Lima"/>
    <n v="1"/>
    <n v="12"/>
    <s v="Breakfast"/>
    <x v="0"/>
    <s v="cheap"/>
  </r>
  <r>
    <d v="2023-12-30T00:00:00"/>
    <s v="Peru"/>
    <s v="Lima"/>
    <n v="13"/>
    <n v="8"/>
    <s v="Shuttle"/>
    <x v="0"/>
    <s v="cheap"/>
  </r>
  <r>
    <d v="2023-12-30T00:00:00"/>
    <s v="Peru"/>
    <s v="Lima"/>
    <n v="2"/>
    <n v="17"/>
    <s v="Lunch"/>
    <x v="0"/>
    <s v="cheap"/>
  </r>
  <r>
    <d v="2023-12-30T00:00:00"/>
    <s v="Peru"/>
    <s v="Lima"/>
    <n v="10"/>
    <n v="14"/>
    <s v="Shopping"/>
    <x v="0"/>
    <s v="chea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B12" firstHeaderRow="1" firstDataRow="1" firstDataCol="1"/>
  <pivotFields count="8">
    <pivotField numFmtId="14" showAll="0"/>
    <pivotField axis="axisRow" showAll="0">
      <items count="9">
        <item x="0"/>
        <item x="4"/>
        <item x="6"/>
        <item x="5"/>
        <item x="2"/>
        <item x="7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Average of Cost" fld="4" subtotal="average" baseField="0" baseItem="0"/>
  </dataFields>
  <formats count="2">
    <format dxfId="52">
      <pivotArea collapsedLevelsAreSubtotals="1" fieldPosition="0">
        <references count="1">
          <reference field="1" count="0"/>
        </references>
      </pivotArea>
    </format>
    <format dxfId="51">
      <pivotArea collapsedLevelsAreSubtotals="1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I20:J33" firstHeaderRow="1" firstDataRow="1" firstDataCol="1"/>
  <pivotFields count="8">
    <pivotField numFmtId="14" showAll="0"/>
    <pivotField showAll="0" sortType="ascending">
      <items count="9">
        <item x="0"/>
        <item x="4"/>
        <item x="6"/>
        <item x="5"/>
        <item x="2"/>
        <item x="7"/>
        <item x="1"/>
        <item x="3"/>
        <item t="default"/>
      </items>
    </pivotField>
    <pivotField showAll="0">
      <items count="13">
        <item x="4"/>
        <item x="2"/>
        <item x="8"/>
        <item x="1"/>
        <item x="10"/>
        <item x="9"/>
        <item x="11"/>
        <item x="7"/>
        <item x="3"/>
        <item x="6"/>
        <item x="0"/>
        <item x="5"/>
        <item t="default"/>
      </items>
    </pivotField>
    <pivotField showAll="0"/>
    <pivotField dataField="1" showAll="0">
      <items count="52">
        <item x="37"/>
        <item x="34"/>
        <item x="40"/>
        <item x="38"/>
        <item x="32"/>
        <item x="41"/>
        <item x="39"/>
        <item x="27"/>
        <item x="16"/>
        <item x="13"/>
        <item x="5"/>
        <item x="12"/>
        <item x="18"/>
        <item x="21"/>
        <item x="3"/>
        <item x="50"/>
        <item x="19"/>
        <item x="28"/>
        <item x="0"/>
        <item x="29"/>
        <item x="20"/>
        <item x="15"/>
        <item x="43"/>
        <item x="7"/>
        <item x="8"/>
        <item x="17"/>
        <item x="33"/>
        <item x="14"/>
        <item x="9"/>
        <item x="1"/>
        <item x="22"/>
        <item x="46"/>
        <item x="48"/>
        <item x="24"/>
        <item x="25"/>
        <item x="6"/>
        <item x="47"/>
        <item x="42"/>
        <item x="26"/>
        <item x="23"/>
        <item x="49"/>
        <item x="31"/>
        <item x="36"/>
        <item x="45"/>
        <item x="2"/>
        <item x="4"/>
        <item x="10"/>
        <item x="11"/>
        <item x="30"/>
        <item x="44"/>
        <item x="35"/>
        <item t="default"/>
      </items>
    </pivotField>
    <pivotField axis="axisRow" multipleItemSelectionAllowed="1" showAll="0" sortType="ascending">
      <items count="14">
        <item x="0"/>
        <item x="5"/>
        <item x="6"/>
        <item x="10"/>
        <item x="11"/>
        <item x="1"/>
        <item x="3"/>
        <item x="7"/>
        <item x="9"/>
        <item x="12"/>
        <item x="2"/>
        <item x="8"/>
        <item x="4"/>
        <item t="default"/>
      </items>
    </pivotField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Cos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1:B28" firstHeaderRow="1" firstDataRow="1" firstDataCol="1" rowPageCount="1" colPageCount="1"/>
  <pivotFields count="8">
    <pivotField numFmtId="14" showAll="0"/>
    <pivotField axis="axisRow" showAll="0" sortType="ascending">
      <items count="9">
        <item x="0"/>
        <item x="4"/>
        <item x="6"/>
        <item x="5"/>
        <item x="2"/>
        <item x="7"/>
        <item x="1"/>
        <item x="3"/>
        <item t="default"/>
      </items>
    </pivotField>
    <pivotField showAll="0">
      <items count="13">
        <item x="4"/>
        <item x="2"/>
        <item x="8"/>
        <item x="1"/>
        <item x="10"/>
        <item x="9"/>
        <item x="11"/>
        <item x="7"/>
        <item x="3"/>
        <item x="6"/>
        <item x="0"/>
        <item x="5"/>
        <item t="default"/>
      </items>
    </pivotField>
    <pivotField showAll="0"/>
    <pivotField dataField="1" showAll="0">
      <items count="52">
        <item x="37"/>
        <item x="34"/>
        <item x="40"/>
        <item x="38"/>
        <item x="32"/>
        <item x="41"/>
        <item x="39"/>
        <item x="27"/>
        <item x="16"/>
        <item x="13"/>
        <item x="5"/>
        <item x="12"/>
        <item x="18"/>
        <item x="21"/>
        <item x="3"/>
        <item x="50"/>
        <item x="19"/>
        <item x="28"/>
        <item x="0"/>
        <item x="29"/>
        <item x="20"/>
        <item x="15"/>
        <item x="43"/>
        <item x="7"/>
        <item x="8"/>
        <item x="17"/>
        <item x="33"/>
        <item x="14"/>
        <item x="9"/>
        <item x="1"/>
        <item x="22"/>
        <item x="46"/>
        <item x="48"/>
        <item x="24"/>
        <item x="25"/>
        <item x="6"/>
        <item x="47"/>
        <item x="42"/>
        <item x="26"/>
        <item x="23"/>
        <item x="49"/>
        <item x="31"/>
        <item x="36"/>
        <item x="45"/>
        <item x="2"/>
        <item x="4"/>
        <item x="10"/>
        <item x="11"/>
        <item x="30"/>
        <item x="44"/>
        <item x="35"/>
        <item t="default"/>
      </items>
    </pivotField>
    <pivotField axis="axisPage" multipleItemSelectionAllowed="1" showAll="0" sortType="descending">
      <items count="14">
        <item h="1" x="0"/>
        <item h="1" x="5"/>
        <item h="1" x="6"/>
        <item h="1" x="10"/>
        <item h="1" x="11"/>
        <item h="1" x="1"/>
        <item h="1" x="3"/>
        <item h="1" x="7"/>
        <item h="1" x="9"/>
        <item h="1" x="12"/>
        <item h="1" x="2"/>
        <item h="1"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5"/>
    </i>
    <i>
      <x v="6"/>
    </i>
    <i>
      <x v="7"/>
    </i>
  </rowItems>
  <colItems count="1">
    <i/>
  </colItems>
  <pageFields count="1">
    <pageField fld="5" hier="-1"/>
  </pageFields>
  <dataFields count="1">
    <dataField name="Sum of Cost" fld="4" baseField="0" baseItem="0"/>
  </dataFields>
  <formats count="2">
    <format dxfId="23">
      <pivotArea collapsedLevelsAreSubtotals="1" fieldPosition="0">
        <references count="1">
          <reference field="1" count="1">
            <x v="2"/>
          </reference>
        </references>
      </pivotArea>
    </format>
    <format dxfId="22">
      <pivotArea dataOnly="0" labelOnly="1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15" firstHeaderRow="1" firstDataRow="1" firstDataCol="1" rowPageCount="1" colPageCount="1"/>
  <pivotFields count="8">
    <pivotField numFmtId="14" showAll="0"/>
    <pivotField axis="axisPage" showAll="0">
      <items count="9">
        <item x="3"/>
        <item x="1"/>
        <item x="7"/>
        <item x="2"/>
        <item x="5"/>
        <item x="6"/>
        <item x="4"/>
        <item x="0"/>
        <item t="default"/>
      </items>
    </pivotField>
    <pivotField showAll="0">
      <items count="13">
        <item x="4"/>
        <item x="2"/>
        <item x="8"/>
        <item x="1"/>
        <item x="10"/>
        <item x="9"/>
        <item x="11"/>
        <item x="7"/>
        <item x="3"/>
        <item x="6"/>
        <item x="0"/>
        <item x="5"/>
        <item t="default"/>
      </items>
    </pivotField>
    <pivotField showAll="0"/>
    <pivotField dataField="1" showAll="0">
      <items count="52">
        <item x="37"/>
        <item x="34"/>
        <item x="40"/>
        <item x="38"/>
        <item x="32"/>
        <item x="41"/>
        <item x="39"/>
        <item x="27"/>
        <item x="16"/>
        <item x="13"/>
        <item x="5"/>
        <item x="12"/>
        <item x="18"/>
        <item x="21"/>
        <item x="3"/>
        <item x="50"/>
        <item x="19"/>
        <item x="28"/>
        <item x="0"/>
        <item x="29"/>
        <item x="20"/>
        <item x="15"/>
        <item x="43"/>
        <item x="7"/>
        <item x="8"/>
        <item x="17"/>
        <item x="33"/>
        <item x="14"/>
        <item x="9"/>
        <item x="1"/>
        <item x="22"/>
        <item x="46"/>
        <item x="48"/>
        <item x="24"/>
        <item x="25"/>
        <item x="6"/>
        <item x="47"/>
        <item x="42"/>
        <item x="26"/>
        <item x="23"/>
        <item x="49"/>
        <item x="31"/>
        <item x="36"/>
        <item x="45"/>
        <item x="2"/>
        <item x="4"/>
        <item x="10"/>
        <item x="11"/>
        <item x="30"/>
        <item x="44"/>
        <item x="35"/>
        <item t="default"/>
      </items>
    </pivotField>
    <pivotField axis="axisRow" showAll="0" sortType="descending">
      <items count="14">
        <item x="0"/>
        <item x="5"/>
        <item x="6"/>
        <item x="10"/>
        <item x="11"/>
        <item x="1"/>
        <item x="3"/>
        <item x="7"/>
        <item x="9"/>
        <item x="12"/>
        <item x="2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12">
    <i>
      <x v="12"/>
    </i>
    <i>
      <x v="10"/>
    </i>
    <i>
      <x v="2"/>
    </i>
    <i>
      <x v="1"/>
    </i>
    <i>
      <x/>
    </i>
    <i>
      <x v="5"/>
    </i>
    <i>
      <x v="8"/>
    </i>
    <i>
      <x v="9"/>
    </i>
    <i>
      <x v="6"/>
    </i>
    <i>
      <x v="11"/>
    </i>
    <i>
      <x v="4"/>
    </i>
    <i t="grand">
      <x/>
    </i>
  </rowItems>
  <colItems count="1">
    <i/>
  </colItems>
  <pageFields count="1">
    <pageField fld="1" item="2" hier="-1"/>
  </pageFields>
  <dataFields count="1">
    <dataField name="Sum of Cost" fld="4" baseField="0" baseItem="0"/>
  </dataFields>
  <formats count="2">
    <format dxfId="37">
      <pivotArea collapsedLevelsAreSubtotals="1" fieldPosition="0">
        <references count="1">
          <reference field="5" count="1">
            <x v="12"/>
          </reference>
        </references>
      </pivotArea>
    </format>
    <format dxfId="36">
      <pivotArea dataOnly="0" labelOnly="1" fieldPosition="0">
        <references count="1">
          <reference field="5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8">
    <pivotField numFmtId="14" showAll="0"/>
    <pivotField axis="axisRow" showAll="0" sortType="descending">
      <items count="9">
        <item x="3"/>
        <item x="1"/>
        <item x="7"/>
        <item x="2"/>
        <item x="5"/>
        <item x="6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4"/>
        <item x="2"/>
        <item x="8"/>
        <item x="1"/>
        <item x="10"/>
        <item x="9"/>
        <item x="11"/>
        <item x="7"/>
        <item x="3"/>
        <item x="6"/>
        <item x="0"/>
        <item x="5"/>
        <item t="default"/>
      </items>
    </pivotField>
    <pivotField showAll="0"/>
    <pivotField dataField="1" showAll="0"/>
    <pivotField showAll="0">
      <items count="14">
        <item x="0"/>
        <item x="5"/>
        <item x="6"/>
        <item x="10"/>
        <item x="11"/>
        <item x="1"/>
        <item x="3"/>
        <item x="7"/>
        <item x="9"/>
        <item x="12"/>
        <item x="2"/>
        <item x="8"/>
        <item x="4"/>
        <item t="default"/>
      </items>
    </pivotField>
    <pivotField showAll="0"/>
    <pivotField showAll="0"/>
  </pivotFields>
  <rowFields count="1">
    <field x="1"/>
  </rowFields>
  <rowItems count="9">
    <i>
      <x v="5"/>
    </i>
    <i>
      <x v="2"/>
    </i>
    <i>
      <x/>
    </i>
    <i>
      <x v="7"/>
    </i>
    <i>
      <x v="4"/>
    </i>
    <i>
      <x v="6"/>
    </i>
    <i>
      <x v="3"/>
    </i>
    <i>
      <x v="1"/>
    </i>
    <i t="grand">
      <x/>
    </i>
  </rowItems>
  <colItems count="1">
    <i/>
  </colItems>
  <dataFields count="1">
    <dataField name="Sum of Cost" fld="4" baseField="0" baseItem="0"/>
  </dataFields>
  <formats count="1">
    <format dxfId="38">
      <pivotArea collapsedLevelsAreSubtotals="1" fieldPosition="0">
        <references count="1">
          <reference field="1" count="2">
            <x v="2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3" firstHeaderRow="1" firstDataRow="2" firstDataCol="1"/>
  <pivotFields count="8">
    <pivotField numFmtId="14" showAll="0"/>
    <pivotField axis="axisRow" showAll="0" sortType="ascending">
      <items count="9">
        <item x="0"/>
        <item x="4"/>
        <item x="6"/>
        <item x="5"/>
        <item x="2"/>
        <item x="7"/>
        <item x="1"/>
        <item x="3"/>
        <item t="default"/>
      </items>
    </pivotField>
    <pivotField showAll="0">
      <items count="13">
        <item x="4"/>
        <item x="2"/>
        <item x="8"/>
        <item x="1"/>
        <item x="10"/>
        <item x="9"/>
        <item x="11"/>
        <item x="7"/>
        <item x="3"/>
        <item x="6"/>
        <item x="0"/>
        <item x="5"/>
        <item t="default"/>
      </items>
    </pivotField>
    <pivotField showAll="0"/>
    <pivotField dataField="1" showAll="0">
      <items count="52">
        <item x="37"/>
        <item x="34"/>
        <item x="40"/>
        <item x="38"/>
        <item x="32"/>
        <item x="41"/>
        <item x="39"/>
        <item x="27"/>
        <item x="16"/>
        <item x="13"/>
        <item x="5"/>
        <item x="12"/>
        <item x="18"/>
        <item x="21"/>
        <item x="3"/>
        <item x="50"/>
        <item x="19"/>
        <item x="28"/>
        <item x="0"/>
        <item x="29"/>
        <item x="20"/>
        <item x="15"/>
        <item x="43"/>
        <item x="7"/>
        <item x="8"/>
        <item x="17"/>
        <item x="33"/>
        <item x="14"/>
        <item x="9"/>
        <item x="1"/>
        <item x="22"/>
        <item x="46"/>
        <item x="48"/>
        <item x="24"/>
        <item x="25"/>
        <item x="6"/>
        <item x="47"/>
        <item x="42"/>
        <item x="26"/>
        <item x="23"/>
        <item x="49"/>
        <item x="31"/>
        <item x="36"/>
        <item x="45"/>
        <item x="2"/>
        <item x="4"/>
        <item x="10"/>
        <item x="11"/>
        <item x="30"/>
        <item x="44"/>
        <item x="35"/>
        <item t="default"/>
      </items>
    </pivotField>
    <pivotField axis="axisCol" showAll="0" sortType="ascending">
      <items count="14">
        <item x="0"/>
        <item x="5"/>
        <item x="6"/>
        <item x="10"/>
        <item x="11"/>
        <item x="1"/>
        <item x="3"/>
        <item x="7"/>
        <item x="9"/>
        <item x="12"/>
        <item x="2"/>
        <item x="8"/>
        <item x="4"/>
        <item t="default"/>
      </items>
    </pivotField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8" firstHeaderRow="1" firstDataRow="1" firstDataCol="1"/>
  <pivotFields count="8">
    <pivotField numFmtId="14" showAll="0"/>
    <pivotField showAll="0"/>
    <pivotField showAll="0"/>
    <pivotField showAll="0"/>
    <pivotField dataField="1"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" fld="4" showDataAs="percentOfCol" baseField="0" baseItem="0" numFmtId="10"/>
  </dataFields>
  <formats count="2">
    <format dxfId="17">
      <pivotArea collapsedLevelsAreSubtotals="1" fieldPosition="0">
        <references count="1">
          <reference field="6" count="1">
            <x v="3"/>
          </reference>
        </references>
      </pivotArea>
    </format>
    <format dxfId="16">
      <pivotArea dataOnly="0" labelOnly="1" fieldPosition="0">
        <references count="1">
          <reference field="6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6" name="Table6" displayName="Table6" ref="A2:F32" totalsRowShown="0" headerRowDxfId="35">
  <autoFilter ref="A2:F32"/>
  <tableColumns count="6">
    <tableColumn id="1" name="Date" dataDxfId="34"/>
    <tableColumn id="2" name="Country"/>
    <tableColumn id="3" name="City"/>
    <tableColumn id="4" name="CategoryID"/>
    <tableColumn id="5" name="Cost" dataDxfId="33"/>
    <tableColumn id="6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28" totalsRowShown="0" headerRowDxfId="55" dataDxfId="56">
  <autoFilter ref="A1:H128"/>
  <tableColumns count="8">
    <tableColumn id="1" name="Date" dataDxfId="61"/>
    <tableColumn id="2" name="Country" dataDxfId="60"/>
    <tableColumn id="3" name="City" dataDxfId="59"/>
    <tableColumn id="4" name="CategoryID" dataDxfId="58"/>
    <tableColumn id="5" name="Cost" dataDxfId="57"/>
    <tableColumn id="6" name="Category">
      <calculatedColumnFormula>VLOOKUP(D:D,category!$A$1:$B$14,2,)</calculatedColumnFormula>
    </tableColumn>
    <tableColumn id="7" name="Month" dataDxfId="54">
      <calculatedColumnFormula>MONTH(A2)</calculatedColumnFormula>
    </tableColumn>
    <tableColumn id="8" name="Price Quality " dataDxfId="53">
      <calculatedColumnFormula>IF($E2&gt;100,"Expensive","cheap")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1:L128" totalsRowShown="0" headerRowDxfId="50" dataDxfId="49">
  <autoFilter ref="A1:L128"/>
  <tableColumns count="12">
    <tableColumn id="1" name="Date" dataDxfId="48"/>
    <tableColumn id="2" name="Country" dataDxfId="47"/>
    <tableColumn id="3" name="City" dataDxfId="46"/>
    <tableColumn id="4" name="CategoryID" dataDxfId="45"/>
    <tableColumn id="5" name="Cost" dataDxfId="44"/>
    <tableColumn id="6" name="Category">
      <calculatedColumnFormula>VLOOKUP(D:D,category!$A$1:$B$14,2,)</calculatedColumnFormula>
    </tableColumn>
    <tableColumn id="7" name="Month" dataDxfId="43">
      <calculatedColumnFormula>MONTH(A2)</calculatedColumnFormula>
    </tableColumn>
    <tableColumn id="8" name="Price Quality " dataDxfId="42">
      <calculatedColumnFormula>IF($E2&gt;100,"Expensive","cheap")</calculatedColumnFormula>
    </tableColumn>
    <tableColumn id="9" name="First 2 Charater (Country)" dataDxfId="41">
      <calculatedColumnFormula>LEFT($B2,2)</calculatedColumnFormula>
    </tableColumn>
    <tableColumn id="11" name="City name (v) " dataDxfId="40">
      <calculatedColumnFormula>FIND("v",$C2)</calculatedColumnFormula>
    </tableColumn>
    <tableColumn id="12" name="(2,3,4)Category " dataDxfId="39">
      <calculatedColumnFormula>MID($F2,2,3)</calculatedColumnFormula>
    </tableColumn>
    <tableColumn id="13" name="Country-City " dataDxfId="0">
      <calculatedColumnFormula>_xlfn.CONCAT(B2,"-",C2)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H128" totalsRowShown="0" headerRowDxfId="24" dataDxfId="25">
  <autoFilter ref="A1:H128">
    <filterColumn colId="1">
      <filters>
        <filter val="Colombia"/>
      </filters>
    </filterColumn>
  </autoFilter>
  <tableColumns count="8">
    <tableColumn id="1" name="Date" dataDxfId="32"/>
    <tableColumn id="2" name="Country" dataDxfId="31"/>
    <tableColumn id="3" name="City" dataDxfId="30"/>
    <tableColumn id="4" name="CategoryID" dataDxfId="29"/>
    <tableColumn id="5" name="Cost" dataDxfId="28"/>
    <tableColumn id="6" name="Category">
      <calculatedColumnFormula>VLOOKUP(D:D,category!$A$1:$B$14,2,)</calculatedColumnFormula>
    </tableColumn>
    <tableColumn id="7" name="Month" dataDxfId="27">
      <calculatedColumnFormula>MONTH(A2)</calculatedColumnFormula>
    </tableColumn>
    <tableColumn id="8" name="Price Quality " dataDxfId="26">
      <calculatedColumnFormula>IF($V2&gt;100,"Expensive","cheap")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H31" totalsRowShown="0" headerRowDxfId="15" headerRowBorderDxfId="13" tableBorderDxfId="14" totalsRowBorderDxfId="12">
  <autoFilter ref="A1:H31"/>
  <tableColumns count="8">
    <tableColumn id="1" name="Date" dataDxfId="11"/>
    <tableColumn id="2" name="Country" dataDxfId="10"/>
    <tableColumn id="3" name="City" dataDxfId="9"/>
    <tableColumn id="4" name="CategoryID" dataDxfId="8"/>
    <tableColumn id="5" name="Cost" dataDxfId="7"/>
    <tableColumn id="6" name="Category" dataDxfId="6"/>
    <tableColumn id="7" name="Month" dataDxfId="5"/>
    <tableColumn id="8" name="Price Quality 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28"/>
  <sheetViews>
    <sheetView workbookViewId="0">
      <selection activeCell="E24" sqref="E24"/>
    </sheetView>
  </sheetViews>
  <sheetFormatPr defaultRowHeight="13.8" x14ac:dyDescent="0.3"/>
  <cols>
    <col min="1" max="1" width="21.88671875" style="5" customWidth="1"/>
    <col min="2" max="5" width="21.8867187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44919</v>
      </c>
      <c r="B2" s="4" t="s">
        <v>5</v>
      </c>
      <c r="C2" s="4" t="s">
        <v>6</v>
      </c>
      <c r="D2" s="4">
        <v>1</v>
      </c>
      <c r="E2" s="4">
        <v>20</v>
      </c>
    </row>
    <row r="3" spans="1:5" x14ac:dyDescent="0.3">
      <c r="A3" s="3">
        <v>44919</v>
      </c>
      <c r="B3" s="4" t="s">
        <v>5</v>
      </c>
      <c r="C3" s="4" t="s">
        <v>6</v>
      </c>
      <c r="D3" s="4">
        <v>2</v>
      </c>
      <c r="E3" s="4">
        <v>40</v>
      </c>
    </row>
    <row r="4" spans="1:5" x14ac:dyDescent="0.3">
      <c r="A4" s="3">
        <v>44919</v>
      </c>
      <c r="B4" s="4" t="s">
        <v>5</v>
      </c>
      <c r="C4" s="4" t="s">
        <v>6</v>
      </c>
      <c r="D4" s="4">
        <v>3</v>
      </c>
      <c r="E4" s="4">
        <v>230</v>
      </c>
    </row>
    <row r="5" spans="1:5" x14ac:dyDescent="0.3">
      <c r="A5" s="3">
        <v>44919</v>
      </c>
      <c r="B5" s="4" t="s">
        <v>5</v>
      </c>
      <c r="C5" s="4" t="s">
        <v>6</v>
      </c>
      <c r="D5" s="4">
        <v>4</v>
      </c>
      <c r="E5" s="4">
        <v>16</v>
      </c>
    </row>
    <row r="6" spans="1:5" x14ac:dyDescent="0.3">
      <c r="A6" s="3">
        <v>44919</v>
      </c>
      <c r="B6" s="4" t="s">
        <v>5</v>
      </c>
      <c r="C6" s="4" t="s">
        <v>6</v>
      </c>
      <c r="D6" s="4">
        <v>5</v>
      </c>
      <c r="E6" s="4">
        <v>240</v>
      </c>
    </row>
    <row r="7" spans="1:5" x14ac:dyDescent="0.3">
      <c r="A7" s="3">
        <v>44919</v>
      </c>
      <c r="B7" s="4" t="s">
        <v>5</v>
      </c>
      <c r="C7" s="4" t="s">
        <v>6</v>
      </c>
      <c r="D7" s="4">
        <v>6</v>
      </c>
      <c r="E7" s="4">
        <v>12</v>
      </c>
    </row>
    <row r="8" spans="1:5" x14ac:dyDescent="0.3">
      <c r="A8" s="3">
        <v>44920</v>
      </c>
      <c r="B8" s="4" t="s">
        <v>7</v>
      </c>
      <c r="C8" s="4" t="s">
        <v>8</v>
      </c>
      <c r="D8" s="4">
        <v>5</v>
      </c>
      <c r="E8" s="4">
        <v>60</v>
      </c>
    </row>
    <row r="9" spans="1:5" x14ac:dyDescent="0.3">
      <c r="A9" s="3">
        <v>44920</v>
      </c>
      <c r="B9" s="4" t="s">
        <v>7</v>
      </c>
      <c r="C9" s="4" t="s">
        <v>8</v>
      </c>
      <c r="D9" s="4">
        <v>7</v>
      </c>
      <c r="E9" s="4">
        <v>25</v>
      </c>
    </row>
    <row r="10" spans="1:5" x14ac:dyDescent="0.3">
      <c r="A10" s="3">
        <v>44920</v>
      </c>
      <c r="B10" s="4" t="s">
        <v>7</v>
      </c>
      <c r="C10" s="4" t="s">
        <v>8</v>
      </c>
      <c r="D10" s="4">
        <v>2</v>
      </c>
      <c r="E10" s="4">
        <v>26</v>
      </c>
    </row>
    <row r="11" spans="1:5" x14ac:dyDescent="0.3">
      <c r="A11" s="3">
        <v>44920</v>
      </c>
      <c r="B11" s="4" t="s">
        <v>7</v>
      </c>
      <c r="C11" s="4" t="s">
        <v>8</v>
      </c>
      <c r="D11" s="4">
        <v>1</v>
      </c>
      <c r="E11" s="4">
        <v>20</v>
      </c>
    </row>
    <row r="12" spans="1:5" x14ac:dyDescent="0.3">
      <c r="A12" s="3">
        <v>44920</v>
      </c>
      <c r="B12" s="4" t="s">
        <v>7</v>
      </c>
      <c r="C12" s="4" t="s">
        <v>8</v>
      </c>
      <c r="D12" s="4">
        <v>4</v>
      </c>
      <c r="E12" s="4">
        <v>12</v>
      </c>
    </row>
    <row r="13" spans="1:5" x14ac:dyDescent="0.3">
      <c r="A13" s="3">
        <v>44941</v>
      </c>
      <c r="B13" s="4" t="s">
        <v>9</v>
      </c>
      <c r="C13" s="4" t="s">
        <v>10</v>
      </c>
      <c r="D13" s="4">
        <v>2</v>
      </c>
      <c r="E13" s="4">
        <v>40</v>
      </c>
    </row>
    <row r="14" spans="1:5" x14ac:dyDescent="0.3">
      <c r="A14" s="3">
        <v>44941</v>
      </c>
      <c r="B14" s="4" t="s">
        <v>9</v>
      </c>
      <c r="C14" s="4" t="s">
        <v>10</v>
      </c>
      <c r="D14" s="4">
        <v>8</v>
      </c>
      <c r="E14" s="4">
        <v>36</v>
      </c>
    </row>
    <row r="15" spans="1:5" x14ac:dyDescent="0.3">
      <c r="A15" s="3">
        <v>45086</v>
      </c>
      <c r="B15" s="4" t="s">
        <v>11</v>
      </c>
      <c r="C15" s="4" t="s">
        <v>12</v>
      </c>
      <c r="D15" s="4">
        <v>5</v>
      </c>
      <c r="E15" s="4">
        <v>280</v>
      </c>
    </row>
    <row r="16" spans="1:5" x14ac:dyDescent="0.3">
      <c r="A16" s="3">
        <v>45086</v>
      </c>
      <c r="B16" s="4" t="s">
        <v>11</v>
      </c>
      <c r="C16" s="4" t="s">
        <v>12</v>
      </c>
      <c r="D16" s="4">
        <v>3</v>
      </c>
      <c r="E16" s="4">
        <v>400</v>
      </c>
    </row>
    <row r="17" spans="1:5" x14ac:dyDescent="0.3">
      <c r="A17" s="3">
        <v>45086</v>
      </c>
      <c r="B17" s="4" t="s">
        <v>11</v>
      </c>
      <c r="C17" s="4" t="s">
        <v>12</v>
      </c>
      <c r="D17" s="4">
        <v>9</v>
      </c>
      <c r="E17" s="4">
        <v>13</v>
      </c>
    </row>
    <row r="18" spans="1:5" x14ac:dyDescent="0.3">
      <c r="A18" s="3">
        <v>45087</v>
      </c>
      <c r="B18" s="4" t="s">
        <v>11</v>
      </c>
      <c r="C18" s="4" t="s">
        <v>12</v>
      </c>
      <c r="D18" s="4">
        <v>1</v>
      </c>
      <c r="E18" s="4">
        <v>11</v>
      </c>
    </row>
    <row r="19" spans="1:5" x14ac:dyDescent="0.3">
      <c r="A19" s="3">
        <v>45087</v>
      </c>
      <c r="B19" s="4" t="s">
        <v>11</v>
      </c>
      <c r="C19" s="4" t="s">
        <v>12</v>
      </c>
      <c r="D19" s="4">
        <v>2</v>
      </c>
      <c r="E19" s="4">
        <v>30</v>
      </c>
    </row>
    <row r="20" spans="1:5" x14ac:dyDescent="0.3">
      <c r="A20" s="3">
        <v>45087</v>
      </c>
      <c r="B20" s="4" t="s">
        <v>11</v>
      </c>
      <c r="C20" s="4" t="s">
        <v>12</v>
      </c>
      <c r="D20" s="4">
        <v>10</v>
      </c>
      <c r="E20" s="4">
        <v>12</v>
      </c>
    </row>
    <row r="21" spans="1:5" x14ac:dyDescent="0.3">
      <c r="A21" s="3">
        <v>45087</v>
      </c>
      <c r="B21" s="4" t="s">
        <v>11</v>
      </c>
      <c r="C21" s="4" t="s">
        <v>12</v>
      </c>
      <c r="D21" s="4">
        <v>6</v>
      </c>
      <c r="E21" s="4">
        <v>23</v>
      </c>
    </row>
    <row r="22" spans="1:5" x14ac:dyDescent="0.3">
      <c r="A22" s="3">
        <v>45087</v>
      </c>
      <c r="B22" s="4" t="s">
        <v>11</v>
      </c>
      <c r="C22" s="4" t="s">
        <v>12</v>
      </c>
      <c r="D22" s="4">
        <v>4</v>
      </c>
      <c r="E22" s="4">
        <v>10</v>
      </c>
    </row>
    <row r="23" spans="1:5" x14ac:dyDescent="0.3">
      <c r="A23" s="3">
        <v>45088</v>
      </c>
      <c r="B23" s="4" t="s">
        <v>11</v>
      </c>
      <c r="C23" s="4" t="s">
        <v>12</v>
      </c>
      <c r="D23" s="4">
        <v>1</v>
      </c>
      <c r="E23" s="4">
        <v>16</v>
      </c>
    </row>
    <row r="24" spans="1:5" x14ac:dyDescent="0.3">
      <c r="A24" s="3">
        <v>45088</v>
      </c>
      <c r="B24" s="4" t="s">
        <v>11</v>
      </c>
      <c r="C24" s="4" t="s">
        <v>12</v>
      </c>
      <c r="D24" s="4">
        <v>2</v>
      </c>
      <c r="E24" s="4">
        <v>28</v>
      </c>
    </row>
    <row r="25" spans="1:5" x14ac:dyDescent="0.3">
      <c r="A25" s="3">
        <v>45088</v>
      </c>
      <c r="B25" s="4" t="s">
        <v>11</v>
      </c>
      <c r="C25" s="4" t="s">
        <v>12</v>
      </c>
      <c r="D25" s="4">
        <v>6</v>
      </c>
      <c r="E25" s="4">
        <v>14</v>
      </c>
    </row>
    <row r="26" spans="1:5" x14ac:dyDescent="0.3">
      <c r="A26" s="3">
        <v>45088</v>
      </c>
      <c r="B26" s="4" t="s">
        <v>11</v>
      </c>
      <c r="C26" s="4" t="s">
        <v>12</v>
      </c>
      <c r="D26" s="4">
        <v>11</v>
      </c>
      <c r="E26" s="4">
        <v>20</v>
      </c>
    </row>
    <row r="27" spans="1:5" x14ac:dyDescent="0.3">
      <c r="A27" s="3">
        <v>45089</v>
      </c>
      <c r="B27" s="4" t="s">
        <v>11</v>
      </c>
      <c r="C27" s="4" t="s">
        <v>12</v>
      </c>
      <c r="D27" s="4">
        <v>1</v>
      </c>
      <c r="E27" s="4">
        <v>16</v>
      </c>
    </row>
    <row r="28" spans="1:5" x14ac:dyDescent="0.3">
      <c r="A28" s="3">
        <v>45089</v>
      </c>
      <c r="B28" s="4" t="s">
        <v>11</v>
      </c>
      <c r="C28" s="4" t="s">
        <v>12</v>
      </c>
      <c r="D28" s="4">
        <v>2</v>
      </c>
      <c r="E28" s="4">
        <v>18</v>
      </c>
    </row>
    <row r="29" spans="1:5" x14ac:dyDescent="0.3">
      <c r="A29" s="3">
        <v>45089</v>
      </c>
      <c r="B29" s="4" t="s">
        <v>11</v>
      </c>
      <c r="C29" s="4" t="s">
        <v>12</v>
      </c>
      <c r="D29" s="4">
        <v>6</v>
      </c>
      <c r="E29" s="4">
        <v>22</v>
      </c>
    </row>
    <row r="30" spans="1:5" x14ac:dyDescent="0.3">
      <c r="A30" s="3">
        <v>45089</v>
      </c>
      <c r="B30" s="4" t="s">
        <v>11</v>
      </c>
      <c r="C30" s="4" t="s">
        <v>12</v>
      </c>
      <c r="D30" s="4">
        <v>10</v>
      </c>
      <c r="E30" s="4">
        <v>20</v>
      </c>
    </row>
    <row r="31" spans="1:5" x14ac:dyDescent="0.3">
      <c r="A31" s="3">
        <v>45089</v>
      </c>
      <c r="B31" s="4" t="s">
        <v>11</v>
      </c>
      <c r="C31" s="4" t="s">
        <v>12</v>
      </c>
      <c r="D31" s="4">
        <v>9</v>
      </c>
      <c r="E31" s="4">
        <v>15</v>
      </c>
    </row>
    <row r="32" spans="1:5" x14ac:dyDescent="0.3">
      <c r="A32" s="3">
        <v>45108</v>
      </c>
      <c r="B32" s="4" t="s">
        <v>9</v>
      </c>
      <c r="C32" s="4" t="s">
        <v>10</v>
      </c>
      <c r="D32" s="4">
        <v>8</v>
      </c>
      <c r="E32" s="4">
        <v>26</v>
      </c>
    </row>
    <row r="33" spans="1:5" x14ac:dyDescent="0.3">
      <c r="A33" s="3">
        <v>45108</v>
      </c>
      <c r="B33" s="4" t="s">
        <v>9</v>
      </c>
      <c r="C33" s="4" t="s">
        <v>10</v>
      </c>
      <c r="D33" s="4">
        <v>2</v>
      </c>
      <c r="E33" s="4">
        <v>42</v>
      </c>
    </row>
    <row r="34" spans="1:5" x14ac:dyDescent="0.3">
      <c r="A34" s="3">
        <v>45114</v>
      </c>
      <c r="B34" s="4" t="s">
        <v>13</v>
      </c>
      <c r="C34" s="4" t="s">
        <v>14</v>
      </c>
      <c r="D34" s="4">
        <v>5</v>
      </c>
      <c r="E34" s="4">
        <v>116</v>
      </c>
    </row>
    <row r="35" spans="1:5" x14ac:dyDescent="0.3">
      <c r="A35" s="3">
        <v>45114</v>
      </c>
      <c r="B35" s="4" t="s">
        <v>13</v>
      </c>
      <c r="C35" s="4" t="s">
        <v>14</v>
      </c>
      <c r="D35" s="4">
        <v>1</v>
      </c>
      <c r="E35" s="4">
        <v>14</v>
      </c>
    </row>
    <row r="36" spans="1:5" x14ac:dyDescent="0.3">
      <c r="A36" s="3">
        <v>45114</v>
      </c>
      <c r="B36" s="4" t="s">
        <v>13</v>
      </c>
      <c r="C36" s="4" t="s">
        <v>14</v>
      </c>
      <c r="D36" s="4">
        <v>2</v>
      </c>
      <c r="E36" s="4">
        <v>16</v>
      </c>
    </row>
    <row r="37" spans="1:5" x14ac:dyDescent="0.3">
      <c r="A37" s="3">
        <v>45114</v>
      </c>
      <c r="B37" s="4" t="s">
        <v>15</v>
      </c>
      <c r="C37" s="4" t="s">
        <v>16</v>
      </c>
      <c r="D37" s="4">
        <v>5</v>
      </c>
      <c r="E37" s="4">
        <v>50</v>
      </c>
    </row>
    <row r="38" spans="1:5" x14ac:dyDescent="0.3">
      <c r="A38" s="3">
        <v>45114</v>
      </c>
      <c r="B38" s="4" t="s">
        <v>15</v>
      </c>
      <c r="C38" s="4" t="s">
        <v>16</v>
      </c>
      <c r="D38" s="4">
        <v>6</v>
      </c>
      <c r="E38" s="4">
        <v>12</v>
      </c>
    </row>
    <row r="39" spans="1:5" x14ac:dyDescent="0.3">
      <c r="A39" s="3">
        <v>45114</v>
      </c>
      <c r="B39" s="4" t="s">
        <v>13</v>
      </c>
      <c r="C39" s="4" t="s">
        <v>14</v>
      </c>
      <c r="D39" s="4">
        <v>3</v>
      </c>
      <c r="E39" s="4">
        <v>30</v>
      </c>
    </row>
    <row r="40" spans="1:5" x14ac:dyDescent="0.3">
      <c r="A40" s="3">
        <v>45114</v>
      </c>
      <c r="B40" s="4" t="s">
        <v>15</v>
      </c>
      <c r="C40" s="4" t="s">
        <v>16</v>
      </c>
      <c r="D40" s="4">
        <v>3</v>
      </c>
      <c r="E40" s="4">
        <v>56</v>
      </c>
    </row>
    <row r="41" spans="1:5" x14ac:dyDescent="0.3">
      <c r="A41" s="3">
        <v>45115</v>
      </c>
      <c r="B41" s="4" t="s">
        <v>15</v>
      </c>
      <c r="C41" s="4" t="s">
        <v>17</v>
      </c>
      <c r="D41" s="4">
        <v>5</v>
      </c>
      <c r="E41" s="4">
        <v>30</v>
      </c>
    </row>
    <row r="42" spans="1:5" x14ac:dyDescent="0.3">
      <c r="A42" s="3">
        <v>45115</v>
      </c>
      <c r="B42" s="4" t="s">
        <v>15</v>
      </c>
      <c r="C42" s="4" t="s">
        <v>17</v>
      </c>
      <c r="D42" s="4">
        <v>1</v>
      </c>
      <c r="E42" s="4">
        <v>20</v>
      </c>
    </row>
    <row r="43" spans="1:5" x14ac:dyDescent="0.3">
      <c r="A43" s="3">
        <v>45115</v>
      </c>
      <c r="B43" s="4" t="s">
        <v>15</v>
      </c>
      <c r="C43" s="4" t="s">
        <v>17</v>
      </c>
      <c r="D43" s="4">
        <v>7</v>
      </c>
      <c r="E43" s="4">
        <v>100</v>
      </c>
    </row>
    <row r="44" spans="1:5" x14ac:dyDescent="0.3">
      <c r="A44" s="3">
        <v>45115</v>
      </c>
      <c r="B44" s="4" t="s">
        <v>15</v>
      </c>
      <c r="C44" s="4" t="s">
        <v>17</v>
      </c>
      <c r="D44" s="4">
        <v>3</v>
      </c>
      <c r="E44" s="4">
        <v>40</v>
      </c>
    </row>
    <row r="45" spans="1:5" x14ac:dyDescent="0.3">
      <c r="A45" s="3">
        <v>45115</v>
      </c>
      <c r="B45" s="4" t="s">
        <v>15</v>
      </c>
      <c r="C45" s="4" t="s">
        <v>17</v>
      </c>
      <c r="D45" s="4">
        <v>2</v>
      </c>
      <c r="E45" s="4">
        <v>23</v>
      </c>
    </row>
    <row r="46" spans="1:5" x14ac:dyDescent="0.3">
      <c r="A46" s="3">
        <v>45115</v>
      </c>
      <c r="B46" s="4" t="s">
        <v>15</v>
      </c>
      <c r="C46" s="4" t="s">
        <v>17</v>
      </c>
      <c r="D46" s="4">
        <v>6</v>
      </c>
      <c r="E46" s="4">
        <v>9</v>
      </c>
    </row>
    <row r="47" spans="1:5" x14ac:dyDescent="0.3">
      <c r="A47" s="3">
        <v>45116</v>
      </c>
      <c r="B47" s="4" t="s">
        <v>15</v>
      </c>
      <c r="C47" s="4" t="s">
        <v>17</v>
      </c>
      <c r="D47" s="4">
        <v>1</v>
      </c>
      <c r="E47" s="4">
        <v>11</v>
      </c>
    </row>
    <row r="48" spans="1:5" x14ac:dyDescent="0.3">
      <c r="A48" s="3">
        <v>45116</v>
      </c>
      <c r="B48" s="4" t="s">
        <v>15</v>
      </c>
      <c r="C48" s="4" t="s">
        <v>17</v>
      </c>
      <c r="D48" s="4">
        <v>2</v>
      </c>
      <c r="E48" s="4">
        <v>19</v>
      </c>
    </row>
    <row r="49" spans="1:5" x14ac:dyDescent="0.3">
      <c r="A49" s="3">
        <v>45117</v>
      </c>
      <c r="B49" s="4" t="s">
        <v>13</v>
      </c>
      <c r="C49" s="4" t="s">
        <v>14</v>
      </c>
      <c r="D49" s="4">
        <v>1</v>
      </c>
      <c r="E49" s="4">
        <v>14</v>
      </c>
    </row>
    <row r="50" spans="1:5" x14ac:dyDescent="0.3">
      <c r="A50" s="3">
        <v>45117</v>
      </c>
      <c r="B50" s="4" t="s">
        <v>13</v>
      </c>
      <c r="C50" s="4" t="s">
        <v>14</v>
      </c>
      <c r="D50" s="4">
        <v>3</v>
      </c>
      <c r="E50" s="4">
        <v>30</v>
      </c>
    </row>
    <row r="51" spans="1:5" x14ac:dyDescent="0.3">
      <c r="A51" s="3">
        <v>45117</v>
      </c>
      <c r="B51" s="4" t="s">
        <v>13</v>
      </c>
      <c r="C51" s="4" t="s">
        <v>14</v>
      </c>
      <c r="D51" s="4">
        <v>2</v>
      </c>
      <c r="E51" s="4">
        <v>21</v>
      </c>
    </row>
    <row r="52" spans="1:5" x14ac:dyDescent="0.3">
      <c r="A52" s="3">
        <v>45117</v>
      </c>
      <c r="B52" s="4" t="s">
        <v>13</v>
      </c>
      <c r="C52" s="4" t="s">
        <v>14</v>
      </c>
      <c r="D52" s="4">
        <v>6</v>
      </c>
      <c r="E52" s="4">
        <v>40</v>
      </c>
    </row>
    <row r="53" spans="1:5" x14ac:dyDescent="0.3">
      <c r="A53" s="3">
        <v>45273</v>
      </c>
      <c r="B53" s="4" t="s">
        <v>11</v>
      </c>
      <c r="C53" s="4" t="s">
        <v>18</v>
      </c>
      <c r="D53" s="4">
        <v>5</v>
      </c>
      <c r="E53" s="4">
        <v>488</v>
      </c>
    </row>
    <row r="54" spans="1:5" x14ac:dyDescent="0.3">
      <c r="A54" s="3">
        <v>45273</v>
      </c>
      <c r="B54" s="4" t="s">
        <v>11</v>
      </c>
      <c r="C54" s="4" t="s">
        <v>18</v>
      </c>
      <c r="D54" s="4">
        <v>3</v>
      </c>
      <c r="E54" s="4">
        <v>200</v>
      </c>
    </row>
    <row r="55" spans="1:5" x14ac:dyDescent="0.3">
      <c r="A55" s="3">
        <v>45273</v>
      </c>
      <c r="B55" s="4" t="s">
        <v>11</v>
      </c>
      <c r="C55" s="4" t="s">
        <v>18</v>
      </c>
      <c r="D55" s="4">
        <v>6</v>
      </c>
      <c r="E55" s="4">
        <v>16</v>
      </c>
    </row>
    <row r="56" spans="1:5" x14ac:dyDescent="0.3">
      <c r="A56" s="3">
        <v>45274</v>
      </c>
      <c r="B56" s="4" t="s">
        <v>11</v>
      </c>
      <c r="C56" s="4" t="s">
        <v>18</v>
      </c>
      <c r="D56" s="4">
        <v>1</v>
      </c>
      <c r="E56" s="4">
        <v>36</v>
      </c>
    </row>
    <row r="57" spans="1:5" x14ac:dyDescent="0.3">
      <c r="A57" s="3">
        <v>45274</v>
      </c>
      <c r="B57" s="4" t="s">
        <v>11</v>
      </c>
      <c r="C57" s="4" t="s">
        <v>18</v>
      </c>
      <c r="D57" s="4">
        <v>4</v>
      </c>
      <c r="E57" s="4">
        <v>6</v>
      </c>
    </row>
    <row r="58" spans="1:5" x14ac:dyDescent="0.3">
      <c r="A58" s="3">
        <v>45274</v>
      </c>
      <c r="B58" s="4" t="s">
        <v>11</v>
      </c>
      <c r="C58" s="4" t="s">
        <v>18</v>
      </c>
      <c r="D58" s="4">
        <v>2</v>
      </c>
      <c r="E58" s="4">
        <v>21</v>
      </c>
    </row>
    <row r="59" spans="1:5" x14ac:dyDescent="0.3">
      <c r="A59" s="3">
        <v>45274</v>
      </c>
      <c r="B59" s="4" t="s">
        <v>11</v>
      </c>
      <c r="C59" s="4" t="s">
        <v>18</v>
      </c>
      <c r="D59" s="4">
        <v>6</v>
      </c>
      <c r="E59" s="4">
        <v>29</v>
      </c>
    </row>
    <row r="60" spans="1:5" x14ac:dyDescent="0.3">
      <c r="A60" s="3">
        <v>45274</v>
      </c>
      <c r="B60" s="4" t="s">
        <v>11</v>
      </c>
      <c r="C60" s="4" t="s">
        <v>18</v>
      </c>
      <c r="D60" s="4">
        <v>12</v>
      </c>
      <c r="E60" s="4">
        <v>3</v>
      </c>
    </row>
    <row r="61" spans="1:5" x14ac:dyDescent="0.3">
      <c r="A61" s="3">
        <v>45275</v>
      </c>
      <c r="B61" s="4" t="s">
        <v>19</v>
      </c>
      <c r="C61" s="4" t="s">
        <v>20</v>
      </c>
      <c r="D61" s="4">
        <v>5</v>
      </c>
      <c r="E61" s="4">
        <v>2600</v>
      </c>
    </row>
    <row r="62" spans="1:5" x14ac:dyDescent="0.3">
      <c r="A62" s="3">
        <v>45275</v>
      </c>
      <c r="B62" s="4" t="s">
        <v>19</v>
      </c>
      <c r="C62" s="4" t="s">
        <v>20</v>
      </c>
      <c r="D62" s="4">
        <v>4</v>
      </c>
      <c r="E62" s="4">
        <v>18</v>
      </c>
    </row>
    <row r="63" spans="1:5" x14ac:dyDescent="0.3">
      <c r="A63" s="3">
        <v>45275</v>
      </c>
      <c r="B63" s="4" t="s">
        <v>19</v>
      </c>
      <c r="C63" s="4" t="s">
        <v>20</v>
      </c>
      <c r="D63" s="4">
        <v>3</v>
      </c>
      <c r="E63" s="4">
        <v>208</v>
      </c>
    </row>
    <row r="64" spans="1:5" x14ac:dyDescent="0.3">
      <c r="A64" s="3">
        <v>45275</v>
      </c>
      <c r="B64" s="4" t="s">
        <v>19</v>
      </c>
      <c r="C64" s="4" t="s">
        <v>20</v>
      </c>
      <c r="D64" s="4">
        <v>12</v>
      </c>
      <c r="E64" s="4">
        <v>2</v>
      </c>
    </row>
    <row r="65" spans="1:5" x14ac:dyDescent="0.3">
      <c r="A65" s="3">
        <v>45276</v>
      </c>
      <c r="B65" s="4" t="s">
        <v>19</v>
      </c>
      <c r="C65" s="4" t="s">
        <v>20</v>
      </c>
      <c r="D65" s="4">
        <v>1</v>
      </c>
      <c r="E65" s="4">
        <v>16</v>
      </c>
    </row>
    <row r="66" spans="1:5" x14ac:dyDescent="0.3">
      <c r="A66" s="3">
        <v>45276</v>
      </c>
      <c r="B66" s="4" t="s">
        <v>19</v>
      </c>
      <c r="C66" s="4" t="s">
        <v>20</v>
      </c>
      <c r="D66" s="4">
        <v>2</v>
      </c>
      <c r="E66" s="4">
        <v>5</v>
      </c>
    </row>
    <row r="67" spans="1:5" x14ac:dyDescent="0.3">
      <c r="A67" s="3">
        <v>45276</v>
      </c>
      <c r="B67" s="4" t="s">
        <v>19</v>
      </c>
      <c r="C67" s="4" t="s">
        <v>20</v>
      </c>
      <c r="D67" s="4">
        <v>6</v>
      </c>
      <c r="E67" s="4">
        <v>8</v>
      </c>
    </row>
    <row r="68" spans="1:5" x14ac:dyDescent="0.3">
      <c r="A68" s="3">
        <v>45277</v>
      </c>
      <c r="B68" s="4" t="s">
        <v>19</v>
      </c>
      <c r="C68" s="4" t="s">
        <v>20</v>
      </c>
      <c r="D68" s="4">
        <v>1</v>
      </c>
      <c r="E68" s="4">
        <v>16</v>
      </c>
    </row>
    <row r="69" spans="1:5" x14ac:dyDescent="0.3">
      <c r="A69" s="3">
        <v>45277</v>
      </c>
      <c r="B69" s="4" t="s">
        <v>19</v>
      </c>
      <c r="C69" s="4" t="s">
        <v>20</v>
      </c>
      <c r="D69" s="4">
        <v>2</v>
      </c>
      <c r="E69" s="4">
        <v>21</v>
      </c>
    </row>
    <row r="70" spans="1:5" x14ac:dyDescent="0.3">
      <c r="A70" s="3">
        <v>45277</v>
      </c>
      <c r="B70" s="4" t="s">
        <v>19</v>
      </c>
      <c r="C70" s="4" t="s">
        <v>20</v>
      </c>
      <c r="D70" s="4">
        <v>7</v>
      </c>
      <c r="E70" s="4">
        <v>9</v>
      </c>
    </row>
    <row r="71" spans="1:5" x14ac:dyDescent="0.3">
      <c r="A71" s="3">
        <v>45277</v>
      </c>
      <c r="B71" s="4" t="s">
        <v>19</v>
      </c>
      <c r="C71" s="4" t="s">
        <v>20</v>
      </c>
      <c r="D71" s="4">
        <v>6</v>
      </c>
      <c r="E71" s="4">
        <v>4</v>
      </c>
    </row>
    <row r="72" spans="1:5" x14ac:dyDescent="0.3">
      <c r="A72" s="3">
        <v>45278</v>
      </c>
      <c r="B72" s="4" t="s">
        <v>19</v>
      </c>
      <c r="C72" s="4" t="s">
        <v>20</v>
      </c>
      <c r="D72" s="4">
        <v>1</v>
      </c>
      <c r="E72" s="4">
        <v>16</v>
      </c>
    </row>
    <row r="73" spans="1:5" x14ac:dyDescent="0.3">
      <c r="A73" s="3">
        <v>45278</v>
      </c>
      <c r="B73" s="4" t="s">
        <v>19</v>
      </c>
      <c r="C73" s="4" t="s">
        <v>20</v>
      </c>
      <c r="D73" s="4">
        <v>2</v>
      </c>
      <c r="E73" s="4">
        <v>3</v>
      </c>
    </row>
    <row r="74" spans="1:5" x14ac:dyDescent="0.3">
      <c r="A74" s="3">
        <v>45278</v>
      </c>
      <c r="B74" s="4" t="s">
        <v>19</v>
      </c>
      <c r="C74" s="4" t="s">
        <v>20</v>
      </c>
      <c r="D74" s="4">
        <v>12</v>
      </c>
      <c r="E74" s="4">
        <v>6</v>
      </c>
    </row>
    <row r="75" spans="1:5" x14ac:dyDescent="0.3">
      <c r="A75" s="3">
        <v>45278</v>
      </c>
      <c r="B75" s="4" t="s">
        <v>19</v>
      </c>
      <c r="C75" s="4" t="s">
        <v>20</v>
      </c>
      <c r="D75" s="4">
        <v>6</v>
      </c>
      <c r="E75" s="4">
        <v>7</v>
      </c>
    </row>
    <row r="76" spans="1:5" x14ac:dyDescent="0.3">
      <c r="A76" s="3">
        <v>45279</v>
      </c>
      <c r="B76" s="4" t="s">
        <v>19</v>
      </c>
      <c r="C76" s="4" t="s">
        <v>20</v>
      </c>
      <c r="D76" s="4">
        <v>1</v>
      </c>
      <c r="E76" s="4">
        <v>16</v>
      </c>
    </row>
    <row r="77" spans="1:5" x14ac:dyDescent="0.3">
      <c r="A77" s="3">
        <v>45279</v>
      </c>
      <c r="B77" s="4" t="s">
        <v>19</v>
      </c>
      <c r="C77" s="4" t="s">
        <v>20</v>
      </c>
      <c r="D77" s="4">
        <v>2</v>
      </c>
      <c r="E77" s="4">
        <v>9</v>
      </c>
    </row>
    <row r="78" spans="1:5" x14ac:dyDescent="0.3">
      <c r="A78" s="3">
        <v>45279</v>
      </c>
      <c r="B78" s="4" t="s">
        <v>19</v>
      </c>
      <c r="C78" s="4" t="s">
        <v>20</v>
      </c>
      <c r="D78" s="4">
        <v>6</v>
      </c>
      <c r="E78" s="4">
        <v>5</v>
      </c>
    </row>
    <row r="79" spans="1:5" x14ac:dyDescent="0.3">
      <c r="A79" s="3">
        <v>45280</v>
      </c>
      <c r="B79" s="4" t="s">
        <v>21</v>
      </c>
      <c r="C79" s="4" t="s">
        <v>22</v>
      </c>
      <c r="D79" s="4">
        <v>1</v>
      </c>
      <c r="E79" s="4">
        <v>7</v>
      </c>
    </row>
    <row r="80" spans="1:5" x14ac:dyDescent="0.3">
      <c r="A80" s="3">
        <v>45280</v>
      </c>
      <c r="B80" s="4" t="s">
        <v>21</v>
      </c>
      <c r="C80" s="4" t="s">
        <v>22</v>
      </c>
      <c r="D80" s="4">
        <v>2</v>
      </c>
      <c r="E80" s="4">
        <v>14</v>
      </c>
    </row>
    <row r="81" spans="1:5" x14ac:dyDescent="0.3">
      <c r="A81" s="3">
        <v>45280</v>
      </c>
      <c r="B81" s="4" t="s">
        <v>21</v>
      </c>
      <c r="C81" s="4" t="s">
        <v>22</v>
      </c>
      <c r="D81" s="4">
        <v>3</v>
      </c>
      <c r="E81" s="4">
        <v>92</v>
      </c>
    </row>
    <row r="82" spans="1:5" x14ac:dyDescent="0.3">
      <c r="A82" s="3">
        <v>45280</v>
      </c>
      <c r="B82" s="4" t="s">
        <v>21</v>
      </c>
      <c r="C82" s="4" t="s">
        <v>22</v>
      </c>
      <c r="D82" s="4">
        <v>6</v>
      </c>
      <c r="E82" s="4">
        <v>14</v>
      </c>
    </row>
    <row r="83" spans="1:5" x14ac:dyDescent="0.3">
      <c r="A83" s="3">
        <v>45280</v>
      </c>
      <c r="B83" s="4" t="s">
        <v>21</v>
      </c>
      <c r="C83" s="4" t="s">
        <v>22</v>
      </c>
      <c r="D83" s="4">
        <v>12</v>
      </c>
      <c r="E83" s="4">
        <v>2</v>
      </c>
    </row>
    <row r="84" spans="1:5" x14ac:dyDescent="0.3">
      <c r="A84" s="3">
        <v>45281</v>
      </c>
      <c r="B84" s="4" t="s">
        <v>21</v>
      </c>
      <c r="C84" s="4" t="s">
        <v>22</v>
      </c>
      <c r="D84" s="4">
        <v>1</v>
      </c>
      <c r="E84" s="4">
        <v>24</v>
      </c>
    </row>
    <row r="85" spans="1:5" x14ac:dyDescent="0.3">
      <c r="A85" s="3">
        <v>45281</v>
      </c>
      <c r="B85" s="4" t="s">
        <v>21</v>
      </c>
      <c r="C85" s="4" t="s">
        <v>22</v>
      </c>
      <c r="D85" s="4">
        <v>2</v>
      </c>
      <c r="E85" s="4">
        <v>6</v>
      </c>
    </row>
    <row r="86" spans="1:5" x14ac:dyDescent="0.3">
      <c r="A86" s="3">
        <v>45281</v>
      </c>
      <c r="B86" s="4" t="s">
        <v>21</v>
      </c>
      <c r="C86" s="4" t="s">
        <v>22</v>
      </c>
      <c r="D86" s="4">
        <v>12</v>
      </c>
      <c r="E86" s="4">
        <v>4</v>
      </c>
    </row>
    <row r="87" spans="1:5" x14ac:dyDescent="0.3">
      <c r="A87" s="3">
        <v>45281</v>
      </c>
      <c r="B87" s="4" t="s">
        <v>21</v>
      </c>
      <c r="C87" s="4" t="s">
        <v>22</v>
      </c>
      <c r="D87" s="4">
        <v>6</v>
      </c>
      <c r="E87" s="4">
        <v>20</v>
      </c>
    </row>
    <row r="88" spans="1:5" x14ac:dyDescent="0.3">
      <c r="A88" s="3">
        <v>45281</v>
      </c>
      <c r="B88" s="4" t="s">
        <v>21</v>
      </c>
      <c r="C88" s="4" t="s">
        <v>22</v>
      </c>
      <c r="D88" s="4">
        <v>4</v>
      </c>
      <c r="E88" s="4">
        <v>5</v>
      </c>
    </row>
    <row r="89" spans="1:5" x14ac:dyDescent="0.3">
      <c r="A89" s="3">
        <v>45281</v>
      </c>
      <c r="B89" s="4" t="s">
        <v>21</v>
      </c>
      <c r="C89" s="4" t="s">
        <v>22</v>
      </c>
      <c r="D89" s="4">
        <v>13</v>
      </c>
      <c r="E89" s="4">
        <v>8</v>
      </c>
    </row>
    <row r="90" spans="1:5" x14ac:dyDescent="0.3">
      <c r="A90" s="3">
        <v>45279</v>
      </c>
      <c r="B90" s="4" t="s">
        <v>21</v>
      </c>
      <c r="C90" s="4" t="s">
        <v>22</v>
      </c>
      <c r="D90" s="4">
        <v>5</v>
      </c>
      <c r="E90" s="4">
        <v>520</v>
      </c>
    </row>
    <row r="91" spans="1:5" x14ac:dyDescent="0.3">
      <c r="A91" s="3">
        <v>45282</v>
      </c>
      <c r="B91" s="4" t="s">
        <v>21</v>
      </c>
      <c r="C91" s="4" t="s">
        <v>23</v>
      </c>
      <c r="D91" s="4">
        <v>5</v>
      </c>
      <c r="E91" s="4">
        <v>210</v>
      </c>
    </row>
    <row r="92" spans="1:5" x14ac:dyDescent="0.3">
      <c r="A92" s="3">
        <v>45282</v>
      </c>
      <c r="B92" s="4" t="s">
        <v>21</v>
      </c>
      <c r="C92" s="4" t="s">
        <v>23</v>
      </c>
      <c r="D92" s="4">
        <v>1</v>
      </c>
      <c r="E92" s="4">
        <v>24</v>
      </c>
    </row>
    <row r="93" spans="1:5" x14ac:dyDescent="0.3">
      <c r="A93" s="3">
        <v>45282</v>
      </c>
      <c r="B93" s="4" t="s">
        <v>21</v>
      </c>
      <c r="C93" s="4" t="s">
        <v>23</v>
      </c>
      <c r="D93" s="4">
        <v>2</v>
      </c>
      <c r="E93" s="4">
        <v>12</v>
      </c>
    </row>
    <row r="94" spans="1:5" x14ac:dyDescent="0.3">
      <c r="A94" s="3">
        <v>45282</v>
      </c>
      <c r="B94" s="4" t="s">
        <v>21</v>
      </c>
      <c r="C94" s="4" t="s">
        <v>23</v>
      </c>
      <c r="D94" s="4">
        <v>9</v>
      </c>
      <c r="E94" s="4">
        <v>10</v>
      </c>
    </row>
    <row r="95" spans="1:5" x14ac:dyDescent="0.3">
      <c r="A95" s="3">
        <v>45282</v>
      </c>
      <c r="B95" s="4" t="s">
        <v>21</v>
      </c>
      <c r="C95" s="4" t="s">
        <v>23</v>
      </c>
      <c r="D95" s="4">
        <v>6</v>
      </c>
      <c r="E95" s="4">
        <v>18</v>
      </c>
    </row>
    <row r="96" spans="1:5" x14ac:dyDescent="0.3">
      <c r="A96" s="3">
        <v>45283</v>
      </c>
      <c r="B96" s="4" t="s">
        <v>21</v>
      </c>
      <c r="C96" s="4" t="s">
        <v>24</v>
      </c>
      <c r="D96" s="4">
        <v>5</v>
      </c>
      <c r="E96" s="4">
        <v>230</v>
      </c>
    </row>
    <row r="97" spans="1:5" x14ac:dyDescent="0.3">
      <c r="A97" s="3">
        <v>45283</v>
      </c>
      <c r="B97" s="4" t="s">
        <v>21</v>
      </c>
      <c r="C97" s="4" t="s">
        <v>24</v>
      </c>
      <c r="D97" s="4">
        <v>1</v>
      </c>
      <c r="E97" s="4">
        <v>8</v>
      </c>
    </row>
    <row r="98" spans="1:5" x14ac:dyDescent="0.3">
      <c r="A98" s="3">
        <v>45283</v>
      </c>
      <c r="B98" s="4" t="s">
        <v>21</v>
      </c>
      <c r="C98" s="4" t="s">
        <v>24</v>
      </c>
      <c r="D98" s="4">
        <v>2</v>
      </c>
      <c r="E98" s="4">
        <v>23</v>
      </c>
    </row>
    <row r="99" spans="1:5" x14ac:dyDescent="0.3">
      <c r="A99" s="3">
        <v>45283</v>
      </c>
      <c r="B99" s="4" t="s">
        <v>21</v>
      </c>
      <c r="C99" s="4" t="s">
        <v>24</v>
      </c>
      <c r="D99" s="4">
        <v>6</v>
      </c>
      <c r="E99" s="4">
        <v>25</v>
      </c>
    </row>
    <row r="100" spans="1:5" x14ac:dyDescent="0.3">
      <c r="A100" s="3">
        <v>45282</v>
      </c>
      <c r="B100" s="4" t="s">
        <v>21</v>
      </c>
      <c r="C100" s="4" t="s">
        <v>23</v>
      </c>
      <c r="D100" s="4">
        <v>3</v>
      </c>
      <c r="E100" s="4">
        <v>45</v>
      </c>
    </row>
    <row r="101" spans="1:5" x14ac:dyDescent="0.3">
      <c r="A101" s="3">
        <v>45283</v>
      </c>
      <c r="B101" s="4" t="s">
        <v>21</v>
      </c>
      <c r="C101" s="4" t="s">
        <v>24</v>
      </c>
      <c r="D101" s="4">
        <v>3</v>
      </c>
      <c r="E101" s="4">
        <v>90</v>
      </c>
    </row>
    <row r="102" spans="1:5" x14ac:dyDescent="0.3">
      <c r="A102" s="3">
        <v>45284</v>
      </c>
      <c r="B102" s="4" t="s">
        <v>21</v>
      </c>
      <c r="C102" s="4" t="s">
        <v>24</v>
      </c>
      <c r="D102" s="4">
        <v>7</v>
      </c>
      <c r="E102" s="4">
        <v>200</v>
      </c>
    </row>
    <row r="103" spans="1:5" x14ac:dyDescent="0.3">
      <c r="A103" s="3">
        <v>45284</v>
      </c>
      <c r="B103" s="4" t="s">
        <v>21</v>
      </c>
      <c r="C103" s="4" t="s">
        <v>24</v>
      </c>
      <c r="D103" s="4">
        <v>1</v>
      </c>
      <c r="E103" s="4">
        <v>2</v>
      </c>
    </row>
    <row r="104" spans="1:5" x14ac:dyDescent="0.3">
      <c r="A104" s="3">
        <v>45284</v>
      </c>
      <c r="B104" s="4" t="s">
        <v>21</v>
      </c>
      <c r="C104" s="4" t="s">
        <v>24</v>
      </c>
      <c r="D104" s="4">
        <v>2</v>
      </c>
      <c r="E104" s="4">
        <v>16</v>
      </c>
    </row>
    <row r="105" spans="1:5" x14ac:dyDescent="0.3">
      <c r="A105" s="3">
        <v>45284</v>
      </c>
      <c r="B105" s="4" t="s">
        <v>21</v>
      </c>
      <c r="C105" s="4" t="s">
        <v>24</v>
      </c>
      <c r="D105" s="4">
        <v>10</v>
      </c>
      <c r="E105" s="4">
        <v>12</v>
      </c>
    </row>
    <row r="106" spans="1:5" x14ac:dyDescent="0.3">
      <c r="A106" s="3">
        <v>45284</v>
      </c>
      <c r="B106" s="4" t="s">
        <v>21</v>
      </c>
      <c r="C106" s="4" t="s">
        <v>24</v>
      </c>
      <c r="D106" s="4">
        <v>6</v>
      </c>
      <c r="E106" s="4">
        <v>15</v>
      </c>
    </row>
    <row r="107" spans="1:5" x14ac:dyDescent="0.3">
      <c r="A107" s="3">
        <v>45285</v>
      </c>
      <c r="B107" s="4" t="s">
        <v>21</v>
      </c>
      <c r="C107" s="4" t="s">
        <v>23</v>
      </c>
      <c r="D107" s="4">
        <v>3</v>
      </c>
      <c r="E107" s="4">
        <v>47</v>
      </c>
    </row>
    <row r="108" spans="1:5" x14ac:dyDescent="0.3">
      <c r="A108" s="3">
        <v>45285</v>
      </c>
      <c r="B108" s="4" t="s">
        <v>21</v>
      </c>
      <c r="C108" s="4" t="s">
        <v>23</v>
      </c>
      <c r="D108" s="4">
        <v>2</v>
      </c>
      <c r="E108" s="4">
        <v>20</v>
      </c>
    </row>
    <row r="109" spans="1:5" x14ac:dyDescent="0.3">
      <c r="A109" s="3">
        <v>45285</v>
      </c>
      <c r="B109" s="4" t="s">
        <v>21</v>
      </c>
      <c r="C109" s="4" t="s">
        <v>23</v>
      </c>
      <c r="D109" s="4">
        <v>6</v>
      </c>
      <c r="E109" s="4">
        <v>10</v>
      </c>
    </row>
    <row r="110" spans="1:5" x14ac:dyDescent="0.3">
      <c r="A110" s="3">
        <v>45286</v>
      </c>
      <c r="B110" s="4" t="s">
        <v>21</v>
      </c>
      <c r="C110" s="4" t="s">
        <v>22</v>
      </c>
      <c r="D110" s="4">
        <v>3</v>
      </c>
      <c r="E110" s="4">
        <v>190</v>
      </c>
    </row>
    <row r="111" spans="1:5" x14ac:dyDescent="0.3">
      <c r="A111" s="3">
        <v>45286</v>
      </c>
      <c r="B111" s="4" t="s">
        <v>21</v>
      </c>
      <c r="C111" s="4" t="s">
        <v>22</v>
      </c>
      <c r="D111" s="4">
        <v>1</v>
      </c>
      <c r="E111" s="4">
        <v>9</v>
      </c>
    </row>
    <row r="112" spans="1:5" x14ac:dyDescent="0.3">
      <c r="A112" s="3">
        <v>45286</v>
      </c>
      <c r="B112" s="4" t="s">
        <v>21</v>
      </c>
      <c r="C112" s="4" t="s">
        <v>22</v>
      </c>
      <c r="D112" s="4">
        <v>2</v>
      </c>
      <c r="E112" s="4">
        <v>12</v>
      </c>
    </row>
    <row r="113" spans="1:5" x14ac:dyDescent="0.3">
      <c r="A113" s="3">
        <v>45286</v>
      </c>
      <c r="B113" s="4" t="s">
        <v>21</v>
      </c>
      <c r="C113" s="4" t="s">
        <v>22</v>
      </c>
      <c r="D113" s="4">
        <v>6</v>
      </c>
      <c r="E113" s="4">
        <v>26</v>
      </c>
    </row>
    <row r="114" spans="1:5" x14ac:dyDescent="0.3">
      <c r="A114" s="3">
        <v>45287</v>
      </c>
      <c r="B114" s="4" t="s">
        <v>21</v>
      </c>
      <c r="C114" s="4" t="s">
        <v>22</v>
      </c>
      <c r="D114" s="4">
        <v>1</v>
      </c>
      <c r="E114" s="4">
        <v>24</v>
      </c>
    </row>
    <row r="115" spans="1:5" x14ac:dyDescent="0.3">
      <c r="A115" s="3">
        <v>45287</v>
      </c>
      <c r="B115" s="4" t="s">
        <v>21</v>
      </c>
      <c r="C115" s="4" t="s">
        <v>22</v>
      </c>
      <c r="D115" s="4">
        <v>2</v>
      </c>
      <c r="E115" s="4">
        <v>7</v>
      </c>
    </row>
    <row r="116" spans="1:5" x14ac:dyDescent="0.3">
      <c r="A116" s="3">
        <v>45287</v>
      </c>
      <c r="B116" s="4" t="s">
        <v>21</v>
      </c>
      <c r="C116" s="4" t="s">
        <v>22</v>
      </c>
      <c r="D116" s="4">
        <v>12</v>
      </c>
      <c r="E116" s="4">
        <v>3</v>
      </c>
    </row>
    <row r="117" spans="1:5" x14ac:dyDescent="0.3">
      <c r="A117" s="3">
        <v>45287</v>
      </c>
      <c r="B117" s="4" t="s">
        <v>21</v>
      </c>
      <c r="C117" s="4" t="s">
        <v>22</v>
      </c>
      <c r="D117" s="4">
        <v>6</v>
      </c>
      <c r="E117" s="4">
        <v>17</v>
      </c>
    </row>
    <row r="118" spans="1:5" x14ac:dyDescent="0.3">
      <c r="A118" s="3">
        <v>45288</v>
      </c>
      <c r="B118" s="4" t="s">
        <v>21</v>
      </c>
      <c r="C118" s="4" t="s">
        <v>22</v>
      </c>
      <c r="D118" s="4">
        <v>4</v>
      </c>
      <c r="E118" s="4">
        <v>8</v>
      </c>
    </row>
    <row r="119" spans="1:5" x14ac:dyDescent="0.3">
      <c r="A119" s="3">
        <v>45288</v>
      </c>
      <c r="B119" s="4" t="s">
        <v>21</v>
      </c>
      <c r="C119" s="4" t="s">
        <v>22</v>
      </c>
      <c r="D119" s="4">
        <v>1</v>
      </c>
      <c r="E119" s="4">
        <v>24</v>
      </c>
    </row>
    <row r="120" spans="1:5" x14ac:dyDescent="0.3">
      <c r="A120" s="3">
        <v>45288</v>
      </c>
      <c r="B120" s="4" t="s">
        <v>21</v>
      </c>
      <c r="C120" s="4" t="s">
        <v>22</v>
      </c>
      <c r="D120" s="4">
        <v>2</v>
      </c>
      <c r="E120" s="4">
        <v>8</v>
      </c>
    </row>
    <row r="121" spans="1:5" x14ac:dyDescent="0.3">
      <c r="A121" s="3">
        <v>45288</v>
      </c>
      <c r="B121" s="4" t="s">
        <v>21</v>
      </c>
      <c r="C121" s="4" t="s">
        <v>22</v>
      </c>
      <c r="D121" s="4">
        <v>6</v>
      </c>
      <c r="E121" s="4">
        <v>30</v>
      </c>
    </row>
    <row r="122" spans="1:5" x14ac:dyDescent="0.3">
      <c r="A122" s="3">
        <v>45289</v>
      </c>
      <c r="B122" s="4" t="s">
        <v>21</v>
      </c>
      <c r="C122" s="4" t="s">
        <v>22</v>
      </c>
      <c r="D122" s="4">
        <v>1</v>
      </c>
      <c r="E122" s="4">
        <v>24</v>
      </c>
    </row>
    <row r="123" spans="1:5" x14ac:dyDescent="0.3">
      <c r="A123" s="3">
        <v>45289</v>
      </c>
      <c r="B123" s="4" t="s">
        <v>21</v>
      </c>
      <c r="C123" s="4" t="s">
        <v>22</v>
      </c>
      <c r="D123" s="4">
        <v>2</v>
      </c>
      <c r="E123" s="4">
        <v>6</v>
      </c>
    </row>
    <row r="124" spans="1:5" x14ac:dyDescent="0.3">
      <c r="A124" s="3">
        <v>45289</v>
      </c>
      <c r="B124" s="4" t="s">
        <v>21</v>
      </c>
      <c r="C124" s="4" t="s">
        <v>22</v>
      </c>
      <c r="D124" s="4">
        <v>6</v>
      </c>
      <c r="E124" s="4">
        <v>14</v>
      </c>
    </row>
    <row r="125" spans="1:5" x14ac:dyDescent="0.3">
      <c r="A125" s="3">
        <v>45290</v>
      </c>
      <c r="B125" s="4" t="s">
        <v>21</v>
      </c>
      <c r="C125" s="4" t="s">
        <v>22</v>
      </c>
      <c r="D125" s="4">
        <v>1</v>
      </c>
      <c r="E125" s="4">
        <v>12</v>
      </c>
    </row>
    <row r="126" spans="1:5" x14ac:dyDescent="0.3">
      <c r="A126" s="3">
        <v>45290</v>
      </c>
      <c r="B126" s="4" t="s">
        <v>21</v>
      </c>
      <c r="C126" s="4" t="s">
        <v>22</v>
      </c>
      <c r="D126" s="4">
        <v>13</v>
      </c>
      <c r="E126" s="4">
        <v>8</v>
      </c>
    </row>
    <row r="127" spans="1:5" x14ac:dyDescent="0.3">
      <c r="A127" s="3">
        <v>45290</v>
      </c>
      <c r="B127" s="4" t="s">
        <v>21</v>
      </c>
      <c r="C127" s="4" t="s">
        <v>22</v>
      </c>
      <c r="D127" s="4">
        <v>2</v>
      </c>
      <c r="E127" s="4">
        <v>17</v>
      </c>
    </row>
    <row r="128" spans="1:5" x14ac:dyDescent="0.3">
      <c r="A128" s="3">
        <v>45290</v>
      </c>
      <c r="B128" s="4" t="s">
        <v>21</v>
      </c>
      <c r="C128" s="4" t="s">
        <v>22</v>
      </c>
      <c r="D128" s="4">
        <v>10</v>
      </c>
      <c r="E128" s="4">
        <v>14</v>
      </c>
    </row>
  </sheetData>
  <autoFilter ref="A1:E12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7"/>
  <sheetViews>
    <sheetView workbookViewId="0">
      <selection activeCell="M31" sqref="M31"/>
    </sheetView>
  </sheetViews>
  <sheetFormatPr defaultRowHeight="13.8" x14ac:dyDescent="0.3"/>
  <cols>
    <col min="1" max="15" width="10.44140625" customWidth="1"/>
  </cols>
  <sheetData>
    <row r="3" spans="1:15" x14ac:dyDescent="0.3">
      <c r="A3" s="20" t="s">
        <v>73</v>
      </c>
      <c r="B3" s="20" t="s">
        <v>84</v>
      </c>
    </row>
    <row r="4" spans="1:15" x14ac:dyDescent="0.3">
      <c r="A4" s="20" t="s">
        <v>74</v>
      </c>
      <c r="B4" t="s">
        <v>25</v>
      </c>
      <c r="C4" t="s">
        <v>32</v>
      </c>
      <c r="D4" t="s">
        <v>33</v>
      </c>
      <c r="E4" t="s">
        <v>37</v>
      </c>
      <c r="F4" t="s">
        <v>38</v>
      </c>
      <c r="G4" t="s">
        <v>29</v>
      </c>
      <c r="H4" t="s">
        <v>31</v>
      </c>
      <c r="I4" t="s">
        <v>34</v>
      </c>
      <c r="J4" t="s">
        <v>36</v>
      </c>
      <c r="K4" t="s">
        <v>39</v>
      </c>
      <c r="L4" t="s">
        <v>30</v>
      </c>
      <c r="M4" t="s">
        <v>35</v>
      </c>
      <c r="N4" t="s">
        <v>26</v>
      </c>
      <c r="O4" t="s">
        <v>67</v>
      </c>
    </row>
    <row r="5" spans="1:15" x14ac:dyDescent="0.3">
      <c r="A5" s="21" t="s">
        <v>5</v>
      </c>
      <c r="B5" s="19">
        <v>20</v>
      </c>
      <c r="C5" s="19">
        <v>12</v>
      </c>
      <c r="D5" s="19"/>
      <c r="E5" s="19"/>
      <c r="F5" s="19"/>
      <c r="G5" s="19">
        <v>40</v>
      </c>
      <c r="H5" s="19">
        <v>16</v>
      </c>
      <c r="I5" s="19"/>
      <c r="J5" s="19"/>
      <c r="K5" s="19"/>
      <c r="L5" s="19">
        <v>230</v>
      </c>
      <c r="M5" s="19"/>
      <c r="N5" s="19">
        <v>240</v>
      </c>
      <c r="O5" s="19">
        <v>558</v>
      </c>
    </row>
    <row r="6" spans="1:15" x14ac:dyDescent="0.3">
      <c r="A6" s="21" t="s">
        <v>13</v>
      </c>
      <c r="B6" s="19">
        <v>28</v>
      </c>
      <c r="C6" s="19">
        <v>40</v>
      </c>
      <c r="D6" s="19"/>
      <c r="E6" s="19"/>
      <c r="F6" s="19"/>
      <c r="G6" s="19">
        <v>37</v>
      </c>
      <c r="H6" s="19"/>
      <c r="I6" s="19"/>
      <c r="J6" s="19"/>
      <c r="K6" s="19"/>
      <c r="L6" s="19">
        <v>60</v>
      </c>
      <c r="M6" s="19"/>
      <c r="N6" s="19">
        <v>116</v>
      </c>
      <c r="O6" s="19">
        <v>281</v>
      </c>
    </row>
    <row r="7" spans="1:15" x14ac:dyDescent="0.3">
      <c r="A7" s="21" t="s">
        <v>19</v>
      </c>
      <c r="B7" s="19">
        <v>64</v>
      </c>
      <c r="C7" s="19">
        <v>24</v>
      </c>
      <c r="D7" s="19">
        <v>9</v>
      </c>
      <c r="E7" s="19"/>
      <c r="F7" s="19">
        <v>8</v>
      </c>
      <c r="G7" s="19">
        <v>38</v>
      </c>
      <c r="H7" s="19">
        <v>18</v>
      </c>
      <c r="I7" s="19"/>
      <c r="J7" s="19"/>
      <c r="K7" s="19"/>
      <c r="L7" s="19">
        <v>208</v>
      </c>
      <c r="M7" s="19"/>
      <c r="N7" s="19">
        <v>2600</v>
      </c>
      <c r="O7" s="19">
        <v>2969</v>
      </c>
    </row>
    <row r="8" spans="1:15" x14ac:dyDescent="0.3">
      <c r="A8" s="21" t="s">
        <v>15</v>
      </c>
      <c r="B8" s="19">
        <v>31</v>
      </c>
      <c r="C8" s="19">
        <v>21</v>
      </c>
      <c r="D8" s="19">
        <v>100</v>
      </c>
      <c r="E8" s="19"/>
      <c r="F8" s="19"/>
      <c r="G8" s="19">
        <v>42</v>
      </c>
      <c r="H8" s="19"/>
      <c r="I8" s="19"/>
      <c r="J8" s="19"/>
      <c r="K8" s="19"/>
      <c r="L8" s="19">
        <v>96</v>
      </c>
      <c r="M8" s="19"/>
      <c r="N8" s="19">
        <v>80</v>
      </c>
      <c r="O8" s="19">
        <v>370</v>
      </c>
    </row>
    <row r="9" spans="1:15" x14ac:dyDescent="0.3">
      <c r="A9" s="21" t="s">
        <v>9</v>
      </c>
      <c r="B9" s="19"/>
      <c r="C9" s="19"/>
      <c r="D9" s="19"/>
      <c r="E9" s="19"/>
      <c r="F9" s="19"/>
      <c r="G9" s="19">
        <v>82</v>
      </c>
      <c r="H9" s="19"/>
      <c r="I9" s="19">
        <v>62</v>
      </c>
      <c r="J9" s="19"/>
      <c r="K9" s="19"/>
      <c r="L9" s="19"/>
      <c r="M9" s="19"/>
      <c r="N9" s="19"/>
      <c r="O9" s="19">
        <v>144</v>
      </c>
    </row>
    <row r="10" spans="1:15" x14ac:dyDescent="0.3">
      <c r="A10" s="21" t="s">
        <v>21</v>
      </c>
      <c r="B10" s="19">
        <v>158</v>
      </c>
      <c r="C10" s="19">
        <v>189</v>
      </c>
      <c r="D10" s="19">
        <v>200</v>
      </c>
      <c r="E10" s="19"/>
      <c r="F10" s="19">
        <v>9</v>
      </c>
      <c r="G10" s="19">
        <v>141</v>
      </c>
      <c r="H10" s="19">
        <v>13</v>
      </c>
      <c r="I10" s="19"/>
      <c r="J10" s="19">
        <v>26</v>
      </c>
      <c r="K10" s="19">
        <v>16</v>
      </c>
      <c r="L10" s="19">
        <v>464</v>
      </c>
      <c r="M10" s="19">
        <v>10</v>
      </c>
      <c r="N10" s="19">
        <v>960</v>
      </c>
      <c r="O10" s="19">
        <v>2186</v>
      </c>
    </row>
    <row r="11" spans="1:15" x14ac:dyDescent="0.3">
      <c r="A11" s="21" t="s">
        <v>7</v>
      </c>
      <c r="B11" s="19">
        <v>20</v>
      </c>
      <c r="C11" s="19"/>
      <c r="D11" s="19">
        <v>25</v>
      </c>
      <c r="E11" s="19"/>
      <c r="F11" s="19"/>
      <c r="G11" s="19">
        <v>26</v>
      </c>
      <c r="H11" s="19">
        <v>12</v>
      </c>
      <c r="I11" s="19"/>
      <c r="J11" s="19"/>
      <c r="K11" s="19"/>
      <c r="L11" s="19"/>
      <c r="M11" s="19"/>
      <c r="N11" s="19">
        <v>60</v>
      </c>
      <c r="O11" s="19">
        <v>143</v>
      </c>
    </row>
    <row r="12" spans="1:15" x14ac:dyDescent="0.3">
      <c r="A12" s="21" t="s">
        <v>11</v>
      </c>
      <c r="B12" s="19">
        <v>79</v>
      </c>
      <c r="C12" s="19">
        <v>104</v>
      </c>
      <c r="D12" s="19"/>
      <c r="E12" s="19">
        <v>20</v>
      </c>
      <c r="F12" s="19">
        <v>3</v>
      </c>
      <c r="G12" s="19">
        <v>97</v>
      </c>
      <c r="H12" s="19">
        <v>16</v>
      </c>
      <c r="I12" s="19"/>
      <c r="J12" s="19">
        <v>32</v>
      </c>
      <c r="K12" s="19"/>
      <c r="L12" s="19">
        <v>600</v>
      </c>
      <c r="M12" s="19">
        <v>28</v>
      </c>
      <c r="N12" s="19">
        <v>768</v>
      </c>
      <c r="O12" s="19">
        <v>1747</v>
      </c>
    </row>
    <row r="13" spans="1:15" x14ac:dyDescent="0.3">
      <c r="A13" s="21" t="s">
        <v>67</v>
      </c>
      <c r="B13" s="19">
        <v>400</v>
      </c>
      <c r="C13" s="19">
        <v>390</v>
      </c>
      <c r="D13" s="19">
        <v>334</v>
      </c>
      <c r="E13" s="19">
        <v>20</v>
      </c>
      <c r="F13" s="19">
        <v>20</v>
      </c>
      <c r="G13" s="19">
        <v>503</v>
      </c>
      <c r="H13" s="19">
        <v>75</v>
      </c>
      <c r="I13" s="19">
        <v>62</v>
      </c>
      <c r="J13" s="19">
        <v>58</v>
      </c>
      <c r="K13" s="19">
        <v>16</v>
      </c>
      <c r="L13" s="19">
        <v>1658</v>
      </c>
      <c r="M13" s="19">
        <v>38</v>
      </c>
      <c r="N13" s="19">
        <v>4824</v>
      </c>
      <c r="O13" s="19">
        <v>8398</v>
      </c>
    </row>
    <row r="16" spans="1:15" x14ac:dyDescent="0.3">
      <c r="B16" s="8" t="s">
        <v>21</v>
      </c>
      <c r="D16" s="8" t="s">
        <v>33</v>
      </c>
    </row>
    <row r="17" spans="2:6" x14ac:dyDescent="0.3">
      <c r="B17">
        <f>MATCH(B16,A5:A12)</f>
        <v>6</v>
      </c>
      <c r="D17">
        <f>MATCH(D16,B4:N4)</f>
        <v>3</v>
      </c>
      <c r="F17">
        <f>INDEX(B5:N12,B17,D17)</f>
        <v>200</v>
      </c>
    </row>
  </sheetData>
  <dataValidations count="2">
    <dataValidation type="list" allowBlank="1" showInputMessage="1" showErrorMessage="1" sqref="B16">
      <formula1>$A$5:$A$12</formula1>
    </dataValidation>
    <dataValidation type="list" allowBlank="1" showInputMessage="1" showErrorMessage="1" sqref="D16">
      <formula1>$B$4:$N$4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27" sqref="G27"/>
    </sheetView>
  </sheetViews>
  <sheetFormatPr defaultRowHeight="13.8" x14ac:dyDescent="0.3"/>
  <cols>
    <col min="1" max="1" width="10.44140625" style="5" customWidth="1"/>
    <col min="2" max="3" width="10.44140625" customWidth="1"/>
    <col min="4" max="4" width="11.6640625" customWidth="1"/>
    <col min="5" max="7" width="10.44140625" customWidth="1"/>
    <col min="8" max="8" width="13.33203125" customWidth="1"/>
    <col min="11" max="11" width="9.5546875" bestFit="1" customWidth="1"/>
  </cols>
  <sheetData>
    <row r="1" spans="1:13" x14ac:dyDescent="0.3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28</v>
      </c>
      <c r="G1" s="50" t="s">
        <v>72</v>
      </c>
      <c r="H1" s="50" t="s">
        <v>78</v>
      </c>
    </row>
    <row r="2" spans="1:13" x14ac:dyDescent="0.3">
      <c r="A2" s="51">
        <v>44919</v>
      </c>
      <c r="B2" s="48" t="s">
        <v>5</v>
      </c>
      <c r="C2" s="48" t="s">
        <v>6</v>
      </c>
      <c r="D2" s="48">
        <v>1</v>
      </c>
      <c r="E2" s="48">
        <v>20</v>
      </c>
      <c r="F2" s="48" t="s">
        <v>25</v>
      </c>
      <c r="G2" s="48">
        <v>12</v>
      </c>
      <c r="H2" s="48" t="s">
        <v>66</v>
      </c>
    </row>
    <row r="3" spans="1:13" x14ac:dyDescent="0.3">
      <c r="A3" s="24">
        <v>44919</v>
      </c>
      <c r="B3" s="9" t="s">
        <v>5</v>
      </c>
      <c r="C3" s="9" t="s">
        <v>6</v>
      </c>
      <c r="D3" s="9">
        <v>2</v>
      </c>
      <c r="E3" s="9">
        <v>40</v>
      </c>
      <c r="F3" s="9" t="s">
        <v>29</v>
      </c>
      <c r="G3" s="9">
        <v>12</v>
      </c>
      <c r="H3" s="9" t="s">
        <v>66</v>
      </c>
      <c r="I3" s="6"/>
      <c r="M3" s="6" t="s">
        <v>58</v>
      </c>
    </row>
    <row r="4" spans="1:13" x14ac:dyDescent="0.3">
      <c r="A4" s="51">
        <v>44919</v>
      </c>
      <c r="B4" s="48" t="s">
        <v>5</v>
      </c>
      <c r="C4" s="48" t="s">
        <v>6</v>
      </c>
      <c r="D4" s="48">
        <v>3</v>
      </c>
      <c r="E4" s="48">
        <v>230</v>
      </c>
      <c r="F4" s="48" t="s">
        <v>30</v>
      </c>
      <c r="G4" s="48">
        <v>12</v>
      </c>
      <c r="H4" s="48" t="s">
        <v>76</v>
      </c>
      <c r="M4" t="str">
        <f>_xlfn.TEXTJOIN("-", TRUE,C2:C6)</f>
        <v>Vienna-Vienna-Vienna-Vienna-Vienna</v>
      </c>
    </row>
    <row r="5" spans="1:13" x14ac:dyDescent="0.3">
      <c r="A5" s="24">
        <v>44919</v>
      </c>
      <c r="B5" s="9" t="s">
        <v>5</v>
      </c>
      <c r="C5" s="9" t="s">
        <v>6</v>
      </c>
      <c r="D5" s="9">
        <v>4</v>
      </c>
      <c r="E5" s="9">
        <v>16</v>
      </c>
      <c r="F5" s="9" t="s">
        <v>31</v>
      </c>
      <c r="G5" s="9">
        <v>12</v>
      </c>
      <c r="H5" s="9" t="s">
        <v>66</v>
      </c>
      <c r="M5" t="str">
        <f t="shared" ref="M5:M8" si="0">_xlfn.TEXTJOIN("-", TRUE, IF(B3:B7=A3, C3:C7, ""))</f>
        <v/>
      </c>
    </row>
    <row r="6" spans="1:13" x14ac:dyDescent="0.3">
      <c r="A6" s="51">
        <v>44919</v>
      </c>
      <c r="B6" s="48" t="s">
        <v>5</v>
      </c>
      <c r="C6" s="48" t="s">
        <v>6</v>
      </c>
      <c r="D6" s="48">
        <v>5</v>
      </c>
      <c r="E6" s="48">
        <v>240</v>
      </c>
      <c r="F6" s="48" t="s">
        <v>26</v>
      </c>
      <c r="G6" s="48">
        <v>12</v>
      </c>
      <c r="H6" s="48" t="s">
        <v>76</v>
      </c>
    </row>
    <row r="8" spans="1:13" x14ac:dyDescent="0.3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</row>
    <row r="9" spans="1:13" x14ac:dyDescent="0.3">
      <c r="A9" s="3">
        <v>44919</v>
      </c>
      <c r="B9" s="4" t="s">
        <v>5</v>
      </c>
      <c r="C9" s="4" t="s">
        <v>6</v>
      </c>
      <c r="D9" s="4">
        <v>1</v>
      </c>
      <c r="E9" s="4">
        <v>20</v>
      </c>
    </row>
    <row r="10" spans="1:13" x14ac:dyDescent="0.3">
      <c r="A10" s="3">
        <v>44920</v>
      </c>
      <c r="B10" s="4" t="s">
        <v>7</v>
      </c>
      <c r="C10" s="4" t="s">
        <v>8</v>
      </c>
      <c r="D10" s="4">
        <v>2</v>
      </c>
      <c r="E10" s="4">
        <v>40</v>
      </c>
      <c r="M10" t="str">
        <f>_xlfn.TEXTJOIN("-", TRUE,C9:C21)</f>
        <v>Vienna-Bratislava-Berlin-Mallorca-Banja Luka-Zagreb-Plitvic-Madrid-Bogota-Lima-Cusco-Machu Picchu</v>
      </c>
    </row>
    <row r="11" spans="1:13" x14ac:dyDescent="0.3">
      <c r="A11" s="3">
        <v>44941</v>
      </c>
      <c r="B11" s="4" t="s">
        <v>9</v>
      </c>
      <c r="C11" t="s">
        <v>10</v>
      </c>
      <c r="D11" s="4">
        <v>3</v>
      </c>
      <c r="E11" s="4">
        <v>230</v>
      </c>
    </row>
    <row r="12" spans="1:13" x14ac:dyDescent="0.3">
      <c r="A12" s="3">
        <v>45086</v>
      </c>
      <c r="B12" s="4" t="s">
        <v>11</v>
      </c>
      <c r="C12" t="s">
        <v>12</v>
      </c>
      <c r="D12" s="4">
        <v>4</v>
      </c>
      <c r="E12" s="4">
        <v>16</v>
      </c>
    </row>
    <row r="13" spans="1:13" x14ac:dyDescent="0.3">
      <c r="A13" s="3">
        <v>45087</v>
      </c>
      <c r="B13" s="4" t="s">
        <v>13</v>
      </c>
      <c r="C13" t="s">
        <v>14</v>
      </c>
      <c r="D13" s="4">
        <v>5</v>
      </c>
      <c r="E13" s="4">
        <v>240</v>
      </c>
    </row>
    <row r="14" spans="1:13" x14ac:dyDescent="0.3">
      <c r="A14" s="3">
        <v>45088</v>
      </c>
      <c r="B14" s="4" t="s">
        <v>15</v>
      </c>
      <c r="C14" t="s">
        <v>16</v>
      </c>
      <c r="D14" s="4">
        <v>6</v>
      </c>
      <c r="E14" s="4">
        <v>12</v>
      </c>
    </row>
    <row r="15" spans="1:13" x14ac:dyDescent="0.3">
      <c r="A15" s="3">
        <v>45089</v>
      </c>
      <c r="B15" s="4" t="s">
        <v>19</v>
      </c>
      <c r="C15" t="s">
        <v>17</v>
      </c>
      <c r="D15" s="4">
        <v>7</v>
      </c>
      <c r="E15" s="4">
        <v>60</v>
      </c>
    </row>
    <row r="16" spans="1:13" x14ac:dyDescent="0.3">
      <c r="A16" s="3">
        <v>45108</v>
      </c>
      <c r="B16" s="4" t="s">
        <v>21</v>
      </c>
      <c r="C16" t="s">
        <v>18</v>
      </c>
      <c r="D16" s="4">
        <v>8</v>
      </c>
      <c r="E16" s="4">
        <v>25</v>
      </c>
    </row>
    <row r="17" spans="1:5" x14ac:dyDescent="0.3">
      <c r="A17" s="3">
        <v>45114</v>
      </c>
      <c r="C17" t="s">
        <v>20</v>
      </c>
      <c r="D17" s="4">
        <v>9</v>
      </c>
      <c r="E17" s="4">
        <v>26</v>
      </c>
    </row>
    <row r="18" spans="1:5" x14ac:dyDescent="0.3">
      <c r="A18" s="3">
        <v>45115</v>
      </c>
      <c r="C18" t="s">
        <v>22</v>
      </c>
      <c r="D18" s="4">
        <v>10</v>
      </c>
      <c r="E18" s="4">
        <v>36</v>
      </c>
    </row>
    <row r="19" spans="1:5" x14ac:dyDescent="0.3">
      <c r="A19" s="3">
        <v>45116</v>
      </c>
      <c r="C19" t="s">
        <v>23</v>
      </c>
      <c r="D19" s="4">
        <v>11</v>
      </c>
      <c r="E19" s="4">
        <v>280</v>
      </c>
    </row>
    <row r="20" spans="1:5" x14ac:dyDescent="0.3">
      <c r="A20" s="3">
        <v>45117</v>
      </c>
      <c r="C20" t="s">
        <v>24</v>
      </c>
      <c r="D20" s="4">
        <v>12</v>
      </c>
      <c r="E20" s="4">
        <v>400</v>
      </c>
    </row>
    <row r="21" spans="1:5" x14ac:dyDescent="0.3">
      <c r="A21" s="3">
        <v>45273</v>
      </c>
      <c r="D21" s="4">
        <v>13</v>
      </c>
      <c r="E21" s="4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>
      <selection activeCell="K14" sqref="K14"/>
    </sheetView>
  </sheetViews>
  <sheetFormatPr defaultRowHeight="13.8" x14ac:dyDescent="0.3"/>
  <cols>
    <col min="1" max="7" width="10.109375" customWidth="1"/>
    <col min="8" max="8" width="13.6640625" bestFit="1" customWidth="1"/>
    <col min="9" max="9" width="13.6640625" customWidth="1"/>
    <col min="11" max="11" width="12.109375" bestFit="1" customWidth="1"/>
    <col min="12" max="12" width="10.33203125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</v>
      </c>
      <c r="G1" s="2" t="s">
        <v>72</v>
      </c>
      <c r="H1" s="2" t="s">
        <v>78</v>
      </c>
      <c r="I1" s="2"/>
      <c r="J1" s="39" t="s">
        <v>100</v>
      </c>
    </row>
    <row r="2" spans="1:12" x14ac:dyDescent="0.3">
      <c r="A2" s="3">
        <v>44919</v>
      </c>
      <c r="B2" s="4" t="s">
        <v>5</v>
      </c>
      <c r="C2" s="4" t="s">
        <v>6</v>
      </c>
      <c r="D2" s="4">
        <v>1</v>
      </c>
      <c r="E2" s="4">
        <v>20</v>
      </c>
      <c r="F2" s="14" t="str">
        <f>VLOOKUP(D:D,category!$A$1:$B$14,2,)</f>
        <v>Breakfast</v>
      </c>
      <c r="G2" s="16">
        <f t="shared" ref="G2:G65" si="0">MONTH(A2)</f>
        <v>12</v>
      </c>
      <c r="H2" s="4" t="str">
        <f t="shared" ref="H2:H65" si="1">IF($E2&gt;100,"Expensive","cheap")</f>
        <v>cheap</v>
      </c>
      <c r="I2" s="4"/>
    </row>
    <row r="3" spans="1:12" x14ac:dyDescent="0.3">
      <c r="A3" s="3">
        <v>44919</v>
      </c>
      <c r="B3" s="4" t="s">
        <v>5</v>
      </c>
      <c r="C3" s="4" t="s">
        <v>6</v>
      </c>
      <c r="D3" s="4">
        <v>2</v>
      </c>
      <c r="E3" s="4">
        <v>40</v>
      </c>
      <c r="F3" t="str">
        <f>VLOOKUP(D:D,category!$A$1:$B$14,2,)</f>
        <v>Lunch</v>
      </c>
      <c r="G3" s="16">
        <f t="shared" si="0"/>
        <v>12</v>
      </c>
      <c r="H3" s="4" t="str">
        <f t="shared" si="1"/>
        <v>cheap</v>
      </c>
      <c r="I3" s="4"/>
      <c r="K3" s="20" t="s">
        <v>74</v>
      </c>
      <c r="L3" t="s">
        <v>73</v>
      </c>
    </row>
    <row r="4" spans="1:12" x14ac:dyDescent="0.3">
      <c r="A4" s="3">
        <v>44919</v>
      </c>
      <c r="B4" s="4" t="s">
        <v>5</v>
      </c>
      <c r="C4" s="4" t="s">
        <v>6</v>
      </c>
      <c r="D4" s="4">
        <v>3</v>
      </c>
      <c r="E4" s="4">
        <v>230</v>
      </c>
      <c r="F4" t="str">
        <f>VLOOKUP(D:D,category!$A$1:$B$14,2,)</f>
        <v>Stay</v>
      </c>
      <c r="G4" s="16">
        <f t="shared" si="0"/>
        <v>12</v>
      </c>
      <c r="H4" s="4" t="str">
        <f t="shared" si="1"/>
        <v>Expensive</v>
      </c>
      <c r="I4" s="4"/>
      <c r="K4" s="21">
        <v>1</v>
      </c>
      <c r="L4" s="58">
        <v>9.0497737556561094E-3</v>
      </c>
    </row>
    <row r="5" spans="1:12" x14ac:dyDescent="0.3">
      <c r="A5" s="3">
        <v>44919</v>
      </c>
      <c r="B5" s="4" t="s">
        <v>5</v>
      </c>
      <c r="C5" s="4" t="s">
        <v>6</v>
      </c>
      <c r="D5" s="4">
        <v>4</v>
      </c>
      <c r="E5" s="4">
        <v>16</v>
      </c>
      <c r="F5" t="str">
        <f>VLOOKUP(D:D,category!$A$1:$B$14,2,)</f>
        <v>Metro</v>
      </c>
      <c r="G5" s="16">
        <f t="shared" si="0"/>
        <v>12</v>
      </c>
      <c r="H5" s="4" t="str">
        <f t="shared" si="1"/>
        <v>cheap</v>
      </c>
      <c r="I5" s="4"/>
      <c r="K5" s="21">
        <v>6</v>
      </c>
      <c r="L5" s="58">
        <v>0.11288402000476304</v>
      </c>
    </row>
    <row r="6" spans="1:12" x14ac:dyDescent="0.3">
      <c r="A6" s="3">
        <v>44919</v>
      </c>
      <c r="B6" s="4" t="s">
        <v>5</v>
      </c>
      <c r="C6" s="4" t="s">
        <v>6</v>
      </c>
      <c r="D6" s="4">
        <v>5</v>
      </c>
      <c r="E6" s="4">
        <v>240</v>
      </c>
      <c r="F6" t="str">
        <f>VLOOKUP(D:D,category!$A$1:$B$14,2,)</f>
        <v>Travel</v>
      </c>
      <c r="G6" s="16">
        <f t="shared" si="0"/>
        <v>12</v>
      </c>
      <c r="H6" s="4" t="str">
        <f t="shared" si="1"/>
        <v>Expensive</v>
      </c>
      <c r="I6" s="4"/>
      <c r="K6" s="21">
        <v>7</v>
      </c>
      <c r="L6" s="58">
        <v>8.5615622767325553E-2</v>
      </c>
    </row>
    <row r="7" spans="1:12" x14ac:dyDescent="0.3">
      <c r="A7" s="3">
        <v>44919</v>
      </c>
      <c r="B7" s="4" t="s">
        <v>5</v>
      </c>
      <c r="C7" s="4" t="s">
        <v>6</v>
      </c>
      <c r="D7" s="4">
        <v>6</v>
      </c>
      <c r="E7" s="4">
        <v>12</v>
      </c>
      <c r="F7" t="str">
        <f>VLOOKUP(D:D,category!$A$1:$B$14,2,)</f>
        <v>Dinner</v>
      </c>
      <c r="G7" s="16">
        <f t="shared" si="0"/>
        <v>12</v>
      </c>
      <c r="H7" s="4" t="str">
        <f t="shared" si="1"/>
        <v>cheap</v>
      </c>
      <c r="I7" s="4"/>
      <c r="K7" s="52">
        <v>12</v>
      </c>
      <c r="L7" s="59">
        <v>0.79245058347225528</v>
      </c>
    </row>
    <row r="8" spans="1:12" x14ac:dyDescent="0.3">
      <c r="A8" s="3">
        <v>44920</v>
      </c>
      <c r="B8" s="4" t="s">
        <v>7</v>
      </c>
      <c r="C8" s="4" t="s">
        <v>8</v>
      </c>
      <c r="D8" s="4">
        <v>5</v>
      </c>
      <c r="E8" s="4">
        <v>60</v>
      </c>
      <c r="F8" t="str">
        <f>VLOOKUP(D:D,category!$A$1:$B$14,2,)</f>
        <v>Travel</v>
      </c>
      <c r="G8" s="16">
        <f t="shared" si="0"/>
        <v>12</v>
      </c>
      <c r="H8" s="4" t="str">
        <f t="shared" si="1"/>
        <v>cheap</v>
      </c>
      <c r="I8" s="4"/>
      <c r="K8" s="21" t="s">
        <v>67</v>
      </c>
      <c r="L8" s="58">
        <v>1</v>
      </c>
    </row>
    <row r="9" spans="1:12" x14ac:dyDescent="0.3">
      <c r="A9" s="3">
        <v>44920</v>
      </c>
      <c r="B9" s="4" t="s">
        <v>7</v>
      </c>
      <c r="C9" s="4" t="s">
        <v>8</v>
      </c>
      <c r="D9" s="4">
        <v>7</v>
      </c>
      <c r="E9" s="4">
        <v>25</v>
      </c>
      <c r="F9" t="str">
        <f>VLOOKUP(D:D,category!$A$1:$B$14,2,)</f>
        <v>Entrance</v>
      </c>
      <c r="G9" s="16">
        <f t="shared" si="0"/>
        <v>12</v>
      </c>
      <c r="H9" s="4" t="str">
        <f t="shared" si="1"/>
        <v>cheap</v>
      </c>
      <c r="I9" s="4"/>
    </row>
    <row r="10" spans="1:12" x14ac:dyDescent="0.3">
      <c r="A10" s="3">
        <v>44920</v>
      </c>
      <c r="B10" s="4" t="s">
        <v>7</v>
      </c>
      <c r="C10" s="4" t="s">
        <v>8</v>
      </c>
      <c r="D10" s="4">
        <v>2</v>
      </c>
      <c r="E10" s="4">
        <v>26</v>
      </c>
      <c r="F10" t="str">
        <f>VLOOKUP(D:D,category!$A$1:$B$14,2,)</f>
        <v>Lunch</v>
      </c>
      <c r="G10" s="16">
        <f t="shared" si="0"/>
        <v>12</v>
      </c>
      <c r="H10" s="4" t="str">
        <f t="shared" si="1"/>
        <v>cheap</v>
      </c>
      <c r="I10" s="4"/>
    </row>
    <row r="11" spans="1:12" x14ac:dyDescent="0.3">
      <c r="A11" s="3">
        <v>44920</v>
      </c>
      <c r="B11" s="4" t="s">
        <v>7</v>
      </c>
      <c r="C11" s="4" t="s">
        <v>8</v>
      </c>
      <c r="D11" s="4">
        <v>1</v>
      </c>
      <c r="E11" s="4">
        <v>20</v>
      </c>
      <c r="F11" t="str">
        <f>VLOOKUP(D:D,category!$A$1:$B$14,2,)</f>
        <v>Breakfast</v>
      </c>
      <c r="G11" s="16">
        <f t="shared" si="0"/>
        <v>12</v>
      </c>
      <c r="H11" s="4" t="str">
        <f t="shared" si="1"/>
        <v>cheap</v>
      </c>
      <c r="I11" s="4"/>
    </row>
    <row r="12" spans="1:12" x14ac:dyDescent="0.3">
      <c r="A12" s="3">
        <v>44920</v>
      </c>
      <c r="B12" s="4" t="s">
        <v>7</v>
      </c>
      <c r="C12" s="4" t="s">
        <v>8</v>
      </c>
      <c r="D12" s="4">
        <v>4</v>
      </c>
      <c r="E12" s="4">
        <v>12</v>
      </c>
      <c r="F12" t="str">
        <f>VLOOKUP(D:D,category!$A$1:$B$14,2,)</f>
        <v>Metro</v>
      </c>
      <c r="G12" s="16">
        <f t="shared" si="0"/>
        <v>12</v>
      </c>
      <c r="H12" s="4" t="str">
        <f t="shared" si="1"/>
        <v>cheap</v>
      </c>
      <c r="I12" s="4"/>
    </row>
    <row r="13" spans="1:12" x14ac:dyDescent="0.3">
      <c r="A13" s="3">
        <v>44941</v>
      </c>
      <c r="B13" s="4" t="s">
        <v>9</v>
      </c>
      <c r="C13" s="4" t="s">
        <v>10</v>
      </c>
      <c r="D13" s="4">
        <v>2</v>
      </c>
      <c r="E13" s="4">
        <v>40</v>
      </c>
      <c r="F13" t="str">
        <f>VLOOKUP(D:D,category!$A$1:$B$14,2,)</f>
        <v>Lunch</v>
      </c>
      <c r="G13" s="16">
        <f t="shared" si="0"/>
        <v>1</v>
      </c>
      <c r="H13" s="4" t="str">
        <f t="shared" si="1"/>
        <v>cheap</v>
      </c>
      <c r="I13" s="4"/>
    </row>
    <row r="14" spans="1:12" x14ac:dyDescent="0.3">
      <c r="A14" s="3">
        <v>44941</v>
      </c>
      <c r="B14" s="4" t="s">
        <v>9</v>
      </c>
      <c r="C14" s="4" t="s">
        <v>10</v>
      </c>
      <c r="D14" s="4">
        <v>8</v>
      </c>
      <c r="E14" s="4">
        <v>36</v>
      </c>
      <c r="F14" t="str">
        <f>VLOOKUP(D:D,category!$A$1:$B$14,2,)</f>
        <v>Movie</v>
      </c>
      <c r="G14" s="16">
        <f t="shared" si="0"/>
        <v>1</v>
      </c>
      <c r="H14" s="4" t="str">
        <f t="shared" si="1"/>
        <v>cheap</v>
      </c>
      <c r="I14" s="4"/>
    </row>
    <row r="15" spans="1:12" x14ac:dyDescent="0.3">
      <c r="A15" s="3">
        <v>45086</v>
      </c>
      <c r="B15" s="4" t="s">
        <v>11</v>
      </c>
      <c r="C15" s="4" t="s">
        <v>12</v>
      </c>
      <c r="D15" s="4">
        <v>5</v>
      </c>
      <c r="E15" s="4">
        <v>280</v>
      </c>
      <c r="F15" t="str">
        <f>VLOOKUP(D:D,category!$A$1:$B$14,2,)</f>
        <v>Travel</v>
      </c>
      <c r="G15" s="16">
        <f t="shared" si="0"/>
        <v>6</v>
      </c>
      <c r="H15" s="4" t="str">
        <f t="shared" si="1"/>
        <v>Expensive</v>
      </c>
      <c r="I15" s="4"/>
    </row>
    <row r="16" spans="1:12" x14ac:dyDescent="0.3">
      <c r="A16" s="3">
        <v>45086</v>
      </c>
      <c r="B16" s="4" t="s">
        <v>11</v>
      </c>
      <c r="C16" s="4" t="s">
        <v>12</v>
      </c>
      <c r="D16" s="4">
        <v>3</v>
      </c>
      <c r="E16" s="4">
        <v>400</v>
      </c>
      <c r="F16" t="str">
        <f>VLOOKUP(D:D,category!$A$1:$B$14,2,)</f>
        <v>Stay</v>
      </c>
      <c r="G16" s="16">
        <f t="shared" si="0"/>
        <v>6</v>
      </c>
      <c r="H16" s="4" t="str">
        <f t="shared" si="1"/>
        <v>Expensive</v>
      </c>
      <c r="I16" s="4"/>
    </row>
    <row r="17" spans="1:9" x14ac:dyDescent="0.3">
      <c r="A17" s="3">
        <v>45086</v>
      </c>
      <c r="B17" s="4" t="s">
        <v>11</v>
      </c>
      <c r="C17" s="4" t="s">
        <v>12</v>
      </c>
      <c r="D17" s="4">
        <v>9</v>
      </c>
      <c r="E17" s="4">
        <v>13</v>
      </c>
      <c r="F17" t="str">
        <f>VLOOKUP(D:D,category!$A$1:$B$14,2,)</f>
        <v>Taxi</v>
      </c>
      <c r="G17" s="16">
        <f t="shared" si="0"/>
        <v>6</v>
      </c>
      <c r="H17" s="4" t="str">
        <f t="shared" si="1"/>
        <v>cheap</v>
      </c>
      <c r="I17" s="4"/>
    </row>
    <row r="18" spans="1:9" x14ac:dyDescent="0.3">
      <c r="A18" s="3">
        <v>45087</v>
      </c>
      <c r="B18" s="4" t="s">
        <v>11</v>
      </c>
      <c r="C18" s="4" t="s">
        <v>12</v>
      </c>
      <c r="D18" s="4">
        <v>1</v>
      </c>
      <c r="E18" s="4">
        <v>11</v>
      </c>
      <c r="F18" t="str">
        <f>VLOOKUP(D:D,category!$A$1:$B$14,2,)</f>
        <v>Breakfast</v>
      </c>
      <c r="G18" s="16">
        <f t="shared" si="0"/>
        <v>6</v>
      </c>
      <c r="H18" s="4" t="str">
        <f t="shared" si="1"/>
        <v>cheap</v>
      </c>
      <c r="I18" s="4"/>
    </row>
    <row r="19" spans="1:9" x14ac:dyDescent="0.3">
      <c r="A19" s="3">
        <v>45087</v>
      </c>
      <c r="B19" s="4" t="s">
        <v>11</v>
      </c>
      <c r="C19" s="4" t="s">
        <v>12</v>
      </c>
      <c r="D19" s="4">
        <v>2</v>
      </c>
      <c r="E19" s="4">
        <v>30</v>
      </c>
      <c r="F19" t="str">
        <f>VLOOKUP(D:D,category!$A$1:$B$14,2,)</f>
        <v>Lunch</v>
      </c>
      <c r="G19" s="16">
        <f t="shared" si="0"/>
        <v>6</v>
      </c>
      <c r="H19" s="4" t="str">
        <f t="shared" si="1"/>
        <v>cheap</v>
      </c>
      <c r="I19" s="4"/>
    </row>
    <row r="20" spans="1:9" x14ac:dyDescent="0.3">
      <c r="A20" s="3">
        <v>45087</v>
      </c>
      <c r="B20" s="4" t="s">
        <v>11</v>
      </c>
      <c r="C20" s="4" t="s">
        <v>12</v>
      </c>
      <c r="D20" s="4">
        <v>10</v>
      </c>
      <c r="E20" s="4">
        <v>12</v>
      </c>
      <c r="F20" t="str">
        <f>VLOOKUP(D:D,category!$A$1:$B$14,2,)</f>
        <v>Shopping</v>
      </c>
      <c r="G20" s="16">
        <f t="shared" si="0"/>
        <v>6</v>
      </c>
      <c r="H20" s="4" t="str">
        <f t="shared" si="1"/>
        <v>cheap</v>
      </c>
      <c r="I20" s="4"/>
    </row>
    <row r="21" spans="1:9" x14ac:dyDescent="0.3">
      <c r="A21" s="3">
        <v>45087</v>
      </c>
      <c r="B21" s="4" t="s">
        <v>11</v>
      </c>
      <c r="C21" s="4" t="s">
        <v>12</v>
      </c>
      <c r="D21" s="4">
        <v>6</v>
      </c>
      <c r="E21" s="4">
        <v>23</v>
      </c>
      <c r="F21" t="str">
        <f>VLOOKUP(D:D,category!$A$1:$B$14,2,)</f>
        <v>Dinner</v>
      </c>
      <c r="G21" s="16">
        <f t="shared" si="0"/>
        <v>6</v>
      </c>
      <c r="H21" s="4" t="str">
        <f t="shared" si="1"/>
        <v>cheap</v>
      </c>
      <c r="I21" s="4"/>
    </row>
    <row r="22" spans="1:9" x14ac:dyDescent="0.3">
      <c r="A22" s="3">
        <v>45087</v>
      </c>
      <c r="B22" s="4" t="s">
        <v>11</v>
      </c>
      <c r="C22" s="4" t="s">
        <v>12</v>
      </c>
      <c r="D22" s="4">
        <v>4</v>
      </c>
      <c r="E22" s="4">
        <v>10</v>
      </c>
      <c r="F22" t="str">
        <f>VLOOKUP(D:D,category!$A$1:$B$14,2,)</f>
        <v>Metro</v>
      </c>
      <c r="G22" s="16">
        <f t="shared" si="0"/>
        <v>6</v>
      </c>
      <c r="H22" s="4" t="str">
        <f t="shared" si="1"/>
        <v>cheap</v>
      </c>
      <c r="I22" s="4"/>
    </row>
    <row r="23" spans="1:9" x14ac:dyDescent="0.3">
      <c r="A23" s="3">
        <v>45088</v>
      </c>
      <c r="B23" s="4" t="s">
        <v>11</v>
      </c>
      <c r="C23" s="4" t="s">
        <v>12</v>
      </c>
      <c r="D23" s="4">
        <v>1</v>
      </c>
      <c r="E23" s="4">
        <v>16</v>
      </c>
      <c r="F23" t="str">
        <f>VLOOKUP(D:D,category!$A$1:$B$14,2,)</f>
        <v>Breakfast</v>
      </c>
      <c r="G23" s="16">
        <f t="shared" si="0"/>
        <v>6</v>
      </c>
      <c r="H23" s="4" t="str">
        <f t="shared" si="1"/>
        <v>cheap</v>
      </c>
      <c r="I23" s="4"/>
    </row>
    <row r="24" spans="1:9" x14ac:dyDescent="0.3">
      <c r="A24" s="3">
        <v>45088</v>
      </c>
      <c r="B24" s="4" t="s">
        <v>11</v>
      </c>
      <c r="C24" s="4" t="s">
        <v>12</v>
      </c>
      <c r="D24" s="4">
        <v>2</v>
      </c>
      <c r="E24" s="4">
        <v>28</v>
      </c>
      <c r="F24" t="str">
        <f>VLOOKUP(D:D,category!$A$1:$B$14,2,)</f>
        <v>Lunch</v>
      </c>
      <c r="G24" s="16">
        <f t="shared" si="0"/>
        <v>6</v>
      </c>
      <c r="H24" s="4" t="str">
        <f t="shared" si="1"/>
        <v>cheap</v>
      </c>
      <c r="I24" s="4"/>
    </row>
    <row r="25" spans="1:9" x14ac:dyDescent="0.3">
      <c r="A25" s="3">
        <v>45088</v>
      </c>
      <c r="B25" s="4" t="s">
        <v>11</v>
      </c>
      <c r="C25" s="4" t="s">
        <v>12</v>
      </c>
      <c r="D25" s="4">
        <v>6</v>
      </c>
      <c r="E25" s="4">
        <v>14</v>
      </c>
      <c r="F25" t="str">
        <f>VLOOKUP(D:D,category!$A$1:$B$14,2,)</f>
        <v>Dinner</v>
      </c>
      <c r="G25" s="16">
        <f t="shared" si="0"/>
        <v>6</v>
      </c>
      <c r="H25" s="4" t="str">
        <f t="shared" si="1"/>
        <v>cheap</v>
      </c>
      <c r="I25" s="4"/>
    </row>
    <row r="26" spans="1:9" x14ac:dyDescent="0.3">
      <c r="A26" s="3">
        <v>45088</v>
      </c>
      <c r="B26" s="4" t="s">
        <v>11</v>
      </c>
      <c r="C26" s="4" t="s">
        <v>12</v>
      </c>
      <c r="D26" s="4">
        <v>11</v>
      </c>
      <c r="E26" s="4">
        <v>20</v>
      </c>
      <c r="F26" t="str">
        <f>VLOOKUP(D:D,category!$A$1:$B$14,2,)</f>
        <v>Game</v>
      </c>
      <c r="G26" s="16">
        <f t="shared" si="0"/>
        <v>6</v>
      </c>
      <c r="H26" s="4" t="str">
        <f t="shared" si="1"/>
        <v>cheap</v>
      </c>
      <c r="I26" s="4"/>
    </row>
    <row r="27" spans="1:9" x14ac:dyDescent="0.3">
      <c r="A27" s="3">
        <v>45089</v>
      </c>
      <c r="B27" s="4" t="s">
        <v>11</v>
      </c>
      <c r="C27" s="4" t="s">
        <v>12</v>
      </c>
      <c r="D27" s="4">
        <v>1</v>
      </c>
      <c r="E27" s="4">
        <v>16</v>
      </c>
      <c r="F27" t="str">
        <f>VLOOKUP(D:D,category!$A$1:$B$14,2,)</f>
        <v>Breakfast</v>
      </c>
      <c r="G27" s="16">
        <f t="shared" si="0"/>
        <v>6</v>
      </c>
      <c r="H27" s="4" t="str">
        <f t="shared" si="1"/>
        <v>cheap</v>
      </c>
      <c r="I27" s="4"/>
    </row>
    <row r="28" spans="1:9" x14ac:dyDescent="0.3">
      <c r="A28" s="3">
        <v>45089</v>
      </c>
      <c r="B28" s="4" t="s">
        <v>11</v>
      </c>
      <c r="C28" s="4" t="s">
        <v>12</v>
      </c>
      <c r="D28" s="4">
        <v>2</v>
      </c>
      <c r="E28" s="4">
        <v>18</v>
      </c>
      <c r="F28" t="str">
        <f>VLOOKUP(D:D,category!$A$1:$B$14,2,)</f>
        <v>Lunch</v>
      </c>
      <c r="G28" s="16">
        <f t="shared" si="0"/>
        <v>6</v>
      </c>
      <c r="H28" s="4" t="str">
        <f t="shared" si="1"/>
        <v>cheap</v>
      </c>
      <c r="I28" s="4"/>
    </row>
    <row r="29" spans="1:9" x14ac:dyDescent="0.3">
      <c r="A29" s="3">
        <v>45089</v>
      </c>
      <c r="B29" s="4" t="s">
        <v>11</v>
      </c>
      <c r="C29" s="4" t="s">
        <v>12</v>
      </c>
      <c r="D29" s="4">
        <v>6</v>
      </c>
      <c r="E29" s="4">
        <v>22</v>
      </c>
      <c r="F29" t="str">
        <f>VLOOKUP(D:D,category!$A$1:$B$14,2,)</f>
        <v>Dinner</v>
      </c>
      <c r="G29" s="16">
        <f t="shared" si="0"/>
        <v>6</v>
      </c>
      <c r="H29" s="4" t="str">
        <f t="shared" si="1"/>
        <v>cheap</v>
      </c>
      <c r="I29" s="4"/>
    </row>
    <row r="30" spans="1:9" x14ac:dyDescent="0.3">
      <c r="A30" s="3">
        <v>45089</v>
      </c>
      <c r="B30" s="4" t="s">
        <v>11</v>
      </c>
      <c r="C30" s="4" t="s">
        <v>12</v>
      </c>
      <c r="D30" s="4">
        <v>10</v>
      </c>
      <c r="E30" s="4">
        <v>20</v>
      </c>
      <c r="F30" t="str">
        <f>VLOOKUP(D:D,category!$A$1:$B$14,2,)</f>
        <v>Shopping</v>
      </c>
      <c r="G30" s="16">
        <f t="shared" si="0"/>
        <v>6</v>
      </c>
      <c r="H30" s="4" t="str">
        <f t="shared" si="1"/>
        <v>cheap</v>
      </c>
      <c r="I30" s="4"/>
    </row>
    <row r="31" spans="1:9" x14ac:dyDescent="0.3">
      <c r="A31" s="3">
        <v>45089</v>
      </c>
      <c r="B31" s="4" t="s">
        <v>11</v>
      </c>
      <c r="C31" s="4" t="s">
        <v>12</v>
      </c>
      <c r="D31" s="4">
        <v>9</v>
      </c>
      <c r="E31" s="4">
        <v>15</v>
      </c>
      <c r="F31" t="str">
        <f>VLOOKUP(D:D,category!$A$1:$B$14,2,)</f>
        <v>Taxi</v>
      </c>
      <c r="G31" s="16">
        <f t="shared" si="0"/>
        <v>6</v>
      </c>
      <c r="H31" s="4" t="str">
        <f t="shared" si="1"/>
        <v>cheap</v>
      </c>
      <c r="I31" s="4"/>
    </row>
    <row r="32" spans="1:9" x14ac:dyDescent="0.3">
      <c r="A32" s="3">
        <v>45108</v>
      </c>
      <c r="B32" s="4" t="s">
        <v>9</v>
      </c>
      <c r="C32" s="4" t="s">
        <v>10</v>
      </c>
      <c r="D32" s="4">
        <v>8</v>
      </c>
      <c r="E32" s="4">
        <v>26</v>
      </c>
      <c r="F32" t="str">
        <f>VLOOKUP(D:D,category!$A$1:$B$14,2,)</f>
        <v>Movie</v>
      </c>
      <c r="G32" s="16">
        <f t="shared" si="0"/>
        <v>7</v>
      </c>
      <c r="H32" s="4" t="str">
        <f t="shared" si="1"/>
        <v>cheap</v>
      </c>
      <c r="I32" s="4"/>
    </row>
    <row r="33" spans="1:9" x14ac:dyDescent="0.3">
      <c r="A33" s="3">
        <v>45108</v>
      </c>
      <c r="B33" s="4" t="s">
        <v>9</v>
      </c>
      <c r="C33" s="4" t="s">
        <v>10</v>
      </c>
      <c r="D33" s="4">
        <v>2</v>
      </c>
      <c r="E33" s="4">
        <v>42</v>
      </c>
      <c r="F33" t="str">
        <f>VLOOKUP(D:D,category!$A$1:$B$14,2,)</f>
        <v>Lunch</v>
      </c>
      <c r="G33" s="16">
        <f t="shared" si="0"/>
        <v>7</v>
      </c>
      <c r="H33" s="4" t="str">
        <f t="shared" si="1"/>
        <v>cheap</v>
      </c>
      <c r="I33" s="4"/>
    </row>
    <row r="34" spans="1:9" x14ac:dyDescent="0.3">
      <c r="A34" s="3">
        <v>45114</v>
      </c>
      <c r="B34" s="4" t="s">
        <v>13</v>
      </c>
      <c r="C34" s="4" t="s">
        <v>14</v>
      </c>
      <c r="D34" s="4">
        <v>5</v>
      </c>
      <c r="E34" s="4">
        <v>116</v>
      </c>
      <c r="F34" t="str">
        <f>VLOOKUP(D:D,category!$A$1:$B$14,2,)</f>
        <v>Travel</v>
      </c>
      <c r="G34" s="16">
        <f t="shared" si="0"/>
        <v>7</v>
      </c>
      <c r="H34" s="4" t="str">
        <f t="shared" si="1"/>
        <v>Expensive</v>
      </c>
      <c r="I34" s="4"/>
    </row>
    <row r="35" spans="1:9" x14ac:dyDescent="0.3">
      <c r="A35" s="3">
        <v>45114</v>
      </c>
      <c r="B35" s="4" t="s">
        <v>13</v>
      </c>
      <c r="C35" s="4" t="s">
        <v>14</v>
      </c>
      <c r="D35" s="4">
        <v>1</v>
      </c>
      <c r="E35" s="4">
        <v>14</v>
      </c>
      <c r="F35" t="str">
        <f>VLOOKUP(D:D,category!$A$1:$B$14,2,)</f>
        <v>Breakfast</v>
      </c>
      <c r="G35" s="16">
        <f t="shared" si="0"/>
        <v>7</v>
      </c>
      <c r="H35" s="4" t="str">
        <f t="shared" si="1"/>
        <v>cheap</v>
      </c>
      <c r="I35" s="4"/>
    </row>
    <row r="36" spans="1:9" x14ac:dyDescent="0.3">
      <c r="A36" s="3">
        <v>45114</v>
      </c>
      <c r="B36" s="4" t="s">
        <v>13</v>
      </c>
      <c r="C36" s="4" t="s">
        <v>14</v>
      </c>
      <c r="D36" s="4">
        <v>2</v>
      </c>
      <c r="E36" s="4">
        <v>16</v>
      </c>
      <c r="F36" t="str">
        <f>VLOOKUP(D:D,category!$A$1:$B$14,2,)</f>
        <v>Lunch</v>
      </c>
      <c r="G36" s="16">
        <f t="shared" si="0"/>
        <v>7</v>
      </c>
      <c r="H36" s="4" t="str">
        <f t="shared" si="1"/>
        <v>cheap</v>
      </c>
      <c r="I36" s="4"/>
    </row>
    <row r="37" spans="1:9" x14ac:dyDescent="0.3">
      <c r="A37" s="3">
        <v>45114</v>
      </c>
      <c r="B37" s="4" t="s">
        <v>15</v>
      </c>
      <c r="C37" s="4" t="s">
        <v>16</v>
      </c>
      <c r="D37" s="4">
        <v>5</v>
      </c>
      <c r="E37" s="4">
        <v>50</v>
      </c>
      <c r="F37" t="str">
        <f>VLOOKUP(D:D,category!$A$1:$B$14,2,)</f>
        <v>Travel</v>
      </c>
      <c r="G37" s="16">
        <f t="shared" si="0"/>
        <v>7</v>
      </c>
      <c r="H37" s="4" t="str">
        <f t="shared" si="1"/>
        <v>cheap</v>
      </c>
      <c r="I37" s="4"/>
    </row>
    <row r="38" spans="1:9" x14ac:dyDescent="0.3">
      <c r="A38" s="3">
        <v>45114</v>
      </c>
      <c r="B38" s="4" t="s">
        <v>15</v>
      </c>
      <c r="C38" s="4" t="s">
        <v>16</v>
      </c>
      <c r="D38" s="4">
        <v>6</v>
      </c>
      <c r="E38" s="4">
        <v>12</v>
      </c>
      <c r="F38" t="str">
        <f>VLOOKUP(D:D,category!$A$1:$B$14,2,)</f>
        <v>Dinner</v>
      </c>
      <c r="G38" s="16">
        <f t="shared" si="0"/>
        <v>7</v>
      </c>
      <c r="H38" s="4" t="str">
        <f t="shared" si="1"/>
        <v>cheap</v>
      </c>
      <c r="I38" s="4"/>
    </row>
    <row r="39" spans="1:9" x14ac:dyDescent="0.3">
      <c r="A39" s="3">
        <v>45114</v>
      </c>
      <c r="B39" s="4" t="s">
        <v>13</v>
      </c>
      <c r="C39" s="4" t="s">
        <v>14</v>
      </c>
      <c r="D39" s="4">
        <v>3</v>
      </c>
      <c r="E39" s="4">
        <v>30</v>
      </c>
      <c r="F39" t="str">
        <f>VLOOKUP(D:D,category!$A$1:$B$14,2,)</f>
        <v>Stay</v>
      </c>
      <c r="G39" s="16">
        <f t="shared" si="0"/>
        <v>7</v>
      </c>
      <c r="H39" s="4" t="str">
        <f t="shared" si="1"/>
        <v>cheap</v>
      </c>
      <c r="I39" s="4"/>
    </row>
    <row r="40" spans="1:9" x14ac:dyDescent="0.3">
      <c r="A40" s="3">
        <v>45114</v>
      </c>
      <c r="B40" s="4" t="s">
        <v>15</v>
      </c>
      <c r="C40" s="4" t="s">
        <v>16</v>
      </c>
      <c r="D40" s="4">
        <v>3</v>
      </c>
      <c r="E40" s="4">
        <v>56</v>
      </c>
      <c r="F40" t="str">
        <f>VLOOKUP(D:D,category!$A$1:$B$14,2,)</f>
        <v>Stay</v>
      </c>
      <c r="G40" s="16">
        <f t="shared" si="0"/>
        <v>7</v>
      </c>
      <c r="H40" s="4" t="str">
        <f t="shared" si="1"/>
        <v>cheap</v>
      </c>
      <c r="I40" s="4"/>
    </row>
    <row r="41" spans="1:9" x14ac:dyDescent="0.3">
      <c r="A41" s="3">
        <v>45115</v>
      </c>
      <c r="B41" s="4" t="s">
        <v>15</v>
      </c>
      <c r="C41" s="4" t="s">
        <v>17</v>
      </c>
      <c r="D41" s="4">
        <v>5</v>
      </c>
      <c r="E41" s="4">
        <v>30</v>
      </c>
      <c r="F41" t="str">
        <f>VLOOKUP(D:D,category!$A$1:$B$14,2,)</f>
        <v>Travel</v>
      </c>
      <c r="G41" s="16">
        <f t="shared" si="0"/>
        <v>7</v>
      </c>
      <c r="H41" s="4" t="str">
        <f t="shared" si="1"/>
        <v>cheap</v>
      </c>
      <c r="I41" s="4"/>
    </row>
    <row r="42" spans="1:9" x14ac:dyDescent="0.3">
      <c r="A42" s="3">
        <v>45115</v>
      </c>
      <c r="B42" s="4" t="s">
        <v>15</v>
      </c>
      <c r="C42" s="4" t="s">
        <v>17</v>
      </c>
      <c r="D42" s="4">
        <v>1</v>
      </c>
      <c r="E42" s="4">
        <v>20</v>
      </c>
      <c r="F42" t="str">
        <f>VLOOKUP(D:D,category!$A$1:$B$14,2,)</f>
        <v>Breakfast</v>
      </c>
      <c r="G42" s="16">
        <f t="shared" si="0"/>
        <v>7</v>
      </c>
      <c r="H42" s="4" t="str">
        <f t="shared" si="1"/>
        <v>cheap</v>
      </c>
      <c r="I42" s="4"/>
    </row>
    <row r="43" spans="1:9" x14ac:dyDescent="0.3">
      <c r="A43" s="3">
        <v>45115</v>
      </c>
      <c r="B43" s="4" t="s">
        <v>15</v>
      </c>
      <c r="C43" s="4" t="s">
        <v>17</v>
      </c>
      <c r="D43" s="4">
        <v>7</v>
      </c>
      <c r="E43" s="4">
        <v>100</v>
      </c>
      <c r="F43" t="str">
        <f>VLOOKUP(D:D,category!$A$1:$B$14,2,)</f>
        <v>Entrance</v>
      </c>
      <c r="G43" s="16">
        <f t="shared" si="0"/>
        <v>7</v>
      </c>
      <c r="H43" s="4" t="str">
        <f t="shared" si="1"/>
        <v>cheap</v>
      </c>
      <c r="I43" s="4"/>
    </row>
    <row r="44" spans="1:9" x14ac:dyDescent="0.3">
      <c r="A44" s="3">
        <v>45115</v>
      </c>
      <c r="B44" s="4" t="s">
        <v>15</v>
      </c>
      <c r="C44" s="4" t="s">
        <v>17</v>
      </c>
      <c r="D44" s="4">
        <v>3</v>
      </c>
      <c r="E44" s="4">
        <v>40</v>
      </c>
      <c r="F44" t="str">
        <f>VLOOKUP(D:D,category!$A$1:$B$14,2,)</f>
        <v>Stay</v>
      </c>
      <c r="G44" s="16">
        <f t="shared" si="0"/>
        <v>7</v>
      </c>
      <c r="H44" s="4" t="str">
        <f t="shared" si="1"/>
        <v>cheap</v>
      </c>
      <c r="I44" s="4"/>
    </row>
    <row r="45" spans="1:9" x14ac:dyDescent="0.3">
      <c r="A45" s="3">
        <v>45115</v>
      </c>
      <c r="B45" s="4" t="s">
        <v>15</v>
      </c>
      <c r="C45" s="4" t="s">
        <v>17</v>
      </c>
      <c r="D45" s="4">
        <v>2</v>
      </c>
      <c r="E45" s="4">
        <v>23</v>
      </c>
      <c r="F45" t="str">
        <f>VLOOKUP(D:D,category!$A$1:$B$14,2,)</f>
        <v>Lunch</v>
      </c>
      <c r="G45" s="16">
        <f t="shared" si="0"/>
        <v>7</v>
      </c>
      <c r="H45" s="4" t="str">
        <f t="shared" si="1"/>
        <v>cheap</v>
      </c>
      <c r="I45" s="4"/>
    </row>
    <row r="46" spans="1:9" x14ac:dyDescent="0.3">
      <c r="A46" s="3">
        <v>45115</v>
      </c>
      <c r="B46" s="4" t="s">
        <v>15</v>
      </c>
      <c r="C46" s="4" t="s">
        <v>17</v>
      </c>
      <c r="D46" s="4">
        <v>6</v>
      </c>
      <c r="E46" s="4">
        <v>9</v>
      </c>
      <c r="F46" t="str">
        <f>VLOOKUP(D:D,category!$A$1:$B$14,2,)</f>
        <v>Dinner</v>
      </c>
      <c r="G46" s="16">
        <f t="shared" si="0"/>
        <v>7</v>
      </c>
      <c r="H46" s="4" t="str">
        <f t="shared" si="1"/>
        <v>cheap</v>
      </c>
      <c r="I46" s="4"/>
    </row>
    <row r="47" spans="1:9" x14ac:dyDescent="0.3">
      <c r="A47" s="3">
        <v>45116</v>
      </c>
      <c r="B47" s="4" t="s">
        <v>15</v>
      </c>
      <c r="C47" s="4" t="s">
        <v>17</v>
      </c>
      <c r="D47" s="4">
        <v>1</v>
      </c>
      <c r="E47" s="4">
        <v>11</v>
      </c>
      <c r="F47" t="str">
        <f>VLOOKUP(D:D,category!$A$1:$B$14,2,)</f>
        <v>Breakfast</v>
      </c>
      <c r="G47" s="16">
        <f t="shared" si="0"/>
        <v>7</v>
      </c>
      <c r="H47" s="4" t="str">
        <f t="shared" si="1"/>
        <v>cheap</v>
      </c>
      <c r="I47" s="4"/>
    </row>
    <row r="48" spans="1:9" x14ac:dyDescent="0.3">
      <c r="A48" s="3">
        <v>45116</v>
      </c>
      <c r="B48" s="4" t="s">
        <v>15</v>
      </c>
      <c r="C48" s="4" t="s">
        <v>17</v>
      </c>
      <c r="D48" s="4">
        <v>2</v>
      </c>
      <c r="E48" s="4">
        <v>19</v>
      </c>
      <c r="F48" t="str">
        <f>VLOOKUP(D:D,category!$A$1:$B$14,2,)</f>
        <v>Lunch</v>
      </c>
      <c r="G48" s="16">
        <f t="shared" si="0"/>
        <v>7</v>
      </c>
      <c r="H48" s="4" t="str">
        <f t="shared" si="1"/>
        <v>cheap</v>
      </c>
      <c r="I48" s="4"/>
    </row>
    <row r="49" spans="1:9" x14ac:dyDescent="0.3">
      <c r="A49" s="3">
        <v>45117</v>
      </c>
      <c r="B49" s="4" t="s">
        <v>13</v>
      </c>
      <c r="C49" s="4" t="s">
        <v>14</v>
      </c>
      <c r="D49" s="4">
        <v>1</v>
      </c>
      <c r="E49" s="4">
        <v>14</v>
      </c>
      <c r="F49" t="str">
        <f>VLOOKUP(D:D,category!$A$1:$B$14,2,)</f>
        <v>Breakfast</v>
      </c>
      <c r="G49" s="16">
        <f t="shared" si="0"/>
        <v>7</v>
      </c>
      <c r="H49" s="4" t="str">
        <f t="shared" si="1"/>
        <v>cheap</v>
      </c>
      <c r="I49" s="4"/>
    </row>
    <row r="50" spans="1:9" x14ac:dyDescent="0.3">
      <c r="A50" s="3">
        <v>45117</v>
      </c>
      <c r="B50" s="4" t="s">
        <v>13</v>
      </c>
      <c r="C50" s="4" t="s">
        <v>14</v>
      </c>
      <c r="D50" s="4">
        <v>3</v>
      </c>
      <c r="E50" s="4">
        <v>30</v>
      </c>
      <c r="F50" t="str">
        <f>VLOOKUP(D:D,category!$A$1:$B$14,2,)</f>
        <v>Stay</v>
      </c>
      <c r="G50" s="16">
        <f t="shared" si="0"/>
        <v>7</v>
      </c>
      <c r="H50" s="4" t="str">
        <f t="shared" si="1"/>
        <v>cheap</v>
      </c>
      <c r="I50" s="4"/>
    </row>
    <row r="51" spans="1:9" x14ac:dyDescent="0.3">
      <c r="A51" s="3">
        <v>45117</v>
      </c>
      <c r="B51" s="4" t="s">
        <v>13</v>
      </c>
      <c r="C51" s="4" t="s">
        <v>14</v>
      </c>
      <c r="D51" s="4">
        <v>2</v>
      </c>
      <c r="E51" s="4">
        <v>21</v>
      </c>
      <c r="F51" t="str">
        <f>VLOOKUP(D:D,category!$A$1:$B$14,2,)</f>
        <v>Lunch</v>
      </c>
      <c r="G51" s="16">
        <f t="shared" si="0"/>
        <v>7</v>
      </c>
      <c r="H51" s="4" t="str">
        <f t="shared" si="1"/>
        <v>cheap</v>
      </c>
      <c r="I51" s="4"/>
    </row>
    <row r="52" spans="1:9" x14ac:dyDescent="0.3">
      <c r="A52" s="3">
        <v>45117</v>
      </c>
      <c r="B52" s="4" t="s">
        <v>13</v>
      </c>
      <c r="C52" s="4" t="s">
        <v>14</v>
      </c>
      <c r="D52" s="4">
        <v>6</v>
      </c>
      <c r="E52" s="4">
        <v>40</v>
      </c>
      <c r="F52" t="str">
        <f>VLOOKUP(D:D,category!$A$1:$B$14,2,)</f>
        <v>Dinner</v>
      </c>
      <c r="G52" s="16">
        <f t="shared" si="0"/>
        <v>7</v>
      </c>
      <c r="H52" s="4" t="str">
        <f t="shared" si="1"/>
        <v>cheap</v>
      </c>
      <c r="I52" s="4"/>
    </row>
    <row r="53" spans="1:9" x14ac:dyDescent="0.3">
      <c r="A53" s="3">
        <v>45273</v>
      </c>
      <c r="B53" s="4" t="s">
        <v>11</v>
      </c>
      <c r="C53" s="4" t="s">
        <v>18</v>
      </c>
      <c r="D53" s="4">
        <v>5</v>
      </c>
      <c r="E53" s="4">
        <v>488</v>
      </c>
      <c r="F53" t="str">
        <f>VLOOKUP(D:D,category!$A$1:$B$14,2,)</f>
        <v>Travel</v>
      </c>
      <c r="G53" s="16">
        <f t="shared" si="0"/>
        <v>12</v>
      </c>
      <c r="H53" s="4" t="str">
        <f t="shared" si="1"/>
        <v>Expensive</v>
      </c>
      <c r="I53" s="4"/>
    </row>
    <row r="54" spans="1:9" x14ac:dyDescent="0.3">
      <c r="A54" s="3">
        <v>45273</v>
      </c>
      <c r="B54" s="4" t="s">
        <v>11</v>
      </c>
      <c r="C54" s="4" t="s">
        <v>18</v>
      </c>
      <c r="D54" s="4">
        <v>3</v>
      </c>
      <c r="E54" s="4">
        <v>200</v>
      </c>
      <c r="F54" t="str">
        <f>VLOOKUP(D:D,category!$A$1:$B$14,2,)</f>
        <v>Stay</v>
      </c>
      <c r="G54" s="16">
        <f t="shared" si="0"/>
        <v>12</v>
      </c>
      <c r="H54" s="4" t="str">
        <f t="shared" si="1"/>
        <v>Expensive</v>
      </c>
      <c r="I54" s="4"/>
    </row>
    <row r="55" spans="1:9" x14ac:dyDescent="0.3">
      <c r="A55" s="3">
        <v>45273</v>
      </c>
      <c r="B55" s="4" t="s">
        <v>11</v>
      </c>
      <c r="C55" s="4" t="s">
        <v>18</v>
      </c>
      <c r="D55" s="4">
        <v>6</v>
      </c>
      <c r="E55" s="4">
        <v>16</v>
      </c>
      <c r="F55" t="str">
        <f>VLOOKUP(D:D,category!$A$1:$B$14,2,)</f>
        <v>Dinner</v>
      </c>
      <c r="G55" s="16">
        <f t="shared" si="0"/>
        <v>12</v>
      </c>
      <c r="H55" s="4" t="str">
        <f t="shared" si="1"/>
        <v>cheap</v>
      </c>
      <c r="I55" s="4"/>
    </row>
    <row r="56" spans="1:9" x14ac:dyDescent="0.3">
      <c r="A56" s="3">
        <v>45274</v>
      </c>
      <c r="B56" s="4" t="s">
        <v>11</v>
      </c>
      <c r="C56" s="4" t="s">
        <v>18</v>
      </c>
      <c r="D56" s="4">
        <v>1</v>
      </c>
      <c r="E56" s="4">
        <v>36</v>
      </c>
      <c r="F56" t="str">
        <f>VLOOKUP(D:D,category!$A$1:$B$14,2,)</f>
        <v>Breakfast</v>
      </c>
      <c r="G56" s="16">
        <f t="shared" si="0"/>
        <v>12</v>
      </c>
      <c r="H56" s="4" t="str">
        <f t="shared" si="1"/>
        <v>cheap</v>
      </c>
      <c r="I56" s="4"/>
    </row>
    <row r="57" spans="1:9" x14ac:dyDescent="0.3">
      <c r="A57" s="3">
        <v>45274</v>
      </c>
      <c r="B57" s="4" t="s">
        <v>11</v>
      </c>
      <c r="C57" s="4" t="s">
        <v>18</v>
      </c>
      <c r="D57" s="4">
        <v>4</v>
      </c>
      <c r="E57" s="4">
        <v>6</v>
      </c>
      <c r="F57" t="str">
        <f>VLOOKUP(D:D,category!$A$1:$B$14,2,)</f>
        <v>Metro</v>
      </c>
      <c r="G57" s="16">
        <f t="shared" si="0"/>
        <v>12</v>
      </c>
      <c r="H57" s="4" t="str">
        <f t="shared" si="1"/>
        <v>cheap</v>
      </c>
      <c r="I57" s="4"/>
    </row>
    <row r="58" spans="1:9" x14ac:dyDescent="0.3">
      <c r="A58" s="3">
        <v>45274</v>
      </c>
      <c r="B58" s="4" t="s">
        <v>11</v>
      </c>
      <c r="C58" s="4" t="s">
        <v>18</v>
      </c>
      <c r="D58" s="4">
        <v>2</v>
      </c>
      <c r="E58" s="4">
        <v>21</v>
      </c>
      <c r="F58" t="str">
        <f>VLOOKUP(D:D,category!$A$1:$B$14,2,)</f>
        <v>Lunch</v>
      </c>
      <c r="G58" s="16">
        <f t="shared" si="0"/>
        <v>12</v>
      </c>
      <c r="H58" s="4" t="str">
        <f t="shared" si="1"/>
        <v>cheap</v>
      </c>
      <c r="I58" s="4"/>
    </row>
    <row r="59" spans="1:9" x14ac:dyDescent="0.3">
      <c r="A59" s="3">
        <v>45274</v>
      </c>
      <c r="B59" s="4" t="s">
        <v>11</v>
      </c>
      <c r="C59" s="4" t="s">
        <v>18</v>
      </c>
      <c r="D59" s="4">
        <v>6</v>
      </c>
      <c r="E59" s="4">
        <v>29</v>
      </c>
      <c r="F59" t="str">
        <f>VLOOKUP(D:D,category!$A$1:$B$14,2,)</f>
        <v>Dinner</v>
      </c>
      <c r="G59" s="16">
        <f t="shared" si="0"/>
        <v>12</v>
      </c>
      <c r="H59" s="4" t="str">
        <f t="shared" si="1"/>
        <v>cheap</v>
      </c>
      <c r="I59" s="4"/>
    </row>
    <row r="60" spans="1:9" x14ac:dyDescent="0.3">
      <c r="A60" s="3">
        <v>45274</v>
      </c>
      <c r="B60" s="4" t="s">
        <v>11</v>
      </c>
      <c r="C60" s="4" t="s">
        <v>18</v>
      </c>
      <c r="D60" s="4">
        <v>12</v>
      </c>
      <c r="E60" s="4">
        <v>3</v>
      </c>
      <c r="F60" t="str">
        <f>VLOOKUP(D:D,category!$A$1:$B$14,2,)</f>
        <v>Grocery</v>
      </c>
      <c r="G60" s="16">
        <f t="shared" si="0"/>
        <v>12</v>
      </c>
      <c r="H60" s="4" t="str">
        <f t="shared" si="1"/>
        <v>cheap</v>
      </c>
      <c r="I60" s="4"/>
    </row>
    <row r="61" spans="1:9" x14ac:dyDescent="0.3">
      <c r="A61" s="3">
        <v>45275</v>
      </c>
      <c r="B61" s="4" t="s">
        <v>19</v>
      </c>
      <c r="C61" s="4" t="s">
        <v>20</v>
      </c>
      <c r="D61" s="4">
        <v>5</v>
      </c>
      <c r="E61" s="4">
        <v>2600</v>
      </c>
      <c r="F61" t="str">
        <f>VLOOKUP(D:D,category!$A$1:$B$14,2,)</f>
        <v>Travel</v>
      </c>
      <c r="G61" s="16">
        <f t="shared" si="0"/>
        <v>12</v>
      </c>
      <c r="H61" s="4" t="str">
        <f t="shared" si="1"/>
        <v>Expensive</v>
      </c>
      <c r="I61" s="4"/>
    </row>
    <row r="62" spans="1:9" x14ac:dyDescent="0.3">
      <c r="A62" s="3">
        <v>45275</v>
      </c>
      <c r="B62" s="4" t="s">
        <v>19</v>
      </c>
      <c r="C62" s="4" t="s">
        <v>20</v>
      </c>
      <c r="D62" s="4">
        <v>4</v>
      </c>
      <c r="E62" s="4">
        <v>18</v>
      </c>
      <c r="F62" t="str">
        <f>VLOOKUP(D:D,category!$A$1:$B$14,2,)</f>
        <v>Metro</v>
      </c>
      <c r="G62" s="16">
        <f t="shared" si="0"/>
        <v>12</v>
      </c>
      <c r="H62" s="4" t="str">
        <f t="shared" si="1"/>
        <v>cheap</v>
      </c>
      <c r="I62" s="4"/>
    </row>
    <row r="63" spans="1:9" x14ac:dyDescent="0.3">
      <c r="A63" s="3">
        <v>45275</v>
      </c>
      <c r="B63" s="4" t="s">
        <v>19</v>
      </c>
      <c r="C63" s="4" t="s">
        <v>20</v>
      </c>
      <c r="D63" s="4">
        <v>3</v>
      </c>
      <c r="E63" s="4">
        <v>208</v>
      </c>
      <c r="F63" t="str">
        <f>VLOOKUP(D:D,category!$A$1:$B$14,2,)</f>
        <v>Stay</v>
      </c>
      <c r="G63" s="16">
        <f t="shared" si="0"/>
        <v>12</v>
      </c>
      <c r="H63" s="4" t="str">
        <f t="shared" si="1"/>
        <v>Expensive</v>
      </c>
      <c r="I63" s="4"/>
    </row>
    <row r="64" spans="1:9" x14ac:dyDescent="0.3">
      <c r="A64" s="3">
        <v>45275</v>
      </c>
      <c r="B64" s="4" t="s">
        <v>19</v>
      </c>
      <c r="C64" s="4" t="s">
        <v>20</v>
      </c>
      <c r="D64" s="4">
        <v>12</v>
      </c>
      <c r="E64" s="4">
        <v>2</v>
      </c>
      <c r="F64" t="str">
        <f>VLOOKUP(D:D,category!$A$1:$B$14,2,)</f>
        <v>Grocery</v>
      </c>
      <c r="G64" s="16">
        <f t="shared" si="0"/>
        <v>12</v>
      </c>
      <c r="H64" s="4" t="str">
        <f t="shared" si="1"/>
        <v>cheap</v>
      </c>
      <c r="I64" s="4"/>
    </row>
    <row r="65" spans="1:9" x14ac:dyDescent="0.3">
      <c r="A65" s="3">
        <v>45276</v>
      </c>
      <c r="B65" s="4" t="s">
        <v>19</v>
      </c>
      <c r="C65" s="4" t="s">
        <v>20</v>
      </c>
      <c r="D65" s="4">
        <v>1</v>
      </c>
      <c r="E65" s="4">
        <v>16</v>
      </c>
      <c r="F65" t="str">
        <f>VLOOKUP(D:D,category!$A$1:$B$14,2,)</f>
        <v>Breakfast</v>
      </c>
      <c r="G65" s="16">
        <f t="shared" si="0"/>
        <v>12</v>
      </c>
      <c r="H65" s="4" t="str">
        <f t="shared" si="1"/>
        <v>cheap</v>
      </c>
      <c r="I65" s="4"/>
    </row>
    <row r="66" spans="1:9" x14ac:dyDescent="0.3">
      <c r="A66" s="3">
        <v>45276</v>
      </c>
      <c r="B66" s="4" t="s">
        <v>19</v>
      </c>
      <c r="C66" s="4" t="s">
        <v>20</v>
      </c>
      <c r="D66" s="4">
        <v>2</v>
      </c>
      <c r="E66" s="4">
        <v>5</v>
      </c>
      <c r="F66" t="str">
        <f>VLOOKUP(D:D,category!$A$1:$B$14,2,)</f>
        <v>Lunch</v>
      </c>
      <c r="G66" s="16">
        <f t="shared" ref="G66:G128" si="2">MONTH(A66)</f>
        <v>12</v>
      </c>
      <c r="H66" s="4" t="str">
        <f t="shared" ref="H66:H128" si="3">IF($E66&gt;100,"Expensive","cheap")</f>
        <v>cheap</v>
      </c>
      <c r="I66" s="4"/>
    </row>
    <row r="67" spans="1:9" x14ac:dyDescent="0.3">
      <c r="A67" s="3">
        <v>45276</v>
      </c>
      <c r="B67" s="4" t="s">
        <v>19</v>
      </c>
      <c r="C67" s="4" t="s">
        <v>20</v>
      </c>
      <c r="D67" s="4">
        <v>6</v>
      </c>
      <c r="E67" s="4">
        <v>8</v>
      </c>
      <c r="F67" t="str">
        <f>VLOOKUP(D:D,category!$A$1:$B$14,2,)</f>
        <v>Dinner</v>
      </c>
      <c r="G67" s="16">
        <f t="shared" si="2"/>
        <v>12</v>
      </c>
      <c r="H67" s="4" t="str">
        <f t="shared" si="3"/>
        <v>cheap</v>
      </c>
      <c r="I67" s="4"/>
    </row>
    <row r="68" spans="1:9" x14ac:dyDescent="0.3">
      <c r="A68" s="3">
        <v>45277</v>
      </c>
      <c r="B68" s="4" t="s">
        <v>19</v>
      </c>
      <c r="C68" s="4" t="s">
        <v>20</v>
      </c>
      <c r="D68" s="4">
        <v>1</v>
      </c>
      <c r="E68" s="4">
        <v>16</v>
      </c>
      <c r="F68" t="str">
        <f>VLOOKUP(D:D,category!$A$1:$B$14,2,)</f>
        <v>Breakfast</v>
      </c>
      <c r="G68" s="16">
        <f t="shared" si="2"/>
        <v>12</v>
      </c>
      <c r="H68" s="4" t="str">
        <f t="shared" si="3"/>
        <v>cheap</v>
      </c>
      <c r="I68" s="4"/>
    </row>
    <row r="69" spans="1:9" x14ac:dyDescent="0.3">
      <c r="A69" s="3">
        <v>45277</v>
      </c>
      <c r="B69" s="4" t="s">
        <v>19</v>
      </c>
      <c r="C69" s="4" t="s">
        <v>20</v>
      </c>
      <c r="D69" s="4">
        <v>2</v>
      </c>
      <c r="E69" s="4">
        <v>21</v>
      </c>
      <c r="F69" t="str">
        <f>VLOOKUP(D:D,category!$A$1:$B$14,2,)</f>
        <v>Lunch</v>
      </c>
      <c r="G69" s="16">
        <f t="shared" si="2"/>
        <v>12</v>
      </c>
      <c r="H69" s="4" t="str">
        <f t="shared" si="3"/>
        <v>cheap</v>
      </c>
      <c r="I69" s="4"/>
    </row>
    <row r="70" spans="1:9" x14ac:dyDescent="0.3">
      <c r="A70" s="3">
        <v>45277</v>
      </c>
      <c r="B70" s="4" t="s">
        <v>19</v>
      </c>
      <c r="C70" s="4" t="s">
        <v>20</v>
      </c>
      <c r="D70" s="4">
        <v>7</v>
      </c>
      <c r="E70" s="4">
        <v>9</v>
      </c>
      <c r="F70" t="str">
        <f>VLOOKUP(D:D,category!$A$1:$B$14,2,)</f>
        <v>Entrance</v>
      </c>
      <c r="G70" s="16">
        <f t="shared" si="2"/>
        <v>12</v>
      </c>
      <c r="H70" s="4" t="str">
        <f t="shared" si="3"/>
        <v>cheap</v>
      </c>
      <c r="I70" s="4"/>
    </row>
    <row r="71" spans="1:9" x14ac:dyDescent="0.3">
      <c r="A71" s="3">
        <v>45277</v>
      </c>
      <c r="B71" s="4" t="s">
        <v>19</v>
      </c>
      <c r="C71" s="4" t="s">
        <v>20</v>
      </c>
      <c r="D71" s="4">
        <v>6</v>
      </c>
      <c r="E71" s="4">
        <v>4</v>
      </c>
      <c r="F71" t="str">
        <f>VLOOKUP(D:D,category!$A$1:$B$14,2,)</f>
        <v>Dinner</v>
      </c>
      <c r="G71" s="16">
        <f t="shared" si="2"/>
        <v>12</v>
      </c>
      <c r="H71" s="4" t="str">
        <f t="shared" si="3"/>
        <v>cheap</v>
      </c>
      <c r="I71" s="4"/>
    </row>
    <row r="72" spans="1:9" x14ac:dyDescent="0.3">
      <c r="A72" s="3">
        <v>45278</v>
      </c>
      <c r="B72" s="4" t="s">
        <v>19</v>
      </c>
      <c r="C72" s="4" t="s">
        <v>20</v>
      </c>
      <c r="D72" s="4">
        <v>1</v>
      </c>
      <c r="E72" s="4">
        <v>16</v>
      </c>
      <c r="F72" t="str">
        <f>VLOOKUP(D:D,category!$A$1:$B$14,2,)</f>
        <v>Breakfast</v>
      </c>
      <c r="G72" s="16">
        <f t="shared" si="2"/>
        <v>12</v>
      </c>
      <c r="H72" s="4" t="str">
        <f t="shared" si="3"/>
        <v>cheap</v>
      </c>
      <c r="I72" s="4"/>
    </row>
    <row r="73" spans="1:9" x14ac:dyDescent="0.3">
      <c r="A73" s="3">
        <v>45278</v>
      </c>
      <c r="B73" s="4" t="s">
        <v>19</v>
      </c>
      <c r="C73" s="4" t="s">
        <v>20</v>
      </c>
      <c r="D73" s="4">
        <v>2</v>
      </c>
      <c r="E73" s="4">
        <v>3</v>
      </c>
      <c r="F73" t="str">
        <f>VLOOKUP(D:D,category!$A$1:$B$14,2,)</f>
        <v>Lunch</v>
      </c>
      <c r="G73" s="16">
        <f t="shared" si="2"/>
        <v>12</v>
      </c>
      <c r="H73" s="4" t="str">
        <f t="shared" si="3"/>
        <v>cheap</v>
      </c>
      <c r="I73" s="4"/>
    </row>
    <row r="74" spans="1:9" x14ac:dyDescent="0.3">
      <c r="A74" s="3">
        <v>45278</v>
      </c>
      <c r="B74" s="4" t="s">
        <v>19</v>
      </c>
      <c r="C74" s="4" t="s">
        <v>20</v>
      </c>
      <c r="D74" s="4">
        <v>12</v>
      </c>
      <c r="E74" s="4">
        <v>6</v>
      </c>
      <c r="F74" t="str">
        <f>VLOOKUP(D:D,category!$A$1:$B$14,2,)</f>
        <v>Grocery</v>
      </c>
      <c r="G74" s="16">
        <f t="shared" si="2"/>
        <v>12</v>
      </c>
      <c r="H74" s="4" t="str">
        <f t="shared" si="3"/>
        <v>cheap</v>
      </c>
      <c r="I74" s="4"/>
    </row>
    <row r="75" spans="1:9" x14ac:dyDescent="0.3">
      <c r="A75" s="3">
        <v>45278</v>
      </c>
      <c r="B75" s="4" t="s">
        <v>19</v>
      </c>
      <c r="C75" s="4" t="s">
        <v>20</v>
      </c>
      <c r="D75" s="4">
        <v>6</v>
      </c>
      <c r="E75" s="4">
        <v>7</v>
      </c>
      <c r="F75" t="str">
        <f>VLOOKUP(D:D,category!$A$1:$B$14,2,)</f>
        <v>Dinner</v>
      </c>
      <c r="G75" s="16">
        <f t="shared" si="2"/>
        <v>12</v>
      </c>
      <c r="H75" s="4" t="str">
        <f t="shared" si="3"/>
        <v>cheap</v>
      </c>
      <c r="I75" s="4"/>
    </row>
    <row r="76" spans="1:9" x14ac:dyDescent="0.3">
      <c r="A76" s="3">
        <v>45279</v>
      </c>
      <c r="B76" s="4" t="s">
        <v>19</v>
      </c>
      <c r="C76" s="4" t="s">
        <v>20</v>
      </c>
      <c r="D76" s="4">
        <v>1</v>
      </c>
      <c r="E76" s="4">
        <v>16</v>
      </c>
      <c r="F76" t="str">
        <f>VLOOKUP(D:D,category!$A$1:$B$14,2,)</f>
        <v>Breakfast</v>
      </c>
      <c r="G76" s="16">
        <f t="shared" si="2"/>
        <v>12</v>
      </c>
      <c r="H76" s="4" t="str">
        <f t="shared" si="3"/>
        <v>cheap</v>
      </c>
      <c r="I76" s="4"/>
    </row>
    <row r="77" spans="1:9" x14ac:dyDescent="0.3">
      <c r="A77" s="3">
        <v>45279</v>
      </c>
      <c r="B77" s="4" t="s">
        <v>19</v>
      </c>
      <c r="C77" s="4" t="s">
        <v>20</v>
      </c>
      <c r="D77" s="4">
        <v>2</v>
      </c>
      <c r="E77" s="4">
        <v>9</v>
      </c>
      <c r="F77" t="str">
        <f>VLOOKUP(D:D,category!$A$1:$B$14,2,)</f>
        <v>Lunch</v>
      </c>
      <c r="G77" s="16">
        <f t="shared" si="2"/>
        <v>12</v>
      </c>
      <c r="H77" s="4" t="str">
        <f t="shared" si="3"/>
        <v>cheap</v>
      </c>
      <c r="I77" s="4"/>
    </row>
    <row r="78" spans="1:9" x14ac:dyDescent="0.3">
      <c r="A78" s="3">
        <v>45279</v>
      </c>
      <c r="B78" s="4" t="s">
        <v>19</v>
      </c>
      <c r="C78" s="4" t="s">
        <v>20</v>
      </c>
      <c r="D78" s="4">
        <v>6</v>
      </c>
      <c r="E78" s="4">
        <v>5</v>
      </c>
      <c r="F78" t="str">
        <f>VLOOKUP(D:D,category!$A$1:$B$14,2,)</f>
        <v>Dinner</v>
      </c>
      <c r="G78" s="16">
        <f t="shared" si="2"/>
        <v>12</v>
      </c>
      <c r="H78" s="4" t="str">
        <f t="shared" si="3"/>
        <v>cheap</v>
      </c>
      <c r="I78" s="4"/>
    </row>
    <row r="79" spans="1:9" x14ac:dyDescent="0.3">
      <c r="A79" s="3">
        <v>45280</v>
      </c>
      <c r="B79" s="4" t="s">
        <v>21</v>
      </c>
      <c r="C79" s="4" t="s">
        <v>22</v>
      </c>
      <c r="D79" s="4">
        <v>1</v>
      </c>
      <c r="E79" s="4">
        <v>7</v>
      </c>
      <c r="F79" t="str">
        <f>VLOOKUP(D:D,category!$A$1:$B$14,2,)</f>
        <v>Breakfast</v>
      </c>
      <c r="G79" s="16">
        <f t="shared" si="2"/>
        <v>12</v>
      </c>
      <c r="H79" s="4" t="str">
        <f t="shared" si="3"/>
        <v>cheap</v>
      </c>
      <c r="I79" s="4"/>
    </row>
    <row r="80" spans="1:9" x14ac:dyDescent="0.3">
      <c r="A80" s="3">
        <v>45280</v>
      </c>
      <c r="B80" s="4" t="s">
        <v>21</v>
      </c>
      <c r="C80" s="4" t="s">
        <v>22</v>
      </c>
      <c r="D80" s="4">
        <v>2</v>
      </c>
      <c r="E80" s="4">
        <v>14</v>
      </c>
      <c r="F80" t="str">
        <f>VLOOKUP(D:D,category!$A$1:$B$14,2,)</f>
        <v>Lunch</v>
      </c>
      <c r="G80" s="16">
        <f t="shared" si="2"/>
        <v>12</v>
      </c>
      <c r="H80" s="4" t="str">
        <f t="shared" si="3"/>
        <v>cheap</v>
      </c>
      <c r="I80" s="4"/>
    </row>
    <row r="81" spans="1:9" x14ac:dyDescent="0.3">
      <c r="A81" s="3">
        <v>45280</v>
      </c>
      <c r="B81" s="4" t="s">
        <v>21</v>
      </c>
      <c r="C81" s="4" t="s">
        <v>22</v>
      </c>
      <c r="D81" s="4">
        <v>3</v>
      </c>
      <c r="E81" s="4">
        <v>92</v>
      </c>
      <c r="F81" t="str">
        <f>VLOOKUP(D:D,category!$A$1:$B$14,2,)</f>
        <v>Stay</v>
      </c>
      <c r="G81" s="16">
        <f t="shared" si="2"/>
        <v>12</v>
      </c>
      <c r="H81" s="4" t="str">
        <f t="shared" si="3"/>
        <v>cheap</v>
      </c>
      <c r="I81" s="4"/>
    </row>
    <row r="82" spans="1:9" x14ac:dyDescent="0.3">
      <c r="A82" s="3">
        <v>45280</v>
      </c>
      <c r="B82" s="4" t="s">
        <v>21</v>
      </c>
      <c r="C82" s="4" t="s">
        <v>22</v>
      </c>
      <c r="D82" s="4">
        <v>6</v>
      </c>
      <c r="E82" s="4">
        <v>14</v>
      </c>
      <c r="F82" t="str">
        <f>VLOOKUP(D:D,category!$A$1:$B$14,2,)</f>
        <v>Dinner</v>
      </c>
      <c r="G82" s="16">
        <f t="shared" si="2"/>
        <v>12</v>
      </c>
      <c r="H82" s="4" t="str">
        <f t="shared" si="3"/>
        <v>cheap</v>
      </c>
      <c r="I82" s="4"/>
    </row>
    <row r="83" spans="1:9" x14ac:dyDescent="0.3">
      <c r="A83" s="3">
        <v>45280</v>
      </c>
      <c r="B83" s="4" t="s">
        <v>21</v>
      </c>
      <c r="C83" s="4" t="s">
        <v>22</v>
      </c>
      <c r="D83" s="4">
        <v>12</v>
      </c>
      <c r="E83" s="4">
        <v>2</v>
      </c>
      <c r="F83" t="str">
        <f>VLOOKUP(D:D,category!$A$1:$B$14,2,)</f>
        <v>Grocery</v>
      </c>
      <c r="G83" s="16">
        <f t="shared" si="2"/>
        <v>12</v>
      </c>
      <c r="H83" s="4" t="str">
        <f t="shared" si="3"/>
        <v>cheap</v>
      </c>
      <c r="I83" s="4"/>
    </row>
    <row r="84" spans="1:9" x14ac:dyDescent="0.3">
      <c r="A84" s="3">
        <v>45281</v>
      </c>
      <c r="B84" s="4" t="s">
        <v>21</v>
      </c>
      <c r="C84" s="4" t="s">
        <v>22</v>
      </c>
      <c r="D84" s="4">
        <v>1</v>
      </c>
      <c r="E84" s="4">
        <v>24</v>
      </c>
      <c r="F84" t="str">
        <f>VLOOKUP(D:D,category!$A$1:$B$14,2,)</f>
        <v>Breakfast</v>
      </c>
      <c r="G84" s="16">
        <f t="shared" si="2"/>
        <v>12</v>
      </c>
      <c r="H84" s="4" t="str">
        <f t="shared" si="3"/>
        <v>cheap</v>
      </c>
      <c r="I84" s="4"/>
    </row>
    <row r="85" spans="1:9" x14ac:dyDescent="0.3">
      <c r="A85" s="3">
        <v>45281</v>
      </c>
      <c r="B85" s="4" t="s">
        <v>21</v>
      </c>
      <c r="C85" s="4" t="s">
        <v>22</v>
      </c>
      <c r="D85" s="4">
        <v>2</v>
      </c>
      <c r="E85" s="4">
        <v>6</v>
      </c>
      <c r="F85" t="str">
        <f>VLOOKUP(D:D,category!$A$1:$B$14,2,)</f>
        <v>Lunch</v>
      </c>
      <c r="G85" s="16">
        <f t="shared" si="2"/>
        <v>12</v>
      </c>
      <c r="H85" s="4" t="str">
        <f t="shared" si="3"/>
        <v>cheap</v>
      </c>
      <c r="I85" s="4"/>
    </row>
    <row r="86" spans="1:9" x14ac:dyDescent="0.3">
      <c r="A86" s="3">
        <v>45281</v>
      </c>
      <c r="B86" s="4" t="s">
        <v>21</v>
      </c>
      <c r="C86" s="4" t="s">
        <v>22</v>
      </c>
      <c r="D86" s="4">
        <v>12</v>
      </c>
      <c r="E86" s="4">
        <v>4</v>
      </c>
      <c r="F86" t="str">
        <f>VLOOKUP(D:D,category!$A$1:$B$14,2,)</f>
        <v>Grocery</v>
      </c>
      <c r="G86" s="16">
        <f t="shared" si="2"/>
        <v>12</v>
      </c>
      <c r="H86" s="4" t="str">
        <f t="shared" si="3"/>
        <v>cheap</v>
      </c>
      <c r="I86" s="4"/>
    </row>
    <row r="87" spans="1:9" x14ac:dyDescent="0.3">
      <c r="A87" s="3">
        <v>45281</v>
      </c>
      <c r="B87" s="4" t="s">
        <v>21</v>
      </c>
      <c r="C87" s="4" t="s">
        <v>22</v>
      </c>
      <c r="D87" s="4">
        <v>6</v>
      </c>
      <c r="E87" s="4">
        <v>20</v>
      </c>
      <c r="F87" t="str">
        <f>VLOOKUP(D:D,category!$A$1:$B$14,2,)</f>
        <v>Dinner</v>
      </c>
      <c r="G87" s="16">
        <f t="shared" si="2"/>
        <v>12</v>
      </c>
      <c r="H87" s="4" t="str">
        <f t="shared" si="3"/>
        <v>cheap</v>
      </c>
      <c r="I87" s="4"/>
    </row>
    <row r="88" spans="1:9" x14ac:dyDescent="0.3">
      <c r="A88" s="3">
        <v>45281</v>
      </c>
      <c r="B88" s="4" t="s">
        <v>21</v>
      </c>
      <c r="C88" s="4" t="s">
        <v>22</v>
      </c>
      <c r="D88" s="4">
        <v>4</v>
      </c>
      <c r="E88" s="4">
        <v>5</v>
      </c>
      <c r="F88" t="str">
        <f>VLOOKUP(D:D,category!$A$1:$B$14,2,)</f>
        <v>Metro</v>
      </c>
      <c r="G88" s="16">
        <f t="shared" si="2"/>
        <v>12</v>
      </c>
      <c r="H88" s="4" t="str">
        <f t="shared" si="3"/>
        <v>cheap</v>
      </c>
      <c r="I88" s="4"/>
    </row>
    <row r="89" spans="1:9" x14ac:dyDescent="0.3">
      <c r="A89" s="3">
        <v>45281</v>
      </c>
      <c r="B89" s="4" t="s">
        <v>21</v>
      </c>
      <c r="C89" s="4" t="s">
        <v>22</v>
      </c>
      <c r="D89" s="4">
        <v>13</v>
      </c>
      <c r="E89" s="4">
        <v>8</v>
      </c>
      <c r="F89" t="str">
        <f>VLOOKUP(D:D,category!$A$1:$B$14,2,)</f>
        <v>Shuttle</v>
      </c>
      <c r="G89" s="16">
        <f t="shared" si="2"/>
        <v>12</v>
      </c>
      <c r="H89" s="4" t="str">
        <f t="shared" si="3"/>
        <v>cheap</v>
      </c>
      <c r="I89" s="4"/>
    </row>
    <row r="90" spans="1:9" x14ac:dyDescent="0.3">
      <c r="A90" s="3">
        <v>45279</v>
      </c>
      <c r="B90" s="4" t="s">
        <v>21</v>
      </c>
      <c r="C90" s="4" t="s">
        <v>22</v>
      </c>
      <c r="D90" s="4">
        <v>5</v>
      </c>
      <c r="E90" s="4">
        <v>520</v>
      </c>
      <c r="F90" t="str">
        <f>VLOOKUP(D:D,category!$A$1:$B$14,2,)</f>
        <v>Travel</v>
      </c>
      <c r="G90" s="16">
        <f t="shared" si="2"/>
        <v>12</v>
      </c>
      <c r="H90" s="4" t="str">
        <f t="shared" si="3"/>
        <v>Expensive</v>
      </c>
      <c r="I90" s="4"/>
    </row>
    <row r="91" spans="1:9" x14ac:dyDescent="0.3">
      <c r="A91" s="3">
        <v>45282</v>
      </c>
      <c r="B91" s="4" t="s">
        <v>21</v>
      </c>
      <c r="C91" s="4" t="s">
        <v>23</v>
      </c>
      <c r="D91" s="4">
        <v>5</v>
      </c>
      <c r="E91" s="4">
        <v>210</v>
      </c>
      <c r="F91" t="str">
        <f>VLOOKUP(D:D,category!$A$1:$B$14,2,)</f>
        <v>Travel</v>
      </c>
      <c r="G91" s="16">
        <f t="shared" si="2"/>
        <v>12</v>
      </c>
      <c r="H91" s="4" t="str">
        <f t="shared" si="3"/>
        <v>Expensive</v>
      </c>
      <c r="I91" s="4"/>
    </row>
    <row r="92" spans="1:9" x14ac:dyDescent="0.3">
      <c r="A92" s="3">
        <v>45282</v>
      </c>
      <c r="B92" s="4" t="s">
        <v>21</v>
      </c>
      <c r="C92" s="4" t="s">
        <v>23</v>
      </c>
      <c r="D92" s="4">
        <v>1</v>
      </c>
      <c r="E92" s="4">
        <v>24</v>
      </c>
      <c r="F92" t="str">
        <f>VLOOKUP(D:D,category!$A$1:$B$14,2,)</f>
        <v>Breakfast</v>
      </c>
      <c r="G92" s="16">
        <f t="shared" si="2"/>
        <v>12</v>
      </c>
      <c r="H92" s="4" t="str">
        <f t="shared" si="3"/>
        <v>cheap</v>
      </c>
      <c r="I92" s="4"/>
    </row>
    <row r="93" spans="1:9" x14ac:dyDescent="0.3">
      <c r="A93" s="3">
        <v>45282</v>
      </c>
      <c r="B93" s="4" t="s">
        <v>21</v>
      </c>
      <c r="C93" s="4" t="s">
        <v>23</v>
      </c>
      <c r="D93" s="4">
        <v>2</v>
      </c>
      <c r="E93" s="4">
        <v>12</v>
      </c>
      <c r="F93" t="str">
        <f>VLOOKUP(D:D,category!$A$1:$B$14,2,)</f>
        <v>Lunch</v>
      </c>
      <c r="G93" s="16">
        <f t="shared" si="2"/>
        <v>12</v>
      </c>
      <c r="H93" s="4" t="str">
        <f t="shared" si="3"/>
        <v>cheap</v>
      </c>
      <c r="I93" s="4"/>
    </row>
    <row r="94" spans="1:9" x14ac:dyDescent="0.3">
      <c r="A94" s="3">
        <v>45282</v>
      </c>
      <c r="B94" s="4" t="s">
        <v>21</v>
      </c>
      <c r="C94" s="4" t="s">
        <v>23</v>
      </c>
      <c r="D94" s="4">
        <v>9</v>
      </c>
      <c r="E94" s="4">
        <v>10</v>
      </c>
      <c r="F94" t="str">
        <f>VLOOKUP(D:D,category!$A$1:$B$14,2,)</f>
        <v>Taxi</v>
      </c>
      <c r="G94" s="16">
        <f t="shared" si="2"/>
        <v>12</v>
      </c>
      <c r="H94" s="4" t="str">
        <f t="shared" si="3"/>
        <v>cheap</v>
      </c>
      <c r="I94" s="4"/>
    </row>
    <row r="95" spans="1:9" x14ac:dyDescent="0.3">
      <c r="A95" s="3">
        <v>45282</v>
      </c>
      <c r="B95" s="4" t="s">
        <v>21</v>
      </c>
      <c r="C95" s="4" t="s">
        <v>23</v>
      </c>
      <c r="D95" s="4">
        <v>6</v>
      </c>
      <c r="E95" s="4">
        <v>18</v>
      </c>
      <c r="F95" t="str">
        <f>VLOOKUP(D:D,category!$A$1:$B$14,2,)</f>
        <v>Dinner</v>
      </c>
      <c r="G95" s="16">
        <f t="shared" si="2"/>
        <v>12</v>
      </c>
      <c r="H95" s="4" t="str">
        <f t="shared" si="3"/>
        <v>cheap</v>
      </c>
      <c r="I95" s="4"/>
    </row>
    <row r="96" spans="1:9" x14ac:dyDescent="0.3">
      <c r="A96" s="3">
        <v>45283</v>
      </c>
      <c r="B96" s="4" t="s">
        <v>21</v>
      </c>
      <c r="C96" s="4" t="s">
        <v>24</v>
      </c>
      <c r="D96" s="4">
        <v>5</v>
      </c>
      <c r="E96" s="4">
        <v>230</v>
      </c>
      <c r="F96" t="str">
        <f>VLOOKUP(D:D,category!$A$1:$B$14,2,)</f>
        <v>Travel</v>
      </c>
      <c r="G96" s="16">
        <f t="shared" si="2"/>
        <v>12</v>
      </c>
      <c r="H96" s="4" t="str">
        <f t="shared" si="3"/>
        <v>Expensive</v>
      </c>
      <c r="I96" s="4"/>
    </row>
    <row r="97" spans="1:9" x14ac:dyDescent="0.3">
      <c r="A97" s="3">
        <v>45283</v>
      </c>
      <c r="B97" s="4" t="s">
        <v>21</v>
      </c>
      <c r="C97" s="4" t="s">
        <v>24</v>
      </c>
      <c r="D97" s="4">
        <v>1</v>
      </c>
      <c r="E97" s="4">
        <v>8</v>
      </c>
      <c r="F97" t="str">
        <f>VLOOKUP(D:D,category!$A$1:$B$14,2,)</f>
        <v>Breakfast</v>
      </c>
      <c r="G97" s="16">
        <f t="shared" si="2"/>
        <v>12</v>
      </c>
      <c r="H97" s="4" t="str">
        <f t="shared" si="3"/>
        <v>cheap</v>
      </c>
      <c r="I97" s="4"/>
    </row>
    <row r="98" spans="1:9" x14ac:dyDescent="0.3">
      <c r="A98" s="3">
        <v>45283</v>
      </c>
      <c r="B98" s="4" t="s">
        <v>21</v>
      </c>
      <c r="C98" s="4" t="s">
        <v>24</v>
      </c>
      <c r="D98" s="4">
        <v>2</v>
      </c>
      <c r="E98" s="4">
        <v>23</v>
      </c>
      <c r="F98" t="str">
        <f>VLOOKUP(D:D,category!$A$1:$B$14,2,)</f>
        <v>Lunch</v>
      </c>
      <c r="G98" s="16">
        <f t="shared" si="2"/>
        <v>12</v>
      </c>
      <c r="H98" s="4" t="str">
        <f t="shared" si="3"/>
        <v>cheap</v>
      </c>
      <c r="I98" s="4"/>
    </row>
    <row r="99" spans="1:9" x14ac:dyDescent="0.3">
      <c r="A99" s="3">
        <v>45283</v>
      </c>
      <c r="B99" s="4" t="s">
        <v>21</v>
      </c>
      <c r="C99" s="4" t="s">
        <v>24</v>
      </c>
      <c r="D99" s="4">
        <v>6</v>
      </c>
      <c r="E99" s="4">
        <v>25</v>
      </c>
      <c r="F99" t="str">
        <f>VLOOKUP(D:D,category!$A$1:$B$14,2,)</f>
        <v>Dinner</v>
      </c>
      <c r="G99" s="16">
        <f t="shared" si="2"/>
        <v>12</v>
      </c>
      <c r="H99" s="4" t="str">
        <f t="shared" si="3"/>
        <v>cheap</v>
      </c>
      <c r="I99" s="4"/>
    </row>
    <row r="100" spans="1:9" x14ac:dyDescent="0.3">
      <c r="A100" s="3">
        <v>45282</v>
      </c>
      <c r="B100" s="4" t="s">
        <v>21</v>
      </c>
      <c r="C100" s="4" t="s">
        <v>23</v>
      </c>
      <c r="D100" s="4">
        <v>3</v>
      </c>
      <c r="E100" s="4">
        <v>45</v>
      </c>
      <c r="F100" t="str">
        <f>VLOOKUP(D:D,category!$A$1:$B$14,2,)</f>
        <v>Stay</v>
      </c>
      <c r="G100" s="16">
        <f t="shared" si="2"/>
        <v>12</v>
      </c>
      <c r="H100" s="4" t="str">
        <f t="shared" si="3"/>
        <v>cheap</v>
      </c>
      <c r="I100" s="4"/>
    </row>
    <row r="101" spans="1:9" x14ac:dyDescent="0.3">
      <c r="A101" s="3">
        <v>45283</v>
      </c>
      <c r="B101" s="4" t="s">
        <v>21</v>
      </c>
      <c r="C101" s="4" t="s">
        <v>24</v>
      </c>
      <c r="D101" s="4">
        <v>3</v>
      </c>
      <c r="E101" s="4">
        <v>90</v>
      </c>
      <c r="F101" t="str">
        <f>VLOOKUP(D:D,category!$A$1:$B$14,2,)</f>
        <v>Stay</v>
      </c>
      <c r="G101" s="16">
        <f t="shared" si="2"/>
        <v>12</v>
      </c>
      <c r="H101" s="4" t="str">
        <f t="shared" si="3"/>
        <v>cheap</v>
      </c>
      <c r="I101" s="4"/>
    </row>
    <row r="102" spans="1:9" x14ac:dyDescent="0.3">
      <c r="A102" s="3">
        <v>45284</v>
      </c>
      <c r="B102" s="4" t="s">
        <v>21</v>
      </c>
      <c r="C102" s="4" t="s">
        <v>24</v>
      </c>
      <c r="D102" s="4">
        <v>7</v>
      </c>
      <c r="E102" s="4">
        <v>200</v>
      </c>
      <c r="F102" t="str">
        <f>VLOOKUP(D:D,category!$A$1:$B$14,2,)</f>
        <v>Entrance</v>
      </c>
      <c r="G102" s="16">
        <f t="shared" si="2"/>
        <v>12</v>
      </c>
      <c r="H102" s="4" t="str">
        <f t="shared" si="3"/>
        <v>Expensive</v>
      </c>
      <c r="I102" s="4"/>
    </row>
    <row r="103" spans="1:9" x14ac:dyDescent="0.3">
      <c r="A103" s="3">
        <v>45284</v>
      </c>
      <c r="B103" s="4" t="s">
        <v>21</v>
      </c>
      <c r="C103" s="4" t="s">
        <v>24</v>
      </c>
      <c r="D103" s="4">
        <v>1</v>
      </c>
      <c r="E103" s="4">
        <v>2</v>
      </c>
      <c r="F103" t="str">
        <f>VLOOKUP(D:D,category!$A$1:$B$14,2,)</f>
        <v>Breakfast</v>
      </c>
      <c r="G103" s="16">
        <f t="shared" si="2"/>
        <v>12</v>
      </c>
      <c r="H103" s="4" t="str">
        <f t="shared" si="3"/>
        <v>cheap</v>
      </c>
      <c r="I103" s="4"/>
    </row>
    <row r="104" spans="1:9" x14ac:dyDescent="0.3">
      <c r="A104" s="3">
        <v>45284</v>
      </c>
      <c r="B104" s="4" t="s">
        <v>21</v>
      </c>
      <c r="C104" s="4" t="s">
        <v>24</v>
      </c>
      <c r="D104" s="4">
        <v>2</v>
      </c>
      <c r="E104" s="4">
        <v>16</v>
      </c>
      <c r="F104" t="str">
        <f>VLOOKUP(D:D,category!$A$1:$B$14,2,)</f>
        <v>Lunch</v>
      </c>
      <c r="G104" s="16">
        <f t="shared" si="2"/>
        <v>12</v>
      </c>
      <c r="H104" s="4" t="str">
        <f t="shared" si="3"/>
        <v>cheap</v>
      </c>
      <c r="I104" s="4"/>
    </row>
    <row r="105" spans="1:9" x14ac:dyDescent="0.3">
      <c r="A105" s="3">
        <v>45284</v>
      </c>
      <c r="B105" s="4" t="s">
        <v>21</v>
      </c>
      <c r="C105" s="4" t="s">
        <v>24</v>
      </c>
      <c r="D105" s="4">
        <v>10</v>
      </c>
      <c r="E105" s="4">
        <v>12</v>
      </c>
      <c r="F105" t="str">
        <f>VLOOKUP(D:D,category!$A$1:$B$14,2,)</f>
        <v>Shopping</v>
      </c>
      <c r="G105" s="16">
        <f t="shared" si="2"/>
        <v>12</v>
      </c>
      <c r="H105" s="4" t="str">
        <f t="shared" si="3"/>
        <v>cheap</v>
      </c>
      <c r="I105" s="4"/>
    </row>
    <row r="106" spans="1:9" x14ac:dyDescent="0.3">
      <c r="A106" s="3">
        <v>45284</v>
      </c>
      <c r="B106" s="4" t="s">
        <v>21</v>
      </c>
      <c r="C106" s="4" t="s">
        <v>24</v>
      </c>
      <c r="D106" s="4">
        <v>6</v>
      </c>
      <c r="E106" s="4">
        <v>15</v>
      </c>
      <c r="F106" t="str">
        <f>VLOOKUP(D:D,category!$A$1:$B$14,2,)</f>
        <v>Dinner</v>
      </c>
      <c r="G106" s="16">
        <f t="shared" si="2"/>
        <v>12</v>
      </c>
      <c r="H106" s="4" t="str">
        <f t="shared" si="3"/>
        <v>cheap</v>
      </c>
      <c r="I106" s="4"/>
    </row>
    <row r="107" spans="1:9" x14ac:dyDescent="0.3">
      <c r="A107" s="3">
        <v>45285</v>
      </c>
      <c r="B107" s="4" t="s">
        <v>21</v>
      </c>
      <c r="C107" s="4" t="s">
        <v>23</v>
      </c>
      <c r="D107" s="4">
        <v>3</v>
      </c>
      <c r="E107" s="4">
        <v>47</v>
      </c>
      <c r="F107" t="str">
        <f>VLOOKUP(D:D,category!$A$1:$B$14,2,)</f>
        <v>Stay</v>
      </c>
      <c r="G107" s="16">
        <f t="shared" si="2"/>
        <v>12</v>
      </c>
      <c r="H107" s="4" t="str">
        <f t="shared" si="3"/>
        <v>cheap</v>
      </c>
      <c r="I107" s="4"/>
    </row>
    <row r="108" spans="1:9" x14ac:dyDescent="0.3">
      <c r="A108" s="3">
        <v>45285</v>
      </c>
      <c r="B108" s="4" t="s">
        <v>21</v>
      </c>
      <c r="C108" s="4" t="s">
        <v>23</v>
      </c>
      <c r="D108" s="4">
        <v>2</v>
      </c>
      <c r="E108" s="4">
        <v>20</v>
      </c>
      <c r="F108" t="str">
        <f>VLOOKUP(D:D,category!$A$1:$B$14,2,)</f>
        <v>Lunch</v>
      </c>
      <c r="G108" s="16">
        <f t="shared" si="2"/>
        <v>12</v>
      </c>
      <c r="H108" s="4" t="str">
        <f t="shared" si="3"/>
        <v>cheap</v>
      </c>
      <c r="I108" s="4"/>
    </row>
    <row r="109" spans="1:9" x14ac:dyDescent="0.3">
      <c r="A109" s="3">
        <v>45285</v>
      </c>
      <c r="B109" s="4" t="s">
        <v>21</v>
      </c>
      <c r="C109" s="4" t="s">
        <v>23</v>
      </c>
      <c r="D109" s="4">
        <v>6</v>
      </c>
      <c r="E109" s="4">
        <v>10</v>
      </c>
      <c r="F109" t="str">
        <f>VLOOKUP(D:D,category!$A$1:$B$14,2,)</f>
        <v>Dinner</v>
      </c>
      <c r="G109" s="16">
        <f t="shared" si="2"/>
        <v>12</v>
      </c>
      <c r="H109" s="4" t="str">
        <f t="shared" si="3"/>
        <v>cheap</v>
      </c>
      <c r="I109" s="4"/>
    </row>
    <row r="110" spans="1:9" x14ac:dyDescent="0.3">
      <c r="A110" s="3">
        <v>45286</v>
      </c>
      <c r="B110" s="4" t="s">
        <v>21</v>
      </c>
      <c r="C110" s="4" t="s">
        <v>22</v>
      </c>
      <c r="D110" s="4">
        <v>3</v>
      </c>
      <c r="E110" s="4">
        <v>190</v>
      </c>
      <c r="F110" t="str">
        <f>VLOOKUP(D:D,category!$A$1:$B$14,2,)</f>
        <v>Stay</v>
      </c>
      <c r="G110" s="16">
        <f t="shared" si="2"/>
        <v>12</v>
      </c>
      <c r="H110" s="4" t="str">
        <f t="shared" si="3"/>
        <v>Expensive</v>
      </c>
      <c r="I110" s="4"/>
    </row>
    <row r="111" spans="1:9" x14ac:dyDescent="0.3">
      <c r="A111" s="3">
        <v>45286</v>
      </c>
      <c r="B111" s="4" t="s">
        <v>21</v>
      </c>
      <c r="C111" s="4" t="s">
        <v>22</v>
      </c>
      <c r="D111" s="4">
        <v>1</v>
      </c>
      <c r="E111" s="4">
        <v>9</v>
      </c>
      <c r="F111" t="str">
        <f>VLOOKUP(D:D,category!$A$1:$B$14,2,)</f>
        <v>Breakfast</v>
      </c>
      <c r="G111" s="16">
        <f t="shared" si="2"/>
        <v>12</v>
      </c>
      <c r="H111" s="4" t="str">
        <f t="shared" si="3"/>
        <v>cheap</v>
      </c>
      <c r="I111" s="4"/>
    </row>
    <row r="112" spans="1:9" x14ac:dyDescent="0.3">
      <c r="A112" s="3">
        <v>45286</v>
      </c>
      <c r="B112" s="4" t="s">
        <v>21</v>
      </c>
      <c r="C112" s="4" t="s">
        <v>22</v>
      </c>
      <c r="D112" s="4">
        <v>2</v>
      </c>
      <c r="E112" s="4">
        <v>12</v>
      </c>
      <c r="F112" t="str">
        <f>VLOOKUP(D:D,category!$A$1:$B$14,2,)</f>
        <v>Lunch</v>
      </c>
      <c r="G112" s="16">
        <f t="shared" si="2"/>
        <v>12</v>
      </c>
      <c r="H112" s="4" t="str">
        <f t="shared" si="3"/>
        <v>cheap</v>
      </c>
      <c r="I112" s="4"/>
    </row>
    <row r="113" spans="1:9" x14ac:dyDescent="0.3">
      <c r="A113" s="3">
        <v>45286</v>
      </c>
      <c r="B113" s="4" t="s">
        <v>21</v>
      </c>
      <c r="C113" s="4" t="s">
        <v>22</v>
      </c>
      <c r="D113" s="4">
        <v>6</v>
      </c>
      <c r="E113" s="4">
        <v>26</v>
      </c>
      <c r="F113" t="str">
        <f>VLOOKUP(D:D,category!$A$1:$B$14,2,)</f>
        <v>Dinner</v>
      </c>
      <c r="G113" s="16">
        <f t="shared" si="2"/>
        <v>12</v>
      </c>
      <c r="H113" s="4" t="str">
        <f t="shared" si="3"/>
        <v>cheap</v>
      </c>
      <c r="I113" s="4"/>
    </row>
    <row r="114" spans="1:9" x14ac:dyDescent="0.3">
      <c r="A114" s="3">
        <v>45287</v>
      </c>
      <c r="B114" s="4" t="s">
        <v>21</v>
      </c>
      <c r="C114" s="4" t="s">
        <v>22</v>
      </c>
      <c r="D114" s="4">
        <v>1</v>
      </c>
      <c r="E114" s="4">
        <v>24</v>
      </c>
      <c r="F114" t="str">
        <f>VLOOKUP(D:D,category!$A$1:$B$14,2,)</f>
        <v>Breakfast</v>
      </c>
      <c r="G114" s="16">
        <f t="shared" si="2"/>
        <v>12</v>
      </c>
      <c r="H114" s="4" t="str">
        <f t="shared" si="3"/>
        <v>cheap</v>
      </c>
      <c r="I114" s="4"/>
    </row>
    <row r="115" spans="1:9" x14ac:dyDescent="0.3">
      <c r="A115" s="3">
        <v>45287</v>
      </c>
      <c r="B115" s="4" t="s">
        <v>21</v>
      </c>
      <c r="C115" s="4" t="s">
        <v>22</v>
      </c>
      <c r="D115" s="4">
        <v>2</v>
      </c>
      <c r="E115" s="4">
        <v>7</v>
      </c>
      <c r="F115" t="str">
        <f>VLOOKUP(D:D,category!$A$1:$B$14,2,)</f>
        <v>Lunch</v>
      </c>
      <c r="G115" s="16">
        <f t="shared" si="2"/>
        <v>12</v>
      </c>
      <c r="H115" s="4" t="str">
        <f t="shared" si="3"/>
        <v>cheap</v>
      </c>
      <c r="I115" s="4"/>
    </row>
    <row r="116" spans="1:9" x14ac:dyDescent="0.3">
      <c r="A116" s="3">
        <v>45287</v>
      </c>
      <c r="B116" s="4" t="s">
        <v>21</v>
      </c>
      <c r="C116" s="4" t="s">
        <v>22</v>
      </c>
      <c r="D116" s="4">
        <v>12</v>
      </c>
      <c r="E116" s="4">
        <v>3</v>
      </c>
      <c r="F116" t="str">
        <f>VLOOKUP(D:D,category!$A$1:$B$14,2,)</f>
        <v>Grocery</v>
      </c>
      <c r="G116" s="16">
        <f t="shared" si="2"/>
        <v>12</v>
      </c>
      <c r="H116" s="4" t="str">
        <f t="shared" si="3"/>
        <v>cheap</v>
      </c>
      <c r="I116" s="4"/>
    </row>
    <row r="117" spans="1:9" x14ac:dyDescent="0.3">
      <c r="A117" s="3">
        <v>45287</v>
      </c>
      <c r="B117" s="4" t="s">
        <v>21</v>
      </c>
      <c r="C117" s="4" t="s">
        <v>22</v>
      </c>
      <c r="D117" s="4">
        <v>6</v>
      </c>
      <c r="E117" s="4">
        <v>17</v>
      </c>
      <c r="F117" t="str">
        <f>VLOOKUP(D:D,category!$A$1:$B$14,2,)</f>
        <v>Dinner</v>
      </c>
      <c r="G117" s="16">
        <f t="shared" si="2"/>
        <v>12</v>
      </c>
      <c r="H117" s="4" t="str">
        <f t="shared" si="3"/>
        <v>cheap</v>
      </c>
      <c r="I117" s="4"/>
    </row>
    <row r="118" spans="1:9" x14ac:dyDescent="0.3">
      <c r="A118" s="3">
        <v>45288</v>
      </c>
      <c r="B118" s="4" t="s">
        <v>21</v>
      </c>
      <c r="C118" s="4" t="s">
        <v>22</v>
      </c>
      <c r="D118" s="4">
        <v>4</v>
      </c>
      <c r="E118" s="4">
        <v>8</v>
      </c>
      <c r="F118" t="str">
        <f>VLOOKUP(D:D,category!$A$1:$B$14,2,)</f>
        <v>Metro</v>
      </c>
      <c r="G118" s="16">
        <f t="shared" si="2"/>
        <v>12</v>
      </c>
      <c r="H118" s="4" t="str">
        <f t="shared" si="3"/>
        <v>cheap</v>
      </c>
      <c r="I118" s="4"/>
    </row>
    <row r="119" spans="1:9" x14ac:dyDescent="0.3">
      <c r="A119" s="3">
        <v>45288</v>
      </c>
      <c r="B119" s="4" t="s">
        <v>21</v>
      </c>
      <c r="C119" s="4" t="s">
        <v>22</v>
      </c>
      <c r="D119" s="4">
        <v>1</v>
      </c>
      <c r="E119" s="4">
        <v>24</v>
      </c>
      <c r="F119" t="str">
        <f>VLOOKUP(D:D,category!$A$1:$B$14,2,)</f>
        <v>Breakfast</v>
      </c>
      <c r="G119" s="16">
        <f t="shared" si="2"/>
        <v>12</v>
      </c>
      <c r="H119" s="4" t="str">
        <f t="shared" si="3"/>
        <v>cheap</v>
      </c>
      <c r="I119" s="4"/>
    </row>
    <row r="120" spans="1:9" x14ac:dyDescent="0.3">
      <c r="A120" s="3">
        <v>45288</v>
      </c>
      <c r="B120" s="4" t="s">
        <v>21</v>
      </c>
      <c r="C120" s="4" t="s">
        <v>22</v>
      </c>
      <c r="D120" s="4">
        <v>2</v>
      </c>
      <c r="E120" s="4">
        <v>8</v>
      </c>
      <c r="F120" t="str">
        <f>VLOOKUP(D:D,category!$A$1:$B$14,2,)</f>
        <v>Lunch</v>
      </c>
      <c r="G120" s="16">
        <f t="shared" si="2"/>
        <v>12</v>
      </c>
      <c r="H120" s="4" t="str">
        <f t="shared" si="3"/>
        <v>cheap</v>
      </c>
      <c r="I120" s="4"/>
    </row>
    <row r="121" spans="1:9" x14ac:dyDescent="0.3">
      <c r="A121" s="3">
        <v>45288</v>
      </c>
      <c r="B121" s="4" t="s">
        <v>21</v>
      </c>
      <c r="C121" s="4" t="s">
        <v>22</v>
      </c>
      <c r="D121" s="4">
        <v>6</v>
      </c>
      <c r="E121" s="4">
        <v>30</v>
      </c>
      <c r="F121" t="str">
        <f>VLOOKUP(D:D,category!$A$1:$B$14,2,)</f>
        <v>Dinner</v>
      </c>
      <c r="G121" s="16">
        <f t="shared" si="2"/>
        <v>12</v>
      </c>
      <c r="H121" s="4" t="str">
        <f t="shared" si="3"/>
        <v>cheap</v>
      </c>
      <c r="I121" s="4"/>
    </row>
    <row r="122" spans="1:9" x14ac:dyDescent="0.3">
      <c r="A122" s="3">
        <v>45289</v>
      </c>
      <c r="B122" s="4" t="s">
        <v>21</v>
      </c>
      <c r="C122" s="4" t="s">
        <v>22</v>
      </c>
      <c r="D122" s="4">
        <v>1</v>
      </c>
      <c r="E122" s="4">
        <v>24</v>
      </c>
      <c r="F122" t="str">
        <f>VLOOKUP(D:D,category!$A$1:$B$14,2,)</f>
        <v>Breakfast</v>
      </c>
      <c r="G122" s="16">
        <f t="shared" si="2"/>
        <v>12</v>
      </c>
      <c r="H122" s="4" t="str">
        <f t="shared" si="3"/>
        <v>cheap</v>
      </c>
      <c r="I122" s="4"/>
    </row>
    <row r="123" spans="1:9" x14ac:dyDescent="0.3">
      <c r="A123" s="3">
        <v>45289</v>
      </c>
      <c r="B123" s="4" t="s">
        <v>21</v>
      </c>
      <c r="C123" s="4" t="s">
        <v>22</v>
      </c>
      <c r="D123" s="4">
        <v>2</v>
      </c>
      <c r="E123" s="4">
        <v>6</v>
      </c>
      <c r="F123" t="str">
        <f>VLOOKUP(D:D,category!$A$1:$B$14,2,)</f>
        <v>Lunch</v>
      </c>
      <c r="G123" s="16">
        <f t="shared" si="2"/>
        <v>12</v>
      </c>
      <c r="H123" s="4" t="str">
        <f t="shared" si="3"/>
        <v>cheap</v>
      </c>
      <c r="I123" s="4"/>
    </row>
    <row r="124" spans="1:9" x14ac:dyDescent="0.3">
      <c r="A124" s="3">
        <v>45289</v>
      </c>
      <c r="B124" s="4" t="s">
        <v>21</v>
      </c>
      <c r="C124" s="4" t="s">
        <v>22</v>
      </c>
      <c r="D124" s="4">
        <v>6</v>
      </c>
      <c r="E124" s="4">
        <v>14</v>
      </c>
      <c r="F124" t="str">
        <f>VLOOKUP(D:D,category!$A$1:$B$14,2,)</f>
        <v>Dinner</v>
      </c>
      <c r="G124" s="16">
        <f t="shared" si="2"/>
        <v>12</v>
      </c>
      <c r="H124" s="4" t="str">
        <f t="shared" si="3"/>
        <v>cheap</v>
      </c>
      <c r="I124" s="4"/>
    </row>
    <row r="125" spans="1:9" x14ac:dyDescent="0.3">
      <c r="A125" s="3">
        <v>45290</v>
      </c>
      <c r="B125" s="4" t="s">
        <v>21</v>
      </c>
      <c r="C125" s="4" t="s">
        <v>22</v>
      </c>
      <c r="D125" s="4">
        <v>1</v>
      </c>
      <c r="E125" s="4">
        <v>12</v>
      </c>
      <c r="F125" t="str">
        <f>VLOOKUP(D:D,category!$A$1:$B$14,2,)</f>
        <v>Breakfast</v>
      </c>
      <c r="G125" s="16">
        <f t="shared" si="2"/>
        <v>12</v>
      </c>
      <c r="H125" s="4" t="str">
        <f t="shared" si="3"/>
        <v>cheap</v>
      </c>
      <c r="I125" s="4"/>
    </row>
    <row r="126" spans="1:9" x14ac:dyDescent="0.3">
      <c r="A126" s="3">
        <v>45290</v>
      </c>
      <c r="B126" s="4" t="s">
        <v>21</v>
      </c>
      <c r="C126" s="4" t="s">
        <v>22</v>
      </c>
      <c r="D126" s="4">
        <v>13</v>
      </c>
      <c r="E126" s="4">
        <v>8</v>
      </c>
      <c r="F126" t="str">
        <f>VLOOKUP(D:D,category!$A$1:$B$14,2,)</f>
        <v>Shuttle</v>
      </c>
      <c r="G126" s="16">
        <f t="shared" si="2"/>
        <v>12</v>
      </c>
      <c r="H126" s="4" t="str">
        <f t="shared" si="3"/>
        <v>cheap</v>
      </c>
      <c r="I126" s="4"/>
    </row>
    <row r="127" spans="1:9" x14ac:dyDescent="0.3">
      <c r="A127" s="3">
        <v>45290</v>
      </c>
      <c r="B127" s="4" t="s">
        <v>21</v>
      </c>
      <c r="C127" s="4" t="s">
        <v>22</v>
      </c>
      <c r="D127" s="4">
        <v>2</v>
      </c>
      <c r="E127" s="4">
        <v>17</v>
      </c>
      <c r="F127" t="str">
        <f>VLOOKUP(D:D,category!$A$1:$B$14,2,)</f>
        <v>Lunch</v>
      </c>
      <c r="G127" s="16">
        <f t="shared" si="2"/>
        <v>12</v>
      </c>
      <c r="H127" s="4" t="str">
        <f t="shared" si="3"/>
        <v>cheap</v>
      </c>
      <c r="I127" s="4"/>
    </row>
    <row r="128" spans="1:9" x14ac:dyDescent="0.3">
      <c r="A128" s="3">
        <v>45290</v>
      </c>
      <c r="B128" s="4" t="s">
        <v>21</v>
      </c>
      <c r="C128" s="4" t="s">
        <v>22</v>
      </c>
      <c r="D128" s="4">
        <v>10</v>
      </c>
      <c r="E128" s="4">
        <v>14</v>
      </c>
      <c r="F128" t="str">
        <f>VLOOKUP(D:D,category!$A$1:$B$14,2,)</f>
        <v>Shopping</v>
      </c>
      <c r="G128" s="16">
        <f t="shared" si="2"/>
        <v>12</v>
      </c>
      <c r="H128" s="4" t="str">
        <f t="shared" si="3"/>
        <v>cheap</v>
      </c>
      <c r="I128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K15" sqref="K15"/>
    </sheetView>
  </sheetViews>
  <sheetFormatPr defaultRowHeight="13.8" x14ac:dyDescent="0.3"/>
  <cols>
    <col min="1" max="1" width="16.6640625" style="5" customWidth="1"/>
    <col min="2" max="2" width="9.109375" customWidth="1"/>
    <col min="4" max="4" width="11.6640625" customWidth="1"/>
    <col min="6" max="6" width="9.88671875" customWidth="1"/>
    <col min="8" max="8" width="13.33203125" customWidth="1"/>
  </cols>
  <sheetData>
    <row r="1" spans="1:11" x14ac:dyDescent="0.3">
      <c r="A1" s="63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28</v>
      </c>
      <c r="G1" s="64" t="s">
        <v>72</v>
      </c>
      <c r="H1" s="65" t="s">
        <v>78</v>
      </c>
      <c r="K1" s="60" t="s">
        <v>101</v>
      </c>
    </row>
    <row r="2" spans="1:11" x14ac:dyDescent="0.3">
      <c r="A2" s="61">
        <v>44919</v>
      </c>
      <c r="B2" s="57" t="s">
        <v>5</v>
      </c>
      <c r="C2" s="57" t="s">
        <v>6</v>
      </c>
      <c r="D2" s="57">
        <v>1</v>
      </c>
      <c r="E2" s="57">
        <v>20</v>
      </c>
      <c r="F2" s="57" t="s">
        <v>25</v>
      </c>
      <c r="G2" s="57">
        <v>12</v>
      </c>
      <c r="H2" s="62" t="s">
        <v>66</v>
      </c>
      <c r="K2" s="6" t="s">
        <v>102</v>
      </c>
    </row>
    <row r="3" spans="1:11" x14ac:dyDescent="0.3">
      <c r="A3" s="61">
        <v>44920</v>
      </c>
      <c r="B3" s="57" t="s">
        <v>7</v>
      </c>
      <c r="C3" s="57" t="s">
        <v>8</v>
      </c>
      <c r="D3" s="57">
        <v>5</v>
      </c>
      <c r="E3" s="57">
        <v>60</v>
      </c>
      <c r="F3" s="57" t="s">
        <v>26</v>
      </c>
      <c r="G3" s="57">
        <v>12</v>
      </c>
      <c r="H3" s="62" t="s">
        <v>66</v>
      </c>
    </row>
    <row r="4" spans="1:11" x14ac:dyDescent="0.3">
      <c r="A4" s="61">
        <v>44941</v>
      </c>
      <c r="B4" s="57" t="s">
        <v>9</v>
      </c>
      <c r="C4" s="57" t="s">
        <v>10</v>
      </c>
      <c r="D4" s="57">
        <v>2</v>
      </c>
      <c r="E4" s="57">
        <v>40</v>
      </c>
      <c r="F4" s="57" t="s">
        <v>29</v>
      </c>
      <c r="G4" s="57">
        <v>1</v>
      </c>
      <c r="H4" s="62" t="s">
        <v>66</v>
      </c>
      <c r="K4" s="66">
        <f>COUNTA(Table9[Date])</f>
        <v>30</v>
      </c>
    </row>
    <row r="5" spans="1:11" x14ac:dyDescent="0.3">
      <c r="A5" s="61">
        <v>45086</v>
      </c>
      <c r="B5" s="57" t="s">
        <v>11</v>
      </c>
      <c r="C5" s="57" t="s">
        <v>12</v>
      </c>
      <c r="D5" s="57">
        <v>5</v>
      </c>
      <c r="E5" s="57">
        <v>280</v>
      </c>
      <c r="F5" s="57" t="s">
        <v>26</v>
      </c>
      <c r="G5" s="57">
        <v>6</v>
      </c>
      <c r="H5" s="62" t="s">
        <v>76</v>
      </c>
      <c r="K5" s="8"/>
    </row>
    <row r="6" spans="1:11" x14ac:dyDescent="0.3">
      <c r="A6" s="61">
        <v>45087</v>
      </c>
      <c r="B6" s="57" t="s">
        <v>11</v>
      </c>
      <c r="C6" s="57" t="s">
        <v>12</v>
      </c>
      <c r="D6" s="57">
        <v>1</v>
      </c>
      <c r="E6" s="57">
        <v>11</v>
      </c>
      <c r="F6" s="57" t="s">
        <v>25</v>
      </c>
      <c r="G6" s="57">
        <v>6</v>
      </c>
      <c r="H6" s="62" t="s">
        <v>66</v>
      </c>
    </row>
    <row r="7" spans="1:11" x14ac:dyDescent="0.3">
      <c r="A7" s="61">
        <v>45088</v>
      </c>
      <c r="B7" s="57" t="s">
        <v>11</v>
      </c>
      <c r="C7" s="57" t="s">
        <v>12</v>
      </c>
      <c r="D7" s="57">
        <v>1</v>
      </c>
      <c r="E7" s="57">
        <v>16</v>
      </c>
      <c r="F7" s="57" t="s">
        <v>25</v>
      </c>
      <c r="G7" s="57">
        <v>6</v>
      </c>
      <c r="H7" s="62" t="s">
        <v>66</v>
      </c>
    </row>
    <row r="8" spans="1:11" x14ac:dyDescent="0.3">
      <c r="A8" s="61">
        <v>45089</v>
      </c>
      <c r="B8" s="57" t="s">
        <v>11</v>
      </c>
      <c r="C8" s="57" t="s">
        <v>12</v>
      </c>
      <c r="D8" s="57">
        <v>1</v>
      </c>
      <c r="E8" s="57">
        <v>16</v>
      </c>
      <c r="F8" s="57" t="s">
        <v>25</v>
      </c>
      <c r="G8" s="57">
        <v>6</v>
      </c>
      <c r="H8" s="62" t="s">
        <v>66</v>
      </c>
    </row>
    <row r="9" spans="1:11" x14ac:dyDescent="0.3">
      <c r="A9" s="61">
        <v>45108</v>
      </c>
      <c r="B9" s="57" t="s">
        <v>9</v>
      </c>
      <c r="C9" s="57" t="s">
        <v>10</v>
      </c>
      <c r="D9" s="57">
        <v>8</v>
      </c>
      <c r="E9" s="57">
        <v>26</v>
      </c>
      <c r="F9" s="57" t="s">
        <v>34</v>
      </c>
      <c r="G9" s="57">
        <v>7</v>
      </c>
      <c r="H9" s="62" t="s">
        <v>66</v>
      </c>
    </row>
    <row r="10" spans="1:11" x14ac:dyDescent="0.3">
      <c r="A10" s="61">
        <v>45114</v>
      </c>
      <c r="B10" s="57" t="s">
        <v>13</v>
      </c>
      <c r="C10" s="57" t="s">
        <v>14</v>
      </c>
      <c r="D10" s="57">
        <v>5</v>
      </c>
      <c r="E10" s="57">
        <v>116</v>
      </c>
      <c r="F10" s="57" t="s">
        <v>26</v>
      </c>
      <c r="G10" s="57">
        <v>7</v>
      </c>
      <c r="H10" s="62" t="s">
        <v>76</v>
      </c>
    </row>
    <row r="11" spans="1:11" x14ac:dyDescent="0.3">
      <c r="A11" s="61">
        <v>45115</v>
      </c>
      <c r="B11" s="57" t="s">
        <v>15</v>
      </c>
      <c r="C11" s="57" t="s">
        <v>17</v>
      </c>
      <c r="D11" s="57">
        <v>5</v>
      </c>
      <c r="E11" s="57">
        <v>30</v>
      </c>
      <c r="F11" s="57" t="s">
        <v>26</v>
      </c>
      <c r="G11" s="57">
        <v>7</v>
      </c>
      <c r="H11" s="62" t="s">
        <v>66</v>
      </c>
    </row>
    <row r="12" spans="1:11" x14ac:dyDescent="0.3">
      <c r="A12" s="61">
        <v>45116</v>
      </c>
      <c r="B12" s="57" t="s">
        <v>15</v>
      </c>
      <c r="C12" s="57" t="s">
        <v>17</v>
      </c>
      <c r="D12" s="57">
        <v>1</v>
      </c>
      <c r="E12" s="57">
        <v>11</v>
      </c>
      <c r="F12" s="57" t="s">
        <v>25</v>
      </c>
      <c r="G12" s="57">
        <v>7</v>
      </c>
      <c r="H12" s="62" t="s">
        <v>66</v>
      </c>
    </row>
    <row r="13" spans="1:11" x14ac:dyDescent="0.3">
      <c r="A13" s="61">
        <v>45117</v>
      </c>
      <c r="B13" s="57" t="s">
        <v>13</v>
      </c>
      <c r="C13" s="57" t="s">
        <v>14</v>
      </c>
      <c r="D13" s="57">
        <v>1</v>
      </c>
      <c r="E13" s="57">
        <v>14</v>
      </c>
      <c r="F13" s="57" t="s">
        <v>25</v>
      </c>
      <c r="G13" s="57">
        <v>7</v>
      </c>
      <c r="H13" s="62" t="s">
        <v>66</v>
      </c>
    </row>
    <row r="14" spans="1:11" x14ac:dyDescent="0.3">
      <c r="A14" s="61">
        <v>45273</v>
      </c>
      <c r="B14" s="57" t="s">
        <v>11</v>
      </c>
      <c r="C14" s="57" t="s">
        <v>18</v>
      </c>
      <c r="D14" s="57">
        <v>5</v>
      </c>
      <c r="E14" s="57">
        <v>488</v>
      </c>
      <c r="F14" s="57" t="s">
        <v>26</v>
      </c>
      <c r="G14" s="57">
        <v>12</v>
      </c>
      <c r="H14" s="62" t="s">
        <v>76</v>
      </c>
    </row>
    <row r="15" spans="1:11" x14ac:dyDescent="0.3">
      <c r="A15" s="61">
        <v>45274</v>
      </c>
      <c r="B15" s="57" t="s">
        <v>11</v>
      </c>
      <c r="C15" s="57" t="s">
        <v>18</v>
      </c>
      <c r="D15" s="57">
        <v>1</v>
      </c>
      <c r="E15" s="57">
        <v>36</v>
      </c>
      <c r="F15" s="57" t="s">
        <v>25</v>
      </c>
      <c r="G15" s="57">
        <v>12</v>
      </c>
      <c r="H15" s="62" t="s">
        <v>66</v>
      </c>
    </row>
    <row r="16" spans="1:11" x14ac:dyDescent="0.3">
      <c r="A16" s="61">
        <v>45275</v>
      </c>
      <c r="B16" s="57" t="s">
        <v>19</v>
      </c>
      <c r="C16" s="57" t="s">
        <v>20</v>
      </c>
      <c r="D16" s="57">
        <v>5</v>
      </c>
      <c r="E16" s="57">
        <v>2600</v>
      </c>
      <c r="F16" s="57" t="s">
        <v>26</v>
      </c>
      <c r="G16" s="57">
        <v>12</v>
      </c>
      <c r="H16" s="62" t="s">
        <v>76</v>
      </c>
    </row>
    <row r="17" spans="1:8" x14ac:dyDescent="0.3">
      <c r="A17" s="61">
        <v>45276</v>
      </c>
      <c r="B17" s="57" t="s">
        <v>19</v>
      </c>
      <c r="C17" s="57" t="s">
        <v>20</v>
      </c>
      <c r="D17" s="57">
        <v>1</v>
      </c>
      <c r="E17" s="57">
        <v>16</v>
      </c>
      <c r="F17" s="57" t="s">
        <v>25</v>
      </c>
      <c r="G17" s="57">
        <v>12</v>
      </c>
      <c r="H17" s="62" t="s">
        <v>66</v>
      </c>
    </row>
    <row r="18" spans="1:8" x14ac:dyDescent="0.3">
      <c r="A18" s="61">
        <v>45277</v>
      </c>
      <c r="B18" s="57" t="s">
        <v>19</v>
      </c>
      <c r="C18" s="57" t="s">
        <v>20</v>
      </c>
      <c r="D18" s="57">
        <v>1</v>
      </c>
      <c r="E18" s="57">
        <v>16</v>
      </c>
      <c r="F18" s="57" t="s">
        <v>25</v>
      </c>
      <c r="G18" s="57">
        <v>12</v>
      </c>
      <c r="H18" s="62" t="s">
        <v>66</v>
      </c>
    </row>
    <row r="19" spans="1:8" x14ac:dyDescent="0.3">
      <c r="A19" s="61">
        <v>45278</v>
      </c>
      <c r="B19" s="57" t="s">
        <v>19</v>
      </c>
      <c r="C19" s="57" t="s">
        <v>20</v>
      </c>
      <c r="D19" s="57">
        <v>1</v>
      </c>
      <c r="E19" s="57">
        <v>16</v>
      </c>
      <c r="F19" s="57" t="s">
        <v>25</v>
      </c>
      <c r="G19" s="57">
        <v>12</v>
      </c>
      <c r="H19" s="62" t="s">
        <v>66</v>
      </c>
    </row>
    <row r="20" spans="1:8" x14ac:dyDescent="0.3">
      <c r="A20" s="61">
        <v>45279</v>
      </c>
      <c r="B20" s="57" t="s">
        <v>19</v>
      </c>
      <c r="C20" s="57" t="s">
        <v>20</v>
      </c>
      <c r="D20" s="57">
        <v>1</v>
      </c>
      <c r="E20" s="57">
        <v>16</v>
      </c>
      <c r="F20" s="57" t="s">
        <v>25</v>
      </c>
      <c r="G20" s="57">
        <v>12</v>
      </c>
      <c r="H20" s="62" t="s">
        <v>66</v>
      </c>
    </row>
    <row r="21" spans="1:8" x14ac:dyDescent="0.3">
      <c r="A21" s="61">
        <v>45280</v>
      </c>
      <c r="B21" s="57" t="s">
        <v>21</v>
      </c>
      <c r="C21" s="57" t="s">
        <v>22</v>
      </c>
      <c r="D21" s="57">
        <v>1</v>
      </c>
      <c r="E21" s="57">
        <v>7</v>
      </c>
      <c r="F21" s="57" t="s">
        <v>25</v>
      </c>
      <c r="G21" s="57">
        <v>12</v>
      </c>
      <c r="H21" s="62" t="s">
        <v>66</v>
      </c>
    </row>
    <row r="22" spans="1:8" x14ac:dyDescent="0.3">
      <c r="A22" s="61">
        <v>45281</v>
      </c>
      <c r="B22" s="57" t="s">
        <v>21</v>
      </c>
      <c r="C22" s="57" t="s">
        <v>22</v>
      </c>
      <c r="D22" s="57">
        <v>1</v>
      </c>
      <c r="E22" s="57">
        <v>24</v>
      </c>
      <c r="F22" s="57" t="s">
        <v>25</v>
      </c>
      <c r="G22" s="57">
        <v>12</v>
      </c>
      <c r="H22" s="62" t="s">
        <v>66</v>
      </c>
    </row>
    <row r="23" spans="1:8" x14ac:dyDescent="0.3">
      <c r="A23" s="61">
        <v>45282</v>
      </c>
      <c r="B23" s="57" t="s">
        <v>21</v>
      </c>
      <c r="C23" s="57" t="s">
        <v>23</v>
      </c>
      <c r="D23" s="57">
        <v>5</v>
      </c>
      <c r="E23" s="57">
        <v>210</v>
      </c>
      <c r="F23" s="57" t="s">
        <v>26</v>
      </c>
      <c r="G23" s="57">
        <v>12</v>
      </c>
      <c r="H23" s="62" t="s">
        <v>76</v>
      </c>
    </row>
    <row r="24" spans="1:8" x14ac:dyDescent="0.3">
      <c r="A24" s="61">
        <v>45283</v>
      </c>
      <c r="B24" s="57" t="s">
        <v>21</v>
      </c>
      <c r="C24" s="57" t="s">
        <v>24</v>
      </c>
      <c r="D24" s="57">
        <v>5</v>
      </c>
      <c r="E24" s="57">
        <v>230</v>
      </c>
      <c r="F24" s="57" t="s">
        <v>26</v>
      </c>
      <c r="G24" s="57">
        <v>12</v>
      </c>
      <c r="H24" s="62" t="s">
        <v>76</v>
      </c>
    </row>
    <row r="25" spans="1:8" x14ac:dyDescent="0.3">
      <c r="A25" s="61">
        <v>45284</v>
      </c>
      <c r="B25" s="57" t="s">
        <v>21</v>
      </c>
      <c r="C25" s="57" t="s">
        <v>24</v>
      </c>
      <c r="D25" s="57">
        <v>7</v>
      </c>
      <c r="E25" s="57">
        <v>200</v>
      </c>
      <c r="F25" s="57" t="s">
        <v>33</v>
      </c>
      <c r="G25" s="57">
        <v>12</v>
      </c>
      <c r="H25" s="62" t="s">
        <v>76</v>
      </c>
    </row>
    <row r="26" spans="1:8" x14ac:dyDescent="0.3">
      <c r="A26" s="61">
        <v>45285</v>
      </c>
      <c r="B26" s="57" t="s">
        <v>21</v>
      </c>
      <c r="C26" s="57" t="s">
        <v>23</v>
      </c>
      <c r="D26" s="57">
        <v>3</v>
      </c>
      <c r="E26" s="57">
        <v>47</v>
      </c>
      <c r="F26" s="57" t="s">
        <v>30</v>
      </c>
      <c r="G26" s="57">
        <v>12</v>
      </c>
      <c r="H26" s="62" t="s">
        <v>66</v>
      </c>
    </row>
    <row r="27" spans="1:8" x14ac:dyDescent="0.3">
      <c r="A27" s="61">
        <v>45286</v>
      </c>
      <c r="B27" s="57" t="s">
        <v>21</v>
      </c>
      <c r="C27" s="57" t="s">
        <v>22</v>
      </c>
      <c r="D27" s="57">
        <v>3</v>
      </c>
      <c r="E27" s="57">
        <v>190</v>
      </c>
      <c r="F27" s="57" t="s">
        <v>30</v>
      </c>
      <c r="G27" s="57">
        <v>12</v>
      </c>
      <c r="H27" s="62" t="s">
        <v>76</v>
      </c>
    </row>
    <row r="28" spans="1:8" x14ac:dyDescent="0.3">
      <c r="A28" s="61">
        <v>45287</v>
      </c>
      <c r="B28" s="57" t="s">
        <v>21</v>
      </c>
      <c r="C28" s="57" t="s">
        <v>22</v>
      </c>
      <c r="D28" s="57">
        <v>1</v>
      </c>
      <c r="E28" s="57">
        <v>24</v>
      </c>
      <c r="F28" s="57" t="s">
        <v>25</v>
      </c>
      <c r="G28" s="57">
        <v>12</v>
      </c>
      <c r="H28" s="62" t="s">
        <v>66</v>
      </c>
    </row>
    <row r="29" spans="1:8" x14ac:dyDescent="0.3">
      <c r="A29" s="61">
        <v>45288</v>
      </c>
      <c r="B29" s="57" t="s">
        <v>21</v>
      </c>
      <c r="C29" s="57" t="s">
        <v>22</v>
      </c>
      <c r="D29" s="57">
        <v>4</v>
      </c>
      <c r="E29" s="57">
        <v>8</v>
      </c>
      <c r="F29" s="57" t="s">
        <v>31</v>
      </c>
      <c r="G29" s="57">
        <v>12</v>
      </c>
      <c r="H29" s="62" t="s">
        <v>66</v>
      </c>
    </row>
    <row r="30" spans="1:8" x14ac:dyDescent="0.3">
      <c r="A30" s="61">
        <v>45289</v>
      </c>
      <c r="B30" s="57" t="s">
        <v>21</v>
      </c>
      <c r="C30" s="57" t="s">
        <v>22</v>
      </c>
      <c r="D30" s="57">
        <v>1</v>
      </c>
      <c r="E30" s="57">
        <v>24</v>
      </c>
      <c r="F30" s="57" t="s">
        <v>25</v>
      </c>
      <c r="G30" s="57">
        <v>12</v>
      </c>
      <c r="H30" s="62" t="s">
        <v>66</v>
      </c>
    </row>
    <row r="31" spans="1:8" x14ac:dyDescent="0.3">
      <c r="A31" s="61">
        <v>45290</v>
      </c>
      <c r="B31" s="57" t="s">
        <v>21</v>
      </c>
      <c r="C31" s="57" t="s">
        <v>22</v>
      </c>
      <c r="D31" s="57">
        <v>1</v>
      </c>
      <c r="E31" s="57">
        <v>12</v>
      </c>
      <c r="F31" s="57" t="s">
        <v>25</v>
      </c>
      <c r="G31" s="57">
        <v>12</v>
      </c>
      <c r="H31" s="62" t="s">
        <v>66</v>
      </c>
    </row>
    <row r="32" spans="1:8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F32"/>
  <sheetViews>
    <sheetView topLeftCell="A5" workbookViewId="0">
      <selection activeCell="A26" sqref="A26"/>
    </sheetView>
  </sheetViews>
  <sheetFormatPr defaultColWidth="12.6640625" defaultRowHeight="15.75" customHeight="1" x14ac:dyDescent="0.3"/>
  <cols>
    <col min="1" max="1" width="136.109375" bestFit="1" customWidth="1"/>
  </cols>
  <sheetData>
    <row r="1" spans="1:2" ht="25.8" x14ac:dyDescent="0.5">
      <c r="A1" s="7" t="s">
        <v>68</v>
      </c>
    </row>
    <row r="2" spans="1:2" ht="15.75" customHeight="1" x14ac:dyDescent="0.3">
      <c r="A2" s="33" t="s">
        <v>83</v>
      </c>
    </row>
    <row r="3" spans="1:2" ht="15.75" customHeight="1" x14ac:dyDescent="0.3">
      <c r="A3" s="34" t="s">
        <v>40</v>
      </c>
    </row>
    <row r="4" spans="1:2" ht="15.75" customHeight="1" x14ac:dyDescent="0.3">
      <c r="A4" s="34" t="s">
        <v>41</v>
      </c>
    </row>
    <row r="5" spans="1:2" ht="15.75" customHeight="1" x14ac:dyDescent="0.3">
      <c r="A5" s="34" t="s">
        <v>42</v>
      </c>
    </row>
    <row r="6" spans="1:2" ht="15.75" customHeight="1" x14ac:dyDescent="0.3">
      <c r="A6" s="34" t="s">
        <v>43</v>
      </c>
    </row>
    <row r="7" spans="1:2" ht="15.75" customHeight="1" x14ac:dyDescent="0.3">
      <c r="A7" s="34" t="s">
        <v>44</v>
      </c>
    </row>
    <row r="8" spans="1:2" ht="15.75" customHeight="1" x14ac:dyDescent="0.3">
      <c r="A8" s="34" t="s">
        <v>45</v>
      </c>
    </row>
    <row r="9" spans="1:2" ht="15.75" customHeight="1" x14ac:dyDescent="0.3">
      <c r="A9" s="34" t="s">
        <v>46</v>
      </c>
    </row>
    <row r="10" spans="1:2" ht="15.75" customHeight="1" x14ac:dyDescent="0.3">
      <c r="A10" s="34" t="s">
        <v>47</v>
      </c>
    </row>
    <row r="11" spans="1:2" ht="15.75" customHeight="1" x14ac:dyDescent="0.3">
      <c r="A11" s="34" t="s">
        <v>48</v>
      </c>
    </row>
    <row r="12" spans="1:2" ht="15.75" customHeight="1" x14ac:dyDescent="0.3">
      <c r="A12" s="34" t="s">
        <v>49</v>
      </c>
    </row>
    <row r="13" spans="1:2" ht="15.75" customHeight="1" x14ac:dyDescent="0.3">
      <c r="A13" s="34" t="s">
        <v>50</v>
      </c>
    </row>
    <row r="14" spans="1:2" ht="15.75" customHeight="1" x14ac:dyDescent="0.3">
      <c r="A14" s="34" t="s">
        <v>51</v>
      </c>
    </row>
    <row r="15" spans="1:2" ht="15.75" customHeight="1" x14ac:dyDescent="0.3">
      <c r="A15" s="35" t="s">
        <v>52</v>
      </c>
      <c r="B15" s="11">
        <f>MAX('Data_4,5,6,7,8'!$E:$E)</f>
        <v>2600</v>
      </c>
    </row>
    <row r="16" spans="1:2" ht="15.75" customHeight="1" x14ac:dyDescent="0.3">
      <c r="A16" s="35" t="s">
        <v>53</v>
      </c>
    </row>
    <row r="17" spans="1:6" ht="15.75" customHeight="1" x14ac:dyDescent="0.3">
      <c r="A17" s="35" t="s">
        <v>54</v>
      </c>
    </row>
    <row r="18" spans="1:6" ht="15.75" customHeight="1" x14ac:dyDescent="0.3">
      <c r="A18" s="35" t="s">
        <v>55</v>
      </c>
    </row>
    <row r="19" spans="1:6" ht="15.75" customHeight="1" x14ac:dyDescent="0.3">
      <c r="A19" s="47" t="s">
        <v>56</v>
      </c>
      <c r="B19" s="8" t="s">
        <v>95</v>
      </c>
    </row>
    <row r="20" spans="1:6" ht="15.75" customHeight="1" x14ac:dyDescent="0.3">
      <c r="A20" s="34" t="s">
        <v>57</v>
      </c>
    </row>
    <row r="21" spans="1:6" ht="15.75" customHeight="1" x14ac:dyDescent="0.3">
      <c r="A21" s="34" t="s">
        <v>58</v>
      </c>
    </row>
    <row r="22" spans="1:6" ht="15.75" customHeight="1" x14ac:dyDescent="0.3">
      <c r="A22" s="34" t="s">
        <v>59</v>
      </c>
    </row>
    <row r="23" spans="1:6" ht="15.75" customHeight="1" x14ac:dyDescent="0.3">
      <c r="A23" s="34" t="s">
        <v>60</v>
      </c>
    </row>
    <row r="24" spans="1:6" ht="15.75" customHeight="1" x14ac:dyDescent="0.3">
      <c r="A24" s="34" t="s">
        <v>61</v>
      </c>
      <c r="B24" s="8" t="s">
        <v>98</v>
      </c>
      <c r="D24" s="56" t="s">
        <v>99</v>
      </c>
      <c r="E24" s="57"/>
      <c r="F24" s="57"/>
    </row>
    <row r="25" spans="1:6" ht="15.75" customHeight="1" x14ac:dyDescent="0.3">
      <c r="A25" s="34" t="s">
        <v>62</v>
      </c>
    </row>
    <row r="26" spans="1:6" ht="15.75" customHeight="1" x14ac:dyDescent="0.3">
      <c r="A26" s="36" t="s">
        <v>63</v>
      </c>
    </row>
    <row r="27" spans="1:6" ht="15.75" customHeight="1" x14ac:dyDescent="0.3">
      <c r="A27" s="36" t="s">
        <v>64</v>
      </c>
    </row>
    <row r="28" spans="1:6" ht="15.75" customHeight="1" x14ac:dyDescent="0.3">
      <c r="A28" s="36" t="s">
        <v>65</v>
      </c>
    </row>
    <row r="32" spans="1:6" ht="15.75" customHeight="1" x14ac:dyDescent="0.3">
      <c r="A32" s="4" t="str">
        <f ca="1">IFERROR(__xludf.DUMMYFUNCTION("googletranslate(""travel"",""EN"",""ES"")"),"viajar")</f>
        <v>viajar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outlinePr summaryBelow="0" summaryRight="0"/>
  </sheetPr>
  <dimension ref="A1:B14"/>
  <sheetViews>
    <sheetView workbookViewId="0">
      <selection activeCell="C8" sqref="C8"/>
    </sheetView>
  </sheetViews>
  <sheetFormatPr defaultColWidth="12.6640625" defaultRowHeight="15.75" customHeight="1" x14ac:dyDescent="0.3"/>
  <sheetData>
    <row r="1" spans="1:2" ht="15.75" customHeight="1" x14ac:dyDescent="0.3">
      <c r="A1" s="4" t="s">
        <v>27</v>
      </c>
      <c r="B1" s="4" t="s">
        <v>28</v>
      </c>
    </row>
    <row r="2" spans="1:2" ht="15.75" customHeight="1" x14ac:dyDescent="0.3">
      <c r="A2" s="4">
        <v>1</v>
      </c>
      <c r="B2" s="4" t="s">
        <v>25</v>
      </c>
    </row>
    <row r="3" spans="1:2" ht="15.75" customHeight="1" x14ac:dyDescent="0.3">
      <c r="A3" s="4">
        <v>2</v>
      </c>
      <c r="B3" s="4" t="s">
        <v>29</v>
      </c>
    </row>
    <row r="4" spans="1:2" ht="15.75" customHeight="1" x14ac:dyDescent="0.3">
      <c r="A4" s="4">
        <v>3</v>
      </c>
      <c r="B4" s="4" t="s">
        <v>30</v>
      </c>
    </row>
    <row r="5" spans="1:2" ht="15.75" customHeight="1" x14ac:dyDescent="0.3">
      <c r="A5" s="4">
        <v>4</v>
      </c>
      <c r="B5" s="4" t="s">
        <v>31</v>
      </c>
    </row>
    <row r="6" spans="1:2" ht="15.75" customHeight="1" x14ac:dyDescent="0.3">
      <c r="A6" s="4">
        <v>5</v>
      </c>
      <c r="B6" s="4" t="s">
        <v>26</v>
      </c>
    </row>
    <row r="7" spans="1:2" ht="15.75" customHeight="1" x14ac:dyDescent="0.3">
      <c r="A7" s="4">
        <v>6</v>
      </c>
      <c r="B7" s="4" t="s">
        <v>32</v>
      </c>
    </row>
    <row r="8" spans="1:2" ht="15.75" customHeight="1" x14ac:dyDescent="0.3">
      <c r="A8" s="4">
        <v>7</v>
      </c>
      <c r="B8" s="4" t="s">
        <v>33</v>
      </c>
    </row>
    <row r="9" spans="1:2" ht="15.75" customHeight="1" x14ac:dyDescent="0.3">
      <c r="A9" s="4">
        <v>8</v>
      </c>
      <c r="B9" s="4" t="s">
        <v>34</v>
      </c>
    </row>
    <row r="10" spans="1:2" ht="15.75" customHeight="1" x14ac:dyDescent="0.3">
      <c r="A10" s="4">
        <v>9</v>
      </c>
      <c r="B10" s="4" t="s">
        <v>35</v>
      </c>
    </row>
    <row r="11" spans="1:2" ht="15.75" customHeight="1" x14ac:dyDescent="0.3">
      <c r="A11" s="4">
        <v>10</v>
      </c>
      <c r="B11" s="4" t="s">
        <v>36</v>
      </c>
    </row>
    <row r="12" spans="1:2" ht="15.75" customHeight="1" x14ac:dyDescent="0.3">
      <c r="A12" s="4">
        <v>11</v>
      </c>
      <c r="B12" s="4" t="s">
        <v>37</v>
      </c>
    </row>
    <row r="13" spans="1:2" ht="15.75" customHeight="1" x14ac:dyDescent="0.3">
      <c r="A13" s="4">
        <v>12</v>
      </c>
      <c r="B13" s="4" t="s">
        <v>38</v>
      </c>
    </row>
    <row r="14" spans="1:2" ht="15.75" customHeight="1" x14ac:dyDescent="0.3">
      <c r="A14" s="4">
        <v>13</v>
      </c>
      <c r="B14" s="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129"/>
  <sheetViews>
    <sheetView tabSelected="1" workbookViewId="0">
      <selection activeCell="I22" sqref="I22"/>
    </sheetView>
  </sheetViews>
  <sheetFormatPr defaultRowHeight="13.8" x14ac:dyDescent="0.3"/>
  <cols>
    <col min="1" max="1" width="21.88671875" style="5" customWidth="1"/>
    <col min="2" max="5" width="21.88671875" customWidth="1"/>
  </cols>
  <sheetData>
    <row r="1" spans="1:16" ht="14.4" x14ac:dyDescent="0.3">
      <c r="A1" s="43" t="s">
        <v>93</v>
      </c>
      <c r="B1" s="67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69</v>
      </c>
    </row>
    <row r="3" spans="1:16" x14ac:dyDescent="0.3">
      <c r="A3" s="3">
        <v>44919</v>
      </c>
      <c r="B3" s="68" t="s">
        <v>5</v>
      </c>
      <c r="C3" s="4" t="s">
        <v>6</v>
      </c>
      <c r="D3" s="4">
        <v>1</v>
      </c>
      <c r="E3" s="4">
        <v>20</v>
      </c>
      <c r="G3">
        <f>COUNTA(B3:B10)</f>
        <v>8</v>
      </c>
    </row>
    <row r="4" spans="1:16" x14ac:dyDescent="0.3">
      <c r="A4" s="3">
        <v>44920</v>
      </c>
      <c r="B4" s="68" t="s">
        <v>7</v>
      </c>
      <c r="C4" s="4" t="s">
        <v>8</v>
      </c>
      <c r="D4" s="4">
        <v>2</v>
      </c>
      <c r="E4" s="4">
        <v>40</v>
      </c>
    </row>
    <row r="5" spans="1:16" x14ac:dyDescent="0.3">
      <c r="A5" s="3">
        <v>44941</v>
      </c>
      <c r="B5" s="68" t="s">
        <v>9</v>
      </c>
      <c r="C5" t="s">
        <v>10</v>
      </c>
      <c r="D5" s="4">
        <v>3</v>
      </c>
      <c r="E5" s="4">
        <v>230</v>
      </c>
    </row>
    <row r="6" spans="1:16" x14ac:dyDescent="0.3">
      <c r="A6" s="3">
        <v>45086</v>
      </c>
      <c r="B6" s="68" t="s">
        <v>11</v>
      </c>
      <c r="C6" t="s">
        <v>12</v>
      </c>
      <c r="D6" s="4">
        <v>4</v>
      </c>
      <c r="E6" s="4">
        <v>16</v>
      </c>
      <c r="G6" s="41" t="s">
        <v>92</v>
      </c>
    </row>
    <row r="7" spans="1:16" x14ac:dyDescent="0.3">
      <c r="A7" s="3">
        <v>45087</v>
      </c>
      <c r="B7" s="68" t="s">
        <v>13</v>
      </c>
      <c r="C7" t="s">
        <v>14</v>
      </c>
      <c r="D7" s="4">
        <v>5</v>
      </c>
      <c r="E7" s="4">
        <v>240</v>
      </c>
      <c r="G7" s="42" t="s">
        <v>16</v>
      </c>
      <c r="I7" s="42">
        <f>SUMIF(Main_Data!C:C,G7,Main_Data!E:E)</f>
        <v>118</v>
      </c>
    </row>
    <row r="8" spans="1:16" x14ac:dyDescent="0.3">
      <c r="A8" s="3">
        <v>45088</v>
      </c>
      <c r="B8" s="68" t="s">
        <v>15</v>
      </c>
      <c r="C8" t="s">
        <v>16</v>
      </c>
      <c r="D8" s="4">
        <v>6</v>
      </c>
      <c r="E8" s="4">
        <v>12</v>
      </c>
    </row>
    <row r="9" spans="1:16" x14ac:dyDescent="0.3">
      <c r="A9" s="3">
        <v>45089</v>
      </c>
      <c r="B9" s="68" t="s">
        <v>19</v>
      </c>
      <c r="C9" t="s">
        <v>17</v>
      </c>
      <c r="D9" s="4">
        <v>7</v>
      </c>
      <c r="E9" s="4">
        <v>60</v>
      </c>
    </row>
    <row r="10" spans="1:16" x14ac:dyDescent="0.3">
      <c r="A10" s="3">
        <v>45108</v>
      </c>
      <c r="B10" s="68" t="s">
        <v>21</v>
      </c>
      <c r="C10" t="s">
        <v>18</v>
      </c>
      <c r="D10" s="4">
        <v>8</v>
      </c>
      <c r="E10" s="4">
        <v>25</v>
      </c>
    </row>
    <row r="11" spans="1:16" x14ac:dyDescent="0.3">
      <c r="A11" s="3">
        <v>45114</v>
      </c>
      <c r="C11" t="s">
        <v>20</v>
      </c>
      <c r="D11" s="4">
        <v>9</v>
      </c>
      <c r="E11" s="4">
        <v>26</v>
      </c>
    </row>
    <row r="12" spans="1:16" x14ac:dyDescent="0.3">
      <c r="A12" s="3">
        <v>45115</v>
      </c>
      <c r="C12" t="s">
        <v>22</v>
      </c>
      <c r="D12" s="4">
        <v>10</v>
      </c>
      <c r="E12" s="4">
        <v>36</v>
      </c>
    </row>
    <row r="13" spans="1:16" x14ac:dyDescent="0.3">
      <c r="A13" s="3">
        <v>45116</v>
      </c>
      <c r="C13" t="s">
        <v>23</v>
      </c>
      <c r="D13" s="4">
        <v>11</v>
      </c>
      <c r="E13" s="4">
        <v>280</v>
      </c>
    </row>
    <row r="14" spans="1:16" x14ac:dyDescent="0.3">
      <c r="A14" s="3">
        <v>45117</v>
      </c>
      <c r="C14" t="s">
        <v>24</v>
      </c>
      <c r="D14" s="4">
        <v>12</v>
      </c>
      <c r="E14" s="4">
        <v>400</v>
      </c>
    </row>
    <row r="15" spans="1:16" x14ac:dyDescent="0.3">
      <c r="A15" s="3">
        <v>45273</v>
      </c>
      <c r="D15" s="4">
        <v>13</v>
      </c>
      <c r="E15" s="4">
        <v>13</v>
      </c>
    </row>
    <row r="16" spans="1:16" x14ac:dyDescent="0.3">
      <c r="A16" s="3">
        <v>45274</v>
      </c>
      <c r="E16" s="4">
        <v>11</v>
      </c>
    </row>
    <row r="17" spans="1:5" x14ac:dyDescent="0.3">
      <c r="A17" s="3">
        <v>45275</v>
      </c>
      <c r="E17" s="4">
        <v>30</v>
      </c>
    </row>
    <row r="18" spans="1:5" x14ac:dyDescent="0.3">
      <c r="A18" s="3">
        <v>45276</v>
      </c>
      <c r="E18" s="4">
        <v>23</v>
      </c>
    </row>
    <row r="19" spans="1:5" x14ac:dyDescent="0.3">
      <c r="A19" s="3">
        <v>45277</v>
      </c>
      <c r="E19" s="4">
        <v>10</v>
      </c>
    </row>
    <row r="20" spans="1:5" x14ac:dyDescent="0.3">
      <c r="A20" s="3">
        <v>45278</v>
      </c>
      <c r="E20" s="4">
        <v>28</v>
      </c>
    </row>
    <row r="21" spans="1:5" x14ac:dyDescent="0.3">
      <c r="A21" s="3">
        <v>45279</v>
      </c>
      <c r="E21" s="4">
        <v>14</v>
      </c>
    </row>
    <row r="22" spans="1:5" x14ac:dyDescent="0.3">
      <c r="A22" s="3">
        <v>45280</v>
      </c>
      <c r="E22" s="4">
        <v>18</v>
      </c>
    </row>
    <row r="23" spans="1:5" x14ac:dyDescent="0.3">
      <c r="A23" s="3">
        <v>45281</v>
      </c>
      <c r="E23" s="4">
        <v>22</v>
      </c>
    </row>
    <row r="24" spans="1:5" x14ac:dyDescent="0.3">
      <c r="A24" s="3">
        <v>45282</v>
      </c>
      <c r="E24" s="4">
        <v>15</v>
      </c>
    </row>
    <row r="25" spans="1:5" x14ac:dyDescent="0.3">
      <c r="A25" s="3">
        <v>45283</v>
      </c>
      <c r="E25" s="4">
        <v>42</v>
      </c>
    </row>
    <row r="26" spans="1:5" x14ac:dyDescent="0.3">
      <c r="A26" s="3">
        <v>45284</v>
      </c>
      <c r="E26" s="4">
        <v>116</v>
      </c>
    </row>
    <row r="27" spans="1:5" x14ac:dyDescent="0.3">
      <c r="A27" s="3">
        <v>45285</v>
      </c>
      <c r="E27" s="4">
        <v>50</v>
      </c>
    </row>
    <row r="28" spans="1:5" x14ac:dyDescent="0.3">
      <c r="A28" s="3">
        <v>45286</v>
      </c>
      <c r="E28" s="4">
        <v>56</v>
      </c>
    </row>
    <row r="29" spans="1:5" x14ac:dyDescent="0.3">
      <c r="A29" s="3">
        <v>45287</v>
      </c>
      <c r="E29" s="4">
        <v>100</v>
      </c>
    </row>
    <row r="30" spans="1:5" x14ac:dyDescent="0.3">
      <c r="A30" s="3">
        <v>45288</v>
      </c>
      <c r="E30" s="4">
        <v>9</v>
      </c>
    </row>
    <row r="31" spans="1:5" x14ac:dyDescent="0.3">
      <c r="A31" s="3">
        <v>45289</v>
      </c>
      <c r="E31" s="4">
        <v>19</v>
      </c>
    </row>
    <row r="32" spans="1:5" x14ac:dyDescent="0.3">
      <c r="A32" s="3">
        <v>45290</v>
      </c>
      <c r="E32" s="4">
        <v>21</v>
      </c>
    </row>
    <row r="33" spans="1:5" x14ac:dyDescent="0.3">
      <c r="A33"/>
      <c r="E33" s="4">
        <v>488</v>
      </c>
    </row>
    <row r="34" spans="1:5" x14ac:dyDescent="0.3">
      <c r="A34"/>
      <c r="E34" s="4">
        <v>200</v>
      </c>
    </row>
    <row r="35" spans="1:5" x14ac:dyDescent="0.3">
      <c r="A35"/>
      <c r="E35" s="4">
        <v>6</v>
      </c>
    </row>
    <row r="36" spans="1:5" x14ac:dyDescent="0.3">
      <c r="A36"/>
      <c r="E36" s="4">
        <v>29</v>
      </c>
    </row>
    <row r="37" spans="1:5" x14ac:dyDescent="0.3">
      <c r="A37"/>
      <c r="E37" s="4">
        <v>3</v>
      </c>
    </row>
    <row r="38" spans="1:5" x14ac:dyDescent="0.3">
      <c r="A38"/>
      <c r="E38" s="4">
        <v>2600</v>
      </c>
    </row>
    <row r="39" spans="1:5" x14ac:dyDescent="0.3">
      <c r="A39"/>
      <c r="E39" s="4">
        <v>208</v>
      </c>
    </row>
    <row r="40" spans="1:5" x14ac:dyDescent="0.3">
      <c r="A40"/>
      <c r="E40" s="4">
        <v>2</v>
      </c>
    </row>
    <row r="41" spans="1:5" x14ac:dyDescent="0.3">
      <c r="A41"/>
      <c r="E41" s="4">
        <v>5</v>
      </c>
    </row>
    <row r="42" spans="1:5" x14ac:dyDescent="0.3">
      <c r="A42"/>
      <c r="E42" s="4">
        <v>8</v>
      </c>
    </row>
    <row r="43" spans="1:5" x14ac:dyDescent="0.3">
      <c r="A43"/>
      <c r="E43" s="4">
        <v>4</v>
      </c>
    </row>
    <row r="44" spans="1:5" x14ac:dyDescent="0.3">
      <c r="A44"/>
      <c r="E44" s="4">
        <v>7</v>
      </c>
    </row>
    <row r="45" spans="1:5" x14ac:dyDescent="0.3">
      <c r="A45"/>
      <c r="E45" s="4">
        <v>92</v>
      </c>
    </row>
    <row r="46" spans="1:5" x14ac:dyDescent="0.3">
      <c r="A46"/>
      <c r="E46" s="4">
        <v>24</v>
      </c>
    </row>
    <row r="47" spans="1:5" x14ac:dyDescent="0.3">
      <c r="A47"/>
      <c r="E47" s="4">
        <v>520</v>
      </c>
    </row>
    <row r="48" spans="1:5" x14ac:dyDescent="0.3">
      <c r="A48"/>
      <c r="E48" s="4">
        <v>210</v>
      </c>
    </row>
    <row r="49" spans="1:5" x14ac:dyDescent="0.3">
      <c r="A49"/>
      <c r="E49" s="4">
        <v>45</v>
      </c>
    </row>
    <row r="50" spans="1:5" x14ac:dyDescent="0.3">
      <c r="A50"/>
      <c r="E50" s="4">
        <v>90</v>
      </c>
    </row>
    <row r="51" spans="1:5" x14ac:dyDescent="0.3">
      <c r="A51"/>
      <c r="E51" s="4">
        <v>47</v>
      </c>
    </row>
    <row r="52" spans="1:5" x14ac:dyDescent="0.3">
      <c r="A52"/>
      <c r="E52" s="4">
        <v>190</v>
      </c>
    </row>
    <row r="53" spans="1:5" x14ac:dyDescent="0.3">
      <c r="A53"/>
      <c r="E53" s="4">
        <v>17</v>
      </c>
    </row>
    <row r="54" spans="1:5" x14ac:dyDescent="0.3">
      <c r="A54"/>
    </row>
    <row r="55" spans="1:5" x14ac:dyDescent="0.3">
      <c r="A55"/>
    </row>
    <row r="56" spans="1:5" x14ac:dyDescent="0.3">
      <c r="A56"/>
    </row>
    <row r="57" spans="1:5" x14ac:dyDescent="0.3">
      <c r="A57"/>
    </row>
    <row r="58" spans="1:5" x14ac:dyDescent="0.3">
      <c r="A58"/>
    </row>
    <row r="59" spans="1:5" x14ac:dyDescent="0.3">
      <c r="A59"/>
    </row>
    <row r="60" spans="1:5" x14ac:dyDescent="0.3">
      <c r="A60"/>
    </row>
    <row r="61" spans="1:5" x14ac:dyDescent="0.3">
      <c r="A61"/>
    </row>
    <row r="62" spans="1:5" x14ac:dyDescent="0.3">
      <c r="A62"/>
    </row>
    <row r="63" spans="1:5" x14ac:dyDescent="0.3">
      <c r="A63"/>
    </row>
    <row r="64" spans="1:5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</sheetData>
  <dataValidations count="1">
    <dataValidation type="list" allowBlank="1" showInputMessage="1" showErrorMessage="1" sqref="G7">
      <formula1>$C$2:$C$14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J21" sqref="J21"/>
    </sheetView>
  </sheetViews>
  <sheetFormatPr defaultRowHeight="13.8" x14ac:dyDescent="0.3"/>
  <cols>
    <col min="1" max="8" width="12.33203125" customWidth="1"/>
    <col min="10" max="10" width="13.7773437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</v>
      </c>
      <c r="G1" s="2" t="s">
        <v>72</v>
      </c>
      <c r="H1" s="2" t="s">
        <v>78</v>
      </c>
    </row>
    <row r="2" spans="1:11" x14ac:dyDescent="0.3">
      <c r="A2" s="3">
        <v>44919</v>
      </c>
      <c r="B2" s="4" t="s">
        <v>5</v>
      </c>
      <c r="C2" s="4" t="s">
        <v>6</v>
      </c>
      <c r="D2" s="4">
        <v>1</v>
      </c>
      <c r="E2" s="4">
        <v>20</v>
      </c>
      <c r="F2" s="14" t="str">
        <f>VLOOKUP(D:D,category!$A$1:$B$14,2,)</f>
        <v>Breakfast</v>
      </c>
      <c r="G2" s="16">
        <f t="shared" ref="G2:G65" si="0">MONTH(A2)</f>
        <v>12</v>
      </c>
      <c r="H2" s="4" t="str">
        <f t="shared" ref="H2:H33" si="1">IF($E2&gt;100,"Expensive","cheap")</f>
        <v>cheap</v>
      </c>
      <c r="J2" s="11" t="s">
        <v>25</v>
      </c>
      <c r="K2" s="11">
        <f>SUMIF($F:$F,"Breakfast",E:E)</f>
        <v>400</v>
      </c>
    </row>
    <row r="3" spans="1:11" x14ac:dyDescent="0.3">
      <c r="A3" s="3">
        <v>44919</v>
      </c>
      <c r="B3" s="4" t="s">
        <v>5</v>
      </c>
      <c r="C3" s="4" t="s">
        <v>6</v>
      </c>
      <c r="D3" s="4">
        <v>2</v>
      </c>
      <c r="E3" s="4">
        <v>40</v>
      </c>
      <c r="F3" t="str">
        <f>VLOOKUP(D:D,category!$A$1:$B$14,2,)</f>
        <v>Lunch</v>
      </c>
      <c r="G3" s="16">
        <f t="shared" si="0"/>
        <v>12</v>
      </c>
      <c r="H3" s="4" t="str">
        <f t="shared" si="1"/>
        <v>cheap</v>
      </c>
    </row>
    <row r="4" spans="1:11" x14ac:dyDescent="0.3">
      <c r="A4" s="3">
        <v>44919</v>
      </c>
      <c r="B4" s="4" t="s">
        <v>5</v>
      </c>
      <c r="C4" s="4" t="s">
        <v>6</v>
      </c>
      <c r="D4" s="4">
        <v>3</v>
      </c>
      <c r="E4" s="4">
        <v>230</v>
      </c>
      <c r="F4" t="str">
        <f>VLOOKUP(D:D,category!$A$1:$B$14,2,)</f>
        <v>Stay</v>
      </c>
      <c r="G4" s="16">
        <f t="shared" si="0"/>
        <v>12</v>
      </c>
      <c r="H4" s="4" t="str">
        <f t="shared" si="1"/>
        <v>Expensive</v>
      </c>
      <c r="J4" s="12" t="s">
        <v>70</v>
      </c>
      <c r="K4" s="13">
        <f>SUMIFS($E:$E,$B:$B,"Spain",$F:$F,"Travel")</f>
        <v>768</v>
      </c>
    </row>
    <row r="5" spans="1:11" x14ac:dyDescent="0.3">
      <c r="A5" s="3">
        <v>44919</v>
      </c>
      <c r="B5" s="4" t="s">
        <v>5</v>
      </c>
      <c r="C5" s="4" t="s">
        <v>6</v>
      </c>
      <c r="D5" s="4">
        <v>4</v>
      </c>
      <c r="E5" s="4">
        <v>16</v>
      </c>
      <c r="F5" t="str">
        <f>VLOOKUP(D:D,category!$A$1:$B$14,2,)</f>
        <v>Metro</v>
      </c>
      <c r="G5" s="16">
        <f t="shared" si="0"/>
        <v>12</v>
      </c>
      <c r="H5" s="4" t="str">
        <f t="shared" si="1"/>
        <v>cheap</v>
      </c>
    </row>
    <row r="6" spans="1:11" x14ac:dyDescent="0.3">
      <c r="A6" s="3">
        <v>44919</v>
      </c>
      <c r="B6" s="4" t="s">
        <v>5</v>
      </c>
      <c r="C6" s="4" t="s">
        <v>6</v>
      </c>
      <c r="D6" s="4">
        <v>5</v>
      </c>
      <c r="E6" s="4">
        <v>240</v>
      </c>
      <c r="F6" t="str">
        <f>VLOOKUP(D:D,category!$A$1:$B$14,2,)</f>
        <v>Travel</v>
      </c>
      <c r="G6" s="16">
        <f t="shared" si="0"/>
        <v>12</v>
      </c>
      <c r="H6" s="4" t="str">
        <f t="shared" si="1"/>
        <v>Expensive</v>
      </c>
      <c r="J6" s="15" t="s">
        <v>71</v>
      </c>
      <c r="K6" s="15">
        <f>COUNTIF(F:F,"Travel")</f>
        <v>11</v>
      </c>
    </row>
    <row r="7" spans="1:11" x14ac:dyDescent="0.3">
      <c r="A7" s="3">
        <v>44919</v>
      </c>
      <c r="B7" s="4" t="s">
        <v>5</v>
      </c>
      <c r="C7" s="4" t="s">
        <v>6</v>
      </c>
      <c r="D7" s="4">
        <v>6</v>
      </c>
      <c r="E7" s="4">
        <v>12</v>
      </c>
      <c r="F7" t="str">
        <f>VLOOKUP(D:D,category!$A$1:$B$14,2,)</f>
        <v>Dinner</v>
      </c>
      <c r="G7" s="16">
        <f t="shared" si="0"/>
        <v>12</v>
      </c>
      <c r="H7" s="4" t="str">
        <f t="shared" si="1"/>
        <v>cheap</v>
      </c>
    </row>
    <row r="8" spans="1:11" x14ac:dyDescent="0.3">
      <c r="A8" s="3">
        <v>44920</v>
      </c>
      <c r="B8" s="4" t="s">
        <v>7</v>
      </c>
      <c r="C8" s="4" t="s">
        <v>8</v>
      </c>
      <c r="D8" s="4">
        <v>5</v>
      </c>
      <c r="E8" s="4">
        <v>60</v>
      </c>
      <c r="F8" t="str">
        <f>VLOOKUP(D:D,category!$A$1:$B$14,2,)</f>
        <v>Travel</v>
      </c>
      <c r="G8" s="16">
        <f t="shared" si="0"/>
        <v>12</v>
      </c>
      <c r="H8" s="4" t="str">
        <f t="shared" si="1"/>
        <v>cheap</v>
      </c>
      <c r="J8" s="10" t="s">
        <v>89</v>
      </c>
    </row>
    <row r="9" spans="1:11" x14ac:dyDescent="0.3">
      <c r="A9" s="3">
        <v>44920</v>
      </c>
      <c r="B9" s="4" t="s">
        <v>7</v>
      </c>
      <c r="C9" s="4" t="s">
        <v>8</v>
      </c>
      <c r="D9" s="4">
        <v>7</v>
      </c>
      <c r="E9" s="4">
        <v>25</v>
      </c>
      <c r="F9" t="str">
        <f>VLOOKUP(D:D,category!$A$1:$B$14,2,)</f>
        <v>Entrance</v>
      </c>
      <c r="G9" s="16">
        <f t="shared" si="0"/>
        <v>12</v>
      </c>
      <c r="H9" s="4" t="str">
        <f t="shared" si="1"/>
        <v>cheap</v>
      </c>
    </row>
    <row r="10" spans="1:11" x14ac:dyDescent="0.3">
      <c r="A10" s="3">
        <v>44920</v>
      </c>
      <c r="B10" s="4" t="s">
        <v>7</v>
      </c>
      <c r="C10" s="4" t="s">
        <v>8</v>
      </c>
      <c r="D10" s="4">
        <v>2</v>
      </c>
      <c r="E10" s="4">
        <v>26</v>
      </c>
      <c r="F10" t="str">
        <f>VLOOKUP(D:D,category!$A$1:$B$14,2,)</f>
        <v>Lunch</v>
      </c>
      <c r="G10" s="16">
        <f t="shared" si="0"/>
        <v>12</v>
      </c>
      <c r="H10" s="4" t="str">
        <f t="shared" si="1"/>
        <v>cheap</v>
      </c>
    </row>
    <row r="11" spans="1:11" x14ac:dyDescent="0.3">
      <c r="A11" s="3">
        <v>44920</v>
      </c>
      <c r="B11" s="4" t="s">
        <v>7</v>
      </c>
      <c r="C11" s="4" t="s">
        <v>8</v>
      </c>
      <c r="D11" s="4">
        <v>1</v>
      </c>
      <c r="E11" s="4">
        <v>20</v>
      </c>
      <c r="F11" t="str">
        <f>VLOOKUP(D:D,category!$A$1:$B$14,2,)</f>
        <v>Breakfast</v>
      </c>
      <c r="G11" s="16">
        <f t="shared" si="0"/>
        <v>12</v>
      </c>
      <c r="H11" s="4" t="str">
        <f t="shared" si="1"/>
        <v>cheap</v>
      </c>
    </row>
    <row r="12" spans="1:11" x14ac:dyDescent="0.3">
      <c r="A12" s="3">
        <v>44920</v>
      </c>
      <c r="B12" s="4" t="s">
        <v>7</v>
      </c>
      <c r="C12" s="4" t="s">
        <v>8</v>
      </c>
      <c r="D12" s="4">
        <v>4</v>
      </c>
      <c r="E12" s="4">
        <v>12</v>
      </c>
      <c r="F12" t="str">
        <f>VLOOKUP(D:D,category!$A$1:$B$14,2,)</f>
        <v>Metro</v>
      </c>
      <c r="G12" s="16">
        <f t="shared" si="0"/>
        <v>12</v>
      </c>
      <c r="H12" s="4" t="str">
        <f t="shared" si="1"/>
        <v>cheap</v>
      </c>
    </row>
    <row r="13" spans="1:11" x14ac:dyDescent="0.3">
      <c r="A13" s="3">
        <v>44941</v>
      </c>
      <c r="B13" s="4" t="s">
        <v>9</v>
      </c>
      <c r="C13" s="4" t="s">
        <v>10</v>
      </c>
      <c r="D13" s="4">
        <v>2</v>
      </c>
      <c r="E13" s="4">
        <v>40</v>
      </c>
      <c r="F13" t="str">
        <f>VLOOKUP(D:D,category!$A$1:$B$14,2,)</f>
        <v>Lunch</v>
      </c>
      <c r="G13" s="16">
        <f t="shared" si="0"/>
        <v>1</v>
      </c>
      <c r="H13" s="4" t="str">
        <f t="shared" si="1"/>
        <v>cheap</v>
      </c>
      <c r="J13" s="10" t="s">
        <v>90</v>
      </c>
    </row>
    <row r="14" spans="1:11" x14ac:dyDescent="0.3">
      <c r="A14" s="3">
        <v>44941</v>
      </c>
      <c r="B14" s="4" t="s">
        <v>9</v>
      </c>
      <c r="C14" s="4" t="s">
        <v>10</v>
      </c>
      <c r="D14" s="4">
        <v>8</v>
      </c>
      <c r="E14" s="4">
        <v>36</v>
      </c>
      <c r="F14" t="str">
        <f>VLOOKUP(D:D,category!$A$1:$B$14,2,)</f>
        <v>Movie</v>
      </c>
      <c r="G14" s="16">
        <f t="shared" si="0"/>
        <v>1</v>
      </c>
      <c r="H14" s="4" t="str">
        <f t="shared" si="1"/>
        <v>cheap</v>
      </c>
    </row>
    <row r="15" spans="1:11" x14ac:dyDescent="0.3">
      <c r="A15" s="3">
        <v>45086</v>
      </c>
      <c r="B15" s="4" t="s">
        <v>11</v>
      </c>
      <c r="C15" s="4" t="s">
        <v>12</v>
      </c>
      <c r="D15" s="4">
        <v>5</v>
      </c>
      <c r="E15" s="4">
        <v>280</v>
      </c>
      <c r="F15" t="str">
        <f>VLOOKUP(D:D,category!$A$1:$B$14,2,)</f>
        <v>Travel</v>
      </c>
      <c r="G15" s="16">
        <f t="shared" si="0"/>
        <v>6</v>
      </c>
      <c r="H15" s="4" t="str">
        <f t="shared" si="1"/>
        <v>Expensive</v>
      </c>
    </row>
    <row r="16" spans="1:11" x14ac:dyDescent="0.3">
      <c r="A16" s="3">
        <v>45086</v>
      </c>
      <c r="B16" s="4" t="s">
        <v>11</v>
      </c>
      <c r="C16" s="4" t="s">
        <v>12</v>
      </c>
      <c r="D16" s="4">
        <v>3</v>
      </c>
      <c r="E16" s="4">
        <v>400</v>
      </c>
      <c r="F16" t="str">
        <f>VLOOKUP(D:D,category!$A$1:$B$14,2,)</f>
        <v>Stay</v>
      </c>
      <c r="G16" s="16">
        <f t="shared" si="0"/>
        <v>6</v>
      </c>
      <c r="H16" s="4" t="str">
        <f t="shared" si="1"/>
        <v>Expensive</v>
      </c>
    </row>
    <row r="17" spans="1:8" x14ac:dyDescent="0.3">
      <c r="A17" s="3">
        <v>45086</v>
      </c>
      <c r="B17" s="4" t="s">
        <v>11</v>
      </c>
      <c r="C17" s="4" t="s">
        <v>12</v>
      </c>
      <c r="D17" s="4">
        <v>9</v>
      </c>
      <c r="E17" s="4">
        <v>13</v>
      </c>
      <c r="F17" t="str">
        <f>VLOOKUP(D:D,category!$A$1:$B$14,2,)</f>
        <v>Taxi</v>
      </c>
      <c r="G17" s="16">
        <f t="shared" si="0"/>
        <v>6</v>
      </c>
      <c r="H17" s="4" t="str">
        <f t="shared" si="1"/>
        <v>cheap</v>
      </c>
    </row>
    <row r="18" spans="1:8" x14ac:dyDescent="0.3">
      <c r="A18" s="3">
        <v>45087</v>
      </c>
      <c r="B18" s="4" t="s">
        <v>11</v>
      </c>
      <c r="C18" s="4" t="s">
        <v>12</v>
      </c>
      <c r="D18" s="4">
        <v>1</v>
      </c>
      <c r="E18" s="4">
        <v>11</v>
      </c>
      <c r="F18" t="str">
        <f>VLOOKUP(D:D,category!$A$1:$B$14,2,)</f>
        <v>Breakfast</v>
      </c>
      <c r="G18" s="16">
        <f t="shared" si="0"/>
        <v>6</v>
      </c>
      <c r="H18" s="4" t="str">
        <f t="shared" si="1"/>
        <v>cheap</v>
      </c>
    </row>
    <row r="19" spans="1:8" x14ac:dyDescent="0.3">
      <c r="A19" s="3">
        <v>45087</v>
      </c>
      <c r="B19" s="4" t="s">
        <v>11</v>
      </c>
      <c r="C19" s="4" t="s">
        <v>12</v>
      </c>
      <c r="D19" s="4">
        <v>2</v>
      </c>
      <c r="E19" s="4">
        <v>30</v>
      </c>
      <c r="F19" t="str">
        <f>VLOOKUP(D:D,category!$A$1:$B$14,2,)</f>
        <v>Lunch</v>
      </c>
      <c r="G19" s="16">
        <f t="shared" si="0"/>
        <v>6</v>
      </c>
      <c r="H19" s="4" t="str">
        <f t="shared" si="1"/>
        <v>cheap</v>
      </c>
    </row>
    <row r="20" spans="1:8" x14ac:dyDescent="0.3">
      <c r="A20" s="3">
        <v>45087</v>
      </c>
      <c r="B20" s="4" t="s">
        <v>11</v>
      </c>
      <c r="C20" s="4" t="s">
        <v>12</v>
      </c>
      <c r="D20" s="4">
        <v>10</v>
      </c>
      <c r="E20" s="4">
        <v>12</v>
      </c>
      <c r="F20" t="str">
        <f>VLOOKUP(D:D,category!$A$1:$B$14,2,)</f>
        <v>Shopping</v>
      </c>
      <c r="G20" s="16">
        <f t="shared" si="0"/>
        <v>6</v>
      </c>
      <c r="H20" s="4" t="str">
        <f t="shared" si="1"/>
        <v>cheap</v>
      </c>
    </row>
    <row r="21" spans="1:8" x14ac:dyDescent="0.3">
      <c r="A21" s="3">
        <v>45087</v>
      </c>
      <c r="B21" s="4" t="s">
        <v>11</v>
      </c>
      <c r="C21" s="4" t="s">
        <v>12</v>
      </c>
      <c r="D21" s="4">
        <v>6</v>
      </c>
      <c r="E21" s="4">
        <v>23</v>
      </c>
      <c r="F21" t="str">
        <f>VLOOKUP(D:D,category!$A$1:$B$14,2,)</f>
        <v>Dinner</v>
      </c>
      <c r="G21" s="16">
        <f t="shared" si="0"/>
        <v>6</v>
      </c>
      <c r="H21" s="4" t="str">
        <f t="shared" si="1"/>
        <v>cheap</v>
      </c>
    </row>
    <row r="22" spans="1:8" x14ac:dyDescent="0.3">
      <c r="A22" s="3">
        <v>45087</v>
      </c>
      <c r="B22" s="4" t="s">
        <v>11</v>
      </c>
      <c r="C22" s="4" t="s">
        <v>12</v>
      </c>
      <c r="D22" s="4">
        <v>4</v>
      </c>
      <c r="E22" s="4">
        <v>10</v>
      </c>
      <c r="F22" t="str">
        <f>VLOOKUP(D:D,category!$A$1:$B$14,2,)</f>
        <v>Metro</v>
      </c>
      <c r="G22" s="16">
        <f t="shared" si="0"/>
        <v>6</v>
      </c>
      <c r="H22" s="4" t="str">
        <f t="shared" si="1"/>
        <v>cheap</v>
      </c>
    </row>
    <row r="23" spans="1:8" x14ac:dyDescent="0.3">
      <c r="A23" s="3">
        <v>45088</v>
      </c>
      <c r="B23" s="4" t="s">
        <v>11</v>
      </c>
      <c r="C23" s="4" t="s">
        <v>12</v>
      </c>
      <c r="D23" s="4">
        <v>1</v>
      </c>
      <c r="E23" s="4">
        <v>16</v>
      </c>
      <c r="F23" t="str">
        <f>VLOOKUP(D:D,category!$A$1:$B$14,2,)</f>
        <v>Breakfast</v>
      </c>
      <c r="G23" s="16">
        <f t="shared" si="0"/>
        <v>6</v>
      </c>
      <c r="H23" s="4" t="str">
        <f t="shared" si="1"/>
        <v>cheap</v>
      </c>
    </row>
    <row r="24" spans="1:8" x14ac:dyDescent="0.3">
      <c r="A24" s="3">
        <v>45088</v>
      </c>
      <c r="B24" s="4" t="s">
        <v>11</v>
      </c>
      <c r="C24" s="4" t="s">
        <v>12</v>
      </c>
      <c r="D24" s="4">
        <v>2</v>
      </c>
      <c r="E24" s="4">
        <v>28</v>
      </c>
      <c r="F24" t="str">
        <f>VLOOKUP(D:D,category!$A$1:$B$14,2,)</f>
        <v>Lunch</v>
      </c>
      <c r="G24" s="16">
        <f t="shared" si="0"/>
        <v>6</v>
      </c>
      <c r="H24" s="4" t="str">
        <f t="shared" si="1"/>
        <v>cheap</v>
      </c>
    </row>
    <row r="25" spans="1:8" x14ac:dyDescent="0.3">
      <c r="A25" s="3">
        <v>45088</v>
      </c>
      <c r="B25" s="4" t="s">
        <v>11</v>
      </c>
      <c r="C25" s="4" t="s">
        <v>12</v>
      </c>
      <c r="D25" s="4">
        <v>6</v>
      </c>
      <c r="E25" s="4">
        <v>14</v>
      </c>
      <c r="F25" t="str">
        <f>VLOOKUP(D:D,category!$A$1:$B$14,2,)</f>
        <v>Dinner</v>
      </c>
      <c r="G25" s="16">
        <f t="shared" si="0"/>
        <v>6</v>
      </c>
      <c r="H25" s="4" t="str">
        <f t="shared" si="1"/>
        <v>cheap</v>
      </c>
    </row>
    <row r="26" spans="1:8" x14ac:dyDescent="0.3">
      <c r="A26" s="3">
        <v>45088</v>
      </c>
      <c r="B26" s="4" t="s">
        <v>11</v>
      </c>
      <c r="C26" s="4" t="s">
        <v>12</v>
      </c>
      <c r="D26" s="4">
        <v>11</v>
      </c>
      <c r="E26" s="4">
        <v>20</v>
      </c>
      <c r="F26" t="str">
        <f>VLOOKUP(D:D,category!$A$1:$B$14,2,)</f>
        <v>Game</v>
      </c>
      <c r="G26" s="16">
        <f t="shared" si="0"/>
        <v>6</v>
      </c>
      <c r="H26" s="4" t="str">
        <f t="shared" si="1"/>
        <v>cheap</v>
      </c>
    </row>
    <row r="27" spans="1:8" x14ac:dyDescent="0.3">
      <c r="A27" s="3">
        <v>45089</v>
      </c>
      <c r="B27" s="4" t="s">
        <v>11</v>
      </c>
      <c r="C27" s="4" t="s">
        <v>12</v>
      </c>
      <c r="D27" s="4">
        <v>1</v>
      </c>
      <c r="E27" s="4">
        <v>16</v>
      </c>
      <c r="F27" t="str">
        <f>VLOOKUP(D:D,category!$A$1:$B$14,2,)</f>
        <v>Breakfast</v>
      </c>
      <c r="G27" s="16">
        <f t="shared" si="0"/>
        <v>6</v>
      </c>
      <c r="H27" s="4" t="str">
        <f t="shared" si="1"/>
        <v>cheap</v>
      </c>
    </row>
    <row r="28" spans="1:8" x14ac:dyDescent="0.3">
      <c r="A28" s="3">
        <v>45089</v>
      </c>
      <c r="B28" s="4" t="s">
        <v>11</v>
      </c>
      <c r="C28" s="4" t="s">
        <v>12</v>
      </c>
      <c r="D28" s="4">
        <v>2</v>
      </c>
      <c r="E28" s="4">
        <v>18</v>
      </c>
      <c r="F28" t="str">
        <f>VLOOKUP(D:D,category!$A$1:$B$14,2,)</f>
        <v>Lunch</v>
      </c>
      <c r="G28" s="16">
        <f t="shared" si="0"/>
        <v>6</v>
      </c>
      <c r="H28" s="4" t="str">
        <f t="shared" si="1"/>
        <v>cheap</v>
      </c>
    </row>
    <row r="29" spans="1:8" x14ac:dyDescent="0.3">
      <c r="A29" s="3">
        <v>45089</v>
      </c>
      <c r="B29" s="4" t="s">
        <v>11</v>
      </c>
      <c r="C29" s="4" t="s">
        <v>12</v>
      </c>
      <c r="D29" s="4">
        <v>6</v>
      </c>
      <c r="E29" s="4">
        <v>22</v>
      </c>
      <c r="F29" t="str">
        <f>VLOOKUP(D:D,category!$A$1:$B$14,2,)</f>
        <v>Dinner</v>
      </c>
      <c r="G29" s="16">
        <f t="shared" si="0"/>
        <v>6</v>
      </c>
      <c r="H29" s="4" t="str">
        <f t="shared" si="1"/>
        <v>cheap</v>
      </c>
    </row>
    <row r="30" spans="1:8" x14ac:dyDescent="0.3">
      <c r="A30" s="3">
        <v>45089</v>
      </c>
      <c r="B30" s="4" t="s">
        <v>11</v>
      </c>
      <c r="C30" s="4" t="s">
        <v>12</v>
      </c>
      <c r="D30" s="4">
        <v>10</v>
      </c>
      <c r="E30" s="4">
        <v>20</v>
      </c>
      <c r="F30" t="str">
        <f>VLOOKUP(D:D,category!$A$1:$B$14,2,)</f>
        <v>Shopping</v>
      </c>
      <c r="G30" s="16">
        <f t="shared" si="0"/>
        <v>6</v>
      </c>
      <c r="H30" s="4" t="str">
        <f t="shared" si="1"/>
        <v>cheap</v>
      </c>
    </row>
    <row r="31" spans="1:8" x14ac:dyDescent="0.3">
      <c r="A31" s="3">
        <v>45089</v>
      </c>
      <c r="B31" s="4" t="s">
        <v>11</v>
      </c>
      <c r="C31" s="4" t="s">
        <v>12</v>
      </c>
      <c r="D31" s="4">
        <v>9</v>
      </c>
      <c r="E31" s="4">
        <v>15</v>
      </c>
      <c r="F31" t="str">
        <f>VLOOKUP(D:D,category!$A$1:$B$14,2,)</f>
        <v>Taxi</v>
      </c>
      <c r="G31" s="16">
        <f t="shared" si="0"/>
        <v>6</v>
      </c>
      <c r="H31" s="4" t="str">
        <f t="shared" si="1"/>
        <v>cheap</v>
      </c>
    </row>
    <row r="32" spans="1:8" x14ac:dyDescent="0.3">
      <c r="A32" s="3">
        <v>45108</v>
      </c>
      <c r="B32" s="4" t="s">
        <v>9</v>
      </c>
      <c r="C32" s="4" t="s">
        <v>10</v>
      </c>
      <c r="D32" s="4">
        <v>8</v>
      </c>
      <c r="E32" s="4">
        <v>26</v>
      </c>
      <c r="F32" t="str">
        <f>VLOOKUP(D:D,category!$A$1:$B$14,2,)</f>
        <v>Movie</v>
      </c>
      <c r="G32" s="16">
        <f t="shared" si="0"/>
        <v>7</v>
      </c>
      <c r="H32" s="4" t="str">
        <f t="shared" si="1"/>
        <v>cheap</v>
      </c>
    </row>
    <row r="33" spans="1:8" x14ac:dyDescent="0.3">
      <c r="A33" s="3">
        <v>45108</v>
      </c>
      <c r="B33" s="4" t="s">
        <v>9</v>
      </c>
      <c r="C33" s="4" t="s">
        <v>10</v>
      </c>
      <c r="D33" s="4">
        <v>2</v>
      </c>
      <c r="E33" s="4">
        <v>42</v>
      </c>
      <c r="F33" t="str">
        <f>VLOOKUP(D:D,category!$A$1:$B$14,2,)</f>
        <v>Lunch</v>
      </c>
      <c r="G33" s="16">
        <f t="shared" si="0"/>
        <v>7</v>
      </c>
      <c r="H33" s="4" t="str">
        <f t="shared" si="1"/>
        <v>cheap</v>
      </c>
    </row>
    <row r="34" spans="1:8" x14ac:dyDescent="0.3">
      <c r="A34" s="3">
        <v>45114</v>
      </c>
      <c r="B34" s="4" t="s">
        <v>13</v>
      </c>
      <c r="C34" s="4" t="s">
        <v>14</v>
      </c>
      <c r="D34" s="4">
        <v>5</v>
      </c>
      <c r="E34" s="4">
        <v>116</v>
      </c>
      <c r="F34" t="str">
        <f>VLOOKUP(D:D,category!$A$1:$B$14,2,)</f>
        <v>Travel</v>
      </c>
      <c r="G34" s="16">
        <f t="shared" si="0"/>
        <v>7</v>
      </c>
      <c r="H34" s="4" t="str">
        <f t="shared" ref="H34:H65" si="2">IF($E34&gt;100,"Expensive","cheap")</f>
        <v>Expensive</v>
      </c>
    </row>
    <row r="35" spans="1:8" x14ac:dyDescent="0.3">
      <c r="A35" s="3">
        <v>45114</v>
      </c>
      <c r="B35" s="4" t="s">
        <v>13</v>
      </c>
      <c r="C35" s="4" t="s">
        <v>14</v>
      </c>
      <c r="D35" s="4">
        <v>1</v>
      </c>
      <c r="E35" s="4">
        <v>14</v>
      </c>
      <c r="F35" t="str">
        <f>VLOOKUP(D:D,category!$A$1:$B$14,2,)</f>
        <v>Breakfast</v>
      </c>
      <c r="G35" s="16">
        <f t="shared" si="0"/>
        <v>7</v>
      </c>
      <c r="H35" s="4" t="str">
        <f t="shared" si="2"/>
        <v>cheap</v>
      </c>
    </row>
    <row r="36" spans="1:8" x14ac:dyDescent="0.3">
      <c r="A36" s="3">
        <v>45114</v>
      </c>
      <c r="B36" s="4" t="s">
        <v>13</v>
      </c>
      <c r="C36" s="4" t="s">
        <v>14</v>
      </c>
      <c r="D36" s="4">
        <v>2</v>
      </c>
      <c r="E36" s="4">
        <v>16</v>
      </c>
      <c r="F36" t="str">
        <f>VLOOKUP(D:D,category!$A$1:$B$14,2,)</f>
        <v>Lunch</v>
      </c>
      <c r="G36" s="16">
        <f t="shared" si="0"/>
        <v>7</v>
      </c>
      <c r="H36" s="4" t="str">
        <f t="shared" si="2"/>
        <v>cheap</v>
      </c>
    </row>
    <row r="37" spans="1:8" x14ac:dyDescent="0.3">
      <c r="A37" s="3">
        <v>45114</v>
      </c>
      <c r="B37" s="4" t="s">
        <v>15</v>
      </c>
      <c r="C37" s="4" t="s">
        <v>16</v>
      </c>
      <c r="D37" s="4">
        <v>5</v>
      </c>
      <c r="E37" s="4">
        <v>50</v>
      </c>
      <c r="F37" t="str">
        <f>VLOOKUP(D:D,category!$A$1:$B$14,2,)</f>
        <v>Travel</v>
      </c>
      <c r="G37" s="16">
        <f t="shared" si="0"/>
        <v>7</v>
      </c>
      <c r="H37" s="4" t="str">
        <f t="shared" si="2"/>
        <v>cheap</v>
      </c>
    </row>
    <row r="38" spans="1:8" x14ac:dyDescent="0.3">
      <c r="A38" s="3">
        <v>45114</v>
      </c>
      <c r="B38" s="4" t="s">
        <v>15</v>
      </c>
      <c r="C38" s="4" t="s">
        <v>16</v>
      </c>
      <c r="D38" s="4">
        <v>6</v>
      </c>
      <c r="E38" s="4">
        <v>12</v>
      </c>
      <c r="F38" t="str">
        <f>VLOOKUP(D:D,category!$A$1:$B$14,2,)</f>
        <v>Dinner</v>
      </c>
      <c r="G38" s="16">
        <f t="shared" si="0"/>
        <v>7</v>
      </c>
      <c r="H38" s="4" t="str">
        <f t="shared" si="2"/>
        <v>cheap</v>
      </c>
    </row>
    <row r="39" spans="1:8" x14ac:dyDescent="0.3">
      <c r="A39" s="3">
        <v>45114</v>
      </c>
      <c r="B39" s="4" t="s">
        <v>13</v>
      </c>
      <c r="C39" s="4" t="s">
        <v>14</v>
      </c>
      <c r="D39" s="4">
        <v>3</v>
      </c>
      <c r="E39" s="4">
        <v>30</v>
      </c>
      <c r="F39" t="str">
        <f>VLOOKUP(D:D,category!$A$1:$B$14,2,)</f>
        <v>Stay</v>
      </c>
      <c r="G39" s="16">
        <f t="shared" si="0"/>
        <v>7</v>
      </c>
      <c r="H39" s="4" t="str">
        <f t="shared" si="2"/>
        <v>cheap</v>
      </c>
    </row>
    <row r="40" spans="1:8" x14ac:dyDescent="0.3">
      <c r="A40" s="3">
        <v>45114</v>
      </c>
      <c r="B40" s="4" t="s">
        <v>15</v>
      </c>
      <c r="C40" s="4" t="s">
        <v>16</v>
      </c>
      <c r="D40" s="4">
        <v>3</v>
      </c>
      <c r="E40" s="4">
        <v>56</v>
      </c>
      <c r="F40" t="str">
        <f>VLOOKUP(D:D,category!$A$1:$B$14,2,)</f>
        <v>Stay</v>
      </c>
      <c r="G40" s="16">
        <f t="shared" si="0"/>
        <v>7</v>
      </c>
      <c r="H40" s="4" t="str">
        <f t="shared" si="2"/>
        <v>cheap</v>
      </c>
    </row>
    <row r="41" spans="1:8" x14ac:dyDescent="0.3">
      <c r="A41" s="3">
        <v>45115</v>
      </c>
      <c r="B41" s="4" t="s">
        <v>15</v>
      </c>
      <c r="C41" s="4" t="s">
        <v>17</v>
      </c>
      <c r="D41" s="4">
        <v>5</v>
      </c>
      <c r="E41" s="4">
        <v>30</v>
      </c>
      <c r="F41" t="str">
        <f>VLOOKUP(D:D,category!$A$1:$B$14,2,)</f>
        <v>Travel</v>
      </c>
      <c r="G41" s="16">
        <f t="shared" si="0"/>
        <v>7</v>
      </c>
      <c r="H41" s="4" t="str">
        <f t="shared" si="2"/>
        <v>cheap</v>
      </c>
    </row>
    <row r="42" spans="1:8" x14ac:dyDescent="0.3">
      <c r="A42" s="3">
        <v>45115</v>
      </c>
      <c r="B42" s="4" t="s">
        <v>15</v>
      </c>
      <c r="C42" s="4" t="s">
        <v>17</v>
      </c>
      <c r="D42" s="4">
        <v>1</v>
      </c>
      <c r="E42" s="4">
        <v>20</v>
      </c>
      <c r="F42" t="str">
        <f>VLOOKUP(D:D,category!$A$1:$B$14,2,)</f>
        <v>Breakfast</v>
      </c>
      <c r="G42" s="16">
        <f t="shared" si="0"/>
        <v>7</v>
      </c>
      <c r="H42" s="4" t="str">
        <f t="shared" si="2"/>
        <v>cheap</v>
      </c>
    </row>
    <row r="43" spans="1:8" x14ac:dyDescent="0.3">
      <c r="A43" s="3">
        <v>45115</v>
      </c>
      <c r="B43" s="4" t="s">
        <v>15</v>
      </c>
      <c r="C43" s="4" t="s">
        <v>17</v>
      </c>
      <c r="D43" s="4">
        <v>7</v>
      </c>
      <c r="E43" s="4">
        <v>100</v>
      </c>
      <c r="F43" t="str">
        <f>VLOOKUP(D:D,category!$A$1:$B$14,2,)</f>
        <v>Entrance</v>
      </c>
      <c r="G43" s="16">
        <f t="shared" si="0"/>
        <v>7</v>
      </c>
      <c r="H43" s="4" t="str">
        <f t="shared" si="2"/>
        <v>cheap</v>
      </c>
    </row>
    <row r="44" spans="1:8" x14ac:dyDescent="0.3">
      <c r="A44" s="3">
        <v>45115</v>
      </c>
      <c r="B44" s="4" t="s">
        <v>15</v>
      </c>
      <c r="C44" s="4" t="s">
        <v>17</v>
      </c>
      <c r="D44" s="4">
        <v>3</v>
      </c>
      <c r="E44" s="4">
        <v>40</v>
      </c>
      <c r="F44" t="str">
        <f>VLOOKUP(D:D,category!$A$1:$B$14,2,)</f>
        <v>Stay</v>
      </c>
      <c r="G44" s="16">
        <f t="shared" si="0"/>
        <v>7</v>
      </c>
      <c r="H44" s="4" t="str">
        <f t="shared" si="2"/>
        <v>cheap</v>
      </c>
    </row>
    <row r="45" spans="1:8" x14ac:dyDescent="0.3">
      <c r="A45" s="3">
        <v>45115</v>
      </c>
      <c r="B45" s="4" t="s">
        <v>15</v>
      </c>
      <c r="C45" s="4" t="s">
        <v>17</v>
      </c>
      <c r="D45" s="4">
        <v>2</v>
      </c>
      <c r="E45" s="4">
        <v>23</v>
      </c>
      <c r="F45" t="str">
        <f>VLOOKUP(D:D,category!$A$1:$B$14,2,)</f>
        <v>Lunch</v>
      </c>
      <c r="G45" s="16">
        <f t="shared" si="0"/>
        <v>7</v>
      </c>
      <c r="H45" s="4" t="str">
        <f t="shared" si="2"/>
        <v>cheap</v>
      </c>
    </row>
    <row r="46" spans="1:8" x14ac:dyDescent="0.3">
      <c r="A46" s="3">
        <v>45115</v>
      </c>
      <c r="B46" s="4" t="s">
        <v>15</v>
      </c>
      <c r="C46" s="4" t="s">
        <v>17</v>
      </c>
      <c r="D46" s="4">
        <v>6</v>
      </c>
      <c r="E46" s="4">
        <v>9</v>
      </c>
      <c r="F46" t="str">
        <f>VLOOKUP(D:D,category!$A$1:$B$14,2,)</f>
        <v>Dinner</v>
      </c>
      <c r="G46" s="16">
        <f t="shared" si="0"/>
        <v>7</v>
      </c>
      <c r="H46" s="4" t="str">
        <f t="shared" si="2"/>
        <v>cheap</v>
      </c>
    </row>
    <row r="47" spans="1:8" x14ac:dyDescent="0.3">
      <c r="A47" s="3">
        <v>45116</v>
      </c>
      <c r="B47" s="4" t="s">
        <v>15</v>
      </c>
      <c r="C47" s="4" t="s">
        <v>17</v>
      </c>
      <c r="D47" s="4">
        <v>1</v>
      </c>
      <c r="E47" s="4">
        <v>11</v>
      </c>
      <c r="F47" t="str">
        <f>VLOOKUP(D:D,category!$A$1:$B$14,2,)</f>
        <v>Breakfast</v>
      </c>
      <c r="G47" s="16">
        <f t="shared" si="0"/>
        <v>7</v>
      </c>
      <c r="H47" s="4" t="str">
        <f t="shared" si="2"/>
        <v>cheap</v>
      </c>
    </row>
    <row r="48" spans="1:8" x14ac:dyDescent="0.3">
      <c r="A48" s="3">
        <v>45116</v>
      </c>
      <c r="B48" s="4" t="s">
        <v>15</v>
      </c>
      <c r="C48" s="4" t="s">
        <v>17</v>
      </c>
      <c r="D48" s="4">
        <v>2</v>
      </c>
      <c r="E48" s="4">
        <v>19</v>
      </c>
      <c r="F48" t="str">
        <f>VLOOKUP(D:D,category!$A$1:$B$14,2,)</f>
        <v>Lunch</v>
      </c>
      <c r="G48" s="16">
        <f t="shared" si="0"/>
        <v>7</v>
      </c>
      <c r="H48" s="4" t="str">
        <f t="shared" si="2"/>
        <v>cheap</v>
      </c>
    </row>
    <row r="49" spans="1:8" x14ac:dyDescent="0.3">
      <c r="A49" s="3">
        <v>45117</v>
      </c>
      <c r="B49" s="4" t="s">
        <v>13</v>
      </c>
      <c r="C49" s="4" t="s">
        <v>14</v>
      </c>
      <c r="D49" s="4">
        <v>1</v>
      </c>
      <c r="E49" s="4">
        <v>14</v>
      </c>
      <c r="F49" t="str">
        <f>VLOOKUP(D:D,category!$A$1:$B$14,2,)</f>
        <v>Breakfast</v>
      </c>
      <c r="G49" s="16">
        <f t="shared" si="0"/>
        <v>7</v>
      </c>
      <c r="H49" s="4" t="str">
        <f t="shared" si="2"/>
        <v>cheap</v>
      </c>
    </row>
    <row r="50" spans="1:8" x14ac:dyDescent="0.3">
      <c r="A50" s="3">
        <v>45117</v>
      </c>
      <c r="B50" s="4" t="s">
        <v>13</v>
      </c>
      <c r="C50" s="4" t="s">
        <v>14</v>
      </c>
      <c r="D50" s="4">
        <v>3</v>
      </c>
      <c r="E50" s="4">
        <v>30</v>
      </c>
      <c r="F50" t="str">
        <f>VLOOKUP(D:D,category!$A$1:$B$14,2,)</f>
        <v>Stay</v>
      </c>
      <c r="G50" s="16">
        <f t="shared" si="0"/>
        <v>7</v>
      </c>
      <c r="H50" s="4" t="str">
        <f t="shared" si="2"/>
        <v>cheap</v>
      </c>
    </row>
    <row r="51" spans="1:8" x14ac:dyDescent="0.3">
      <c r="A51" s="3">
        <v>45117</v>
      </c>
      <c r="B51" s="4" t="s">
        <v>13</v>
      </c>
      <c r="C51" s="4" t="s">
        <v>14</v>
      </c>
      <c r="D51" s="4">
        <v>2</v>
      </c>
      <c r="E51" s="4">
        <v>21</v>
      </c>
      <c r="F51" t="str">
        <f>VLOOKUP(D:D,category!$A$1:$B$14,2,)</f>
        <v>Lunch</v>
      </c>
      <c r="G51" s="16">
        <f t="shared" si="0"/>
        <v>7</v>
      </c>
      <c r="H51" s="4" t="str">
        <f t="shared" si="2"/>
        <v>cheap</v>
      </c>
    </row>
    <row r="52" spans="1:8" x14ac:dyDescent="0.3">
      <c r="A52" s="3">
        <v>45117</v>
      </c>
      <c r="B52" s="4" t="s">
        <v>13</v>
      </c>
      <c r="C52" s="4" t="s">
        <v>14</v>
      </c>
      <c r="D52" s="4">
        <v>6</v>
      </c>
      <c r="E52" s="4">
        <v>40</v>
      </c>
      <c r="F52" t="str">
        <f>VLOOKUP(D:D,category!$A$1:$B$14,2,)</f>
        <v>Dinner</v>
      </c>
      <c r="G52" s="16">
        <f t="shared" si="0"/>
        <v>7</v>
      </c>
      <c r="H52" s="4" t="str">
        <f t="shared" si="2"/>
        <v>cheap</v>
      </c>
    </row>
    <row r="53" spans="1:8" x14ac:dyDescent="0.3">
      <c r="A53" s="3">
        <v>45273</v>
      </c>
      <c r="B53" s="4" t="s">
        <v>11</v>
      </c>
      <c r="C53" s="4" t="s">
        <v>18</v>
      </c>
      <c r="D53" s="4">
        <v>5</v>
      </c>
      <c r="E53" s="4">
        <v>488</v>
      </c>
      <c r="F53" t="str">
        <f>VLOOKUP(D:D,category!$A$1:$B$14,2,)</f>
        <v>Travel</v>
      </c>
      <c r="G53" s="16">
        <f t="shared" si="0"/>
        <v>12</v>
      </c>
      <c r="H53" s="4" t="str">
        <f t="shared" si="2"/>
        <v>Expensive</v>
      </c>
    </row>
    <row r="54" spans="1:8" x14ac:dyDescent="0.3">
      <c r="A54" s="3">
        <v>45273</v>
      </c>
      <c r="B54" s="4" t="s">
        <v>11</v>
      </c>
      <c r="C54" s="4" t="s">
        <v>18</v>
      </c>
      <c r="D54" s="4">
        <v>3</v>
      </c>
      <c r="E54" s="4">
        <v>200</v>
      </c>
      <c r="F54" t="str">
        <f>VLOOKUP(D:D,category!$A$1:$B$14,2,)</f>
        <v>Stay</v>
      </c>
      <c r="G54" s="16">
        <f t="shared" si="0"/>
        <v>12</v>
      </c>
      <c r="H54" s="4" t="str">
        <f t="shared" si="2"/>
        <v>Expensive</v>
      </c>
    </row>
    <row r="55" spans="1:8" x14ac:dyDescent="0.3">
      <c r="A55" s="3">
        <v>45273</v>
      </c>
      <c r="B55" s="4" t="s">
        <v>11</v>
      </c>
      <c r="C55" s="4" t="s">
        <v>18</v>
      </c>
      <c r="D55" s="4">
        <v>6</v>
      </c>
      <c r="E55" s="4">
        <v>16</v>
      </c>
      <c r="F55" t="str">
        <f>VLOOKUP(D:D,category!$A$1:$B$14,2,)</f>
        <v>Dinner</v>
      </c>
      <c r="G55" s="16">
        <f t="shared" si="0"/>
        <v>12</v>
      </c>
      <c r="H55" s="4" t="str">
        <f t="shared" si="2"/>
        <v>cheap</v>
      </c>
    </row>
    <row r="56" spans="1:8" x14ac:dyDescent="0.3">
      <c r="A56" s="3">
        <v>45274</v>
      </c>
      <c r="B56" s="4" t="s">
        <v>11</v>
      </c>
      <c r="C56" s="4" t="s">
        <v>18</v>
      </c>
      <c r="D56" s="4">
        <v>1</v>
      </c>
      <c r="E56" s="4">
        <v>36</v>
      </c>
      <c r="F56" t="str">
        <f>VLOOKUP(D:D,category!$A$1:$B$14,2,)</f>
        <v>Breakfast</v>
      </c>
      <c r="G56" s="16">
        <f t="shared" si="0"/>
        <v>12</v>
      </c>
      <c r="H56" s="4" t="str">
        <f t="shared" si="2"/>
        <v>cheap</v>
      </c>
    </row>
    <row r="57" spans="1:8" x14ac:dyDescent="0.3">
      <c r="A57" s="3">
        <v>45274</v>
      </c>
      <c r="B57" s="4" t="s">
        <v>11</v>
      </c>
      <c r="C57" s="4" t="s">
        <v>18</v>
      </c>
      <c r="D57" s="4">
        <v>4</v>
      </c>
      <c r="E57" s="4">
        <v>6</v>
      </c>
      <c r="F57" t="str">
        <f>VLOOKUP(D:D,category!$A$1:$B$14,2,)</f>
        <v>Metro</v>
      </c>
      <c r="G57" s="16">
        <f t="shared" si="0"/>
        <v>12</v>
      </c>
      <c r="H57" s="4" t="str">
        <f t="shared" si="2"/>
        <v>cheap</v>
      </c>
    </row>
    <row r="58" spans="1:8" x14ac:dyDescent="0.3">
      <c r="A58" s="3">
        <v>45274</v>
      </c>
      <c r="B58" s="4" t="s">
        <v>11</v>
      </c>
      <c r="C58" s="4" t="s">
        <v>18</v>
      </c>
      <c r="D58" s="4">
        <v>2</v>
      </c>
      <c r="E58" s="4">
        <v>21</v>
      </c>
      <c r="F58" t="str">
        <f>VLOOKUP(D:D,category!$A$1:$B$14,2,)</f>
        <v>Lunch</v>
      </c>
      <c r="G58" s="16">
        <f t="shared" si="0"/>
        <v>12</v>
      </c>
      <c r="H58" s="4" t="str">
        <f t="shared" si="2"/>
        <v>cheap</v>
      </c>
    </row>
    <row r="59" spans="1:8" x14ac:dyDescent="0.3">
      <c r="A59" s="3">
        <v>45274</v>
      </c>
      <c r="B59" s="4" t="s">
        <v>11</v>
      </c>
      <c r="C59" s="4" t="s">
        <v>18</v>
      </c>
      <c r="D59" s="4">
        <v>6</v>
      </c>
      <c r="E59" s="4">
        <v>29</v>
      </c>
      <c r="F59" t="str">
        <f>VLOOKUP(D:D,category!$A$1:$B$14,2,)</f>
        <v>Dinner</v>
      </c>
      <c r="G59" s="16">
        <f t="shared" si="0"/>
        <v>12</v>
      </c>
      <c r="H59" s="4" t="str">
        <f t="shared" si="2"/>
        <v>cheap</v>
      </c>
    </row>
    <row r="60" spans="1:8" x14ac:dyDescent="0.3">
      <c r="A60" s="3">
        <v>45274</v>
      </c>
      <c r="B60" s="4" t="s">
        <v>11</v>
      </c>
      <c r="C60" s="4" t="s">
        <v>18</v>
      </c>
      <c r="D60" s="4">
        <v>12</v>
      </c>
      <c r="E60" s="4">
        <v>3</v>
      </c>
      <c r="F60" t="str">
        <f>VLOOKUP(D:D,category!$A$1:$B$14,2,)</f>
        <v>Grocery</v>
      </c>
      <c r="G60" s="16">
        <f t="shared" si="0"/>
        <v>12</v>
      </c>
      <c r="H60" s="4" t="str">
        <f t="shared" si="2"/>
        <v>cheap</v>
      </c>
    </row>
    <row r="61" spans="1:8" x14ac:dyDescent="0.3">
      <c r="A61" s="3">
        <v>45275</v>
      </c>
      <c r="B61" s="4" t="s">
        <v>19</v>
      </c>
      <c r="C61" s="4" t="s">
        <v>20</v>
      </c>
      <c r="D61" s="4">
        <v>5</v>
      </c>
      <c r="E61" s="4">
        <v>2600</v>
      </c>
      <c r="F61" t="str">
        <f>VLOOKUP(D:D,category!$A$1:$B$14,2,)</f>
        <v>Travel</v>
      </c>
      <c r="G61" s="16">
        <f t="shared" si="0"/>
        <v>12</v>
      </c>
      <c r="H61" s="4" t="str">
        <f t="shared" si="2"/>
        <v>Expensive</v>
      </c>
    </row>
    <row r="62" spans="1:8" x14ac:dyDescent="0.3">
      <c r="A62" s="3">
        <v>45275</v>
      </c>
      <c r="B62" s="4" t="s">
        <v>19</v>
      </c>
      <c r="C62" s="4" t="s">
        <v>20</v>
      </c>
      <c r="D62" s="4">
        <v>4</v>
      </c>
      <c r="E62" s="4">
        <v>18</v>
      </c>
      <c r="F62" t="str">
        <f>VLOOKUP(D:D,category!$A$1:$B$14,2,)</f>
        <v>Metro</v>
      </c>
      <c r="G62" s="16">
        <f t="shared" si="0"/>
        <v>12</v>
      </c>
      <c r="H62" s="4" t="str">
        <f t="shared" si="2"/>
        <v>cheap</v>
      </c>
    </row>
    <row r="63" spans="1:8" x14ac:dyDescent="0.3">
      <c r="A63" s="3">
        <v>45275</v>
      </c>
      <c r="B63" s="4" t="s">
        <v>19</v>
      </c>
      <c r="C63" s="4" t="s">
        <v>20</v>
      </c>
      <c r="D63" s="4">
        <v>3</v>
      </c>
      <c r="E63" s="4">
        <v>208</v>
      </c>
      <c r="F63" t="str">
        <f>VLOOKUP(D:D,category!$A$1:$B$14,2,)</f>
        <v>Stay</v>
      </c>
      <c r="G63" s="16">
        <f t="shared" si="0"/>
        <v>12</v>
      </c>
      <c r="H63" s="4" t="str">
        <f t="shared" si="2"/>
        <v>Expensive</v>
      </c>
    </row>
    <row r="64" spans="1:8" x14ac:dyDescent="0.3">
      <c r="A64" s="3">
        <v>45275</v>
      </c>
      <c r="B64" s="4" t="s">
        <v>19</v>
      </c>
      <c r="C64" s="4" t="s">
        <v>20</v>
      </c>
      <c r="D64" s="4">
        <v>12</v>
      </c>
      <c r="E64" s="4">
        <v>2</v>
      </c>
      <c r="F64" t="str">
        <f>VLOOKUP(D:D,category!$A$1:$B$14,2,)</f>
        <v>Grocery</v>
      </c>
      <c r="G64" s="16">
        <f t="shared" si="0"/>
        <v>12</v>
      </c>
      <c r="H64" s="4" t="str">
        <f t="shared" si="2"/>
        <v>cheap</v>
      </c>
    </row>
    <row r="65" spans="1:8" x14ac:dyDescent="0.3">
      <c r="A65" s="3">
        <v>45276</v>
      </c>
      <c r="B65" s="4" t="s">
        <v>19</v>
      </c>
      <c r="C65" s="4" t="s">
        <v>20</v>
      </c>
      <c r="D65" s="4">
        <v>1</v>
      </c>
      <c r="E65" s="4">
        <v>16</v>
      </c>
      <c r="F65" t="str">
        <f>VLOOKUP(D:D,category!$A$1:$B$14,2,)</f>
        <v>Breakfast</v>
      </c>
      <c r="G65" s="16">
        <f t="shared" si="0"/>
        <v>12</v>
      </c>
      <c r="H65" s="4" t="str">
        <f t="shared" si="2"/>
        <v>cheap</v>
      </c>
    </row>
    <row r="66" spans="1:8" x14ac:dyDescent="0.3">
      <c r="A66" s="3">
        <v>45276</v>
      </c>
      <c r="B66" s="4" t="s">
        <v>19</v>
      </c>
      <c r="C66" s="4" t="s">
        <v>20</v>
      </c>
      <c r="D66" s="4">
        <v>2</v>
      </c>
      <c r="E66" s="4">
        <v>5</v>
      </c>
      <c r="F66" t="str">
        <f>VLOOKUP(D:D,category!$A$1:$B$14,2,)</f>
        <v>Lunch</v>
      </c>
      <c r="G66" s="16">
        <f t="shared" ref="G66:G128" si="3">MONTH(A66)</f>
        <v>12</v>
      </c>
      <c r="H66" s="4" t="str">
        <f t="shared" ref="H66:H97" si="4">IF($E66&gt;100,"Expensive","cheap")</f>
        <v>cheap</v>
      </c>
    </row>
    <row r="67" spans="1:8" x14ac:dyDescent="0.3">
      <c r="A67" s="3">
        <v>45276</v>
      </c>
      <c r="B67" s="4" t="s">
        <v>19</v>
      </c>
      <c r="C67" s="4" t="s">
        <v>20</v>
      </c>
      <c r="D67" s="4">
        <v>6</v>
      </c>
      <c r="E67" s="4">
        <v>8</v>
      </c>
      <c r="F67" t="str">
        <f>VLOOKUP(D:D,category!$A$1:$B$14,2,)</f>
        <v>Dinner</v>
      </c>
      <c r="G67" s="16">
        <f t="shared" si="3"/>
        <v>12</v>
      </c>
      <c r="H67" s="4" t="str">
        <f t="shared" si="4"/>
        <v>cheap</v>
      </c>
    </row>
    <row r="68" spans="1:8" x14ac:dyDescent="0.3">
      <c r="A68" s="3">
        <v>45277</v>
      </c>
      <c r="B68" s="4" t="s">
        <v>19</v>
      </c>
      <c r="C68" s="4" t="s">
        <v>20</v>
      </c>
      <c r="D68" s="4">
        <v>1</v>
      </c>
      <c r="E68" s="4">
        <v>16</v>
      </c>
      <c r="F68" t="str">
        <f>VLOOKUP(D:D,category!$A$1:$B$14,2,)</f>
        <v>Breakfast</v>
      </c>
      <c r="G68" s="16">
        <f t="shared" si="3"/>
        <v>12</v>
      </c>
      <c r="H68" s="4" t="str">
        <f t="shared" si="4"/>
        <v>cheap</v>
      </c>
    </row>
    <row r="69" spans="1:8" x14ac:dyDescent="0.3">
      <c r="A69" s="3">
        <v>45277</v>
      </c>
      <c r="B69" s="4" t="s">
        <v>19</v>
      </c>
      <c r="C69" s="4" t="s">
        <v>20</v>
      </c>
      <c r="D69" s="4">
        <v>2</v>
      </c>
      <c r="E69" s="4">
        <v>21</v>
      </c>
      <c r="F69" t="str">
        <f>VLOOKUP(D:D,category!$A$1:$B$14,2,)</f>
        <v>Lunch</v>
      </c>
      <c r="G69" s="16">
        <f t="shared" si="3"/>
        <v>12</v>
      </c>
      <c r="H69" s="4" t="str">
        <f t="shared" si="4"/>
        <v>cheap</v>
      </c>
    </row>
    <row r="70" spans="1:8" x14ac:dyDescent="0.3">
      <c r="A70" s="3">
        <v>45277</v>
      </c>
      <c r="B70" s="4" t="s">
        <v>19</v>
      </c>
      <c r="C70" s="4" t="s">
        <v>20</v>
      </c>
      <c r="D70" s="4">
        <v>7</v>
      </c>
      <c r="E70" s="4">
        <v>9</v>
      </c>
      <c r="F70" t="str">
        <f>VLOOKUP(D:D,category!$A$1:$B$14,2,)</f>
        <v>Entrance</v>
      </c>
      <c r="G70" s="16">
        <f t="shared" si="3"/>
        <v>12</v>
      </c>
      <c r="H70" s="4" t="str">
        <f t="shared" si="4"/>
        <v>cheap</v>
      </c>
    </row>
    <row r="71" spans="1:8" x14ac:dyDescent="0.3">
      <c r="A71" s="3">
        <v>45277</v>
      </c>
      <c r="B71" s="4" t="s">
        <v>19</v>
      </c>
      <c r="C71" s="4" t="s">
        <v>20</v>
      </c>
      <c r="D71" s="4">
        <v>6</v>
      </c>
      <c r="E71" s="4">
        <v>4</v>
      </c>
      <c r="F71" t="str">
        <f>VLOOKUP(D:D,category!$A$1:$B$14,2,)</f>
        <v>Dinner</v>
      </c>
      <c r="G71" s="16">
        <f t="shared" si="3"/>
        <v>12</v>
      </c>
      <c r="H71" s="4" t="str">
        <f t="shared" si="4"/>
        <v>cheap</v>
      </c>
    </row>
    <row r="72" spans="1:8" x14ac:dyDescent="0.3">
      <c r="A72" s="3">
        <v>45278</v>
      </c>
      <c r="B72" s="4" t="s">
        <v>19</v>
      </c>
      <c r="C72" s="4" t="s">
        <v>20</v>
      </c>
      <c r="D72" s="4">
        <v>1</v>
      </c>
      <c r="E72" s="4">
        <v>16</v>
      </c>
      <c r="F72" t="str">
        <f>VLOOKUP(D:D,category!$A$1:$B$14,2,)</f>
        <v>Breakfast</v>
      </c>
      <c r="G72" s="16">
        <f t="shared" si="3"/>
        <v>12</v>
      </c>
      <c r="H72" s="4" t="str">
        <f t="shared" si="4"/>
        <v>cheap</v>
      </c>
    </row>
    <row r="73" spans="1:8" x14ac:dyDescent="0.3">
      <c r="A73" s="3">
        <v>45278</v>
      </c>
      <c r="B73" s="4" t="s">
        <v>19</v>
      </c>
      <c r="C73" s="4" t="s">
        <v>20</v>
      </c>
      <c r="D73" s="4">
        <v>2</v>
      </c>
      <c r="E73" s="4">
        <v>3</v>
      </c>
      <c r="F73" t="str">
        <f>VLOOKUP(D:D,category!$A$1:$B$14,2,)</f>
        <v>Lunch</v>
      </c>
      <c r="G73" s="16">
        <f t="shared" si="3"/>
        <v>12</v>
      </c>
      <c r="H73" s="4" t="str">
        <f t="shared" si="4"/>
        <v>cheap</v>
      </c>
    </row>
    <row r="74" spans="1:8" x14ac:dyDescent="0.3">
      <c r="A74" s="3">
        <v>45278</v>
      </c>
      <c r="B74" s="4" t="s">
        <v>19</v>
      </c>
      <c r="C74" s="4" t="s">
        <v>20</v>
      </c>
      <c r="D74" s="4">
        <v>12</v>
      </c>
      <c r="E74" s="4">
        <v>6</v>
      </c>
      <c r="F74" t="str">
        <f>VLOOKUP(D:D,category!$A$1:$B$14,2,)</f>
        <v>Grocery</v>
      </c>
      <c r="G74" s="16">
        <f t="shared" si="3"/>
        <v>12</v>
      </c>
      <c r="H74" s="4" t="str">
        <f t="shared" si="4"/>
        <v>cheap</v>
      </c>
    </row>
    <row r="75" spans="1:8" x14ac:dyDescent="0.3">
      <c r="A75" s="3">
        <v>45278</v>
      </c>
      <c r="B75" s="4" t="s">
        <v>19</v>
      </c>
      <c r="C75" s="4" t="s">
        <v>20</v>
      </c>
      <c r="D75" s="4">
        <v>6</v>
      </c>
      <c r="E75" s="4">
        <v>7</v>
      </c>
      <c r="F75" t="str">
        <f>VLOOKUP(D:D,category!$A$1:$B$14,2,)</f>
        <v>Dinner</v>
      </c>
      <c r="G75" s="16">
        <f t="shared" si="3"/>
        <v>12</v>
      </c>
      <c r="H75" s="4" t="str">
        <f t="shared" si="4"/>
        <v>cheap</v>
      </c>
    </row>
    <row r="76" spans="1:8" x14ac:dyDescent="0.3">
      <c r="A76" s="3">
        <v>45279</v>
      </c>
      <c r="B76" s="4" t="s">
        <v>19</v>
      </c>
      <c r="C76" s="4" t="s">
        <v>20</v>
      </c>
      <c r="D76" s="4">
        <v>1</v>
      </c>
      <c r="E76" s="4">
        <v>16</v>
      </c>
      <c r="F76" t="str">
        <f>VLOOKUP(D:D,category!$A$1:$B$14,2,)</f>
        <v>Breakfast</v>
      </c>
      <c r="G76" s="16">
        <f t="shared" si="3"/>
        <v>12</v>
      </c>
      <c r="H76" s="4" t="str">
        <f t="shared" si="4"/>
        <v>cheap</v>
      </c>
    </row>
    <row r="77" spans="1:8" x14ac:dyDescent="0.3">
      <c r="A77" s="3">
        <v>45279</v>
      </c>
      <c r="B77" s="4" t="s">
        <v>19</v>
      </c>
      <c r="C77" s="4" t="s">
        <v>20</v>
      </c>
      <c r="D77" s="4">
        <v>2</v>
      </c>
      <c r="E77" s="4">
        <v>9</v>
      </c>
      <c r="F77" t="str">
        <f>VLOOKUP(D:D,category!$A$1:$B$14,2,)</f>
        <v>Lunch</v>
      </c>
      <c r="G77" s="16">
        <f t="shared" si="3"/>
        <v>12</v>
      </c>
      <c r="H77" s="4" t="str">
        <f t="shared" si="4"/>
        <v>cheap</v>
      </c>
    </row>
    <row r="78" spans="1:8" x14ac:dyDescent="0.3">
      <c r="A78" s="3">
        <v>45279</v>
      </c>
      <c r="B78" s="4" t="s">
        <v>19</v>
      </c>
      <c r="C78" s="4" t="s">
        <v>20</v>
      </c>
      <c r="D78" s="4">
        <v>6</v>
      </c>
      <c r="E78" s="4">
        <v>5</v>
      </c>
      <c r="F78" t="str">
        <f>VLOOKUP(D:D,category!$A$1:$B$14,2,)</f>
        <v>Dinner</v>
      </c>
      <c r="G78" s="16">
        <f t="shared" si="3"/>
        <v>12</v>
      </c>
      <c r="H78" s="4" t="str">
        <f t="shared" si="4"/>
        <v>cheap</v>
      </c>
    </row>
    <row r="79" spans="1:8" x14ac:dyDescent="0.3">
      <c r="A79" s="3">
        <v>45280</v>
      </c>
      <c r="B79" s="4" t="s">
        <v>21</v>
      </c>
      <c r="C79" s="4" t="s">
        <v>22</v>
      </c>
      <c r="D79" s="4">
        <v>1</v>
      </c>
      <c r="E79" s="4">
        <v>7</v>
      </c>
      <c r="F79" t="str">
        <f>VLOOKUP(D:D,category!$A$1:$B$14,2,)</f>
        <v>Breakfast</v>
      </c>
      <c r="G79" s="16">
        <f t="shared" si="3"/>
        <v>12</v>
      </c>
      <c r="H79" s="4" t="str">
        <f t="shared" si="4"/>
        <v>cheap</v>
      </c>
    </row>
    <row r="80" spans="1:8" x14ac:dyDescent="0.3">
      <c r="A80" s="3">
        <v>45280</v>
      </c>
      <c r="B80" s="4" t="s">
        <v>21</v>
      </c>
      <c r="C80" s="4" t="s">
        <v>22</v>
      </c>
      <c r="D80" s="4">
        <v>2</v>
      </c>
      <c r="E80" s="4">
        <v>14</v>
      </c>
      <c r="F80" t="str">
        <f>VLOOKUP(D:D,category!$A$1:$B$14,2,)</f>
        <v>Lunch</v>
      </c>
      <c r="G80" s="16">
        <f t="shared" si="3"/>
        <v>12</v>
      </c>
      <c r="H80" s="4" t="str">
        <f t="shared" si="4"/>
        <v>cheap</v>
      </c>
    </row>
    <row r="81" spans="1:8" x14ac:dyDescent="0.3">
      <c r="A81" s="3">
        <v>45280</v>
      </c>
      <c r="B81" s="4" t="s">
        <v>21</v>
      </c>
      <c r="C81" s="4" t="s">
        <v>22</v>
      </c>
      <c r="D81" s="4">
        <v>3</v>
      </c>
      <c r="E81" s="4">
        <v>92</v>
      </c>
      <c r="F81" t="str">
        <f>VLOOKUP(D:D,category!$A$1:$B$14,2,)</f>
        <v>Stay</v>
      </c>
      <c r="G81" s="16">
        <f t="shared" si="3"/>
        <v>12</v>
      </c>
      <c r="H81" s="4" t="str">
        <f t="shared" si="4"/>
        <v>cheap</v>
      </c>
    </row>
    <row r="82" spans="1:8" x14ac:dyDescent="0.3">
      <c r="A82" s="3">
        <v>45280</v>
      </c>
      <c r="B82" s="4" t="s">
        <v>21</v>
      </c>
      <c r="C82" s="4" t="s">
        <v>22</v>
      </c>
      <c r="D82" s="4">
        <v>6</v>
      </c>
      <c r="E82" s="4">
        <v>14</v>
      </c>
      <c r="F82" t="str">
        <f>VLOOKUP(D:D,category!$A$1:$B$14,2,)</f>
        <v>Dinner</v>
      </c>
      <c r="G82" s="16">
        <f t="shared" si="3"/>
        <v>12</v>
      </c>
      <c r="H82" s="4" t="str">
        <f t="shared" si="4"/>
        <v>cheap</v>
      </c>
    </row>
    <row r="83" spans="1:8" x14ac:dyDescent="0.3">
      <c r="A83" s="3">
        <v>45280</v>
      </c>
      <c r="B83" s="4" t="s">
        <v>21</v>
      </c>
      <c r="C83" s="4" t="s">
        <v>22</v>
      </c>
      <c r="D83" s="4">
        <v>12</v>
      </c>
      <c r="E83" s="4">
        <v>2</v>
      </c>
      <c r="F83" t="str">
        <f>VLOOKUP(D:D,category!$A$1:$B$14,2,)</f>
        <v>Grocery</v>
      </c>
      <c r="G83" s="16">
        <f t="shared" si="3"/>
        <v>12</v>
      </c>
      <c r="H83" s="4" t="str">
        <f t="shared" si="4"/>
        <v>cheap</v>
      </c>
    </row>
    <row r="84" spans="1:8" x14ac:dyDescent="0.3">
      <c r="A84" s="3">
        <v>45281</v>
      </c>
      <c r="B84" s="4" t="s">
        <v>21</v>
      </c>
      <c r="C84" s="4" t="s">
        <v>22</v>
      </c>
      <c r="D84" s="4">
        <v>1</v>
      </c>
      <c r="E84" s="4">
        <v>24</v>
      </c>
      <c r="F84" t="str">
        <f>VLOOKUP(D:D,category!$A$1:$B$14,2,)</f>
        <v>Breakfast</v>
      </c>
      <c r="G84" s="16">
        <f t="shared" si="3"/>
        <v>12</v>
      </c>
      <c r="H84" s="4" t="str">
        <f t="shared" si="4"/>
        <v>cheap</v>
      </c>
    </row>
    <row r="85" spans="1:8" x14ac:dyDescent="0.3">
      <c r="A85" s="3">
        <v>45281</v>
      </c>
      <c r="B85" s="4" t="s">
        <v>21</v>
      </c>
      <c r="C85" s="4" t="s">
        <v>22</v>
      </c>
      <c r="D85" s="4">
        <v>2</v>
      </c>
      <c r="E85" s="4">
        <v>6</v>
      </c>
      <c r="F85" t="str">
        <f>VLOOKUP(D:D,category!$A$1:$B$14,2,)</f>
        <v>Lunch</v>
      </c>
      <c r="G85" s="16">
        <f t="shared" si="3"/>
        <v>12</v>
      </c>
      <c r="H85" s="4" t="str">
        <f t="shared" si="4"/>
        <v>cheap</v>
      </c>
    </row>
    <row r="86" spans="1:8" x14ac:dyDescent="0.3">
      <c r="A86" s="3">
        <v>45281</v>
      </c>
      <c r="B86" s="4" t="s">
        <v>21</v>
      </c>
      <c r="C86" s="4" t="s">
        <v>22</v>
      </c>
      <c r="D86" s="4">
        <v>12</v>
      </c>
      <c r="E86" s="4">
        <v>4</v>
      </c>
      <c r="F86" t="str">
        <f>VLOOKUP(D:D,category!$A$1:$B$14,2,)</f>
        <v>Grocery</v>
      </c>
      <c r="G86" s="16">
        <f t="shared" si="3"/>
        <v>12</v>
      </c>
      <c r="H86" s="4" t="str">
        <f t="shared" si="4"/>
        <v>cheap</v>
      </c>
    </row>
    <row r="87" spans="1:8" x14ac:dyDescent="0.3">
      <c r="A87" s="3">
        <v>45281</v>
      </c>
      <c r="B87" s="4" t="s">
        <v>21</v>
      </c>
      <c r="C87" s="4" t="s">
        <v>22</v>
      </c>
      <c r="D87" s="4">
        <v>6</v>
      </c>
      <c r="E87" s="4">
        <v>20</v>
      </c>
      <c r="F87" t="str">
        <f>VLOOKUP(D:D,category!$A$1:$B$14,2,)</f>
        <v>Dinner</v>
      </c>
      <c r="G87" s="16">
        <f t="shared" si="3"/>
        <v>12</v>
      </c>
      <c r="H87" s="4" t="str">
        <f t="shared" si="4"/>
        <v>cheap</v>
      </c>
    </row>
    <row r="88" spans="1:8" x14ac:dyDescent="0.3">
      <c r="A88" s="3">
        <v>45281</v>
      </c>
      <c r="B88" s="4" t="s">
        <v>21</v>
      </c>
      <c r="C88" s="4" t="s">
        <v>22</v>
      </c>
      <c r="D88" s="4">
        <v>4</v>
      </c>
      <c r="E88" s="4">
        <v>5</v>
      </c>
      <c r="F88" t="str">
        <f>VLOOKUP(D:D,category!$A$1:$B$14,2,)</f>
        <v>Metro</v>
      </c>
      <c r="G88" s="16">
        <f t="shared" si="3"/>
        <v>12</v>
      </c>
      <c r="H88" s="4" t="str">
        <f t="shared" si="4"/>
        <v>cheap</v>
      </c>
    </row>
    <row r="89" spans="1:8" x14ac:dyDescent="0.3">
      <c r="A89" s="3">
        <v>45281</v>
      </c>
      <c r="B89" s="4" t="s">
        <v>21</v>
      </c>
      <c r="C89" s="4" t="s">
        <v>22</v>
      </c>
      <c r="D89" s="4">
        <v>13</v>
      </c>
      <c r="E89" s="4">
        <v>8</v>
      </c>
      <c r="F89" t="str">
        <f>VLOOKUP(D:D,category!$A$1:$B$14,2,)</f>
        <v>Shuttle</v>
      </c>
      <c r="G89" s="16">
        <f t="shared" si="3"/>
        <v>12</v>
      </c>
      <c r="H89" s="4" t="str">
        <f t="shared" si="4"/>
        <v>cheap</v>
      </c>
    </row>
    <row r="90" spans="1:8" x14ac:dyDescent="0.3">
      <c r="A90" s="3">
        <v>45279</v>
      </c>
      <c r="B90" s="4" t="s">
        <v>21</v>
      </c>
      <c r="C90" s="4" t="s">
        <v>22</v>
      </c>
      <c r="D90" s="4">
        <v>5</v>
      </c>
      <c r="E90" s="4">
        <v>520</v>
      </c>
      <c r="F90" t="str">
        <f>VLOOKUP(D:D,category!$A$1:$B$14,2,)</f>
        <v>Travel</v>
      </c>
      <c r="G90" s="16">
        <f t="shared" si="3"/>
        <v>12</v>
      </c>
      <c r="H90" s="4" t="str">
        <f t="shared" si="4"/>
        <v>Expensive</v>
      </c>
    </row>
    <row r="91" spans="1:8" x14ac:dyDescent="0.3">
      <c r="A91" s="3">
        <v>45282</v>
      </c>
      <c r="B91" s="4" t="s">
        <v>21</v>
      </c>
      <c r="C91" s="4" t="s">
        <v>23</v>
      </c>
      <c r="D91" s="4">
        <v>5</v>
      </c>
      <c r="E91" s="4">
        <v>210</v>
      </c>
      <c r="F91" t="str">
        <f>VLOOKUP(D:D,category!$A$1:$B$14,2,)</f>
        <v>Travel</v>
      </c>
      <c r="G91" s="16">
        <f t="shared" si="3"/>
        <v>12</v>
      </c>
      <c r="H91" s="4" t="str">
        <f t="shared" si="4"/>
        <v>Expensive</v>
      </c>
    </row>
    <row r="92" spans="1:8" x14ac:dyDescent="0.3">
      <c r="A92" s="3">
        <v>45282</v>
      </c>
      <c r="B92" s="4" t="s">
        <v>21</v>
      </c>
      <c r="C92" s="4" t="s">
        <v>23</v>
      </c>
      <c r="D92" s="4">
        <v>1</v>
      </c>
      <c r="E92" s="4">
        <v>24</v>
      </c>
      <c r="F92" t="str">
        <f>VLOOKUP(D:D,category!$A$1:$B$14,2,)</f>
        <v>Breakfast</v>
      </c>
      <c r="G92" s="16">
        <f t="shared" si="3"/>
        <v>12</v>
      </c>
      <c r="H92" s="4" t="str">
        <f t="shared" si="4"/>
        <v>cheap</v>
      </c>
    </row>
    <row r="93" spans="1:8" x14ac:dyDescent="0.3">
      <c r="A93" s="3">
        <v>45282</v>
      </c>
      <c r="B93" s="4" t="s">
        <v>21</v>
      </c>
      <c r="C93" s="4" t="s">
        <v>23</v>
      </c>
      <c r="D93" s="4">
        <v>2</v>
      </c>
      <c r="E93" s="4">
        <v>12</v>
      </c>
      <c r="F93" t="str">
        <f>VLOOKUP(D:D,category!$A$1:$B$14,2,)</f>
        <v>Lunch</v>
      </c>
      <c r="G93" s="16">
        <f t="shared" si="3"/>
        <v>12</v>
      </c>
      <c r="H93" s="4" t="str">
        <f t="shared" si="4"/>
        <v>cheap</v>
      </c>
    </row>
    <row r="94" spans="1:8" x14ac:dyDescent="0.3">
      <c r="A94" s="3">
        <v>45282</v>
      </c>
      <c r="B94" s="4" t="s">
        <v>21</v>
      </c>
      <c r="C94" s="4" t="s">
        <v>23</v>
      </c>
      <c r="D94" s="4">
        <v>9</v>
      </c>
      <c r="E94" s="4">
        <v>10</v>
      </c>
      <c r="F94" t="str">
        <f>VLOOKUP(D:D,category!$A$1:$B$14,2,)</f>
        <v>Taxi</v>
      </c>
      <c r="G94" s="16">
        <f t="shared" si="3"/>
        <v>12</v>
      </c>
      <c r="H94" s="4" t="str">
        <f t="shared" si="4"/>
        <v>cheap</v>
      </c>
    </row>
    <row r="95" spans="1:8" x14ac:dyDescent="0.3">
      <c r="A95" s="3">
        <v>45282</v>
      </c>
      <c r="B95" s="4" t="s">
        <v>21</v>
      </c>
      <c r="C95" s="4" t="s">
        <v>23</v>
      </c>
      <c r="D95" s="4">
        <v>6</v>
      </c>
      <c r="E95" s="4">
        <v>18</v>
      </c>
      <c r="F95" t="str">
        <f>VLOOKUP(D:D,category!$A$1:$B$14,2,)</f>
        <v>Dinner</v>
      </c>
      <c r="G95" s="16">
        <f t="shared" si="3"/>
        <v>12</v>
      </c>
      <c r="H95" s="4" t="str">
        <f t="shared" si="4"/>
        <v>cheap</v>
      </c>
    </row>
    <row r="96" spans="1:8" x14ac:dyDescent="0.3">
      <c r="A96" s="3">
        <v>45283</v>
      </c>
      <c r="B96" s="4" t="s">
        <v>21</v>
      </c>
      <c r="C96" s="4" t="s">
        <v>24</v>
      </c>
      <c r="D96" s="4">
        <v>5</v>
      </c>
      <c r="E96" s="4">
        <v>230</v>
      </c>
      <c r="F96" t="str">
        <f>VLOOKUP(D:D,category!$A$1:$B$14,2,)</f>
        <v>Travel</v>
      </c>
      <c r="G96" s="16">
        <f t="shared" si="3"/>
        <v>12</v>
      </c>
      <c r="H96" s="4" t="str">
        <f t="shared" si="4"/>
        <v>Expensive</v>
      </c>
    </row>
    <row r="97" spans="1:8" x14ac:dyDescent="0.3">
      <c r="A97" s="3">
        <v>45283</v>
      </c>
      <c r="B97" s="4" t="s">
        <v>21</v>
      </c>
      <c r="C97" s="4" t="s">
        <v>24</v>
      </c>
      <c r="D97" s="4">
        <v>1</v>
      </c>
      <c r="E97" s="4">
        <v>8</v>
      </c>
      <c r="F97" t="str">
        <f>VLOOKUP(D:D,category!$A$1:$B$14,2,)</f>
        <v>Breakfast</v>
      </c>
      <c r="G97" s="16">
        <f t="shared" si="3"/>
        <v>12</v>
      </c>
      <c r="H97" s="4" t="str">
        <f t="shared" si="4"/>
        <v>cheap</v>
      </c>
    </row>
    <row r="98" spans="1:8" x14ac:dyDescent="0.3">
      <c r="A98" s="3">
        <v>45283</v>
      </c>
      <c r="B98" s="4" t="s">
        <v>21</v>
      </c>
      <c r="C98" s="4" t="s">
        <v>24</v>
      </c>
      <c r="D98" s="4">
        <v>2</v>
      </c>
      <c r="E98" s="4">
        <v>23</v>
      </c>
      <c r="F98" t="str">
        <f>VLOOKUP(D:D,category!$A$1:$B$14,2,)</f>
        <v>Lunch</v>
      </c>
      <c r="G98" s="16">
        <f t="shared" si="3"/>
        <v>12</v>
      </c>
      <c r="H98" s="4" t="str">
        <f t="shared" ref="H98:H128" si="5">IF($E98&gt;100,"Expensive","cheap")</f>
        <v>cheap</v>
      </c>
    </row>
    <row r="99" spans="1:8" x14ac:dyDescent="0.3">
      <c r="A99" s="3">
        <v>45283</v>
      </c>
      <c r="B99" s="4" t="s">
        <v>21</v>
      </c>
      <c r="C99" s="4" t="s">
        <v>24</v>
      </c>
      <c r="D99" s="4">
        <v>6</v>
      </c>
      <c r="E99" s="4">
        <v>25</v>
      </c>
      <c r="F99" t="str">
        <f>VLOOKUP(D:D,category!$A$1:$B$14,2,)</f>
        <v>Dinner</v>
      </c>
      <c r="G99" s="16">
        <f t="shared" si="3"/>
        <v>12</v>
      </c>
      <c r="H99" s="4" t="str">
        <f t="shared" si="5"/>
        <v>cheap</v>
      </c>
    </row>
    <row r="100" spans="1:8" x14ac:dyDescent="0.3">
      <c r="A100" s="3">
        <v>45282</v>
      </c>
      <c r="B100" s="4" t="s">
        <v>21</v>
      </c>
      <c r="C100" s="4" t="s">
        <v>23</v>
      </c>
      <c r="D100" s="4">
        <v>3</v>
      </c>
      <c r="E100" s="4">
        <v>45</v>
      </c>
      <c r="F100" t="str">
        <f>VLOOKUP(D:D,category!$A$1:$B$14,2,)</f>
        <v>Stay</v>
      </c>
      <c r="G100" s="16">
        <f t="shared" si="3"/>
        <v>12</v>
      </c>
      <c r="H100" s="4" t="str">
        <f t="shared" si="5"/>
        <v>cheap</v>
      </c>
    </row>
    <row r="101" spans="1:8" x14ac:dyDescent="0.3">
      <c r="A101" s="3">
        <v>45283</v>
      </c>
      <c r="B101" s="4" t="s">
        <v>21</v>
      </c>
      <c r="C101" s="4" t="s">
        <v>24</v>
      </c>
      <c r="D101" s="4">
        <v>3</v>
      </c>
      <c r="E101" s="4">
        <v>90</v>
      </c>
      <c r="F101" t="str">
        <f>VLOOKUP(D:D,category!$A$1:$B$14,2,)</f>
        <v>Stay</v>
      </c>
      <c r="G101" s="16">
        <f t="shared" si="3"/>
        <v>12</v>
      </c>
      <c r="H101" s="4" t="str">
        <f t="shared" si="5"/>
        <v>cheap</v>
      </c>
    </row>
    <row r="102" spans="1:8" x14ac:dyDescent="0.3">
      <c r="A102" s="3">
        <v>45284</v>
      </c>
      <c r="B102" s="4" t="s">
        <v>21</v>
      </c>
      <c r="C102" s="4" t="s">
        <v>24</v>
      </c>
      <c r="D102" s="4">
        <v>7</v>
      </c>
      <c r="E102" s="4">
        <v>200</v>
      </c>
      <c r="F102" t="str">
        <f>VLOOKUP(D:D,category!$A$1:$B$14,2,)</f>
        <v>Entrance</v>
      </c>
      <c r="G102" s="16">
        <f t="shared" si="3"/>
        <v>12</v>
      </c>
      <c r="H102" s="4" t="str">
        <f t="shared" si="5"/>
        <v>Expensive</v>
      </c>
    </row>
    <row r="103" spans="1:8" x14ac:dyDescent="0.3">
      <c r="A103" s="3">
        <v>45284</v>
      </c>
      <c r="B103" s="4" t="s">
        <v>21</v>
      </c>
      <c r="C103" s="4" t="s">
        <v>24</v>
      </c>
      <c r="D103" s="4">
        <v>1</v>
      </c>
      <c r="E103" s="4">
        <v>2</v>
      </c>
      <c r="F103" t="str">
        <f>VLOOKUP(D:D,category!$A$1:$B$14,2,)</f>
        <v>Breakfast</v>
      </c>
      <c r="G103" s="16">
        <f t="shared" si="3"/>
        <v>12</v>
      </c>
      <c r="H103" s="4" t="str">
        <f t="shared" si="5"/>
        <v>cheap</v>
      </c>
    </row>
    <row r="104" spans="1:8" x14ac:dyDescent="0.3">
      <c r="A104" s="3">
        <v>45284</v>
      </c>
      <c r="B104" s="4" t="s">
        <v>21</v>
      </c>
      <c r="C104" s="4" t="s">
        <v>24</v>
      </c>
      <c r="D104" s="4">
        <v>2</v>
      </c>
      <c r="E104" s="4">
        <v>16</v>
      </c>
      <c r="F104" t="str">
        <f>VLOOKUP(D:D,category!$A$1:$B$14,2,)</f>
        <v>Lunch</v>
      </c>
      <c r="G104" s="16">
        <f t="shared" si="3"/>
        <v>12</v>
      </c>
      <c r="H104" s="4" t="str">
        <f t="shared" si="5"/>
        <v>cheap</v>
      </c>
    </row>
    <row r="105" spans="1:8" x14ac:dyDescent="0.3">
      <c r="A105" s="3">
        <v>45284</v>
      </c>
      <c r="B105" s="4" t="s">
        <v>21</v>
      </c>
      <c r="C105" s="4" t="s">
        <v>24</v>
      </c>
      <c r="D105" s="4">
        <v>10</v>
      </c>
      <c r="E105" s="4">
        <v>12</v>
      </c>
      <c r="F105" t="str">
        <f>VLOOKUP(D:D,category!$A$1:$B$14,2,)</f>
        <v>Shopping</v>
      </c>
      <c r="G105" s="16">
        <f t="shared" si="3"/>
        <v>12</v>
      </c>
      <c r="H105" s="4" t="str">
        <f t="shared" si="5"/>
        <v>cheap</v>
      </c>
    </row>
    <row r="106" spans="1:8" x14ac:dyDescent="0.3">
      <c r="A106" s="3">
        <v>45284</v>
      </c>
      <c r="B106" s="4" t="s">
        <v>21</v>
      </c>
      <c r="C106" s="4" t="s">
        <v>24</v>
      </c>
      <c r="D106" s="4">
        <v>6</v>
      </c>
      <c r="E106" s="4">
        <v>15</v>
      </c>
      <c r="F106" t="str">
        <f>VLOOKUP(D:D,category!$A$1:$B$14,2,)</f>
        <v>Dinner</v>
      </c>
      <c r="G106" s="16">
        <f t="shared" si="3"/>
        <v>12</v>
      </c>
      <c r="H106" s="4" t="str">
        <f t="shared" si="5"/>
        <v>cheap</v>
      </c>
    </row>
    <row r="107" spans="1:8" x14ac:dyDescent="0.3">
      <c r="A107" s="3">
        <v>45285</v>
      </c>
      <c r="B107" s="4" t="s">
        <v>21</v>
      </c>
      <c r="C107" s="4" t="s">
        <v>23</v>
      </c>
      <c r="D107" s="4">
        <v>3</v>
      </c>
      <c r="E107" s="4">
        <v>47</v>
      </c>
      <c r="F107" t="str">
        <f>VLOOKUP(D:D,category!$A$1:$B$14,2,)</f>
        <v>Stay</v>
      </c>
      <c r="G107" s="16">
        <f t="shared" si="3"/>
        <v>12</v>
      </c>
      <c r="H107" s="4" t="str">
        <f t="shared" si="5"/>
        <v>cheap</v>
      </c>
    </row>
    <row r="108" spans="1:8" x14ac:dyDescent="0.3">
      <c r="A108" s="3">
        <v>45285</v>
      </c>
      <c r="B108" s="4" t="s">
        <v>21</v>
      </c>
      <c r="C108" s="4" t="s">
        <v>23</v>
      </c>
      <c r="D108" s="4">
        <v>2</v>
      </c>
      <c r="E108" s="4">
        <v>20</v>
      </c>
      <c r="F108" t="str">
        <f>VLOOKUP(D:D,category!$A$1:$B$14,2,)</f>
        <v>Lunch</v>
      </c>
      <c r="G108" s="16">
        <f t="shared" si="3"/>
        <v>12</v>
      </c>
      <c r="H108" s="4" t="str">
        <f t="shared" si="5"/>
        <v>cheap</v>
      </c>
    </row>
    <row r="109" spans="1:8" x14ac:dyDescent="0.3">
      <c r="A109" s="3">
        <v>45285</v>
      </c>
      <c r="B109" s="4" t="s">
        <v>21</v>
      </c>
      <c r="C109" s="4" t="s">
        <v>23</v>
      </c>
      <c r="D109" s="4">
        <v>6</v>
      </c>
      <c r="E109" s="4">
        <v>10</v>
      </c>
      <c r="F109" t="str">
        <f>VLOOKUP(D:D,category!$A$1:$B$14,2,)</f>
        <v>Dinner</v>
      </c>
      <c r="G109" s="16">
        <f t="shared" si="3"/>
        <v>12</v>
      </c>
      <c r="H109" s="4" t="str">
        <f t="shared" si="5"/>
        <v>cheap</v>
      </c>
    </row>
    <row r="110" spans="1:8" x14ac:dyDescent="0.3">
      <c r="A110" s="3">
        <v>45286</v>
      </c>
      <c r="B110" s="4" t="s">
        <v>21</v>
      </c>
      <c r="C110" s="4" t="s">
        <v>22</v>
      </c>
      <c r="D110" s="4">
        <v>3</v>
      </c>
      <c r="E110" s="4">
        <v>190</v>
      </c>
      <c r="F110" t="str">
        <f>VLOOKUP(D:D,category!$A$1:$B$14,2,)</f>
        <v>Stay</v>
      </c>
      <c r="G110" s="16">
        <f t="shared" si="3"/>
        <v>12</v>
      </c>
      <c r="H110" s="4" t="str">
        <f t="shared" si="5"/>
        <v>Expensive</v>
      </c>
    </row>
    <row r="111" spans="1:8" x14ac:dyDescent="0.3">
      <c r="A111" s="3">
        <v>45286</v>
      </c>
      <c r="B111" s="4" t="s">
        <v>21</v>
      </c>
      <c r="C111" s="4" t="s">
        <v>22</v>
      </c>
      <c r="D111" s="4">
        <v>1</v>
      </c>
      <c r="E111" s="4">
        <v>9</v>
      </c>
      <c r="F111" t="str">
        <f>VLOOKUP(D:D,category!$A$1:$B$14,2,)</f>
        <v>Breakfast</v>
      </c>
      <c r="G111" s="16">
        <f t="shared" si="3"/>
        <v>12</v>
      </c>
      <c r="H111" s="4" t="str">
        <f t="shared" si="5"/>
        <v>cheap</v>
      </c>
    </row>
    <row r="112" spans="1:8" x14ac:dyDescent="0.3">
      <c r="A112" s="3">
        <v>45286</v>
      </c>
      <c r="B112" s="4" t="s">
        <v>21</v>
      </c>
      <c r="C112" s="4" t="s">
        <v>22</v>
      </c>
      <c r="D112" s="4">
        <v>2</v>
      </c>
      <c r="E112" s="4">
        <v>12</v>
      </c>
      <c r="F112" t="str">
        <f>VLOOKUP(D:D,category!$A$1:$B$14,2,)</f>
        <v>Lunch</v>
      </c>
      <c r="G112" s="16">
        <f t="shared" si="3"/>
        <v>12</v>
      </c>
      <c r="H112" s="4" t="str">
        <f t="shared" si="5"/>
        <v>cheap</v>
      </c>
    </row>
    <row r="113" spans="1:8" x14ac:dyDescent="0.3">
      <c r="A113" s="3">
        <v>45286</v>
      </c>
      <c r="B113" s="4" t="s">
        <v>21</v>
      </c>
      <c r="C113" s="4" t="s">
        <v>22</v>
      </c>
      <c r="D113" s="4">
        <v>6</v>
      </c>
      <c r="E113" s="4">
        <v>26</v>
      </c>
      <c r="F113" t="str">
        <f>VLOOKUP(D:D,category!$A$1:$B$14,2,)</f>
        <v>Dinner</v>
      </c>
      <c r="G113" s="16">
        <f t="shared" si="3"/>
        <v>12</v>
      </c>
      <c r="H113" s="4" t="str">
        <f t="shared" si="5"/>
        <v>cheap</v>
      </c>
    </row>
    <row r="114" spans="1:8" x14ac:dyDescent="0.3">
      <c r="A114" s="3">
        <v>45287</v>
      </c>
      <c r="B114" s="4" t="s">
        <v>21</v>
      </c>
      <c r="C114" s="4" t="s">
        <v>22</v>
      </c>
      <c r="D114" s="4">
        <v>1</v>
      </c>
      <c r="E114" s="4">
        <v>24</v>
      </c>
      <c r="F114" t="str">
        <f>VLOOKUP(D:D,category!$A$1:$B$14,2,)</f>
        <v>Breakfast</v>
      </c>
      <c r="G114" s="16">
        <f t="shared" si="3"/>
        <v>12</v>
      </c>
      <c r="H114" s="4" t="str">
        <f t="shared" si="5"/>
        <v>cheap</v>
      </c>
    </row>
    <row r="115" spans="1:8" x14ac:dyDescent="0.3">
      <c r="A115" s="3">
        <v>45287</v>
      </c>
      <c r="B115" s="4" t="s">
        <v>21</v>
      </c>
      <c r="C115" s="4" t="s">
        <v>22</v>
      </c>
      <c r="D115" s="4">
        <v>2</v>
      </c>
      <c r="E115" s="4">
        <v>7</v>
      </c>
      <c r="F115" t="str">
        <f>VLOOKUP(D:D,category!$A$1:$B$14,2,)</f>
        <v>Lunch</v>
      </c>
      <c r="G115" s="16">
        <f t="shared" si="3"/>
        <v>12</v>
      </c>
      <c r="H115" s="4" t="str">
        <f t="shared" si="5"/>
        <v>cheap</v>
      </c>
    </row>
    <row r="116" spans="1:8" x14ac:dyDescent="0.3">
      <c r="A116" s="3">
        <v>45287</v>
      </c>
      <c r="B116" s="4" t="s">
        <v>21</v>
      </c>
      <c r="C116" s="4" t="s">
        <v>22</v>
      </c>
      <c r="D116" s="4">
        <v>12</v>
      </c>
      <c r="E116" s="4">
        <v>3</v>
      </c>
      <c r="F116" t="str">
        <f>VLOOKUP(D:D,category!$A$1:$B$14,2,)</f>
        <v>Grocery</v>
      </c>
      <c r="G116" s="16">
        <f t="shared" si="3"/>
        <v>12</v>
      </c>
      <c r="H116" s="4" t="str">
        <f t="shared" si="5"/>
        <v>cheap</v>
      </c>
    </row>
    <row r="117" spans="1:8" x14ac:dyDescent="0.3">
      <c r="A117" s="3">
        <v>45287</v>
      </c>
      <c r="B117" s="4" t="s">
        <v>21</v>
      </c>
      <c r="C117" s="4" t="s">
        <v>22</v>
      </c>
      <c r="D117" s="4">
        <v>6</v>
      </c>
      <c r="E117" s="4">
        <v>17</v>
      </c>
      <c r="F117" t="str">
        <f>VLOOKUP(D:D,category!$A$1:$B$14,2,)</f>
        <v>Dinner</v>
      </c>
      <c r="G117" s="16">
        <f t="shared" si="3"/>
        <v>12</v>
      </c>
      <c r="H117" s="4" t="str">
        <f t="shared" si="5"/>
        <v>cheap</v>
      </c>
    </row>
    <row r="118" spans="1:8" x14ac:dyDescent="0.3">
      <c r="A118" s="3">
        <v>45288</v>
      </c>
      <c r="B118" s="4" t="s">
        <v>21</v>
      </c>
      <c r="C118" s="4" t="s">
        <v>22</v>
      </c>
      <c r="D118" s="4">
        <v>4</v>
      </c>
      <c r="E118" s="4">
        <v>8</v>
      </c>
      <c r="F118" t="str">
        <f>VLOOKUP(D:D,category!$A$1:$B$14,2,)</f>
        <v>Metro</v>
      </c>
      <c r="G118" s="16">
        <f t="shared" si="3"/>
        <v>12</v>
      </c>
      <c r="H118" s="4" t="str">
        <f t="shared" si="5"/>
        <v>cheap</v>
      </c>
    </row>
    <row r="119" spans="1:8" x14ac:dyDescent="0.3">
      <c r="A119" s="3">
        <v>45288</v>
      </c>
      <c r="B119" s="4" t="s">
        <v>21</v>
      </c>
      <c r="C119" s="4" t="s">
        <v>22</v>
      </c>
      <c r="D119" s="4">
        <v>1</v>
      </c>
      <c r="E119" s="4">
        <v>24</v>
      </c>
      <c r="F119" t="str">
        <f>VLOOKUP(D:D,category!$A$1:$B$14,2,)</f>
        <v>Breakfast</v>
      </c>
      <c r="G119" s="16">
        <f t="shared" si="3"/>
        <v>12</v>
      </c>
      <c r="H119" s="4" t="str">
        <f t="shared" si="5"/>
        <v>cheap</v>
      </c>
    </row>
    <row r="120" spans="1:8" x14ac:dyDescent="0.3">
      <c r="A120" s="3">
        <v>45288</v>
      </c>
      <c r="B120" s="4" t="s">
        <v>21</v>
      </c>
      <c r="C120" s="4" t="s">
        <v>22</v>
      </c>
      <c r="D120" s="4">
        <v>2</v>
      </c>
      <c r="E120" s="4">
        <v>8</v>
      </c>
      <c r="F120" t="str">
        <f>VLOOKUP(D:D,category!$A$1:$B$14,2,)</f>
        <v>Lunch</v>
      </c>
      <c r="G120" s="16">
        <f t="shared" si="3"/>
        <v>12</v>
      </c>
      <c r="H120" s="4" t="str">
        <f t="shared" si="5"/>
        <v>cheap</v>
      </c>
    </row>
    <row r="121" spans="1:8" x14ac:dyDescent="0.3">
      <c r="A121" s="3">
        <v>45288</v>
      </c>
      <c r="B121" s="4" t="s">
        <v>21</v>
      </c>
      <c r="C121" s="4" t="s">
        <v>22</v>
      </c>
      <c r="D121" s="4">
        <v>6</v>
      </c>
      <c r="E121" s="4">
        <v>30</v>
      </c>
      <c r="F121" t="str">
        <f>VLOOKUP(D:D,category!$A$1:$B$14,2,)</f>
        <v>Dinner</v>
      </c>
      <c r="G121" s="16">
        <f t="shared" si="3"/>
        <v>12</v>
      </c>
      <c r="H121" s="4" t="str">
        <f t="shared" si="5"/>
        <v>cheap</v>
      </c>
    </row>
    <row r="122" spans="1:8" x14ac:dyDescent="0.3">
      <c r="A122" s="3">
        <v>45289</v>
      </c>
      <c r="B122" s="4" t="s">
        <v>21</v>
      </c>
      <c r="C122" s="4" t="s">
        <v>22</v>
      </c>
      <c r="D122" s="4">
        <v>1</v>
      </c>
      <c r="E122" s="4">
        <v>24</v>
      </c>
      <c r="F122" t="str">
        <f>VLOOKUP(D:D,category!$A$1:$B$14,2,)</f>
        <v>Breakfast</v>
      </c>
      <c r="G122" s="16">
        <f t="shared" si="3"/>
        <v>12</v>
      </c>
      <c r="H122" s="4" t="str">
        <f t="shared" si="5"/>
        <v>cheap</v>
      </c>
    </row>
    <row r="123" spans="1:8" x14ac:dyDescent="0.3">
      <c r="A123" s="3">
        <v>45289</v>
      </c>
      <c r="B123" s="4" t="s">
        <v>21</v>
      </c>
      <c r="C123" s="4" t="s">
        <v>22</v>
      </c>
      <c r="D123" s="4">
        <v>2</v>
      </c>
      <c r="E123" s="4">
        <v>6</v>
      </c>
      <c r="F123" t="str">
        <f>VLOOKUP(D:D,category!$A$1:$B$14,2,)</f>
        <v>Lunch</v>
      </c>
      <c r="G123" s="16">
        <f t="shared" si="3"/>
        <v>12</v>
      </c>
      <c r="H123" s="4" t="str">
        <f t="shared" si="5"/>
        <v>cheap</v>
      </c>
    </row>
    <row r="124" spans="1:8" x14ac:dyDescent="0.3">
      <c r="A124" s="3">
        <v>45289</v>
      </c>
      <c r="B124" s="4" t="s">
        <v>21</v>
      </c>
      <c r="C124" s="4" t="s">
        <v>22</v>
      </c>
      <c r="D124" s="4">
        <v>6</v>
      </c>
      <c r="E124" s="4">
        <v>14</v>
      </c>
      <c r="F124" t="str">
        <f>VLOOKUP(D:D,category!$A$1:$B$14,2,)</f>
        <v>Dinner</v>
      </c>
      <c r="G124" s="16">
        <f t="shared" si="3"/>
        <v>12</v>
      </c>
      <c r="H124" s="4" t="str">
        <f t="shared" si="5"/>
        <v>cheap</v>
      </c>
    </row>
    <row r="125" spans="1:8" x14ac:dyDescent="0.3">
      <c r="A125" s="3">
        <v>45290</v>
      </c>
      <c r="B125" s="4" t="s">
        <v>21</v>
      </c>
      <c r="C125" s="4" t="s">
        <v>22</v>
      </c>
      <c r="D125" s="4">
        <v>1</v>
      </c>
      <c r="E125" s="4">
        <v>12</v>
      </c>
      <c r="F125" t="str">
        <f>VLOOKUP(D:D,category!$A$1:$B$14,2,)</f>
        <v>Breakfast</v>
      </c>
      <c r="G125" s="16">
        <f t="shared" si="3"/>
        <v>12</v>
      </c>
      <c r="H125" s="4" t="str">
        <f t="shared" si="5"/>
        <v>cheap</v>
      </c>
    </row>
    <row r="126" spans="1:8" x14ac:dyDescent="0.3">
      <c r="A126" s="3">
        <v>45290</v>
      </c>
      <c r="B126" s="4" t="s">
        <v>21</v>
      </c>
      <c r="C126" s="4" t="s">
        <v>22</v>
      </c>
      <c r="D126" s="4">
        <v>13</v>
      </c>
      <c r="E126" s="4">
        <v>8</v>
      </c>
      <c r="F126" t="str">
        <f>VLOOKUP(D:D,category!$A$1:$B$14,2,)</f>
        <v>Shuttle</v>
      </c>
      <c r="G126" s="16">
        <f t="shared" si="3"/>
        <v>12</v>
      </c>
      <c r="H126" s="4" t="str">
        <f t="shared" si="5"/>
        <v>cheap</v>
      </c>
    </row>
    <row r="127" spans="1:8" x14ac:dyDescent="0.3">
      <c r="A127" s="3">
        <v>45290</v>
      </c>
      <c r="B127" s="4" t="s">
        <v>21</v>
      </c>
      <c r="C127" s="4" t="s">
        <v>22</v>
      </c>
      <c r="D127" s="4">
        <v>2</v>
      </c>
      <c r="E127" s="4">
        <v>17</v>
      </c>
      <c r="F127" t="str">
        <f>VLOOKUP(D:D,category!$A$1:$B$14,2,)</f>
        <v>Lunch</v>
      </c>
      <c r="G127" s="16">
        <f t="shared" si="3"/>
        <v>12</v>
      </c>
      <c r="H127" s="4" t="str">
        <f t="shared" si="5"/>
        <v>cheap</v>
      </c>
    </row>
    <row r="128" spans="1:8" x14ac:dyDescent="0.3">
      <c r="A128" s="3">
        <v>45290</v>
      </c>
      <c r="B128" s="4" t="s">
        <v>21</v>
      </c>
      <c r="C128" s="4" t="s">
        <v>22</v>
      </c>
      <c r="D128" s="4">
        <v>10</v>
      </c>
      <c r="E128" s="4">
        <v>14</v>
      </c>
      <c r="F128" t="str">
        <f>VLOOKUP(D:D,category!$A$1:$B$14,2,)</f>
        <v>Shopping</v>
      </c>
      <c r="G128" s="16">
        <f t="shared" si="3"/>
        <v>12</v>
      </c>
      <c r="H128" s="4" t="str">
        <f t="shared" si="5"/>
        <v>cheap</v>
      </c>
    </row>
  </sheetData>
  <conditionalFormatting sqref="B1:B1048576">
    <cfRule type="containsText" dxfId="3" priority="2" operator="containsText" text="Spain">
      <formula>NOT(ISERROR(SEARCH("Spain",B1)))</formula>
    </cfRule>
  </conditionalFormatting>
  <conditionalFormatting sqref="A2:A128">
    <cfRule type="expression" dxfId="1" priority="1">
      <formula>A2&lt;DATE(2023,7,12)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workbookViewId="0">
      <selection activeCell="L1" sqref="L1"/>
    </sheetView>
  </sheetViews>
  <sheetFormatPr defaultRowHeight="13.8" x14ac:dyDescent="0.3"/>
  <cols>
    <col min="1" max="1" width="12.109375" bestFit="1" customWidth="1"/>
    <col min="2" max="2" width="13.44140625" bestFit="1" customWidth="1"/>
  </cols>
  <sheetData>
    <row r="2" spans="1:10" ht="15.6" x14ac:dyDescent="0.3">
      <c r="A2" s="17" t="s">
        <v>46</v>
      </c>
      <c r="B2" s="18"/>
      <c r="C2" s="18"/>
      <c r="D2" s="18"/>
      <c r="E2" s="18"/>
    </row>
    <row r="4" spans="1:10" x14ac:dyDescent="0.3">
      <c r="A4" s="20" t="s">
        <v>74</v>
      </c>
      <c r="B4" t="s">
        <v>75</v>
      </c>
    </row>
    <row r="5" spans="1:10" x14ac:dyDescent="0.3">
      <c r="A5" s="21" t="s">
        <v>5</v>
      </c>
      <c r="B5" s="22">
        <v>93</v>
      </c>
    </row>
    <row r="6" spans="1:10" x14ac:dyDescent="0.3">
      <c r="A6" s="21" t="s">
        <v>13</v>
      </c>
      <c r="B6" s="22">
        <v>35.125</v>
      </c>
    </row>
    <row r="7" spans="1:10" ht="13.8" customHeight="1" x14ac:dyDescent="0.3">
      <c r="A7" s="21" t="s">
        <v>19</v>
      </c>
      <c r="B7" s="23">
        <v>164.94444444444446</v>
      </c>
      <c r="C7" s="25" t="s">
        <v>77</v>
      </c>
      <c r="D7" s="25"/>
      <c r="E7" s="25"/>
      <c r="F7" s="25"/>
      <c r="G7" s="25"/>
      <c r="H7" s="25"/>
      <c r="I7" s="25"/>
      <c r="J7" s="25"/>
    </row>
    <row r="8" spans="1:10" x14ac:dyDescent="0.3">
      <c r="A8" s="21" t="s">
        <v>15</v>
      </c>
      <c r="B8" s="22">
        <v>33.636363636363633</v>
      </c>
    </row>
    <row r="9" spans="1:10" x14ac:dyDescent="0.3">
      <c r="A9" s="21" t="s">
        <v>9</v>
      </c>
      <c r="B9" s="22">
        <v>36</v>
      </c>
    </row>
    <row r="10" spans="1:10" x14ac:dyDescent="0.3">
      <c r="A10" s="21" t="s">
        <v>21</v>
      </c>
      <c r="B10" s="22">
        <v>43.72</v>
      </c>
    </row>
    <row r="11" spans="1:10" x14ac:dyDescent="0.3">
      <c r="A11" s="21" t="s">
        <v>7</v>
      </c>
      <c r="B11" s="22">
        <v>28.6</v>
      </c>
    </row>
    <row r="12" spans="1:10" x14ac:dyDescent="0.3">
      <c r="A12" s="21" t="s">
        <v>11</v>
      </c>
      <c r="B12" s="22">
        <v>69.88</v>
      </c>
    </row>
  </sheetData>
  <mergeCells count="1">
    <mergeCell ref="C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selection activeCell="B1" sqref="B1:B1048576"/>
    </sheetView>
  </sheetViews>
  <sheetFormatPr defaultRowHeight="13.8" x14ac:dyDescent="0.3"/>
  <cols>
    <col min="1" max="7" width="10.109375" customWidth="1"/>
    <col min="8" max="8" width="13.6640625" bestFit="1" customWidth="1"/>
    <col min="9" max="9" width="23.33203125" style="29" bestFit="1" customWidth="1"/>
    <col min="10" max="10" width="14" style="29" bestFit="1" customWidth="1"/>
    <col min="11" max="11" width="15.77734375" style="29" bestFit="1" customWidth="1"/>
    <col min="12" max="12" width="15.77734375" style="29" customWidth="1"/>
  </cols>
  <sheetData>
    <row r="1" spans="1:13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</v>
      </c>
      <c r="G1" s="2" t="s">
        <v>72</v>
      </c>
      <c r="H1" s="2" t="s">
        <v>78</v>
      </c>
      <c r="I1" s="27" t="s">
        <v>79</v>
      </c>
      <c r="J1" s="27" t="s">
        <v>80</v>
      </c>
      <c r="K1" s="27" t="s">
        <v>81</v>
      </c>
      <c r="L1" s="27" t="s">
        <v>103</v>
      </c>
      <c r="M1" s="26" t="s">
        <v>88</v>
      </c>
    </row>
    <row r="2" spans="1:13" ht="14.4" x14ac:dyDescent="0.3">
      <c r="A2" s="3">
        <v>44919</v>
      </c>
      <c r="B2" s="4" t="s">
        <v>5</v>
      </c>
      <c r="C2" s="4" t="s">
        <v>6</v>
      </c>
      <c r="D2" s="4">
        <v>1</v>
      </c>
      <c r="E2" s="4">
        <v>20</v>
      </c>
      <c r="F2" s="14" t="str">
        <f>VLOOKUP(D:D,category!$A$1:$B$14,2,)</f>
        <v>Breakfast</v>
      </c>
      <c r="G2" s="16">
        <f t="shared" ref="G2:G65" si="0">MONTH(A2)</f>
        <v>12</v>
      </c>
      <c r="H2" s="4" t="str">
        <f t="shared" ref="H2:H65" si="1">IF($E2&gt;100,"Expensive","cheap")</f>
        <v>cheap</v>
      </c>
      <c r="I2" s="28" t="str">
        <f t="shared" ref="I2:I33" si="2">LEFT($B2,2)</f>
        <v>Au</v>
      </c>
      <c r="J2" s="30" t="e">
        <f>FIND("v",$C2)</f>
        <v>#VALUE!</v>
      </c>
      <c r="K2" s="30" t="str">
        <f t="shared" ref="K2:K65" si="3">MID($F2,2,3)</f>
        <v>rea</v>
      </c>
      <c r="L2" s="30" t="str">
        <f t="shared" ref="L2:L33" si="4">_xlfn.CONCAT(B2,"-",C2)</f>
        <v>Austria-Vienna</v>
      </c>
      <c r="M2" s="26" t="s">
        <v>86</v>
      </c>
    </row>
    <row r="3" spans="1:13" x14ac:dyDescent="0.3">
      <c r="A3" s="3">
        <v>44919</v>
      </c>
      <c r="B3" s="4" t="s">
        <v>5</v>
      </c>
      <c r="C3" s="4" t="s">
        <v>6</v>
      </c>
      <c r="D3" s="4">
        <v>2</v>
      </c>
      <c r="E3" s="4">
        <v>40</v>
      </c>
      <c r="F3" t="str">
        <f>VLOOKUP(D:D,category!$A$1:$B$14,2,)</f>
        <v>Lunch</v>
      </c>
      <c r="G3" s="16">
        <f t="shared" si="0"/>
        <v>12</v>
      </c>
      <c r="H3" s="4" t="str">
        <f t="shared" si="1"/>
        <v>cheap</v>
      </c>
      <c r="I3" s="28" t="str">
        <f t="shared" si="2"/>
        <v>Au</v>
      </c>
      <c r="J3" s="31" t="e">
        <f t="shared" ref="J3:J33" si="5">FIND("v",$C3)</f>
        <v>#VALUE!</v>
      </c>
      <c r="K3" s="30" t="str">
        <f t="shared" si="3"/>
        <v>unc</v>
      </c>
      <c r="L3" s="30" t="str">
        <f t="shared" si="4"/>
        <v>Austria-Vienna</v>
      </c>
      <c r="M3" s="10" t="s">
        <v>87</v>
      </c>
    </row>
    <row r="4" spans="1:13" x14ac:dyDescent="0.3">
      <c r="A4" s="3">
        <v>44919</v>
      </c>
      <c r="B4" s="4" t="s">
        <v>5</v>
      </c>
      <c r="C4" s="4" t="s">
        <v>6</v>
      </c>
      <c r="D4" s="4">
        <v>3</v>
      </c>
      <c r="E4" s="4">
        <v>230</v>
      </c>
      <c r="F4" t="str">
        <f>VLOOKUP(D:D,category!$A$1:$B$14,2,)</f>
        <v>Stay</v>
      </c>
      <c r="G4" s="16">
        <f t="shared" si="0"/>
        <v>12</v>
      </c>
      <c r="H4" s="4" t="str">
        <f t="shared" si="1"/>
        <v>Expensive</v>
      </c>
      <c r="I4" s="28" t="str">
        <f t="shared" si="2"/>
        <v>Au</v>
      </c>
      <c r="J4" s="31" t="e">
        <f t="shared" si="5"/>
        <v>#VALUE!</v>
      </c>
      <c r="K4" s="30" t="str">
        <f t="shared" si="3"/>
        <v>tay</v>
      </c>
      <c r="L4" s="30" t="str">
        <f t="shared" si="4"/>
        <v>Austria-Vienna</v>
      </c>
      <c r="M4" s="10"/>
    </row>
    <row r="5" spans="1:13" x14ac:dyDescent="0.3">
      <c r="A5" s="3">
        <v>44919</v>
      </c>
      <c r="B5" s="4" t="s">
        <v>5</v>
      </c>
      <c r="C5" s="4" t="s">
        <v>6</v>
      </c>
      <c r="D5" s="4">
        <v>4</v>
      </c>
      <c r="E5" s="4">
        <v>16</v>
      </c>
      <c r="F5" t="str">
        <f>VLOOKUP(D:D,category!$A$1:$B$14,2,)</f>
        <v>Metro</v>
      </c>
      <c r="G5" s="16">
        <f t="shared" si="0"/>
        <v>12</v>
      </c>
      <c r="H5" s="4" t="str">
        <f t="shared" si="1"/>
        <v>cheap</v>
      </c>
      <c r="I5" s="28" t="str">
        <f t="shared" si="2"/>
        <v>Au</v>
      </c>
      <c r="J5" s="31" t="e">
        <f t="shared" si="5"/>
        <v>#VALUE!</v>
      </c>
      <c r="K5" s="30" t="str">
        <f t="shared" si="3"/>
        <v>etr</v>
      </c>
      <c r="L5" s="30" t="str">
        <f t="shared" si="4"/>
        <v>Austria-Vienna</v>
      </c>
      <c r="M5" s="41"/>
    </row>
    <row r="6" spans="1:13" x14ac:dyDescent="0.3">
      <c r="A6" s="3">
        <v>44919</v>
      </c>
      <c r="B6" s="4" t="s">
        <v>5</v>
      </c>
      <c r="C6" s="4" t="s">
        <v>6</v>
      </c>
      <c r="D6" s="4">
        <v>5</v>
      </c>
      <c r="E6" s="4">
        <v>240</v>
      </c>
      <c r="F6" t="str">
        <f>VLOOKUP(D:D,category!$A$1:$B$14,2,)</f>
        <v>Travel</v>
      </c>
      <c r="G6" s="16">
        <f t="shared" si="0"/>
        <v>12</v>
      </c>
      <c r="H6" s="4" t="str">
        <f t="shared" si="1"/>
        <v>Expensive</v>
      </c>
      <c r="I6" s="28" t="str">
        <f t="shared" si="2"/>
        <v>Au</v>
      </c>
      <c r="J6" s="31" t="e">
        <f t="shared" si="5"/>
        <v>#VALUE!</v>
      </c>
      <c r="K6" s="30" t="str">
        <f t="shared" si="3"/>
        <v>rav</v>
      </c>
      <c r="L6" s="30" t="str">
        <f t="shared" si="4"/>
        <v>Austria-Vienna</v>
      </c>
    </row>
    <row r="7" spans="1:13" x14ac:dyDescent="0.3">
      <c r="A7" s="3">
        <v>44919</v>
      </c>
      <c r="B7" s="4" t="s">
        <v>5</v>
      </c>
      <c r="C7" s="4" t="s">
        <v>6</v>
      </c>
      <c r="D7" s="4">
        <v>6</v>
      </c>
      <c r="E7" s="4">
        <v>12</v>
      </c>
      <c r="F7" t="str">
        <f>VLOOKUP(D:D,category!$A$1:$B$14,2,)</f>
        <v>Dinner</v>
      </c>
      <c r="G7" s="16">
        <f t="shared" si="0"/>
        <v>12</v>
      </c>
      <c r="H7" s="4" t="str">
        <f t="shared" si="1"/>
        <v>cheap</v>
      </c>
      <c r="I7" s="28" t="str">
        <f t="shared" si="2"/>
        <v>Au</v>
      </c>
      <c r="J7" s="31" t="e">
        <f t="shared" si="5"/>
        <v>#VALUE!</v>
      </c>
      <c r="K7" s="30" t="str">
        <f t="shared" si="3"/>
        <v>inn</v>
      </c>
      <c r="L7" s="30" t="str">
        <f t="shared" si="4"/>
        <v>Austria-Vienna</v>
      </c>
    </row>
    <row r="8" spans="1:13" x14ac:dyDescent="0.3">
      <c r="A8" s="3">
        <v>44920</v>
      </c>
      <c r="B8" s="4" t="s">
        <v>7</v>
      </c>
      <c r="C8" s="4" t="s">
        <v>8</v>
      </c>
      <c r="D8" s="4">
        <v>5</v>
      </c>
      <c r="E8" s="4">
        <v>60</v>
      </c>
      <c r="F8" t="str">
        <f>VLOOKUP(D:D,category!$A$1:$B$14,2,)</f>
        <v>Travel</v>
      </c>
      <c r="G8" s="16">
        <f t="shared" si="0"/>
        <v>12</v>
      </c>
      <c r="H8" s="4" t="str">
        <f t="shared" si="1"/>
        <v>cheap</v>
      </c>
      <c r="I8" s="28" t="str">
        <f t="shared" si="2"/>
        <v>Sl</v>
      </c>
      <c r="J8" s="31">
        <f t="shared" si="5"/>
        <v>9</v>
      </c>
      <c r="K8" s="30" t="str">
        <f t="shared" si="3"/>
        <v>rav</v>
      </c>
      <c r="L8" s="30" t="str">
        <f t="shared" si="4"/>
        <v>Slovakia-Bratislava</v>
      </c>
    </row>
    <row r="9" spans="1:13" x14ac:dyDescent="0.3">
      <c r="A9" s="3">
        <v>44920</v>
      </c>
      <c r="B9" s="4" t="s">
        <v>7</v>
      </c>
      <c r="C9" s="4" t="s">
        <v>8</v>
      </c>
      <c r="D9" s="4">
        <v>7</v>
      </c>
      <c r="E9" s="4">
        <v>25</v>
      </c>
      <c r="F9" t="str">
        <f>VLOOKUP(D:D,category!$A$1:$B$14,2,)</f>
        <v>Entrance</v>
      </c>
      <c r="G9" s="16">
        <f t="shared" si="0"/>
        <v>12</v>
      </c>
      <c r="H9" s="4" t="str">
        <f t="shared" si="1"/>
        <v>cheap</v>
      </c>
      <c r="I9" s="28" t="str">
        <f t="shared" si="2"/>
        <v>Sl</v>
      </c>
      <c r="J9" s="31">
        <f t="shared" si="5"/>
        <v>9</v>
      </c>
      <c r="K9" s="30" t="str">
        <f t="shared" si="3"/>
        <v>ntr</v>
      </c>
      <c r="L9" s="30" t="str">
        <f t="shared" si="4"/>
        <v>Slovakia-Bratislava</v>
      </c>
    </row>
    <row r="10" spans="1:13" x14ac:dyDescent="0.3">
      <c r="A10" s="3">
        <v>44920</v>
      </c>
      <c r="B10" s="4" t="s">
        <v>7</v>
      </c>
      <c r="C10" s="4" t="s">
        <v>8</v>
      </c>
      <c r="D10" s="4">
        <v>2</v>
      </c>
      <c r="E10" s="4">
        <v>26</v>
      </c>
      <c r="F10" t="str">
        <f>VLOOKUP(D:D,category!$A$1:$B$14,2,)</f>
        <v>Lunch</v>
      </c>
      <c r="G10" s="16">
        <f t="shared" si="0"/>
        <v>12</v>
      </c>
      <c r="H10" s="4" t="str">
        <f t="shared" si="1"/>
        <v>cheap</v>
      </c>
      <c r="I10" s="28" t="str">
        <f t="shared" si="2"/>
        <v>Sl</v>
      </c>
      <c r="J10" s="31">
        <f t="shared" si="5"/>
        <v>9</v>
      </c>
      <c r="K10" s="30" t="str">
        <f t="shared" si="3"/>
        <v>unc</v>
      </c>
      <c r="L10" s="30" t="str">
        <f t="shared" si="4"/>
        <v>Slovakia-Bratislava</v>
      </c>
    </row>
    <row r="11" spans="1:13" x14ac:dyDescent="0.3">
      <c r="A11" s="3">
        <v>44920</v>
      </c>
      <c r="B11" s="4" t="s">
        <v>7</v>
      </c>
      <c r="C11" s="4" t="s">
        <v>8</v>
      </c>
      <c r="D11" s="4">
        <v>1</v>
      </c>
      <c r="E11" s="4">
        <v>20</v>
      </c>
      <c r="F11" t="str">
        <f>VLOOKUP(D:D,category!$A$1:$B$14,2,)</f>
        <v>Breakfast</v>
      </c>
      <c r="G11" s="16">
        <f t="shared" si="0"/>
        <v>12</v>
      </c>
      <c r="H11" s="4" t="str">
        <f t="shared" si="1"/>
        <v>cheap</v>
      </c>
      <c r="I11" s="28" t="str">
        <f t="shared" si="2"/>
        <v>Sl</v>
      </c>
      <c r="J11" s="31">
        <f t="shared" si="5"/>
        <v>9</v>
      </c>
      <c r="K11" s="30" t="str">
        <f t="shared" si="3"/>
        <v>rea</v>
      </c>
      <c r="L11" s="30" t="str">
        <f t="shared" si="4"/>
        <v>Slovakia-Bratislava</v>
      </c>
    </row>
    <row r="12" spans="1:13" x14ac:dyDescent="0.3">
      <c r="A12" s="3">
        <v>44920</v>
      </c>
      <c r="B12" s="4" t="s">
        <v>7</v>
      </c>
      <c r="C12" s="4" t="s">
        <v>8</v>
      </c>
      <c r="D12" s="4">
        <v>4</v>
      </c>
      <c r="E12" s="4">
        <v>12</v>
      </c>
      <c r="F12" t="str">
        <f>VLOOKUP(D:D,category!$A$1:$B$14,2,)</f>
        <v>Metro</v>
      </c>
      <c r="G12" s="16">
        <f t="shared" si="0"/>
        <v>12</v>
      </c>
      <c r="H12" s="4" t="str">
        <f t="shared" si="1"/>
        <v>cheap</v>
      </c>
      <c r="I12" s="28" t="str">
        <f t="shared" si="2"/>
        <v>Sl</v>
      </c>
      <c r="J12" s="31">
        <f t="shared" si="5"/>
        <v>9</v>
      </c>
      <c r="K12" s="30" t="str">
        <f t="shared" si="3"/>
        <v>etr</v>
      </c>
      <c r="L12" s="30" t="str">
        <f t="shared" si="4"/>
        <v>Slovakia-Bratislava</v>
      </c>
    </row>
    <row r="13" spans="1:13" x14ac:dyDescent="0.3">
      <c r="A13" s="3">
        <v>44941</v>
      </c>
      <c r="B13" s="4" t="s">
        <v>9</v>
      </c>
      <c r="C13" s="4" t="s">
        <v>10</v>
      </c>
      <c r="D13" s="4">
        <v>2</v>
      </c>
      <c r="E13" s="4">
        <v>40</v>
      </c>
      <c r="F13" t="str">
        <f>VLOOKUP(D:D,category!$A$1:$B$14,2,)</f>
        <v>Lunch</v>
      </c>
      <c r="G13" s="16">
        <f t="shared" si="0"/>
        <v>1</v>
      </c>
      <c r="H13" s="4" t="str">
        <f t="shared" si="1"/>
        <v>cheap</v>
      </c>
      <c r="I13" s="28" t="str">
        <f t="shared" si="2"/>
        <v>Ge</v>
      </c>
      <c r="J13" s="31" t="e">
        <f t="shared" si="5"/>
        <v>#VALUE!</v>
      </c>
      <c r="K13" s="30" t="str">
        <f t="shared" si="3"/>
        <v>unc</v>
      </c>
      <c r="L13" s="30" t="str">
        <f t="shared" si="4"/>
        <v>Germany-Berlin</v>
      </c>
    </row>
    <row r="14" spans="1:13" x14ac:dyDescent="0.3">
      <c r="A14" s="3">
        <v>44941</v>
      </c>
      <c r="B14" s="4" t="s">
        <v>9</v>
      </c>
      <c r="C14" s="4" t="s">
        <v>10</v>
      </c>
      <c r="D14" s="4">
        <v>8</v>
      </c>
      <c r="E14" s="4">
        <v>36</v>
      </c>
      <c r="F14" t="str">
        <f>VLOOKUP(D:D,category!$A$1:$B$14,2,)</f>
        <v>Movie</v>
      </c>
      <c r="G14" s="16">
        <f t="shared" si="0"/>
        <v>1</v>
      </c>
      <c r="H14" s="4" t="str">
        <f t="shared" si="1"/>
        <v>cheap</v>
      </c>
      <c r="I14" s="28" t="str">
        <f t="shared" si="2"/>
        <v>Ge</v>
      </c>
      <c r="J14" s="31" t="e">
        <f t="shared" si="5"/>
        <v>#VALUE!</v>
      </c>
      <c r="K14" s="30" t="str">
        <f t="shared" si="3"/>
        <v>ovi</v>
      </c>
      <c r="L14" s="30" t="str">
        <f t="shared" si="4"/>
        <v>Germany-Berlin</v>
      </c>
    </row>
    <row r="15" spans="1:13" x14ac:dyDescent="0.3">
      <c r="A15" s="3">
        <v>45086</v>
      </c>
      <c r="B15" s="4" t="s">
        <v>11</v>
      </c>
      <c r="C15" s="4" t="s">
        <v>12</v>
      </c>
      <c r="D15" s="4">
        <v>5</v>
      </c>
      <c r="E15" s="4">
        <v>280</v>
      </c>
      <c r="F15" t="str">
        <f>VLOOKUP(D:D,category!$A$1:$B$14,2,)</f>
        <v>Travel</v>
      </c>
      <c r="G15" s="16">
        <f t="shared" si="0"/>
        <v>6</v>
      </c>
      <c r="H15" s="4" t="str">
        <f t="shared" si="1"/>
        <v>Expensive</v>
      </c>
      <c r="I15" s="28" t="str">
        <f t="shared" si="2"/>
        <v>Sp</v>
      </c>
      <c r="J15" s="31" t="e">
        <f t="shared" si="5"/>
        <v>#VALUE!</v>
      </c>
      <c r="K15" s="30" t="str">
        <f t="shared" si="3"/>
        <v>rav</v>
      </c>
      <c r="L15" s="30" t="str">
        <f t="shared" si="4"/>
        <v>Spain-Mallorca</v>
      </c>
    </row>
    <row r="16" spans="1:13" x14ac:dyDescent="0.3">
      <c r="A16" s="3">
        <v>45086</v>
      </c>
      <c r="B16" s="4" t="s">
        <v>11</v>
      </c>
      <c r="C16" s="4" t="s">
        <v>12</v>
      </c>
      <c r="D16" s="4">
        <v>3</v>
      </c>
      <c r="E16" s="4">
        <v>400</v>
      </c>
      <c r="F16" t="str">
        <f>VLOOKUP(D:D,category!$A$1:$B$14,2,)</f>
        <v>Stay</v>
      </c>
      <c r="G16" s="16">
        <f t="shared" si="0"/>
        <v>6</v>
      </c>
      <c r="H16" s="4" t="str">
        <f t="shared" si="1"/>
        <v>Expensive</v>
      </c>
      <c r="I16" s="28" t="str">
        <f t="shared" si="2"/>
        <v>Sp</v>
      </c>
      <c r="J16" s="31" t="e">
        <f t="shared" si="5"/>
        <v>#VALUE!</v>
      </c>
      <c r="K16" s="30" t="str">
        <f t="shared" si="3"/>
        <v>tay</v>
      </c>
      <c r="L16" s="30" t="str">
        <f t="shared" si="4"/>
        <v>Spain-Mallorca</v>
      </c>
    </row>
    <row r="17" spans="1:12" x14ac:dyDescent="0.3">
      <c r="A17" s="3">
        <v>45086</v>
      </c>
      <c r="B17" s="4" t="s">
        <v>11</v>
      </c>
      <c r="C17" s="4" t="s">
        <v>12</v>
      </c>
      <c r="D17" s="4">
        <v>9</v>
      </c>
      <c r="E17" s="4">
        <v>13</v>
      </c>
      <c r="F17" t="str">
        <f>VLOOKUP(D:D,category!$A$1:$B$14,2,)</f>
        <v>Taxi</v>
      </c>
      <c r="G17" s="16">
        <f t="shared" si="0"/>
        <v>6</v>
      </c>
      <c r="H17" s="4" t="str">
        <f t="shared" si="1"/>
        <v>cheap</v>
      </c>
      <c r="I17" s="28" t="str">
        <f t="shared" si="2"/>
        <v>Sp</v>
      </c>
      <c r="J17" s="31" t="e">
        <f t="shared" si="5"/>
        <v>#VALUE!</v>
      </c>
      <c r="K17" s="30" t="str">
        <f t="shared" si="3"/>
        <v>axi</v>
      </c>
      <c r="L17" s="30" t="str">
        <f t="shared" si="4"/>
        <v>Spain-Mallorca</v>
      </c>
    </row>
    <row r="18" spans="1:12" x14ac:dyDescent="0.3">
      <c r="A18" s="3">
        <v>45087</v>
      </c>
      <c r="B18" s="4" t="s">
        <v>11</v>
      </c>
      <c r="C18" s="4" t="s">
        <v>12</v>
      </c>
      <c r="D18" s="4">
        <v>1</v>
      </c>
      <c r="E18" s="4">
        <v>11</v>
      </c>
      <c r="F18" t="str">
        <f>VLOOKUP(D:D,category!$A$1:$B$14,2,)</f>
        <v>Breakfast</v>
      </c>
      <c r="G18" s="16">
        <f t="shared" si="0"/>
        <v>6</v>
      </c>
      <c r="H18" s="4" t="str">
        <f t="shared" si="1"/>
        <v>cheap</v>
      </c>
      <c r="I18" s="28" t="str">
        <f t="shared" si="2"/>
        <v>Sp</v>
      </c>
      <c r="J18" s="31" t="e">
        <f t="shared" si="5"/>
        <v>#VALUE!</v>
      </c>
      <c r="K18" s="30" t="str">
        <f t="shared" si="3"/>
        <v>rea</v>
      </c>
      <c r="L18" s="30" t="str">
        <f t="shared" si="4"/>
        <v>Spain-Mallorca</v>
      </c>
    </row>
    <row r="19" spans="1:12" x14ac:dyDescent="0.3">
      <c r="A19" s="3">
        <v>45087</v>
      </c>
      <c r="B19" s="4" t="s">
        <v>11</v>
      </c>
      <c r="C19" s="4" t="s">
        <v>12</v>
      </c>
      <c r="D19" s="4">
        <v>2</v>
      </c>
      <c r="E19" s="4">
        <v>30</v>
      </c>
      <c r="F19" t="str">
        <f>VLOOKUP(D:D,category!$A$1:$B$14,2,)</f>
        <v>Lunch</v>
      </c>
      <c r="G19" s="16">
        <f t="shared" si="0"/>
        <v>6</v>
      </c>
      <c r="H19" s="4" t="str">
        <f t="shared" si="1"/>
        <v>cheap</v>
      </c>
      <c r="I19" s="28" t="str">
        <f t="shared" si="2"/>
        <v>Sp</v>
      </c>
      <c r="J19" s="31" t="e">
        <f t="shared" si="5"/>
        <v>#VALUE!</v>
      </c>
      <c r="K19" s="30" t="str">
        <f t="shared" si="3"/>
        <v>unc</v>
      </c>
      <c r="L19" s="30" t="str">
        <f t="shared" si="4"/>
        <v>Spain-Mallorca</v>
      </c>
    </row>
    <row r="20" spans="1:12" x14ac:dyDescent="0.3">
      <c r="A20" s="3">
        <v>45087</v>
      </c>
      <c r="B20" s="4" t="s">
        <v>11</v>
      </c>
      <c r="C20" s="4" t="s">
        <v>12</v>
      </c>
      <c r="D20" s="4">
        <v>10</v>
      </c>
      <c r="E20" s="4">
        <v>12</v>
      </c>
      <c r="F20" t="str">
        <f>VLOOKUP(D:D,category!$A$1:$B$14,2,)</f>
        <v>Shopping</v>
      </c>
      <c r="G20" s="16">
        <f t="shared" si="0"/>
        <v>6</v>
      </c>
      <c r="H20" s="4" t="str">
        <f t="shared" si="1"/>
        <v>cheap</v>
      </c>
      <c r="I20" s="28" t="str">
        <f t="shared" si="2"/>
        <v>Sp</v>
      </c>
      <c r="J20" s="31" t="e">
        <f t="shared" si="5"/>
        <v>#VALUE!</v>
      </c>
      <c r="K20" s="30" t="str">
        <f t="shared" si="3"/>
        <v>hop</v>
      </c>
      <c r="L20" s="30" t="str">
        <f t="shared" si="4"/>
        <v>Spain-Mallorca</v>
      </c>
    </row>
    <row r="21" spans="1:12" x14ac:dyDescent="0.3">
      <c r="A21" s="3">
        <v>45087</v>
      </c>
      <c r="B21" s="4" t="s">
        <v>11</v>
      </c>
      <c r="C21" s="4" t="s">
        <v>12</v>
      </c>
      <c r="D21" s="4">
        <v>6</v>
      </c>
      <c r="E21" s="4">
        <v>23</v>
      </c>
      <c r="F21" t="str">
        <f>VLOOKUP(D:D,category!$A$1:$B$14,2,)</f>
        <v>Dinner</v>
      </c>
      <c r="G21" s="16">
        <f t="shared" si="0"/>
        <v>6</v>
      </c>
      <c r="H21" s="4" t="str">
        <f t="shared" si="1"/>
        <v>cheap</v>
      </c>
      <c r="I21" s="28" t="str">
        <f t="shared" si="2"/>
        <v>Sp</v>
      </c>
      <c r="J21" s="31" t="e">
        <f t="shared" si="5"/>
        <v>#VALUE!</v>
      </c>
      <c r="K21" s="30" t="str">
        <f t="shared" si="3"/>
        <v>inn</v>
      </c>
      <c r="L21" s="30" t="str">
        <f t="shared" si="4"/>
        <v>Spain-Mallorca</v>
      </c>
    </row>
    <row r="22" spans="1:12" x14ac:dyDescent="0.3">
      <c r="A22" s="3">
        <v>45087</v>
      </c>
      <c r="B22" s="4" t="s">
        <v>11</v>
      </c>
      <c r="C22" s="4" t="s">
        <v>12</v>
      </c>
      <c r="D22" s="4">
        <v>4</v>
      </c>
      <c r="E22" s="4">
        <v>10</v>
      </c>
      <c r="F22" t="str">
        <f>VLOOKUP(D:D,category!$A$1:$B$14,2,)</f>
        <v>Metro</v>
      </c>
      <c r="G22" s="16">
        <f t="shared" si="0"/>
        <v>6</v>
      </c>
      <c r="H22" s="4" t="str">
        <f t="shared" si="1"/>
        <v>cheap</v>
      </c>
      <c r="I22" s="28" t="str">
        <f t="shared" si="2"/>
        <v>Sp</v>
      </c>
      <c r="J22" s="31" t="e">
        <f t="shared" si="5"/>
        <v>#VALUE!</v>
      </c>
      <c r="K22" s="30" t="str">
        <f t="shared" si="3"/>
        <v>etr</v>
      </c>
      <c r="L22" s="30" t="str">
        <f t="shared" si="4"/>
        <v>Spain-Mallorca</v>
      </c>
    </row>
    <row r="23" spans="1:12" x14ac:dyDescent="0.3">
      <c r="A23" s="3">
        <v>45088</v>
      </c>
      <c r="B23" s="4" t="s">
        <v>11</v>
      </c>
      <c r="C23" s="4" t="s">
        <v>12</v>
      </c>
      <c r="D23" s="4">
        <v>1</v>
      </c>
      <c r="E23" s="4">
        <v>16</v>
      </c>
      <c r="F23" t="str">
        <f>VLOOKUP(D:D,category!$A$1:$B$14,2,)</f>
        <v>Breakfast</v>
      </c>
      <c r="G23" s="16">
        <f t="shared" si="0"/>
        <v>6</v>
      </c>
      <c r="H23" s="4" t="str">
        <f t="shared" si="1"/>
        <v>cheap</v>
      </c>
      <c r="I23" s="28" t="str">
        <f t="shared" si="2"/>
        <v>Sp</v>
      </c>
      <c r="J23" s="31" t="e">
        <f t="shared" si="5"/>
        <v>#VALUE!</v>
      </c>
      <c r="K23" s="30" t="str">
        <f t="shared" si="3"/>
        <v>rea</v>
      </c>
      <c r="L23" s="30" t="str">
        <f t="shared" si="4"/>
        <v>Spain-Mallorca</v>
      </c>
    </row>
    <row r="24" spans="1:12" x14ac:dyDescent="0.3">
      <c r="A24" s="3">
        <v>45088</v>
      </c>
      <c r="B24" s="4" t="s">
        <v>11</v>
      </c>
      <c r="C24" s="4" t="s">
        <v>12</v>
      </c>
      <c r="D24" s="4">
        <v>2</v>
      </c>
      <c r="E24" s="4">
        <v>28</v>
      </c>
      <c r="F24" t="str">
        <f>VLOOKUP(D:D,category!$A$1:$B$14,2,)</f>
        <v>Lunch</v>
      </c>
      <c r="G24" s="16">
        <f t="shared" si="0"/>
        <v>6</v>
      </c>
      <c r="H24" s="4" t="str">
        <f t="shared" si="1"/>
        <v>cheap</v>
      </c>
      <c r="I24" s="28" t="str">
        <f t="shared" si="2"/>
        <v>Sp</v>
      </c>
      <c r="J24" s="31" t="e">
        <f t="shared" si="5"/>
        <v>#VALUE!</v>
      </c>
      <c r="K24" s="30" t="str">
        <f t="shared" si="3"/>
        <v>unc</v>
      </c>
      <c r="L24" s="30" t="str">
        <f t="shared" si="4"/>
        <v>Spain-Mallorca</v>
      </c>
    </row>
    <row r="25" spans="1:12" x14ac:dyDescent="0.3">
      <c r="A25" s="3">
        <v>45088</v>
      </c>
      <c r="B25" s="4" t="s">
        <v>11</v>
      </c>
      <c r="C25" s="4" t="s">
        <v>12</v>
      </c>
      <c r="D25" s="4">
        <v>6</v>
      </c>
      <c r="E25" s="4">
        <v>14</v>
      </c>
      <c r="F25" t="str">
        <f>VLOOKUP(D:D,category!$A$1:$B$14,2,)</f>
        <v>Dinner</v>
      </c>
      <c r="G25" s="16">
        <f t="shared" si="0"/>
        <v>6</v>
      </c>
      <c r="H25" s="4" t="str">
        <f t="shared" si="1"/>
        <v>cheap</v>
      </c>
      <c r="I25" s="28" t="str">
        <f t="shared" si="2"/>
        <v>Sp</v>
      </c>
      <c r="J25" s="31" t="e">
        <f t="shared" si="5"/>
        <v>#VALUE!</v>
      </c>
      <c r="K25" s="30" t="str">
        <f t="shared" si="3"/>
        <v>inn</v>
      </c>
      <c r="L25" s="30" t="str">
        <f t="shared" si="4"/>
        <v>Spain-Mallorca</v>
      </c>
    </row>
    <row r="26" spans="1:12" x14ac:dyDescent="0.3">
      <c r="A26" s="3">
        <v>45088</v>
      </c>
      <c r="B26" s="4" t="s">
        <v>11</v>
      </c>
      <c r="C26" s="4" t="s">
        <v>12</v>
      </c>
      <c r="D26" s="4">
        <v>11</v>
      </c>
      <c r="E26" s="4">
        <v>20</v>
      </c>
      <c r="F26" t="str">
        <f>VLOOKUP(D:D,category!$A$1:$B$14,2,)</f>
        <v>Game</v>
      </c>
      <c r="G26" s="16">
        <f t="shared" si="0"/>
        <v>6</v>
      </c>
      <c r="H26" s="4" t="str">
        <f t="shared" si="1"/>
        <v>cheap</v>
      </c>
      <c r="I26" s="28" t="str">
        <f t="shared" si="2"/>
        <v>Sp</v>
      </c>
      <c r="J26" s="31" t="e">
        <f t="shared" si="5"/>
        <v>#VALUE!</v>
      </c>
      <c r="K26" s="30" t="str">
        <f t="shared" si="3"/>
        <v>ame</v>
      </c>
      <c r="L26" s="30" t="str">
        <f t="shared" si="4"/>
        <v>Spain-Mallorca</v>
      </c>
    </row>
    <row r="27" spans="1:12" x14ac:dyDescent="0.3">
      <c r="A27" s="3">
        <v>45089</v>
      </c>
      <c r="B27" s="4" t="s">
        <v>11</v>
      </c>
      <c r="C27" s="4" t="s">
        <v>12</v>
      </c>
      <c r="D27" s="4">
        <v>1</v>
      </c>
      <c r="E27" s="4">
        <v>16</v>
      </c>
      <c r="F27" t="str">
        <f>VLOOKUP(D:D,category!$A$1:$B$14,2,)</f>
        <v>Breakfast</v>
      </c>
      <c r="G27" s="16">
        <f t="shared" si="0"/>
        <v>6</v>
      </c>
      <c r="H27" s="4" t="str">
        <f t="shared" si="1"/>
        <v>cheap</v>
      </c>
      <c r="I27" s="28" t="str">
        <f t="shared" si="2"/>
        <v>Sp</v>
      </c>
      <c r="J27" s="31" t="e">
        <f t="shared" si="5"/>
        <v>#VALUE!</v>
      </c>
      <c r="K27" s="30" t="str">
        <f t="shared" si="3"/>
        <v>rea</v>
      </c>
      <c r="L27" s="30" t="str">
        <f t="shared" si="4"/>
        <v>Spain-Mallorca</v>
      </c>
    </row>
    <row r="28" spans="1:12" x14ac:dyDescent="0.3">
      <c r="A28" s="3">
        <v>45089</v>
      </c>
      <c r="B28" s="4" t="s">
        <v>11</v>
      </c>
      <c r="C28" s="4" t="s">
        <v>12</v>
      </c>
      <c r="D28" s="4">
        <v>2</v>
      </c>
      <c r="E28" s="4">
        <v>18</v>
      </c>
      <c r="F28" t="str">
        <f>VLOOKUP(D:D,category!$A$1:$B$14,2,)</f>
        <v>Lunch</v>
      </c>
      <c r="G28" s="16">
        <f t="shared" si="0"/>
        <v>6</v>
      </c>
      <c r="H28" s="4" t="str">
        <f t="shared" si="1"/>
        <v>cheap</v>
      </c>
      <c r="I28" s="28" t="str">
        <f t="shared" si="2"/>
        <v>Sp</v>
      </c>
      <c r="J28" s="31" t="e">
        <f t="shared" si="5"/>
        <v>#VALUE!</v>
      </c>
      <c r="K28" s="30" t="str">
        <f t="shared" si="3"/>
        <v>unc</v>
      </c>
      <c r="L28" s="30" t="str">
        <f t="shared" si="4"/>
        <v>Spain-Mallorca</v>
      </c>
    </row>
    <row r="29" spans="1:12" x14ac:dyDescent="0.3">
      <c r="A29" s="3">
        <v>45089</v>
      </c>
      <c r="B29" s="4" t="s">
        <v>11</v>
      </c>
      <c r="C29" s="4" t="s">
        <v>12</v>
      </c>
      <c r="D29" s="4">
        <v>6</v>
      </c>
      <c r="E29" s="4">
        <v>22</v>
      </c>
      <c r="F29" t="str">
        <f>VLOOKUP(D:D,category!$A$1:$B$14,2,)</f>
        <v>Dinner</v>
      </c>
      <c r="G29" s="16">
        <f t="shared" si="0"/>
        <v>6</v>
      </c>
      <c r="H29" s="4" t="str">
        <f t="shared" si="1"/>
        <v>cheap</v>
      </c>
      <c r="I29" s="28" t="str">
        <f t="shared" si="2"/>
        <v>Sp</v>
      </c>
      <c r="J29" s="31" t="e">
        <f t="shared" si="5"/>
        <v>#VALUE!</v>
      </c>
      <c r="K29" s="30" t="str">
        <f t="shared" si="3"/>
        <v>inn</v>
      </c>
      <c r="L29" s="30" t="str">
        <f t="shared" si="4"/>
        <v>Spain-Mallorca</v>
      </c>
    </row>
    <row r="30" spans="1:12" x14ac:dyDescent="0.3">
      <c r="A30" s="3">
        <v>45089</v>
      </c>
      <c r="B30" s="4" t="s">
        <v>11</v>
      </c>
      <c r="C30" s="4" t="s">
        <v>12</v>
      </c>
      <c r="D30" s="4">
        <v>10</v>
      </c>
      <c r="E30" s="4">
        <v>20</v>
      </c>
      <c r="F30" t="str">
        <f>VLOOKUP(D:D,category!$A$1:$B$14,2,)</f>
        <v>Shopping</v>
      </c>
      <c r="G30" s="16">
        <f t="shared" si="0"/>
        <v>6</v>
      </c>
      <c r="H30" s="4" t="str">
        <f t="shared" si="1"/>
        <v>cheap</v>
      </c>
      <c r="I30" s="28" t="str">
        <f t="shared" si="2"/>
        <v>Sp</v>
      </c>
      <c r="J30" s="31" t="e">
        <f t="shared" si="5"/>
        <v>#VALUE!</v>
      </c>
      <c r="K30" s="30" t="str">
        <f t="shared" si="3"/>
        <v>hop</v>
      </c>
      <c r="L30" s="30" t="str">
        <f t="shared" si="4"/>
        <v>Spain-Mallorca</v>
      </c>
    </row>
    <row r="31" spans="1:12" x14ac:dyDescent="0.3">
      <c r="A31" s="3">
        <v>45089</v>
      </c>
      <c r="B31" s="4" t="s">
        <v>11</v>
      </c>
      <c r="C31" s="4" t="s">
        <v>12</v>
      </c>
      <c r="D31" s="4">
        <v>9</v>
      </c>
      <c r="E31" s="4">
        <v>15</v>
      </c>
      <c r="F31" t="str">
        <f>VLOOKUP(D:D,category!$A$1:$B$14,2,)</f>
        <v>Taxi</v>
      </c>
      <c r="G31" s="16">
        <f t="shared" si="0"/>
        <v>6</v>
      </c>
      <c r="H31" s="4" t="str">
        <f t="shared" si="1"/>
        <v>cheap</v>
      </c>
      <c r="I31" s="28" t="str">
        <f t="shared" si="2"/>
        <v>Sp</v>
      </c>
      <c r="J31" s="31" t="e">
        <f t="shared" si="5"/>
        <v>#VALUE!</v>
      </c>
      <c r="K31" s="30" t="str">
        <f t="shared" si="3"/>
        <v>axi</v>
      </c>
      <c r="L31" s="30" t="str">
        <f t="shared" si="4"/>
        <v>Spain-Mallorca</v>
      </c>
    </row>
    <row r="32" spans="1:12" x14ac:dyDescent="0.3">
      <c r="A32" s="3">
        <v>45108</v>
      </c>
      <c r="B32" s="4" t="s">
        <v>9</v>
      </c>
      <c r="C32" s="4" t="s">
        <v>10</v>
      </c>
      <c r="D32" s="4">
        <v>8</v>
      </c>
      <c r="E32" s="4">
        <v>26</v>
      </c>
      <c r="F32" t="str">
        <f>VLOOKUP(D:D,category!$A$1:$B$14,2,)</f>
        <v>Movie</v>
      </c>
      <c r="G32" s="16">
        <f t="shared" si="0"/>
        <v>7</v>
      </c>
      <c r="H32" s="4" t="str">
        <f t="shared" si="1"/>
        <v>cheap</v>
      </c>
      <c r="I32" s="28" t="str">
        <f t="shared" si="2"/>
        <v>Ge</v>
      </c>
      <c r="J32" s="31" t="e">
        <f t="shared" si="5"/>
        <v>#VALUE!</v>
      </c>
      <c r="K32" s="30" t="str">
        <f t="shared" si="3"/>
        <v>ovi</v>
      </c>
      <c r="L32" s="30" t="str">
        <f t="shared" si="4"/>
        <v>Germany-Berlin</v>
      </c>
    </row>
    <row r="33" spans="1:12" x14ac:dyDescent="0.3">
      <c r="A33" s="3">
        <v>45108</v>
      </c>
      <c r="B33" s="4" t="s">
        <v>9</v>
      </c>
      <c r="C33" s="4" t="s">
        <v>10</v>
      </c>
      <c r="D33" s="4">
        <v>2</v>
      </c>
      <c r="E33" s="4">
        <v>42</v>
      </c>
      <c r="F33" t="str">
        <f>VLOOKUP(D:D,category!$A$1:$B$14,2,)</f>
        <v>Lunch</v>
      </c>
      <c r="G33" s="16">
        <f t="shared" si="0"/>
        <v>7</v>
      </c>
      <c r="H33" s="4" t="str">
        <f t="shared" si="1"/>
        <v>cheap</v>
      </c>
      <c r="I33" s="28" t="str">
        <f t="shared" si="2"/>
        <v>Ge</v>
      </c>
      <c r="J33" s="31" t="e">
        <f t="shared" si="5"/>
        <v>#VALUE!</v>
      </c>
      <c r="K33" s="30" t="str">
        <f t="shared" si="3"/>
        <v>unc</v>
      </c>
      <c r="L33" s="30" t="str">
        <f t="shared" si="4"/>
        <v>Germany-Berlin</v>
      </c>
    </row>
    <row r="34" spans="1:12" x14ac:dyDescent="0.3">
      <c r="A34" s="3">
        <v>45114</v>
      </c>
      <c r="B34" s="4" t="s">
        <v>13</v>
      </c>
      <c r="C34" s="4" t="s">
        <v>14</v>
      </c>
      <c r="D34" s="4">
        <v>5</v>
      </c>
      <c r="E34" s="4">
        <v>116</v>
      </c>
      <c r="F34" t="str">
        <f>VLOOKUP(D:D,category!$A$1:$B$14,2,)</f>
        <v>Travel</v>
      </c>
      <c r="G34" s="16">
        <f t="shared" si="0"/>
        <v>7</v>
      </c>
      <c r="H34" s="4" t="str">
        <f t="shared" si="1"/>
        <v>Expensive</v>
      </c>
      <c r="I34" s="28" t="str">
        <f t="shared" ref="I34:I65" si="6">LEFT($B34,2)</f>
        <v>Bo</v>
      </c>
      <c r="J34" s="31" t="e">
        <f t="shared" ref="J34:J65" si="7">FIND("v",$C34)</f>
        <v>#VALUE!</v>
      </c>
      <c r="K34" s="30" t="str">
        <f t="shared" si="3"/>
        <v>rav</v>
      </c>
      <c r="L34" s="30" t="str">
        <f t="shared" ref="L34:L65" si="8">_xlfn.CONCAT(B34,"-",C34)</f>
        <v>Bosnia-Banja Luka</v>
      </c>
    </row>
    <row r="35" spans="1:12" x14ac:dyDescent="0.3">
      <c r="A35" s="3">
        <v>45114</v>
      </c>
      <c r="B35" s="4" t="s">
        <v>13</v>
      </c>
      <c r="C35" s="4" t="s">
        <v>14</v>
      </c>
      <c r="D35" s="4">
        <v>1</v>
      </c>
      <c r="E35" s="4">
        <v>14</v>
      </c>
      <c r="F35" t="str">
        <f>VLOOKUP(D:D,category!$A$1:$B$14,2,)</f>
        <v>Breakfast</v>
      </c>
      <c r="G35" s="16">
        <f t="shared" si="0"/>
        <v>7</v>
      </c>
      <c r="H35" s="4" t="str">
        <f t="shared" si="1"/>
        <v>cheap</v>
      </c>
      <c r="I35" s="28" t="str">
        <f t="shared" si="6"/>
        <v>Bo</v>
      </c>
      <c r="J35" s="31" t="e">
        <f t="shared" si="7"/>
        <v>#VALUE!</v>
      </c>
      <c r="K35" s="30" t="str">
        <f t="shared" si="3"/>
        <v>rea</v>
      </c>
      <c r="L35" s="30" t="str">
        <f t="shared" si="8"/>
        <v>Bosnia-Banja Luka</v>
      </c>
    </row>
    <row r="36" spans="1:12" x14ac:dyDescent="0.3">
      <c r="A36" s="3">
        <v>45114</v>
      </c>
      <c r="B36" s="4" t="s">
        <v>13</v>
      </c>
      <c r="C36" s="4" t="s">
        <v>14</v>
      </c>
      <c r="D36" s="4">
        <v>2</v>
      </c>
      <c r="E36" s="4">
        <v>16</v>
      </c>
      <c r="F36" t="str">
        <f>VLOOKUP(D:D,category!$A$1:$B$14,2,)</f>
        <v>Lunch</v>
      </c>
      <c r="G36" s="16">
        <f t="shared" si="0"/>
        <v>7</v>
      </c>
      <c r="H36" s="4" t="str">
        <f t="shared" si="1"/>
        <v>cheap</v>
      </c>
      <c r="I36" s="28" t="str">
        <f t="shared" si="6"/>
        <v>Bo</v>
      </c>
      <c r="J36" s="31" t="e">
        <f t="shared" si="7"/>
        <v>#VALUE!</v>
      </c>
      <c r="K36" s="30" t="str">
        <f t="shared" si="3"/>
        <v>unc</v>
      </c>
      <c r="L36" s="30" t="str">
        <f t="shared" si="8"/>
        <v>Bosnia-Banja Luka</v>
      </c>
    </row>
    <row r="37" spans="1:12" x14ac:dyDescent="0.3">
      <c r="A37" s="3">
        <v>45114</v>
      </c>
      <c r="B37" s="4" t="s">
        <v>15</v>
      </c>
      <c r="C37" s="4" t="s">
        <v>16</v>
      </c>
      <c r="D37" s="4">
        <v>5</v>
      </c>
      <c r="E37" s="4">
        <v>50</v>
      </c>
      <c r="F37" t="str">
        <f>VLOOKUP(D:D,category!$A$1:$B$14,2,)</f>
        <v>Travel</v>
      </c>
      <c r="G37" s="16">
        <f t="shared" si="0"/>
        <v>7</v>
      </c>
      <c r="H37" s="4" t="str">
        <f t="shared" si="1"/>
        <v>cheap</v>
      </c>
      <c r="I37" s="28" t="str">
        <f t="shared" si="6"/>
        <v>Cr</v>
      </c>
      <c r="J37" s="31" t="e">
        <f t="shared" si="7"/>
        <v>#VALUE!</v>
      </c>
      <c r="K37" s="30" t="str">
        <f t="shared" si="3"/>
        <v>rav</v>
      </c>
      <c r="L37" s="30" t="str">
        <f t="shared" si="8"/>
        <v>Croatia-Zagreb</v>
      </c>
    </row>
    <row r="38" spans="1:12" x14ac:dyDescent="0.3">
      <c r="A38" s="3">
        <v>45114</v>
      </c>
      <c r="B38" s="4" t="s">
        <v>15</v>
      </c>
      <c r="C38" s="4" t="s">
        <v>16</v>
      </c>
      <c r="D38" s="4">
        <v>6</v>
      </c>
      <c r="E38" s="4">
        <v>12</v>
      </c>
      <c r="F38" t="str">
        <f>VLOOKUP(D:D,category!$A$1:$B$14,2,)</f>
        <v>Dinner</v>
      </c>
      <c r="G38" s="16">
        <f t="shared" si="0"/>
        <v>7</v>
      </c>
      <c r="H38" s="4" t="str">
        <f t="shared" si="1"/>
        <v>cheap</v>
      </c>
      <c r="I38" s="28" t="str">
        <f t="shared" si="6"/>
        <v>Cr</v>
      </c>
      <c r="J38" s="31" t="e">
        <f t="shared" si="7"/>
        <v>#VALUE!</v>
      </c>
      <c r="K38" s="30" t="str">
        <f t="shared" si="3"/>
        <v>inn</v>
      </c>
      <c r="L38" s="30" t="str">
        <f t="shared" si="8"/>
        <v>Croatia-Zagreb</v>
      </c>
    </row>
    <row r="39" spans="1:12" x14ac:dyDescent="0.3">
      <c r="A39" s="3">
        <v>45114</v>
      </c>
      <c r="B39" s="4" t="s">
        <v>13</v>
      </c>
      <c r="C39" s="4" t="s">
        <v>14</v>
      </c>
      <c r="D39" s="4">
        <v>3</v>
      </c>
      <c r="E39" s="4">
        <v>30</v>
      </c>
      <c r="F39" t="str">
        <f>VLOOKUP(D:D,category!$A$1:$B$14,2,)</f>
        <v>Stay</v>
      </c>
      <c r="G39" s="16">
        <f t="shared" si="0"/>
        <v>7</v>
      </c>
      <c r="H39" s="4" t="str">
        <f t="shared" si="1"/>
        <v>cheap</v>
      </c>
      <c r="I39" s="28" t="str">
        <f t="shared" si="6"/>
        <v>Bo</v>
      </c>
      <c r="J39" s="31" t="e">
        <f t="shared" si="7"/>
        <v>#VALUE!</v>
      </c>
      <c r="K39" s="30" t="str">
        <f t="shared" si="3"/>
        <v>tay</v>
      </c>
      <c r="L39" s="30" t="str">
        <f t="shared" si="8"/>
        <v>Bosnia-Banja Luka</v>
      </c>
    </row>
    <row r="40" spans="1:12" x14ac:dyDescent="0.3">
      <c r="A40" s="3">
        <v>45114</v>
      </c>
      <c r="B40" s="4" t="s">
        <v>15</v>
      </c>
      <c r="C40" s="4" t="s">
        <v>16</v>
      </c>
      <c r="D40" s="4">
        <v>3</v>
      </c>
      <c r="E40" s="4">
        <v>56</v>
      </c>
      <c r="F40" t="str">
        <f>VLOOKUP(D:D,category!$A$1:$B$14,2,)</f>
        <v>Stay</v>
      </c>
      <c r="G40" s="16">
        <f t="shared" si="0"/>
        <v>7</v>
      </c>
      <c r="H40" s="4" t="str">
        <f t="shared" si="1"/>
        <v>cheap</v>
      </c>
      <c r="I40" s="28" t="str">
        <f t="shared" si="6"/>
        <v>Cr</v>
      </c>
      <c r="J40" s="31" t="e">
        <f t="shared" si="7"/>
        <v>#VALUE!</v>
      </c>
      <c r="K40" s="30" t="str">
        <f t="shared" si="3"/>
        <v>tay</v>
      </c>
      <c r="L40" s="30" t="str">
        <f t="shared" si="8"/>
        <v>Croatia-Zagreb</v>
      </c>
    </row>
    <row r="41" spans="1:12" x14ac:dyDescent="0.3">
      <c r="A41" s="3">
        <v>45115</v>
      </c>
      <c r="B41" s="4" t="s">
        <v>15</v>
      </c>
      <c r="C41" s="4" t="s">
        <v>17</v>
      </c>
      <c r="D41" s="4">
        <v>5</v>
      </c>
      <c r="E41" s="4">
        <v>30</v>
      </c>
      <c r="F41" t="str">
        <f>VLOOKUP(D:D,category!$A$1:$B$14,2,)</f>
        <v>Travel</v>
      </c>
      <c r="G41" s="16">
        <f t="shared" si="0"/>
        <v>7</v>
      </c>
      <c r="H41" s="4" t="str">
        <f t="shared" si="1"/>
        <v>cheap</v>
      </c>
      <c r="I41" s="28" t="str">
        <f t="shared" si="6"/>
        <v>Cr</v>
      </c>
      <c r="J41" s="31">
        <f t="shared" si="7"/>
        <v>5</v>
      </c>
      <c r="K41" s="30" t="str">
        <f t="shared" si="3"/>
        <v>rav</v>
      </c>
      <c r="L41" s="30" t="str">
        <f t="shared" si="8"/>
        <v>Croatia-Plitvic</v>
      </c>
    </row>
    <row r="42" spans="1:12" x14ac:dyDescent="0.3">
      <c r="A42" s="3">
        <v>45115</v>
      </c>
      <c r="B42" s="4" t="s">
        <v>15</v>
      </c>
      <c r="C42" s="4" t="s">
        <v>17</v>
      </c>
      <c r="D42" s="4">
        <v>1</v>
      </c>
      <c r="E42" s="4">
        <v>20</v>
      </c>
      <c r="F42" t="str">
        <f>VLOOKUP(D:D,category!$A$1:$B$14,2,)</f>
        <v>Breakfast</v>
      </c>
      <c r="G42" s="16">
        <f t="shared" si="0"/>
        <v>7</v>
      </c>
      <c r="H42" s="4" t="str">
        <f t="shared" si="1"/>
        <v>cheap</v>
      </c>
      <c r="I42" s="28" t="str">
        <f t="shared" si="6"/>
        <v>Cr</v>
      </c>
      <c r="J42" s="31">
        <f t="shared" si="7"/>
        <v>5</v>
      </c>
      <c r="K42" s="30" t="str">
        <f t="shared" si="3"/>
        <v>rea</v>
      </c>
      <c r="L42" s="30" t="str">
        <f t="shared" si="8"/>
        <v>Croatia-Plitvic</v>
      </c>
    </row>
    <row r="43" spans="1:12" x14ac:dyDescent="0.3">
      <c r="A43" s="3">
        <v>45115</v>
      </c>
      <c r="B43" s="4" t="s">
        <v>15</v>
      </c>
      <c r="C43" s="4" t="s">
        <v>17</v>
      </c>
      <c r="D43" s="4">
        <v>7</v>
      </c>
      <c r="E43" s="4">
        <v>100</v>
      </c>
      <c r="F43" t="str">
        <f>VLOOKUP(D:D,category!$A$1:$B$14,2,)</f>
        <v>Entrance</v>
      </c>
      <c r="G43" s="16">
        <f t="shared" si="0"/>
        <v>7</v>
      </c>
      <c r="H43" s="4" t="str">
        <f t="shared" si="1"/>
        <v>cheap</v>
      </c>
      <c r="I43" s="28" t="str">
        <f t="shared" si="6"/>
        <v>Cr</v>
      </c>
      <c r="J43" s="31">
        <f t="shared" si="7"/>
        <v>5</v>
      </c>
      <c r="K43" s="30" t="str">
        <f t="shared" si="3"/>
        <v>ntr</v>
      </c>
      <c r="L43" s="30" t="str">
        <f t="shared" si="8"/>
        <v>Croatia-Plitvic</v>
      </c>
    </row>
    <row r="44" spans="1:12" x14ac:dyDescent="0.3">
      <c r="A44" s="3">
        <v>45115</v>
      </c>
      <c r="B44" s="4" t="s">
        <v>15</v>
      </c>
      <c r="C44" s="4" t="s">
        <v>17</v>
      </c>
      <c r="D44" s="4">
        <v>3</v>
      </c>
      <c r="E44" s="4">
        <v>40</v>
      </c>
      <c r="F44" t="str">
        <f>VLOOKUP(D:D,category!$A$1:$B$14,2,)</f>
        <v>Stay</v>
      </c>
      <c r="G44" s="16">
        <f t="shared" si="0"/>
        <v>7</v>
      </c>
      <c r="H44" s="4" t="str">
        <f t="shared" si="1"/>
        <v>cheap</v>
      </c>
      <c r="I44" s="28" t="str">
        <f t="shared" si="6"/>
        <v>Cr</v>
      </c>
      <c r="J44" s="31">
        <f t="shared" si="7"/>
        <v>5</v>
      </c>
      <c r="K44" s="30" t="str">
        <f t="shared" si="3"/>
        <v>tay</v>
      </c>
      <c r="L44" s="30" t="str">
        <f t="shared" si="8"/>
        <v>Croatia-Plitvic</v>
      </c>
    </row>
    <row r="45" spans="1:12" x14ac:dyDescent="0.3">
      <c r="A45" s="3">
        <v>45115</v>
      </c>
      <c r="B45" s="4" t="s">
        <v>15</v>
      </c>
      <c r="C45" s="4" t="s">
        <v>17</v>
      </c>
      <c r="D45" s="4">
        <v>2</v>
      </c>
      <c r="E45" s="4">
        <v>23</v>
      </c>
      <c r="F45" t="str">
        <f>VLOOKUP(D:D,category!$A$1:$B$14,2,)</f>
        <v>Lunch</v>
      </c>
      <c r="G45" s="16">
        <f t="shared" si="0"/>
        <v>7</v>
      </c>
      <c r="H45" s="4" t="str">
        <f t="shared" si="1"/>
        <v>cheap</v>
      </c>
      <c r="I45" s="28" t="str">
        <f t="shared" si="6"/>
        <v>Cr</v>
      </c>
      <c r="J45" s="31">
        <f t="shared" si="7"/>
        <v>5</v>
      </c>
      <c r="K45" s="30" t="str">
        <f t="shared" si="3"/>
        <v>unc</v>
      </c>
      <c r="L45" s="30" t="str">
        <f t="shared" si="8"/>
        <v>Croatia-Plitvic</v>
      </c>
    </row>
    <row r="46" spans="1:12" x14ac:dyDescent="0.3">
      <c r="A46" s="3">
        <v>45115</v>
      </c>
      <c r="B46" s="4" t="s">
        <v>15</v>
      </c>
      <c r="C46" s="4" t="s">
        <v>17</v>
      </c>
      <c r="D46" s="4">
        <v>6</v>
      </c>
      <c r="E46" s="4">
        <v>9</v>
      </c>
      <c r="F46" t="str">
        <f>VLOOKUP(D:D,category!$A$1:$B$14,2,)</f>
        <v>Dinner</v>
      </c>
      <c r="G46" s="16">
        <f t="shared" si="0"/>
        <v>7</v>
      </c>
      <c r="H46" s="4" t="str">
        <f t="shared" si="1"/>
        <v>cheap</v>
      </c>
      <c r="I46" s="28" t="str">
        <f t="shared" si="6"/>
        <v>Cr</v>
      </c>
      <c r="J46" s="31">
        <f t="shared" si="7"/>
        <v>5</v>
      </c>
      <c r="K46" s="30" t="str">
        <f t="shared" si="3"/>
        <v>inn</v>
      </c>
      <c r="L46" s="30" t="str">
        <f t="shared" si="8"/>
        <v>Croatia-Plitvic</v>
      </c>
    </row>
    <row r="47" spans="1:12" x14ac:dyDescent="0.3">
      <c r="A47" s="3">
        <v>45116</v>
      </c>
      <c r="B47" s="4" t="s">
        <v>15</v>
      </c>
      <c r="C47" s="4" t="s">
        <v>17</v>
      </c>
      <c r="D47" s="4">
        <v>1</v>
      </c>
      <c r="E47" s="4">
        <v>11</v>
      </c>
      <c r="F47" t="str">
        <f>VLOOKUP(D:D,category!$A$1:$B$14,2,)</f>
        <v>Breakfast</v>
      </c>
      <c r="G47" s="16">
        <f t="shared" si="0"/>
        <v>7</v>
      </c>
      <c r="H47" s="4" t="str">
        <f t="shared" si="1"/>
        <v>cheap</v>
      </c>
      <c r="I47" s="28" t="str">
        <f t="shared" si="6"/>
        <v>Cr</v>
      </c>
      <c r="J47" s="31">
        <f t="shared" si="7"/>
        <v>5</v>
      </c>
      <c r="K47" s="30" t="str">
        <f t="shared" si="3"/>
        <v>rea</v>
      </c>
      <c r="L47" s="30" t="str">
        <f t="shared" si="8"/>
        <v>Croatia-Plitvic</v>
      </c>
    </row>
    <row r="48" spans="1:12" x14ac:dyDescent="0.3">
      <c r="A48" s="3">
        <v>45116</v>
      </c>
      <c r="B48" s="4" t="s">
        <v>15</v>
      </c>
      <c r="C48" s="4" t="s">
        <v>17</v>
      </c>
      <c r="D48" s="4">
        <v>2</v>
      </c>
      <c r="E48" s="4">
        <v>19</v>
      </c>
      <c r="F48" t="str">
        <f>VLOOKUP(D:D,category!$A$1:$B$14,2,)</f>
        <v>Lunch</v>
      </c>
      <c r="G48" s="16">
        <f t="shared" si="0"/>
        <v>7</v>
      </c>
      <c r="H48" s="4" t="str">
        <f t="shared" si="1"/>
        <v>cheap</v>
      </c>
      <c r="I48" s="28" t="str">
        <f t="shared" si="6"/>
        <v>Cr</v>
      </c>
      <c r="J48" s="31">
        <f t="shared" si="7"/>
        <v>5</v>
      </c>
      <c r="K48" s="30" t="str">
        <f t="shared" si="3"/>
        <v>unc</v>
      </c>
      <c r="L48" s="30" t="str">
        <f t="shared" si="8"/>
        <v>Croatia-Plitvic</v>
      </c>
    </row>
    <row r="49" spans="1:12" x14ac:dyDescent="0.3">
      <c r="A49" s="3">
        <v>45117</v>
      </c>
      <c r="B49" s="4" t="s">
        <v>13</v>
      </c>
      <c r="C49" s="4" t="s">
        <v>14</v>
      </c>
      <c r="D49" s="4">
        <v>1</v>
      </c>
      <c r="E49" s="4">
        <v>14</v>
      </c>
      <c r="F49" t="str">
        <f>VLOOKUP(D:D,category!$A$1:$B$14,2,)</f>
        <v>Breakfast</v>
      </c>
      <c r="G49" s="16">
        <f t="shared" si="0"/>
        <v>7</v>
      </c>
      <c r="H49" s="4" t="str">
        <f t="shared" si="1"/>
        <v>cheap</v>
      </c>
      <c r="I49" s="28" t="str">
        <f t="shared" si="6"/>
        <v>Bo</v>
      </c>
      <c r="J49" s="31" t="e">
        <f t="shared" si="7"/>
        <v>#VALUE!</v>
      </c>
      <c r="K49" s="30" t="str">
        <f t="shared" si="3"/>
        <v>rea</v>
      </c>
      <c r="L49" s="30" t="str">
        <f t="shared" si="8"/>
        <v>Bosnia-Banja Luka</v>
      </c>
    </row>
    <row r="50" spans="1:12" x14ac:dyDescent="0.3">
      <c r="A50" s="3">
        <v>45117</v>
      </c>
      <c r="B50" s="4" t="s">
        <v>13</v>
      </c>
      <c r="C50" s="4" t="s">
        <v>14</v>
      </c>
      <c r="D50" s="4">
        <v>3</v>
      </c>
      <c r="E50" s="4">
        <v>30</v>
      </c>
      <c r="F50" t="str">
        <f>VLOOKUP(D:D,category!$A$1:$B$14,2,)</f>
        <v>Stay</v>
      </c>
      <c r="G50" s="16">
        <f t="shared" si="0"/>
        <v>7</v>
      </c>
      <c r="H50" s="4" t="str">
        <f t="shared" si="1"/>
        <v>cheap</v>
      </c>
      <c r="I50" s="28" t="str">
        <f t="shared" si="6"/>
        <v>Bo</v>
      </c>
      <c r="J50" s="31" t="e">
        <f t="shared" si="7"/>
        <v>#VALUE!</v>
      </c>
      <c r="K50" s="30" t="str">
        <f t="shared" si="3"/>
        <v>tay</v>
      </c>
      <c r="L50" s="30" t="str">
        <f t="shared" si="8"/>
        <v>Bosnia-Banja Luka</v>
      </c>
    </row>
    <row r="51" spans="1:12" x14ac:dyDescent="0.3">
      <c r="A51" s="3">
        <v>45117</v>
      </c>
      <c r="B51" s="4" t="s">
        <v>13</v>
      </c>
      <c r="C51" s="4" t="s">
        <v>14</v>
      </c>
      <c r="D51" s="4">
        <v>2</v>
      </c>
      <c r="E51" s="4">
        <v>21</v>
      </c>
      <c r="F51" t="str">
        <f>VLOOKUP(D:D,category!$A$1:$B$14,2,)</f>
        <v>Lunch</v>
      </c>
      <c r="G51" s="16">
        <f t="shared" si="0"/>
        <v>7</v>
      </c>
      <c r="H51" s="4" t="str">
        <f t="shared" si="1"/>
        <v>cheap</v>
      </c>
      <c r="I51" s="28" t="str">
        <f t="shared" si="6"/>
        <v>Bo</v>
      </c>
      <c r="J51" s="31" t="e">
        <f t="shared" si="7"/>
        <v>#VALUE!</v>
      </c>
      <c r="K51" s="30" t="str">
        <f t="shared" si="3"/>
        <v>unc</v>
      </c>
      <c r="L51" s="30" t="str">
        <f t="shared" si="8"/>
        <v>Bosnia-Banja Luka</v>
      </c>
    </row>
    <row r="52" spans="1:12" x14ac:dyDescent="0.3">
      <c r="A52" s="3">
        <v>45117</v>
      </c>
      <c r="B52" s="4" t="s">
        <v>13</v>
      </c>
      <c r="C52" s="4" t="s">
        <v>14</v>
      </c>
      <c r="D52" s="4">
        <v>6</v>
      </c>
      <c r="E52" s="4">
        <v>40</v>
      </c>
      <c r="F52" t="str">
        <f>VLOOKUP(D:D,category!$A$1:$B$14,2,)</f>
        <v>Dinner</v>
      </c>
      <c r="G52" s="16">
        <f t="shared" si="0"/>
        <v>7</v>
      </c>
      <c r="H52" s="4" t="str">
        <f t="shared" si="1"/>
        <v>cheap</v>
      </c>
      <c r="I52" s="28" t="str">
        <f t="shared" si="6"/>
        <v>Bo</v>
      </c>
      <c r="J52" s="31" t="e">
        <f t="shared" si="7"/>
        <v>#VALUE!</v>
      </c>
      <c r="K52" s="30" t="str">
        <f t="shared" si="3"/>
        <v>inn</v>
      </c>
      <c r="L52" s="30" t="str">
        <f t="shared" si="8"/>
        <v>Bosnia-Banja Luka</v>
      </c>
    </row>
    <row r="53" spans="1:12" x14ac:dyDescent="0.3">
      <c r="A53" s="3">
        <v>45273</v>
      </c>
      <c r="B53" s="4" t="s">
        <v>11</v>
      </c>
      <c r="C53" s="4" t="s">
        <v>18</v>
      </c>
      <c r="D53" s="4">
        <v>5</v>
      </c>
      <c r="E53" s="4">
        <v>488</v>
      </c>
      <c r="F53" t="str">
        <f>VLOOKUP(D:D,category!$A$1:$B$14,2,)</f>
        <v>Travel</v>
      </c>
      <c r="G53" s="16">
        <f t="shared" si="0"/>
        <v>12</v>
      </c>
      <c r="H53" s="4" t="str">
        <f t="shared" si="1"/>
        <v>Expensive</v>
      </c>
      <c r="I53" s="28" t="str">
        <f t="shared" si="6"/>
        <v>Sp</v>
      </c>
      <c r="J53" s="31" t="e">
        <f t="shared" si="7"/>
        <v>#VALUE!</v>
      </c>
      <c r="K53" s="30" t="str">
        <f t="shared" si="3"/>
        <v>rav</v>
      </c>
      <c r="L53" s="30" t="str">
        <f t="shared" si="8"/>
        <v>Spain-Madrid</v>
      </c>
    </row>
    <row r="54" spans="1:12" x14ac:dyDescent="0.3">
      <c r="A54" s="3">
        <v>45273</v>
      </c>
      <c r="B54" s="4" t="s">
        <v>11</v>
      </c>
      <c r="C54" s="4" t="s">
        <v>18</v>
      </c>
      <c r="D54" s="4">
        <v>3</v>
      </c>
      <c r="E54" s="4">
        <v>200</v>
      </c>
      <c r="F54" t="str">
        <f>VLOOKUP(D:D,category!$A$1:$B$14,2,)</f>
        <v>Stay</v>
      </c>
      <c r="G54" s="16">
        <f t="shared" si="0"/>
        <v>12</v>
      </c>
      <c r="H54" s="4" t="str">
        <f t="shared" si="1"/>
        <v>Expensive</v>
      </c>
      <c r="I54" s="28" t="str">
        <f t="shared" si="6"/>
        <v>Sp</v>
      </c>
      <c r="J54" s="31" t="e">
        <f t="shared" si="7"/>
        <v>#VALUE!</v>
      </c>
      <c r="K54" s="30" t="str">
        <f t="shared" si="3"/>
        <v>tay</v>
      </c>
      <c r="L54" s="30" t="str">
        <f t="shared" si="8"/>
        <v>Spain-Madrid</v>
      </c>
    </row>
    <row r="55" spans="1:12" x14ac:dyDescent="0.3">
      <c r="A55" s="3">
        <v>45273</v>
      </c>
      <c r="B55" s="4" t="s">
        <v>11</v>
      </c>
      <c r="C55" s="4" t="s">
        <v>18</v>
      </c>
      <c r="D55" s="4">
        <v>6</v>
      </c>
      <c r="E55" s="4">
        <v>16</v>
      </c>
      <c r="F55" t="str">
        <f>VLOOKUP(D:D,category!$A$1:$B$14,2,)</f>
        <v>Dinner</v>
      </c>
      <c r="G55" s="16">
        <f t="shared" si="0"/>
        <v>12</v>
      </c>
      <c r="H55" s="4" t="str">
        <f t="shared" si="1"/>
        <v>cheap</v>
      </c>
      <c r="I55" s="28" t="str">
        <f t="shared" si="6"/>
        <v>Sp</v>
      </c>
      <c r="J55" s="31" t="e">
        <f t="shared" si="7"/>
        <v>#VALUE!</v>
      </c>
      <c r="K55" s="30" t="str">
        <f t="shared" si="3"/>
        <v>inn</v>
      </c>
      <c r="L55" s="30" t="str">
        <f t="shared" si="8"/>
        <v>Spain-Madrid</v>
      </c>
    </row>
    <row r="56" spans="1:12" x14ac:dyDescent="0.3">
      <c r="A56" s="3">
        <v>45274</v>
      </c>
      <c r="B56" s="4" t="s">
        <v>11</v>
      </c>
      <c r="C56" s="4" t="s">
        <v>18</v>
      </c>
      <c r="D56" s="4">
        <v>1</v>
      </c>
      <c r="E56" s="4">
        <v>36</v>
      </c>
      <c r="F56" t="str">
        <f>VLOOKUP(D:D,category!$A$1:$B$14,2,)</f>
        <v>Breakfast</v>
      </c>
      <c r="G56" s="16">
        <f t="shared" si="0"/>
        <v>12</v>
      </c>
      <c r="H56" s="4" t="str">
        <f t="shared" si="1"/>
        <v>cheap</v>
      </c>
      <c r="I56" s="28" t="str">
        <f t="shared" si="6"/>
        <v>Sp</v>
      </c>
      <c r="J56" s="31" t="e">
        <f t="shared" si="7"/>
        <v>#VALUE!</v>
      </c>
      <c r="K56" s="30" t="str">
        <f t="shared" si="3"/>
        <v>rea</v>
      </c>
      <c r="L56" s="30" t="str">
        <f t="shared" si="8"/>
        <v>Spain-Madrid</v>
      </c>
    </row>
    <row r="57" spans="1:12" x14ac:dyDescent="0.3">
      <c r="A57" s="3">
        <v>45274</v>
      </c>
      <c r="B57" s="4" t="s">
        <v>11</v>
      </c>
      <c r="C57" s="4" t="s">
        <v>18</v>
      </c>
      <c r="D57" s="4">
        <v>4</v>
      </c>
      <c r="E57" s="4">
        <v>6</v>
      </c>
      <c r="F57" t="str">
        <f>VLOOKUP(D:D,category!$A$1:$B$14,2,)</f>
        <v>Metro</v>
      </c>
      <c r="G57" s="16">
        <f t="shared" si="0"/>
        <v>12</v>
      </c>
      <c r="H57" s="4" t="str">
        <f t="shared" si="1"/>
        <v>cheap</v>
      </c>
      <c r="I57" s="28" t="str">
        <f t="shared" si="6"/>
        <v>Sp</v>
      </c>
      <c r="J57" s="31" t="e">
        <f t="shared" si="7"/>
        <v>#VALUE!</v>
      </c>
      <c r="K57" s="30" t="str">
        <f t="shared" si="3"/>
        <v>etr</v>
      </c>
      <c r="L57" s="30" t="str">
        <f t="shared" si="8"/>
        <v>Spain-Madrid</v>
      </c>
    </row>
    <row r="58" spans="1:12" x14ac:dyDescent="0.3">
      <c r="A58" s="3">
        <v>45274</v>
      </c>
      <c r="B58" s="4" t="s">
        <v>11</v>
      </c>
      <c r="C58" s="4" t="s">
        <v>18</v>
      </c>
      <c r="D58" s="4">
        <v>2</v>
      </c>
      <c r="E58" s="4">
        <v>21</v>
      </c>
      <c r="F58" t="str">
        <f>VLOOKUP(D:D,category!$A$1:$B$14,2,)</f>
        <v>Lunch</v>
      </c>
      <c r="G58" s="16">
        <f t="shared" si="0"/>
        <v>12</v>
      </c>
      <c r="H58" s="4" t="str">
        <f t="shared" si="1"/>
        <v>cheap</v>
      </c>
      <c r="I58" s="28" t="str">
        <f t="shared" si="6"/>
        <v>Sp</v>
      </c>
      <c r="J58" s="31" t="e">
        <f t="shared" si="7"/>
        <v>#VALUE!</v>
      </c>
      <c r="K58" s="30" t="str">
        <f t="shared" si="3"/>
        <v>unc</v>
      </c>
      <c r="L58" s="30" t="str">
        <f t="shared" si="8"/>
        <v>Spain-Madrid</v>
      </c>
    </row>
    <row r="59" spans="1:12" x14ac:dyDescent="0.3">
      <c r="A59" s="3">
        <v>45274</v>
      </c>
      <c r="B59" s="4" t="s">
        <v>11</v>
      </c>
      <c r="C59" s="4" t="s">
        <v>18</v>
      </c>
      <c r="D59" s="4">
        <v>6</v>
      </c>
      <c r="E59" s="4">
        <v>29</v>
      </c>
      <c r="F59" t="str">
        <f>VLOOKUP(D:D,category!$A$1:$B$14,2,)</f>
        <v>Dinner</v>
      </c>
      <c r="G59" s="16">
        <f t="shared" si="0"/>
        <v>12</v>
      </c>
      <c r="H59" s="4" t="str">
        <f t="shared" si="1"/>
        <v>cheap</v>
      </c>
      <c r="I59" s="28" t="str">
        <f t="shared" si="6"/>
        <v>Sp</v>
      </c>
      <c r="J59" s="31" t="e">
        <f t="shared" si="7"/>
        <v>#VALUE!</v>
      </c>
      <c r="K59" s="30" t="str">
        <f t="shared" si="3"/>
        <v>inn</v>
      </c>
      <c r="L59" s="30" t="str">
        <f t="shared" si="8"/>
        <v>Spain-Madrid</v>
      </c>
    </row>
    <row r="60" spans="1:12" x14ac:dyDescent="0.3">
      <c r="A60" s="3">
        <v>45274</v>
      </c>
      <c r="B60" s="4" t="s">
        <v>11</v>
      </c>
      <c r="C60" s="4" t="s">
        <v>18</v>
      </c>
      <c r="D60" s="4">
        <v>12</v>
      </c>
      <c r="E60" s="4">
        <v>3</v>
      </c>
      <c r="F60" t="str">
        <f>VLOOKUP(D:D,category!$A$1:$B$14,2,)</f>
        <v>Grocery</v>
      </c>
      <c r="G60" s="16">
        <f t="shared" si="0"/>
        <v>12</v>
      </c>
      <c r="H60" s="4" t="str">
        <f t="shared" si="1"/>
        <v>cheap</v>
      </c>
      <c r="I60" s="28" t="str">
        <f t="shared" si="6"/>
        <v>Sp</v>
      </c>
      <c r="J60" s="31" t="e">
        <f t="shared" si="7"/>
        <v>#VALUE!</v>
      </c>
      <c r="K60" s="30" t="str">
        <f t="shared" si="3"/>
        <v>roc</v>
      </c>
      <c r="L60" s="30" t="str">
        <f t="shared" si="8"/>
        <v>Spain-Madrid</v>
      </c>
    </row>
    <row r="61" spans="1:12" x14ac:dyDescent="0.3">
      <c r="A61" s="3">
        <v>45275</v>
      </c>
      <c r="B61" s="4" t="s">
        <v>19</v>
      </c>
      <c r="C61" s="4" t="s">
        <v>20</v>
      </c>
      <c r="D61" s="4">
        <v>5</v>
      </c>
      <c r="E61" s="4">
        <v>2600</v>
      </c>
      <c r="F61" t="str">
        <f>VLOOKUP(D:D,category!$A$1:$B$14,2,)</f>
        <v>Travel</v>
      </c>
      <c r="G61" s="16">
        <f t="shared" si="0"/>
        <v>12</v>
      </c>
      <c r="H61" s="4" t="str">
        <f t="shared" si="1"/>
        <v>Expensive</v>
      </c>
      <c r="I61" s="28" t="str">
        <f t="shared" si="6"/>
        <v>Co</v>
      </c>
      <c r="J61" s="31" t="e">
        <f t="shared" si="7"/>
        <v>#VALUE!</v>
      </c>
      <c r="K61" s="30" t="str">
        <f t="shared" si="3"/>
        <v>rav</v>
      </c>
      <c r="L61" s="30" t="str">
        <f t="shared" si="8"/>
        <v>Colombia-Bogota</v>
      </c>
    </row>
    <row r="62" spans="1:12" x14ac:dyDescent="0.3">
      <c r="A62" s="3">
        <v>45275</v>
      </c>
      <c r="B62" s="4" t="s">
        <v>19</v>
      </c>
      <c r="C62" s="4" t="s">
        <v>20</v>
      </c>
      <c r="D62" s="4">
        <v>4</v>
      </c>
      <c r="E62" s="4">
        <v>18</v>
      </c>
      <c r="F62" t="str">
        <f>VLOOKUP(D:D,category!$A$1:$B$14,2,)</f>
        <v>Metro</v>
      </c>
      <c r="G62" s="16">
        <f t="shared" si="0"/>
        <v>12</v>
      </c>
      <c r="H62" s="4" t="str">
        <f t="shared" si="1"/>
        <v>cheap</v>
      </c>
      <c r="I62" s="28" t="str">
        <f t="shared" si="6"/>
        <v>Co</v>
      </c>
      <c r="J62" s="31" t="e">
        <f t="shared" si="7"/>
        <v>#VALUE!</v>
      </c>
      <c r="K62" s="30" t="str">
        <f t="shared" si="3"/>
        <v>etr</v>
      </c>
      <c r="L62" s="30" t="str">
        <f t="shared" si="8"/>
        <v>Colombia-Bogota</v>
      </c>
    </row>
    <row r="63" spans="1:12" x14ac:dyDescent="0.3">
      <c r="A63" s="3">
        <v>45275</v>
      </c>
      <c r="B63" s="4" t="s">
        <v>19</v>
      </c>
      <c r="C63" s="4" t="s">
        <v>20</v>
      </c>
      <c r="D63" s="4">
        <v>3</v>
      </c>
      <c r="E63" s="4">
        <v>208</v>
      </c>
      <c r="F63" t="str">
        <f>VLOOKUP(D:D,category!$A$1:$B$14,2,)</f>
        <v>Stay</v>
      </c>
      <c r="G63" s="16">
        <f t="shared" si="0"/>
        <v>12</v>
      </c>
      <c r="H63" s="4" t="str">
        <f t="shared" si="1"/>
        <v>Expensive</v>
      </c>
      <c r="I63" s="28" t="str">
        <f t="shared" si="6"/>
        <v>Co</v>
      </c>
      <c r="J63" s="31" t="e">
        <f t="shared" si="7"/>
        <v>#VALUE!</v>
      </c>
      <c r="K63" s="30" t="str">
        <f t="shared" si="3"/>
        <v>tay</v>
      </c>
      <c r="L63" s="30" t="str">
        <f t="shared" si="8"/>
        <v>Colombia-Bogota</v>
      </c>
    </row>
    <row r="64" spans="1:12" x14ac:dyDescent="0.3">
      <c r="A64" s="3">
        <v>45275</v>
      </c>
      <c r="B64" s="4" t="s">
        <v>19</v>
      </c>
      <c r="C64" s="4" t="s">
        <v>20</v>
      </c>
      <c r="D64" s="4">
        <v>12</v>
      </c>
      <c r="E64" s="4">
        <v>2</v>
      </c>
      <c r="F64" t="str">
        <f>VLOOKUP(D:D,category!$A$1:$B$14,2,)</f>
        <v>Grocery</v>
      </c>
      <c r="G64" s="16">
        <f t="shared" si="0"/>
        <v>12</v>
      </c>
      <c r="H64" s="4" t="str">
        <f t="shared" si="1"/>
        <v>cheap</v>
      </c>
      <c r="I64" s="28" t="str">
        <f t="shared" si="6"/>
        <v>Co</v>
      </c>
      <c r="J64" s="31" t="e">
        <f t="shared" si="7"/>
        <v>#VALUE!</v>
      </c>
      <c r="K64" s="30" t="str">
        <f t="shared" si="3"/>
        <v>roc</v>
      </c>
      <c r="L64" s="30" t="str">
        <f t="shared" si="8"/>
        <v>Colombia-Bogota</v>
      </c>
    </row>
    <row r="65" spans="1:12" x14ac:dyDescent="0.3">
      <c r="A65" s="3">
        <v>45276</v>
      </c>
      <c r="B65" s="4" t="s">
        <v>19</v>
      </c>
      <c r="C65" s="4" t="s">
        <v>20</v>
      </c>
      <c r="D65" s="4">
        <v>1</v>
      </c>
      <c r="E65" s="4">
        <v>16</v>
      </c>
      <c r="F65" t="str">
        <f>VLOOKUP(D:D,category!$A$1:$B$14,2,)</f>
        <v>Breakfast</v>
      </c>
      <c r="G65" s="16">
        <f t="shared" si="0"/>
        <v>12</v>
      </c>
      <c r="H65" s="4" t="str">
        <f t="shared" si="1"/>
        <v>cheap</v>
      </c>
      <c r="I65" s="28" t="str">
        <f t="shared" si="6"/>
        <v>Co</v>
      </c>
      <c r="J65" s="31" t="e">
        <f t="shared" si="7"/>
        <v>#VALUE!</v>
      </c>
      <c r="K65" s="30" t="str">
        <f t="shared" si="3"/>
        <v>rea</v>
      </c>
      <c r="L65" s="30" t="str">
        <f t="shared" si="8"/>
        <v>Colombia-Bogota</v>
      </c>
    </row>
    <row r="66" spans="1:12" x14ac:dyDescent="0.3">
      <c r="A66" s="3">
        <v>45276</v>
      </c>
      <c r="B66" s="4" t="s">
        <v>19</v>
      </c>
      <c r="C66" s="4" t="s">
        <v>20</v>
      </c>
      <c r="D66" s="4">
        <v>2</v>
      </c>
      <c r="E66" s="4">
        <v>5</v>
      </c>
      <c r="F66" t="str">
        <f>VLOOKUP(D:D,category!$A$1:$B$14,2,)</f>
        <v>Lunch</v>
      </c>
      <c r="G66" s="16">
        <f t="shared" ref="G66:G128" si="9">MONTH(A66)</f>
        <v>12</v>
      </c>
      <c r="H66" s="4" t="str">
        <f t="shared" ref="H66:H128" si="10">IF($E66&gt;100,"Expensive","cheap")</f>
        <v>cheap</v>
      </c>
      <c r="I66" s="28" t="str">
        <f t="shared" ref="I66:I97" si="11">LEFT($B66,2)</f>
        <v>Co</v>
      </c>
      <c r="J66" s="31" t="e">
        <f t="shared" ref="J66:J97" si="12">FIND("v",$C66)</f>
        <v>#VALUE!</v>
      </c>
      <c r="K66" s="30" t="str">
        <f t="shared" ref="K66:K128" si="13">MID($F66,2,3)</f>
        <v>unc</v>
      </c>
      <c r="L66" s="30" t="str">
        <f t="shared" ref="L66:L97" si="14">_xlfn.CONCAT(B66,"-",C66)</f>
        <v>Colombia-Bogota</v>
      </c>
    </row>
    <row r="67" spans="1:12" x14ac:dyDescent="0.3">
      <c r="A67" s="3">
        <v>45276</v>
      </c>
      <c r="B67" s="4" t="s">
        <v>19</v>
      </c>
      <c r="C67" s="4" t="s">
        <v>20</v>
      </c>
      <c r="D67" s="4">
        <v>6</v>
      </c>
      <c r="E67" s="4">
        <v>8</v>
      </c>
      <c r="F67" t="str">
        <f>VLOOKUP(D:D,category!$A$1:$B$14,2,)</f>
        <v>Dinner</v>
      </c>
      <c r="G67" s="16">
        <f t="shared" si="9"/>
        <v>12</v>
      </c>
      <c r="H67" s="4" t="str">
        <f t="shared" si="10"/>
        <v>cheap</v>
      </c>
      <c r="I67" s="28" t="str">
        <f t="shared" si="11"/>
        <v>Co</v>
      </c>
      <c r="J67" s="31" t="e">
        <f t="shared" si="12"/>
        <v>#VALUE!</v>
      </c>
      <c r="K67" s="30" t="str">
        <f t="shared" si="13"/>
        <v>inn</v>
      </c>
      <c r="L67" s="30" t="str">
        <f t="shared" si="14"/>
        <v>Colombia-Bogota</v>
      </c>
    </row>
    <row r="68" spans="1:12" x14ac:dyDescent="0.3">
      <c r="A68" s="3">
        <v>45277</v>
      </c>
      <c r="B68" s="4" t="s">
        <v>19</v>
      </c>
      <c r="C68" s="4" t="s">
        <v>20</v>
      </c>
      <c r="D68" s="4">
        <v>1</v>
      </c>
      <c r="E68" s="4">
        <v>16</v>
      </c>
      <c r="F68" t="str">
        <f>VLOOKUP(D:D,category!$A$1:$B$14,2,)</f>
        <v>Breakfast</v>
      </c>
      <c r="G68" s="16">
        <f t="shared" si="9"/>
        <v>12</v>
      </c>
      <c r="H68" s="4" t="str">
        <f t="shared" si="10"/>
        <v>cheap</v>
      </c>
      <c r="I68" s="28" t="str">
        <f t="shared" si="11"/>
        <v>Co</v>
      </c>
      <c r="J68" s="31" t="e">
        <f t="shared" si="12"/>
        <v>#VALUE!</v>
      </c>
      <c r="K68" s="30" t="str">
        <f t="shared" si="13"/>
        <v>rea</v>
      </c>
      <c r="L68" s="30" t="str">
        <f t="shared" si="14"/>
        <v>Colombia-Bogota</v>
      </c>
    </row>
    <row r="69" spans="1:12" x14ac:dyDescent="0.3">
      <c r="A69" s="3">
        <v>45277</v>
      </c>
      <c r="B69" s="4" t="s">
        <v>19</v>
      </c>
      <c r="C69" s="4" t="s">
        <v>20</v>
      </c>
      <c r="D69" s="4">
        <v>2</v>
      </c>
      <c r="E69" s="4">
        <v>21</v>
      </c>
      <c r="F69" t="str">
        <f>VLOOKUP(D:D,category!$A$1:$B$14,2,)</f>
        <v>Lunch</v>
      </c>
      <c r="G69" s="16">
        <f t="shared" si="9"/>
        <v>12</v>
      </c>
      <c r="H69" s="4" t="str">
        <f t="shared" si="10"/>
        <v>cheap</v>
      </c>
      <c r="I69" s="28" t="str">
        <f t="shared" si="11"/>
        <v>Co</v>
      </c>
      <c r="J69" s="31" t="e">
        <f t="shared" si="12"/>
        <v>#VALUE!</v>
      </c>
      <c r="K69" s="30" t="str">
        <f t="shared" si="13"/>
        <v>unc</v>
      </c>
      <c r="L69" s="30" t="str">
        <f t="shared" si="14"/>
        <v>Colombia-Bogota</v>
      </c>
    </row>
    <row r="70" spans="1:12" x14ac:dyDescent="0.3">
      <c r="A70" s="3">
        <v>45277</v>
      </c>
      <c r="B70" s="4" t="s">
        <v>19</v>
      </c>
      <c r="C70" s="4" t="s">
        <v>20</v>
      </c>
      <c r="D70" s="4">
        <v>7</v>
      </c>
      <c r="E70" s="4">
        <v>9</v>
      </c>
      <c r="F70" t="str">
        <f>VLOOKUP(D:D,category!$A$1:$B$14,2,)</f>
        <v>Entrance</v>
      </c>
      <c r="G70" s="16">
        <f t="shared" si="9"/>
        <v>12</v>
      </c>
      <c r="H70" s="4" t="str">
        <f t="shared" si="10"/>
        <v>cheap</v>
      </c>
      <c r="I70" s="28" t="str">
        <f t="shared" si="11"/>
        <v>Co</v>
      </c>
      <c r="J70" s="31" t="e">
        <f t="shared" si="12"/>
        <v>#VALUE!</v>
      </c>
      <c r="K70" s="30" t="str">
        <f t="shared" si="13"/>
        <v>ntr</v>
      </c>
      <c r="L70" s="30" t="str">
        <f t="shared" si="14"/>
        <v>Colombia-Bogota</v>
      </c>
    </row>
    <row r="71" spans="1:12" x14ac:dyDescent="0.3">
      <c r="A71" s="3">
        <v>45277</v>
      </c>
      <c r="B71" s="4" t="s">
        <v>19</v>
      </c>
      <c r="C71" s="4" t="s">
        <v>20</v>
      </c>
      <c r="D71" s="4">
        <v>6</v>
      </c>
      <c r="E71" s="4">
        <v>4</v>
      </c>
      <c r="F71" t="str">
        <f>VLOOKUP(D:D,category!$A$1:$B$14,2,)</f>
        <v>Dinner</v>
      </c>
      <c r="G71" s="16">
        <f t="shared" si="9"/>
        <v>12</v>
      </c>
      <c r="H71" s="4" t="str">
        <f t="shared" si="10"/>
        <v>cheap</v>
      </c>
      <c r="I71" s="28" t="str">
        <f t="shared" si="11"/>
        <v>Co</v>
      </c>
      <c r="J71" s="31" t="e">
        <f t="shared" si="12"/>
        <v>#VALUE!</v>
      </c>
      <c r="K71" s="30" t="str">
        <f t="shared" si="13"/>
        <v>inn</v>
      </c>
      <c r="L71" s="30" t="str">
        <f t="shared" si="14"/>
        <v>Colombia-Bogota</v>
      </c>
    </row>
    <row r="72" spans="1:12" x14ac:dyDescent="0.3">
      <c r="A72" s="3">
        <v>45278</v>
      </c>
      <c r="B72" s="4" t="s">
        <v>19</v>
      </c>
      <c r="C72" s="4" t="s">
        <v>20</v>
      </c>
      <c r="D72" s="4">
        <v>1</v>
      </c>
      <c r="E72" s="4">
        <v>16</v>
      </c>
      <c r="F72" t="str">
        <f>VLOOKUP(D:D,category!$A$1:$B$14,2,)</f>
        <v>Breakfast</v>
      </c>
      <c r="G72" s="16">
        <f t="shared" si="9"/>
        <v>12</v>
      </c>
      <c r="H72" s="4" t="str">
        <f t="shared" si="10"/>
        <v>cheap</v>
      </c>
      <c r="I72" s="28" t="str">
        <f t="shared" si="11"/>
        <v>Co</v>
      </c>
      <c r="J72" s="31" t="e">
        <f t="shared" si="12"/>
        <v>#VALUE!</v>
      </c>
      <c r="K72" s="30" t="str">
        <f t="shared" si="13"/>
        <v>rea</v>
      </c>
      <c r="L72" s="30" t="str">
        <f t="shared" si="14"/>
        <v>Colombia-Bogota</v>
      </c>
    </row>
    <row r="73" spans="1:12" x14ac:dyDescent="0.3">
      <c r="A73" s="3">
        <v>45278</v>
      </c>
      <c r="B73" s="4" t="s">
        <v>19</v>
      </c>
      <c r="C73" s="4" t="s">
        <v>20</v>
      </c>
      <c r="D73" s="4">
        <v>2</v>
      </c>
      <c r="E73" s="4">
        <v>3</v>
      </c>
      <c r="F73" t="str">
        <f>VLOOKUP(D:D,category!$A$1:$B$14,2,)</f>
        <v>Lunch</v>
      </c>
      <c r="G73" s="16">
        <f t="shared" si="9"/>
        <v>12</v>
      </c>
      <c r="H73" s="4" t="str">
        <f t="shared" si="10"/>
        <v>cheap</v>
      </c>
      <c r="I73" s="28" t="str">
        <f t="shared" si="11"/>
        <v>Co</v>
      </c>
      <c r="J73" s="31" t="e">
        <f t="shared" si="12"/>
        <v>#VALUE!</v>
      </c>
      <c r="K73" s="30" t="str">
        <f t="shared" si="13"/>
        <v>unc</v>
      </c>
      <c r="L73" s="30" t="str">
        <f t="shared" si="14"/>
        <v>Colombia-Bogota</v>
      </c>
    </row>
    <row r="74" spans="1:12" x14ac:dyDescent="0.3">
      <c r="A74" s="3">
        <v>45278</v>
      </c>
      <c r="B74" s="4" t="s">
        <v>19</v>
      </c>
      <c r="C74" s="4" t="s">
        <v>20</v>
      </c>
      <c r="D74" s="4">
        <v>12</v>
      </c>
      <c r="E74" s="4">
        <v>6</v>
      </c>
      <c r="F74" t="str">
        <f>VLOOKUP(D:D,category!$A$1:$B$14,2,)</f>
        <v>Grocery</v>
      </c>
      <c r="G74" s="16">
        <f t="shared" si="9"/>
        <v>12</v>
      </c>
      <c r="H74" s="4" t="str">
        <f t="shared" si="10"/>
        <v>cheap</v>
      </c>
      <c r="I74" s="28" t="str">
        <f t="shared" si="11"/>
        <v>Co</v>
      </c>
      <c r="J74" s="31" t="e">
        <f t="shared" si="12"/>
        <v>#VALUE!</v>
      </c>
      <c r="K74" s="30" t="str">
        <f t="shared" si="13"/>
        <v>roc</v>
      </c>
      <c r="L74" s="30" t="str">
        <f t="shared" si="14"/>
        <v>Colombia-Bogota</v>
      </c>
    </row>
    <row r="75" spans="1:12" x14ac:dyDescent="0.3">
      <c r="A75" s="3">
        <v>45278</v>
      </c>
      <c r="B75" s="4" t="s">
        <v>19</v>
      </c>
      <c r="C75" s="4" t="s">
        <v>20</v>
      </c>
      <c r="D75" s="4">
        <v>6</v>
      </c>
      <c r="E75" s="4">
        <v>7</v>
      </c>
      <c r="F75" t="str">
        <f>VLOOKUP(D:D,category!$A$1:$B$14,2,)</f>
        <v>Dinner</v>
      </c>
      <c r="G75" s="16">
        <f t="shared" si="9"/>
        <v>12</v>
      </c>
      <c r="H75" s="4" t="str">
        <f t="shared" si="10"/>
        <v>cheap</v>
      </c>
      <c r="I75" s="28" t="str">
        <f t="shared" si="11"/>
        <v>Co</v>
      </c>
      <c r="J75" s="31" t="e">
        <f t="shared" si="12"/>
        <v>#VALUE!</v>
      </c>
      <c r="K75" s="30" t="str">
        <f t="shared" si="13"/>
        <v>inn</v>
      </c>
      <c r="L75" s="30" t="str">
        <f t="shared" si="14"/>
        <v>Colombia-Bogota</v>
      </c>
    </row>
    <row r="76" spans="1:12" x14ac:dyDescent="0.3">
      <c r="A76" s="3">
        <v>45279</v>
      </c>
      <c r="B76" s="4" t="s">
        <v>19</v>
      </c>
      <c r="C76" s="4" t="s">
        <v>20</v>
      </c>
      <c r="D76" s="4">
        <v>1</v>
      </c>
      <c r="E76" s="4">
        <v>16</v>
      </c>
      <c r="F76" t="str">
        <f>VLOOKUP(D:D,category!$A$1:$B$14,2,)</f>
        <v>Breakfast</v>
      </c>
      <c r="G76" s="16">
        <f t="shared" si="9"/>
        <v>12</v>
      </c>
      <c r="H76" s="4" t="str">
        <f t="shared" si="10"/>
        <v>cheap</v>
      </c>
      <c r="I76" s="28" t="str">
        <f t="shared" si="11"/>
        <v>Co</v>
      </c>
      <c r="J76" s="31" t="e">
        <f t="shared" si="12"/>
        <v>#VALUE!</v>
      </c>
      <c r="K76" s="30" t="str">
        <f t="shared" si="13"/>
        <v>rea</v>
      </c>
      <c r="L76" s="30" t="str">
        <f t="shared" si="14"/>
        <v>Colombia-Bogota</v>
      </c>
    </row>
    <row r="77" spans="1:12" x14ac:dyDescent="0.3">
      <c r="A77" s="3">
        <v>45279</v>
      </c>
      <c r="B77" s="4" t="s">
        <v>19</v>
      </c>
      <c r="C77" s="4" t="s">
        <v>20</v>
      </c>
      <c r="D77" s="4">
        <v>2</v>
      </c>
      <c r="E77" s="4">
        <v>9</v>
      </c>
      <c r="F77" t="str">
        <f>VLOOKUP(D:D,category!$A$1:$B$14,2,)</f>
        <v>Lunch</v>
      </c>
      <c r="G77" s="16">
        <f t="shared" si="9"/>
        <v>12</v>
      </c>
      <c r="H77" s="4" t="str">
        <f t="shared" si="10"/>
        <v>cheap</v>
      </c>
      <c r="I77" s="28" t="str">
        <f t="shared" si="11"/>
        <v>Co</v>
      </c>
      <c r="J77" s="31" t="e">
        <f t="shared" si="12"/>
        <v>#VALUE!</v>
      </c>
      <c r="K77" s="30" t="str">
        <f t="shared" si="13"/>
        <v>unc</v>
      </c>
      <c r="L77" s="30" t="str">
        <f t="shared" si="14"/>
        <v>Colombia-Bogota</v>
      </c>
    </row>
    <row r="78" spans="1:12" x14ac:dyDescent="0.3">
      <c r="A78" s="3">
        <v>45279</v>
      </c>
      <c r="B78" s="4" t="s">
        <v>19</v>
      </c>
      <c r="C78" s="4" t="s">
        <v>20</v>
      </c>
      <c r="D78" s="4">
        <v>6</v>
      </c>
      <c r="E78" s="4">
        <v>5</v>
      </c>
      <c r="F78" t="str">
        <f>VLOOKUP(D:D,category!$A$1:$B$14,2,)</f>
        <v>Dinner</v>
      </c>
      <c r="G78" s="16">
        <f t="shared" si="9"/>
        <v>12</v>
      </c>
      <c r="H78" s="4" t="str">
        <f t="shared" si="10"/>
        <v>cheap</v>
      </c>
      <c r="I78" s="28" t="str">
        <f t="shared" si="11"/>
        <v>Co</v>
      </c>
      <c r="J78" s="31" t="e">
        <f t="shared" si="12"/>
        <v>#VALUE!</v>
      </c>
      <c r="K78" s="30" t="str">
        <f t="shared" si="13"/>
        <v>inn</v>
      </c>
      <c r="L78" s="30" t="str">
        <f t="shared" si="14"/>
        <v>Colombia-Bogota</v>
      </c>
    </row>
    <row r="79" spans="1:12" x14ac:dyDescent="0.3">
      <c r="A79" s="3">
        <v>45280</v>
      </c>
      <c r="B79" s="4" t="s">
        <v>21</v>
      </c>
      <c r="C79" s="4" t="s">
        <v>22</v>
      </c>
      <c r="D79" s="4">
        <v>1</v>
      </c>
      <c r="E79" s="4">
        <v>7</v>
      </c>
      <c r="F79" t="str">
        <f>VLOOKUP(D:D,category!$A$1:$B$14,2,)</f>
        <v>Breakfast</v>
      </c>
      <c r="G79" s="16">
        <f t="shared" si="9"/>
        <v>12</v>
      </c>
      <c r="H79" s="4" t="str">
        <f t="shared" si="10"/>
        <v>cheap</v>
      </c>
      <c r="I79" s="28" t="str">
        <f t="shared" si="11"/>
        <v>Pe</v>
      </c>
      <c r="J79" s="31" t="e">
        <f t="shared" si="12"/>
        <v>#VALUE!</v>
      </c>
      <c r="K79" s="30" t="str">
        <f t="shared" si="13"/>
        <v>rea</v>
      </c>
      <c r="L79" s="30" t="str">
        <f t="shared" si="14"/>
        <v>Peru-Lima</v>
      </c>
    </row>
    <row r="80" spans="1:12" x14ac:dyDescent="0.3">
      <c r="A80" s="3">
        <v>45280</v>
      </c>
      <c r="B80" s="4" t="s">
        <v>21</v>
      </c>
      <c r="C80" s="4" t="s">
        <v>22</v>
      </c>
      <c r="D80" s="4">
        <v>2</v>
      </c>
      <c r="E80" s="4">
        <v>14</v>
      </c>
      <c r="F80" t="str">
        <f>VLOOKUP(D:D,category!$A$1:$B$14,2,)</f>
        <v>Lunch</v>
      </c>
      <c r="G80" s="16">
        <f t="shared" si="9"/>
        <v>12</v>
      </c>
      <c r="H80" s="4" t="str">
        <f t="shared" si="10"/>
        <v>cheap</v>
      </c>
      <c r="I80" s="28" t="str">
        <f t="shared" si="11"/>
        <v>Pe</v>
      </c>
      <c r="J80" s="31" t="e">
        <f t="shared" si="12"/>
        <v>#VALUE!</v>
      </c>
      <c r="K80" s="30" t="str">
        <f t="shared" si="13"/>
        <v>unc</v>
      </c>
      <c r="L80" s="30" t="str">
        <f t="shared" si="14"/>
        <v>Peru-Lima</v>
      </c>
    </row>
    <row r="81" spans="1:12" x14ac:dyDescent="0.3">
      <c r="A81" s="3">
        <v>45280</v>
      </c>
      <c r="B81" s="4" t="s">
        <v>21</v>
      </c>
      <c r="C81" s="4" t="s">
        <v>22</v>
      </c>
      <c r="D81" s="4">
        <v>3</v>
      </c>
      <c r="E81" s="4">
        <v>92</v>
      </c>
      <c r="F81" t="str">
        <f>VLOOKUP(D:D,category!$A$1:$B$14,2,)</f>
        <v>Stay</v>
      </c>
      <c r="G81" s="16">
        <f t="shared" si="9"/>
        <v>12</v>
      </c>
      <c r="H81" s="4" t="str">
        <f t="shared" si="10"/>
        <v>cheap</v>
      </c>
      <c r="I81" s="28" t="str">
        <f t="shared" si="11"/>
        <v>Pe</v>
      </c>
      <c r="J81" s="31" t="e">
        <f t="shared" si="12"/>
        <v>#VALUE!</v>
      </c>
      <c r="K81" s="30" t="str">
        <f t="shared" si="13"/>
        <v>tay</v>
      </c>
      <c r="L81" s="30" t="str">
        <f t="shared" si="14"/>
        <v>Peru-Lima</v>
      </c>
    </row>
    <row r="82" spans="1:12" x14ac:dyDescent="0.3">
      <c r="A82" s="3">
        <v>45280</v>
      </c>
      <c r="B82" s="4" t="s">
        <v>21</v>
      </c>
      <c r="C82" s="4" t="s">
        <v>22</v>
      </c>
      <c r="D82" s="4">
        <v>6</v>
      </c>
      <c r="E82" s="4">
        <v>14</v>
      </c>
      <c r="F82" t="str">
        <f>VLOOKUP(D:D,category!$A$1:$B$14,2,)</f>
        <v>Dinner</v>
      </c>
      <c r="G82" s="16">
        <f t="shared" si="9"/>
        <v>12</v>
      </c>
      <c r="H82" s="4" t="str">
        <f t="shared" si="10"/>
        <v>cheap</v>
      </c>
      <c r="I82" s="28" t="str">
        <f t="shared" si="11"/>
        <v>Pe</v>
      </c>
      <c r="J82" s="31" t="e">
        <f t="shared" si="12"/>
        <v>#VALUE!</v>
      </c>
      <c r="K82" s="30" t="str">
        <f t="shared" si="13"/>
        <v>inn</v>
      </c>
      <c r="L82" s="30" t="str">
        <f t="shared" si="14"/>
        <v>Peru-Lima</v>
      </c>
    </row>
    <row r="83" spans="1:12" x14ac:dyDescent="0.3">
      <c r="A83" s="3">
        <v>45280</v>
      </c>
      <c r="B83" s="4" t="s">
        <v>21</v>
      </c>
      <c r="C83" s="4" t="s">
        <v>22</v>
      </c>
      <c r="D83" s="4">
        <v>12</v>
      </c>
      <c r="E83" s="4">
        <v>2</v>
      </c>
      <c r="F83" t="str">
        <f>VLOOKUP(D:D,category!$A$1:$B$14,2,)</f>
        <v>Grocery</v>
      </c>
      <c r="G83" s="16">
        <f t="shared" si="9"/>
        <v>12</v>
      </c>
      <c r="H83" s="4" t="str">
        <f t="shared" si="10"/>
        <v>cheap</v>
      </c>
      <c r="I83" s="28" t="str">
        <f t="shared" si="11"/>
        <v>Pe</v>
      </c>
      <c r="J83" s="31" t="e">
        <f t="shared" si="12"/>
        <v>#VALUE!</v>
      </c>
      <c r="K83" s="30" t="str">
        <f t="shared" si="13"/>
        <v>roc</v>
      </c>
      <c r="L83" s="30" t="str">
        <f t="shared" si="14"/>
        <v>Peru-Lima</v>
      </c>
    </row>
    <row r="84" spans="1:12" x14ac:dyDescent="0.3">
      <c r="A84" s="3">
        <v>45281</v>
      </c>
      <c r="B84" s="4" t="s">
        <v>21</v>
      </c>
      <c r="C84" s="4" t="s">
        <v>22</v>
      </c>
      <c r="D84" s="4">
        <v>1</v>
      </c>
      <c r="E84" s="4">
        <v>24</v>
      </c>
      <c r="F84" t="str">
        <f>VLOOKUP(D:D,category!$A$1:$B$14,2,)</f>
        <v>Breakfast</v>
      </c>
      <c r="G84" s="16">
        <f t="shared" si="9"/>
        <v>12</v>
      </c>
      <c r="H84" s="4" t="str">
        <f t="shared" si="10"/>
        <v>cheap</v>
      </c>
      <c r="I84" s="28" t="str">
        <f t="shared" si="11"/>
        <v>Pe</v>
      </c>
      <c r="J84" s="31" t="e">
        <f t="shared" si="12"/>
        <v>#VALUE!</v>
      </c>
      <c r="K84" s="30" t="str">
        <f t="shared" si="13"/>
        <v>rea</v>
      </c>
      <c r="L84" s="30" t="str">
        <f t="shared" si="14"/>
        <v>Peru-Lima</v>
      </c>
    </row>
    <row r="85" spans="1:12" x14ac:dyDescent="0.3">
      <c r="A85" s="3">
        <v>45281</v>
      </c>
      <c r="B85" s="4" t="s">
        <v>21</v>
      </c>
      <c r="C85" s="4" t="s">
        <v>22</v>
      </c>
      <c r="D85" s="4">
        <v>2</v>
      </c>
      <c r="E85" s="4">
        <v>6</v>
      </c>
      <c r="F85" t="str">
        <f>VLOOKUP(D:D,category!$A$1:$B$14,2,)</f>
        <v>Lunch</v>
      </c>
      <c r="G85" s="16">
        <f t="shared" si="9"/>
        <v>12</v>
      </c>
      <c r="H85" s="4" t="str">
        <f t="shared" si="10"/>
        <v>cheap</v>
      </c>
      <c r="I85" s="28" t="str">
        <f t="shared" si="11"/>
        <v>Pe</v>
      </c>
      <c r="J85" s="31" t="e">
        <f t="shared" si="12"/>
        <v>#VALUE!</v>
      </c>
      <c r="K85" s="30" t="str">
        <f t="shared" si="13"/>
        <v>unc</v>
      </c>
      <c r="L85" s="30" t="str">
        <f t="shared" si="14"/>
        <v>Peru-Lima</v>
      </c>
    </row>
    <row r="86" spans="1:12" x14ac:dyDescent="0.3">
      <c r="A86" s="3">
        <v>45281</v>
      </c>
      <c r="B86" s="4" t="s">
        <v>21</v>
      </c>
      <c r="C86" s="4" t="s">
        <v>22</v>
      </c>
      <c r="D86" s="4">
        <v>12</v>
      </c>
      <c r="E86" s="4">
        <v>4</v>
      </c>
      <c r="F86" t="str">
        <f>VLOOKUP(D:D,category!$A$1:$B$14,2,)</f>
        <v>Grocery</v>
      </c>
      <c r="G86" s="16">
        <f t="shared" si="9"/>
        <v>12</v>
      </c>
      <c r="H86" s="4" t="str">
        <f t="shared" si="10"/>
        <v>cheap</v>
      </c>
      <c r="I86" s="28" t="str">
        <f t="shared" si="11"/>
        <v>Pe</v>
      </c>
      <c r="J86" s="31" t="e">
        <f t="shared" si="12"/>
        <v>#VALUE!</v>
      </c>
      <c r="K86" s="30" t="str">
        <f t="shared" si="13"/>
        <v>roc</v>
      </c>
      <c r="L86" s="30" t="str">
        <f t="shared" si="14"/>
        <v>Peru-Lima</v>
      </c>
    </row>
    <row r="87" spans="1:12" x14ac:dyDescent="0.3">
      <c r="A87" s="3">
        <v>45281</v>
      </c>
      <c r="B87" s="4" t="s">
        <v>21</v>
      </c>
      <c r="C87" s="4" t="s">
        <v>22</v>
      </c>
      <c r="D87" s="4">
        <v>6</v>
      </c>
      <c r="E87" s="4">
        <v>20</v>
      </c>
      <c r="F87" t="str">
        <f>VLOOKUP(D:D,category!$A$1:$B$14,2,)</f>
        <v>Dinner</v>
      </c>
      <c r="G87" s="16">
        <f t="shared" si="9"/>
        <v>12</v>
      </c>
      <c r="H87" s="4" t="str">
        <f t="shared" si="10"/>
        <v>cheap</v>
      </c>
      <c r="I87" s="28" t="str">
        <f t="shared" si="11"/>
        <v>Pe</v>
      </c>
      <c r="J87" s="31" t="e">
        <f t="shared" si="12"/>
        <v>#VALUE!</v>
      </c>
      <c r="K87" s="30" t="str">
        <f t="shared" si="13"/>
        <v>inn</v>
      </c>
      <c r="L87" s="30" t="str">
        <f t="shared" si="14"/>
        <v>Peru-Lima</v>
      </c>
    </row>
    <row r="88" spans="1:12" x14ac:dyDescent="0.3">
      <c r="A88" s="3">
        <v>45281</v>
      </c>
      <c r="B88" s="4" t="s">
        <v>21</v>
      </c>
      <c r="C88" s="4" t="s">
        <v>22</v>
      </c>
      <c r="D88" s="4">
        <v>4</v>
      </c>
      <c r="E88" s="4">
        <v>5</v>
      </c>
      <c r="F88" t="str">
        <f>VLOOKUP(D:D,category!$A$1:$B$14,2,)</f>
        <v>Metro</v>
      </c>
      <c r="G88" s="16">
        <f t="shared" si="9"/>
        <v>12</v>
      </c>
      <c r="H88" s="4" t="str">
        <f t="shared" si="10"/>
        <v>cheap</v>
      </c>
      <c r="I88" s="28" t="str">
        <f t="shared" si="11"/>
        <v>Pe</v>
      </c>
      <c r="J88" s="31" t="e">
        <f t="shared" si="12"/>
        <v>#VALUE!</v>
      </c>
      <c r="K88" s="30" t="str">
        <f t="shared" si="13"/>
        <v>etr</v>
      </c>
      <c r="L88" s="30" t="str">
        <f t="shared" si="14"/>
        <v>Peru-Lima</v>
      </c>
    </row>
    <row r="89" spans="1:12" x14ac:dyDescent="0.3">
      <c r="A89" s="3">
        <v>45281</v>
      </c>
      <c r="B89" s="4" t="s">
        <v>21</v>
      </c>
      <c r="C89" s="4" t="s">
        <v>22</v>
      </c>
      <c r="D89" s="4">
        <v>13</v>
      </c>
      <c r="E89" s="4">
        <v>8</v>
      </c>
      <c r="F89" t="str">
        <f>VLOOKUP(D:D,category!$A$1:$B$14,2,)</f>
        <v>Shuttle</v>
      </c>
      <c r="G89" s="16">
        <f t="shared" si="9"/>
        <v>12</v>
      </c>
      <c r="H89" s="4" t="str">
        <f t="shared" si="10"/>
        <v>cheap</v>
      </c>
      <c r="I89" s="28" t="str">
        <f t="shared" si="11"/>
        <v>Pe</v>
      </c>
      <c r="J89" s="31" t="e">
        <f t="shared" si="12"/>
        <v>#VALUE!</v>
      </c>
      <c r="K89" s="30" t="str">
        <f t="shared" si="13"/>
        <v>hut</v>
      </c>
      <c r="L89" s="30" t="str">
        <f t="shared" si="14"/>
        <v>Peru-Lima</v>
      </c>
    </row>
    <row r="90" spans="1:12" x14ac:dyDescent="0.3">
      <c r="A90" s="3">
        <v>45279</v>
      </c>
      <c r="B90" s="4" t="s">
        <v>21</v>
      </c>
      <c r="C90" s="4" t="s">
        <v>22</v>
      </c>
      <c r="D90" s="4">
        <v>5</v>
      </c>
      <c r="E90" s="4">
        <v>520</v>
      </c>
      <c r="F90" t="str">
        <f>VLOOKUP(D:D,category!$A$1:$B$14,2,)</f>
        <v>Travel</v>
      </c>
      <c r="G90" s="16">
        <f t="shared" si="9"/>
        <v>12</v>
      </c>
      <c r="H90" s="4" t="str">
        <f t="shared" si="10"/>
        <v>Expensive</v>
      </c>
      <c r="I90" s="28" t="str">
        <f t="shared" si="11"/>
        <v>Pe</v>
      </c>
      <c r="J90" s="31" t="e">
        <f t="shared" si="12"/>
        <v>#VALUE!</v>
      </c>
      <c r="K90" s="30" t="str">
        <f t="shared" si="13"/>
        <v>rav</v>
      </c>
      <c r="L90" s="30" t="str">
        <f t="shared" si="14"/>
        <v>Peru-Lima</v>
      </c>
    </row>
    <row r="91" spans="1:12" x14ac:dyDescent="0.3">
      <c r="A91" s="3">
        <v>45282</v>
      </c>
      <c r="B91" s="4" t="s">
        <v>21</v>
      </c>
      <c r="C91" s="4" t="s">
        <v>23</v>
      </c>
      <c r="D91" s="4">
        <v>5</v>
      </c>
      <c r="E91" s="4">
        <v>210</v>
      </c>
      <c r="F91" t="str">
        <f>VLOOKUP(D:D,category!$A$1:$B$14,2,)</f>
        <v>Travel</v>
      </c>
      <c r="G91" s="16">
        <f t="shared" si="9"/>
        <v>12</v>
      </c>
      <c r="H91" s="4" t="str">
        <f t="shared" si="10"/>
        <v>Expensive</v>
      </c>
      <c r="I91" s="28" t="str">
        <f t="shared" si="11"/>
        <v>Pe</v>
      </c>
      <c r="J91" s="31" t="e">
        <f t="shared" si="12"/>
        <v>#VALUE!</v>
      </c>
      <c r="K91" s="30" t="str">
        <f t="shared" si="13"/>
        <v>rav</v>
      </c>
      <c r="L91" s="30" t="str">
        <f t="shared" si="14"/>
        <v>Peru-Cusco</v>
      </c>
    </row>
    <row r="92" spans="1:12" x14ac:dyDescent="0.3">
      <c r="A92" s="3">
        <v>45282</v>
      </c>
      <c r="B92" s="4" t="s">
        <v>21</v>
      </c>
      <c r="C92" s="4" t="s">
        <v>23</v>
      </c>
      <c r="D92" s="4">
        <v>1</v>
      </c>
      <c r="E92" s="4">
        <v>24</v>
      </c>
      <c r="F92" t="str">
        <f>VLOOKUP(D:D,category!$A$1:$B$14,2,)</f>
        <v>Breakfast</v>
      </c>
      <c r="G92" s="16">
        <f t="shared" si="9"/>
        <v>12</v>
      </c>
      <c r="H92" s="4" t="str">
        <f t="shared" si="10"/>
        <v>cheap</v>
      </c>
      <c r="I92" s="28" t="str">
        <f t="shared" si="11"/>
        <v>Pe</v>
      </c>
      <c r="J92" s="31" t="e">
        <f t="shared" si="12"/>
        <v>#VALUE!</v>
      </c>
      <c r="K92" s="30" t="str">
        <f t="shared" si="13"/>
        <v>rea</v>
      </c>
      <c r="L92" s="30" t="str">
        <f t="shared" si="14"/>
        <v>Peru-Cusco</v>
      </c>
    </row>
    <row r="93" spans="1:12" x14ac:dyDescent="0.3">
      <c r="A93" s="3">
        <v>45282</v>
      </c>
      <c r="B93" s="4" t="s">
        <v>21</v>
      </c>
      <c r="C93" s="4" t="s">
        <v>23</v>
      </c>
      <c r="D93" s="4">
        <v>2</v>
      </c>
      <c r="E93" s="4">
        <v>12</v>
      </c>
      <c r="F93" t="str">
        <f>VLOOKUP(D:D,category!$A$1:$B$14,2,)</f>
        <v>Lunch</v>
      </c>
      <c r="G93" s="16">
        <f t="shared" si="9"/>
        <v>12</v>
      </c>
      <c r="H93" s="4" t="str">
        <f t="shared" si="10"/>
        <v>cheap</v>
      </c>
      <c r="I93" s="28" t="str">
        <f t="shared" si="11"/>
        <v>Pe</v>
      </c>
      <c r="J93" s="31" t="e">
        <f t="shared" si="12"/>
        <v>#VALUE!</v>
      </c>
      <c r="K93" s="30" t="str">
        <f t="shared" si="13"/>
        <v>unc</v>
      </c>
      <c r="L93" s="30" t="str">
        <f t="shared" si="14"/>
        <v>Peru-Cusco</v>
      </c>
    </row>
    <row r="94" spans="1:12" x14ac:dyDescent="0.3">
      <c r="A94" s="3">
        <v>45282</v>
      </c>
      <c r="B94" s="4" t="s">
        <v>21</v>
      </c>
      <c r="C94" s="4" t="s">
        <v>23</v>
      </c>
      <c r="D94" s="4">
        <v>9</v>
      </c>
      <c r="E94" s="4">
        <v>10</v>
      </c>
      <c r="F94" t="str">
        <f>VLOOKUP(D:D,category!$A$1:$B$14,2,)</f>
        <v>Taxi</v>
      </c>
      <c r="G94" s="16">
        <f t="shared" si="9"/>
        <v>12</v>
      </c>
      <c r="H94" s="4" t="str">
        <f t="shared" si="10"/>
        <v>cheap</v>
      </c>
      <c r="I94" s="28" t="str">
        <f t="shared" si="11"/>
        <v>Pe</v>
      </c>
      <c r="J94" s="31" t="e">
        <f t="shared" si="12"/>
        <v>#VALUE!</v>
      </c>
      <c r="K94" s="30" t="str">
        <f t="shared" si="13"/>
        <v>axi</v>
      </c>
      <c r="L94" s="30" t="str">
        <f t="shared" si="14"/>
        <v>Peru-Cusco</v>
      </c>
    </row>
    <row r="95" spans="1:12" x14ac:dyDescent="0.3">
      <c r="A95" s="3">
        <v>45282</v>
      </c>
      <c r="B95" s="4" t="s">
        <v>21</v>
      </c>
      <c r="C95" s="4" t="s">
        <v>23</v>
      </c>
      <c r="D95" s="4">
        <v>6</v>
      </c>
      <c r="E95" s="4">
        <v>18</v>
      </c>
      <c r="F95" t="str">
        <f>VLOOKUP(D:D,category!$A$1:$B$14,2,)</f>
        <v>Dinner</v>
      </c>
      <c r="G95" s="16">
        <f t="shared" si="9"/>
        <v>12</v>
      </c>
      <c r="H95" s="4" t="str">
        <f t="shared" si="10"/>
        <v>cheap</v>
      </c>
      <c r="I95" s="28" t="str">
        <f t="shared" si="11"/>
        <v>Pe</v>
      </c>
      <c r="J95" s="31" t="e">
        <f t="shared" si="12"/>
        <v>#VALUE!</v>
      </c>
      <c r="K95" s="30" t="str">
        <f t="shared" si="13"/>
        <v>inn</v>
      </c>
      <c r="L95" s="30" t="str">
        <f t="shared" si="14"/>
        <v>Peru-Cusco</v>
      </c>
    </row>
    <row r="96" spans="1:12" x14ac:dyDescent="0.3">
      <c r="A96" s="3">
        <v>45283</v>
      </c>
      <c r="B96" s="4" t="s">
        <v>21</v>
      </c>
      <c r="C96" s="4" t="s">
        <v>24</v>
      </c>
      <c r="D96" s="4">
        <v>5</v>
      </c>
      <c r="E96" s="4">
        <v>230</v>
      </c>
      <c r="F96" t="str">
        <f>VLOOKUP(D:D,category!$A$1:$B$14,2,)</f>
        <v>Travel</v>
      </c>
      <c r="G96" s="16">
        <f t="shared" si="9"/>
        <v>12</v>
      </c>
      <c r="H96" s="4" t="str">
        <f t="shared" si="10"/>
        <v>Expensive</v>
      </c>
      <c r="I96" s="28" t="str">
        <f t="shared" si="11"/>
        <v>Pe</v>
      </c>
      <c r="J96" s="31" t="e">
        <f t="shared" si="12"/>
        <v>#VALUE!</v>
      </c>
      <c r="K96" s="30" t="str">
        <f t="shared" si="13"/>
        <v>rav</v>
      </c>
      <c r="L96" s="30" t="str">
        <f t="shared" si="14"/>
        <v>Peru-Machu Picchu</v>
      </c>
    </row>
    <row r="97" spans="1:12" x14ac:dyDescent="0.3">
      <c r="A97" s="3">
        <v>45283</v>
      </c>
      <c r="B97" s="4" t="s">
        <v>21</v>
      </c>
      <c r="C97" s="4" t="s">
        <v>24</v>
      </c>
      <c r="D97" s="4">
        <v>1</v>
      </c>
      <c r="E97" s="4">
        <v>8</v>
      </c>
      <c r="F97" t="str">
        <f>VLOOKUP(D:D,category!$A$1:$B$14,2,)</f>
        <v>Breakfast</v>
      </c>
      <c r="G97" s="16">
        <f t="shared" si="9"/>
        <v>12</v>
      </c>
      <c r="H97" s="4" t="str">
        <f t="shared" si="10"/>
        <v>cheap</v>
      </c>
      <c r="I97" s="28" t="str">
        <f t="shared" si="11"/>
        <v>Pe</v>
      </c>
      <c r="J97" s="31" t="e">
        <f t="shared" si="12"/>
        <v>#VALUE!</v>
      </c>
      <c r="K97" s="30" t="str">
        <f t="shared" si="13"/>
        <v>rea</v>
      </c>
      <c r="L97" s="30" t="str">
        <f t="shared" si="14"/>
        <v>Peru-Machu Picchu</v>
      </c>
    </row>
    <row r="98" spans="1:12" x14ac:dyDescent="0.3">
      <c r="A98" s="3">
        <v>45283</v>
      </c>
      <c r="B98" s="4" t="s">
        <v>21</v>
      </c>
      <c r="C98" s="4" t="s">
        <v>24</v>
      </c>
      <c r="D98" s="4">
        <v>2</v>
      </c>
      <c r="E98" s="4">
        <v>23</v>
      </c>
      <c r="F98" t="str">
        <f>VLOOKUP(D:D,category!$A$1:$B$14,2,)</f>
        <v>Lunch</v>
      </c>
      <c r="G98" s="16">
        <f t="shared" si="9"/>
        <v>12</v>
      </c>
      <c r="H98" s="4" t="str">
        <f t="shared" si="10"/>
        <v>cheap</v>
      </c>
      <c r="I98" s="28" t="str">
        <f t="shared" ref="I98:I128" si="15">LEFT($B98,2)</f>
        <v>Pe</v>
      </c>
      <c r="J98" s="31" t="e">
        <f t="shared" ref="J98:J128" si="16">FIND("v",$C98)</f>
        <v>#VALUE!</v>
      </c>
      <c r="K98" s="30" t="str">
        <f t="shared" si="13"/>
        <v>unc</v>
      </c>
      <c r="L98" s="30" t="str">
        <f t="shared" ref="L98:L128" si="17">_xlfn.CONCAT(B98,"-",C98)</f>
        <v>Peru-Machu Picchu</v>
      </c>
    </row>
    <row r="99" spans="1:12" x14ac:dyDescent="0.3">
      <c r="A99" s="3">
        <v>45283</v>
      </c>
      <c r="B99" s="4" t="s">
        <v>21</v>
      </c>
      <c r="C99" s="4" t="s">
        <v>24</v>
      </c>
      <c r="D99" s="4">
        <v>6</v>
      </c>
      <c r="E99" s="4">
        <v>25</v>
      </c>
      <c r="F99" t="str">
        <f>VLOOKUP(D:D,category!$A$1:$B$14,2,)</f>
        <v>Dinner</v>
      </c>
      <c r="G99" s="16">
        <f t="shared" si="9"/>
        <v>12</v>
      </c>
      <c r="H99" s="4" t="str">
        <f t="shared" si="10"/>
        <v>cheap</v>
      </c>
      <c r="I99" s="28" t="str">
        <f t="shared" si="15"/>
        <v>Pe</v>
      </c>
      <c r="J99" s="31" t="e">
        <f t="shared" si="16"/>
        <v>#VALUE!</v>
      </c>
      <c r="K99" s="30" t="str">
        <f t="shared" si="13"/>
        <v>inn</v>
      </c>
      <c r="L99" s="30" t="str">
        <f t="shared" si="17"/>
        <v>Peru-Machu Picchu</v>
      </c>
    </row>
    <row r="100" spans="1:12" x14ac:dyDescent="0.3">
      <c r="A100" s="3">
        <v>45282</v>
      </c>
      <c r="B100" s="4" t="s">
        <v>21</v>
      </c>
      <c r="C100" s="4" t="s">
        <v>23</v>
      </c>
      <c r="D100" s="4">
        <v>3</v>
      </c>
      <c r="E100" s="4">
        <v>45</v>
      </c>
      <c r="F100" t="str">
        <f>VLOOKUP(D:D,category!$A$1:$B$14,2,)</f>
        <v>Stay</v>
      </c>
      <c r="G100" s="16">
        <f t="shared" si="9"/>
        <v>12</v>
      </c>
      <c r="H100" s="4" t="str">
        <f t="shared" si="10"/>
        <v>cheap</v>
      </c>
      <c r="I100" s="28" t="str">
        <f t="shared" si="15"/>
        <v>Pe</v>
      </c>
      <c r="J100" s="31" t="e">
        <f t="shared" si="16"/>
        <v>#VALUE!</v>
      </c>
      <c r="K100" s="30" t="str">
        <f t="shared" si="13"/>
        <v>tay</v>
      </c>
      <c r="L100" s="30" t="str">
        <f t="shared" si="17"/>
        <v>Peru-Cusco</v>
      </c>
    </row>
    <row r="101" spans="1:12" x14ac:dyDescent="0.3">
      <c r="A101" s="3">
        <v>45283</v>
      </c>
      <c r="B101" s="4" t="s">
        <v>21</v>
      </c>
      <c r="C101" s="4" t="s">
        <v>24</v>
      </c>
      <c r="D101" s="4">
        <v>3</v>
      </c>
      <c r="E101" s="4">
        <v>90</v>
      </c>
      <c r="F101" t="str">
        <f>VLOOKUP(D:D,category!$A$1:$B$14,2,)</f>
        <v>Stay</v>
      </c>
      <c r="G101" s="16">
        <f t="shared" si="9"/>
        <v>12</v>
      </c>
      <c r="H101" s="4" t="str">
        <f t="shared" si="10"/>
        <v>cheap</v>
      </c>
      <c r="I101" s="28" t="str">
        <f t="shared" si="15"/>
        <v>Pe</v>
      </c>
      <c r="J101" s="31" t="e">
        <f t="shared" si="16"/>
        <v>#VALUE!</v>
      </c>
      <c r="K101" s="30" t="str">
        <f t="shared" si="13"/>
        <v>tay</v>
      </c>
      <c r="L101" s="30" t="str">
        <f t="shared" si="17"/>
        <v>Peru-Machu Picchu</v>
      </c>
    </row>
    <row r="102" spans="1:12" x14ac:dyDescent="0.3">
      <c r="A102" s="3">
        <v>45284</v>
      </c>
      <c r="B102" s="4" t="s">
        <v>21</v>
      </c>
      <c r="C102" s="4" t="s">
        <v>24</v>
      </c>
      <c r="D102" s="4">
        <v>7</v>
      </c>
      <c r="E102" s="4">
        <v>200</v>
      </c>
      <c r="F102" t="str">
        <f>VLOOKUP(D:D,category!$A$1:$B$14,2,)</f>
        <v>Entrance</v>
      </c>
      <c r="G102" s="16">
        <f t="shared" si="9"/>
        <v>12</v>
      </c>
      <c r="H102" s="4" t="str">
        <f t="shared" si="10"/>
        <v>Expensive</v>
      </c>
      <c r="I102" s="28" t="str">
        <f t="shared" si="15"/>
        <v>Pe</v>
      </c>
      <c r="J102" s="31" t="e">
        <f t="shared" si="16"/>
        <v>#VALUE!</v>
      </c>
      <c r="K102" s="30" t="str">
        <f t="shared" si="13"/>
        <v>ntr</v>
      </c>
      <c r="L102" s="30" t="str">
        <f t="shared" si="17"/>
        <v>Peru-Machu Picchu</v>
      </c>
    </row>
    <row r="103" spans="1:12" x14ac:dyDescent="0.3">
      <c r="A103" s="3">
        <v>45284</v>
      </c>
      <c r="B103" s="4" t="s">
        <v>21</v>
      </c>
      <c r="C103" s="4" t="s">
        <v>24</v>
      </c>
      <c r="D103" s="4">
        <v>1</v>
      </c>
      <c r="E103" s="4">
        <v>2</v>
      </c>
      <c r="F103" t="str">
        <f>VLOOKUP(D:D,category!$A$1:$B$14,2,)</f>
        <v>Breakfast</v>
      </c>
      <c r="G103" s="16">
        <f t="shared" si="9"/>
        <v>12</v>
      </c>
      <c r="H103" s="4" t="str">
        <f t="shared" si="10"/>
        <v>cheap</v>
      </c>
      <c r="I103" s="28" t="str">
        <f t="shared" si="15"/>
        <v>Pe</v>
      </c>
      <c r="J103" s="31" t="e">
        <f t="shared" si="16"/>
        <v>#VALUE!</v>
      </c>
      <c r="K103" s="30" t="str">
        <f t="shared" si="13"/>
        <v>rea</v>
      </c>
      <c r="L103" s="30" t="str">
        <f t="shared" si="17"/>
        <v>Peru-Machu Picchu</v>
      </c>
    </row>
    <row r="104" spans="1:12" x14ac:dyDescent="0.3">
      <c r="A104" s="3">
        <v>45284</v>
      </c>
      <c r="B104" s="4" t="s">
        <v>21</v>
      </c>
      <c r="C104" s="4" t="s">
        <v>24</v>
      </c>
      <c r="D104" s="4">
        <v>2</v>
      </c>
      <c r="E104" s="4">
        <v>16</v>
      </c>
      <c r="F104" t="str">
        <f>VLOOKUP(D:D,category!$A$1:$B$14,2,)</f>
        <v>Lunch</v>
      </c>
      <c r="G104" s="16">
        <f t="shared" si="9"/>
        <v>12</v>
      </c>
      <c r="H104" s="4" t="str">
        <f t="shared" si="10"/>
        <v>cheap</v>
      </c>
      <c r="I104" s="28" t="str">
        <f t="shared" si="15"/>
        <v>Pe</v>
      </c>
      <c r="J104" s="31" t="e">
        <f t="shared" si="16"/>
        <v>#VALUE!</v>
      </c>
      <c r="K104" s="30" t="str">
        <f t="shared" si="13"/>
        <v>unc</v>
      </c>
      <c r="L104" s="30" t="str">
        <f t="shared" si="17"/>
        <v>Peru-Machu Picchu</v>
      </c>
    </row>
    <row r="105" spans="1:12" x14ac:dyDescent="0.3">
      <c r="A105" s="3">
        <v>45284</v>
      </c>
      <c r="B105" s="4" t="s">
        <v>21</v>
      </c>
      <c r="C105" s="4" t="s">
        <v>24</v>
      </c>
      <c r="D105" s="4">
        <v>10</v>
      </c>
      <c r="E105" s="4">
        <v>12</v>
      </c>
      <c r="F105" t="str">
        <f>VLOOKUP(D:D,category!$A$1:$B$14,2,)</f>
        <v>Shopping</v>
      </c>
      <c r="G105" s="16">
        <f t="shared" si="9"/>
        <v>12</v>
      </c>
      <c r="H105" s="4" t="str">
        <f t="shared" si="10"/>
        <v>cheap</v>
      </c>
      <c r="I105" s="28" t="str">
        <f t="shared" si="15"/>
        <v>Pe</v>
      </c>
      <c r="J105" s="31" t="e">
        <f t="shared" si="16"/>
        <v>#VALUE!</v>
      </c>
      <c r="K105" s="30" t="str">
        <f t="shared" si="13"/>
        <v>hop</v>
      </c>
      <c r="L105" s="30" t="str">
        <f t="shared" si="17"/>
        <v>Peru-Machu Picchu</v>
      </c>
    </row>
    <row r="106" spans="1:12" x14ac:dyDescent="0.3">
      <c r="A106" s="3">
        <v>45284</v>
      </c>
      <c r="B106" s="4" t="s">
        <v>21</v>
      </c>
      <c r="C106" s="4" t="s">
        <v>24</v>
      </c>
      <c r="D106" s="4">
        <v>6</v>
      </c>
      <c r="E106" s="4">
        <v>15</v>
      </c>
      <c r="F106" t="str">
        <f>VLOOKUP(D:D,category!$A$1:$B$14,2,)</f>
        <v>Dinner</v>
      </c>
      <c r="G106" s="16">
        <f t="shared" si="9"/>
        <v>12</v>
      </c>
      <c r="H106" s="4" t="str">
        <f t="shared" si="10"/>
        <v>cheap</v>
      </c>
      <c r="I106" s="28" t="str">
        <f t="shared" si="15"/>
        <v>Pe</v>
      </c>
      <c r="J106" s="31" t="e">
        <f t="shared" si="16"/>
        <v>#VALUE!</v>
      </c>
      <c r="K106" s="30" t="str">
        <f t="shared" si="13"/>
        <v>inn</v>
      </c>
      <c r="L106" s="30" t="str">
        <f t="shared" si="17"/>
        <v>Peru-Machu Picchu</v>
      </c>
    </row>
    <row r="107" spans="1:12" x14ac:dyDescent="0.3">
      <c r="A107" s="3">
        <v>45285</v>
      </c>
      <c r="B107" s="4" t="s">
        <v>21</v>
      </c>
      <c r="C107" s="4" t="s">
        <v>23</v>
      </c>
      <c r="D107" s="4">
        <v>3</v>
      </c>
      <c r="E107" s="4">
        <v>47</v>
      </c>
      <c r="F107" t="str">
        <f>VLOOKUP(D:D,category!$A$1:$B$14,2,)</f>
        <v>Stay</v>
      </c>
      <c r="G107" s="16">
        <f t="shared" si="9"/>
        <v>12</v>
      </c>
      <c r="H107" s="4" t="str">
        <f t="shared" si="10"/>
        <v>cheap</v>
      </c>
      <c r="I107" s="28" t="str">
        <f t="shared" si="15"/>
        <v>Pe</v>
      </c>
      <c r="J107" s="31" t="e">
        <f t="shared" si="16"/>
        <v>#VALUE!</v>
      </c>
      <c r="K107" s="30" t="str">
        <f t="shared" si="13"/>
        <v>tay</v>
      </c>
      <c r="L107" s="30" t="str">
        <f t="shared" si="17"/>
        <v>Peru-Cusco</v>
      </c>
    </row>
    <row r="108" spans="1:12" x14ac:dyDescent="0.3">
      <c r="A108" s="3">
        <v>45285</v>
      </c>
      <c r="B108" s="4" t="s">
        <v>21</v>
      </c>
      <c r="C108" s="4" t="s">
        <v>23</v>
      </c>
      <c r="D108" s="4">
        <v>2</v>
      </c>
      <c r="E108" s="4">
        <v>20</v>
      </c>
      <c r="F108" t="str">
        <f>VLOOKUP(D:D,category!$A$1:$B$14,2,)</f>
        <v>Lunch</v>
      </c>
      <c r="G108" s="16">
        <f t="shared" si="9"/>
        <v>12</v>
      </c>
      <c r="H108" s="4" t="str">
        <f t="shared" si="10"/>
        <v>cheap</v>
      </c>
      <c r="I108" s="28" t="str">
        <f t="shared" si="15"/>
        <v>Pe</v>
      </c>
      <c r="J108" s="31" t="e">
        <f t="shared" si="16"/>
        <v>#VALUE!</v>
      </c>
      <c r="K108" s="30" t="str">
        <f t="shared" si="13"/>
        <v>unc</v>
      </c>
      <c r="L108" s="30" t="str">
        <f t="shared" si="17"/>
        <v>Peru-Cusco</v>
      </c>
    </row>
    <row r="109" spans="1:12" x14ac:dyDescent="0.3">
      <c r="A109" s="3">
        <v>45285</v>
      </c>
      <c r="B109" s="4" t="s">
        <v>21</v>
      </c>
      <c r="C109" s="4" t="s">
        <v>23</v>
      </c>
      <c r="D109" s="4">
        <v>6</v>
      </c>
      <c r="E109" s="4">
        <v>10</v>
      </c>
      <c r="F109" t="str">
        <f>VLOOKUP(D:D,category!$A$1:$B$14,2,)</f>
        <v>Dinner</v>
      </c>
      <c r="G109" s="16">
        <f t="shared" si="9"/>
        <v>12</v>
      </c>
      <c r="H109" s="4" t="str">
        <f t="shared" si="10"/>
        <v>cheap</v>
      </c>
      <c r="I109" s="28" t="str">
        <f t="shared" si="15"/>
        <v>Pe</v>
      </c>
      <c r="J109" s="31" t="e">
        <f t="shared" si="16"/>
        <v>#VALUE!</v>
      </c>
      <c r="K109" s="30" t="str">
        <f t="shared" si="13"/>
        <v>inn</v>
      </c>
      <c r="L109" s="30" t="str">
        <f t="shared" si="17"/>
        <v>Peru-Cusco</v>
      </c>
    </row>
    <row r="110" spans="1:12" x14ac:dyDescent="0.3">
      <c r="A110" s="3">
        <v>45286</v>
      </c>
      <c r="B110" s="4" t="s">
        <v>21</v>
      </c>
      <c r="C110" s="4" t="s">
        <v>22</v>
      </c>
      <c r="D110" s="4">
        <v>3</v>
      </c>
      <c r="E110" s="4">
        <v>190</v>
      </c>
      <c r="F110" t="str">
        <f>VLOOKUP(D:D,category!$A$1:$B$14,2,)</f>
        <v>Stay</v>
      </c>
      <c r="G110" s="16">
        <f t="shared" si="9"/>
        <v>12</v>
      </c>
      <c r="H110" s="4" t="str">
        <f t="shared" si="10"/>
        <v>Expensive</v>
      </c>
      <c r="I110" s="28" t="str">
        <f t="shared" si="15"/>
        <v>Pe</v>
      </c>
      <c r="J110" s="31" t="e">
        <f t="shared" si="16"/>
        <v>#VALUE!</v>
      </c>
      <c r="K110" s="30" t="str">
        <f t="shared" si="13"/>
        <v>tay</v>
      </c>
      <c r="L110" s="30" t="str">
        <f t="shared" si="17"/>
        <v>Peru-Lima</v>
      </c>
    </row>
    <row r="111" spans="1:12" x14ac:dyDescent="0.3">
      <c r="A111" s="3">
        <v>45286</v>
      </c>
      <c r="B111" s="4" t="s">
        <v>21</v>
      </c>
      <c r="C111" s="4" t="s">
        <v>22</v>
      </c>
      <c r="D111" s="4">
        <v>1</v>
      </c>
      <c r="E111" s="4">
        <v>9</v>
      </c>
      <c r="F111" t="str">
        <f>VLOOKUP(D:D,category!$A$1:$B$14,2,)</f>
        <v>Breakfast</v>
      </c>
      <c r="G111" s="16">
        <f t="shared" si="9"/>
        <v>12</v>
      </c>
      <c r="H111" s="4" t="str">
        <f t="shared" si="10"/>
        <v>cheap</v>
      </c>
      <c r="I111" s="28" t="str">
        <f t="shared" si="15"/>
        <v>Pe</v>
      </c>
      <c r="J111" s="31" t="e">
        <f t="shared" si="16"/>
        <v>#VALUE!</v>
      </c>
      <c r="K111" s="30" t="str">
        <f t="shared" si="13"/>
        <v>rea</v>
      </c>
      <c r="L111" s="30" t="str">
        <f t="shared" si="17"/>
        <v>Peru-Lima</v>
      </c>
    </row>
    <row r="112" spans="1:12" x14ac:dyDescent="0.3">
      <c r="A112" s="3">
        <v>45286</v>
      </c>
      <c r="B112" s="4" t="s">
        <v>21</v>
      </c>
      <c r="C112" s="4" t="s">
        <v>22</v>
      </c>
      <c r="D112" s="4">
        <v>2</v>
      </c>
      <c r="E112" s="4">
        <v>12</v>
      </c>
      <c r="F112" t="str">
        <f>VLOOKUP(D:D,category!$A$1:$B$14,2,)</f>
        <v>Lunch</v>
      </c>
      <c r="G112" s="16">
        <f t="shared" si="9"/>
        <v>12</v>
      </c>
      <c r="H112" s="4" t="str">
        <f t="shared" si="10"/>
        <v>cheap</v>
      </c>
      <c r="I112" s="28" t="str">
        <f t="shared" si="15"/>
        <v>Pe</v>
      </c>
      <c r="J112" s="31" t="e">
        <f t="shared" si="16"/>
        <v>#VALUE!</v>
      </c>
      <c r="K112" s="30" t="str">
        <f t="shared" si="13"/>
        <v>unc</v>
      </c>
      <c r="L112" s="30" t="str">
        <f t="shared" si="17"/>
        <v>Peru-Lima</v>
      </c>
    </row>
    <row r="113" spans="1:12" x14ac:dyDescent="0.3">
      <c r="A113" s="3">
        <v>45286</v>
      </c>
      <c r="B113" s="4" t="s">
        <v>21</v>
      </c>
      <c r="C113" s="4" t="s">
        <v>22</v>
      </c>
      <c r="D113" s="4">
        <v>6</v>
      </c>
      <c r="E113" s="4">
        <v>26</v>
      </c>
      <c r="F113" t="str">
        <f>VLOOKUP(D:D,category!$A$1:$B$14,2,)</f>
        <v>Dinner</v>
      </c>
      <c r="G113" s="16">
        <f t="shared" si="9"/>
        <v>12</v>
      </c>
      <c r="H113" s="4" t="str">
        <f t="shared" si="10"/>
        <v>cheap</v>
      </c>
      <c r="I113" s="28" t="str">
        <f t="shared" si="15"/>
        <v>Pe</v>
      </c>
      <c r="J113" s="31" t="e">
        <f t="shared" si="16"/>
        <v>#VALUE!</v>
      </c>
      <c r="K113" s="30" t="str">
        <f t="shared" si="13"/>
        <v>inn</v>
      </c>
      <c r="L113" s="30" t="str">
        <f t="shared" si="17"/>
        <v>Peru-Lima</v>
      </c>
    </row>
    <row r="114" spans="1:12" x14ac:dyDescent="0.3">
      <c r="A114" s="3">
        <v>45287</v>
      </c>
      <c r="B114" s="4" t="s">
        <v>21</v>
      </c>
      <c r="C114" s="4" t="s">
        <v>22</v>
      </c>
      <c r="D114" s="4">
        <v>1</v>
      </c>
      <c r="E114" s="4">
        <v>24</v>
      </c>
      <c r="F114" t="str">
        <f>VLOOKUP(D:D,category!$A$1:$B$14,2,)</f>
        <v>Breakfast</v>
      </c>
      <c r="G114" s="16">
        <f t="shared" si="9"/>
        <v>12</v>
      </c>
      <c r="H114" s="4" t="str">
        <f t="shared" si="10"/>
        <v>cheap</v>
      </c>
      <c r="I114" s="28" t="str">
        <f t="shared" si="15"/>
        <v>Pe</v>
      </c>
      <c r="J114" s="31" t="e">
        <f t="shared" si="16"/>
        <v>#VALUE!</v>
      </c>
      <c r="K114" s="30" t="str">
        <f t="shared" si="13"/>
        <v>rea</v>
      </c>
      <c r="L114" s="30" t="str">
        <f t="shared" si="17"/>
        <v>Peru-Lima</v>
      </c>
    </row>
    <row r="115" spans="1:12" x14ac:dyDescent="0.3">
      <c r="A115" s="3">
        <v>45287</v>
      </c>
      <c r="B115" s="4" t="s">
        <v>21</v>
      </c>
      <c r="C115" s="4" t="s">
        <v>22</v>
      </c>
      <c r="D115" s="4">
        <v>2</v>
      </c>
      <c r="E115" s="4">
        <v>7</v>
      </c>
      <c r="F115" t="str">
        <f>VLOOKUP(D:D,category!$A$1:$B$14,2,)</f>
        <v>Lunch</v>
      </c>
      <c r="G115" s="16">
        <f t="shared" si="9"/>
        <v>12</v>
      </c>
      <c r="H115" s="4" t="str">
        <f t="shared" si="10"/>
        <v>cheap</v>
      </c>
      <c r="I115" s="28" t="str">
        <f t="shared" si="15"/>
        <v>Pe</v>
      </c>
      <c r="J115" s="31" t="e">
        <f t="shared" si="16"/>
        <v>#VALUE!</v>
      </c>
      <c r="K115" s="30" t="str">
        <f t="shared" si="13"/>
        <v>unc</v>
      </c>
      <c r="L115" s="30" t="str">
        <f t="shared" si="17"/>
        <v>Peru-Lima</v>
      </c>
    </row>
    <row r="116" spans="1:12" x14ac:dyDescent="0.3">
      <c r="A116" s="3">
        <v>45287</v>
      </c>
      <c r="B116" s="4" t="s">
        <v>21</v>
      </c>
      <c r="C116" s="4" t="s">
        <v>22</v>
      </c>
      <c r="D116" s="4">
        <v>12</v>
      </c>
      <c r="E116" s="4">
        <v>3</v>
      </c>
      <c r="F116" t="str">
        <f>VLOOKUP(D:D,category!$A$1:$B$14,2,)</f>
        <v>Grocery</v>
      </c>
      <c r="G116" s="16">
        <f t="shared" si="9"/>
        <v>12</v>
      </c>
      <c r="H116" s="4" t="str">
        <f t="shared" si="10"/>
        <v>cheap</v>
      </c>
      <c r="I116" s="28" t="str">
        <f t="shared" si="15"/>
        <v>Pe</v>
      </c>
      <c r="J116" s="31" t="e">
        <f t="shared" si="16"/>
        <v>#VALUE!</v>
      </c>
      <c r="K116" s="30" t="str">
        <f t="shared" si="13"/>
        <v>roc</v>
      </c>
      <c r="L116" s="30" t="str">
        <f t="shared" si="17"/>
        <v>Peru-Lima</v>
      </c>
    </row>
    <row r="117" spans="1:12" x14ac:dyDescent="0.3">
      <c r="A117" s="3">
        <v>45287</v>
      </c>
      <c r="B117" s="4" t="s">
        <v>21</v>
      </c>
      <c r="C117" s="4" t="s">
        <v>22</v>
      </c>
      <c r="D117" s="4">
        <v>6</v>
      </c>
      <c r="E117" s="4">
        <v>17</v>
      </c>
      <c r="F117" t="str">
        <f>VLOOKUP(D:D,category!$A$1:$B$14,2,)</f>
        <v>Dinner</v>
      </c>
      <c r="G117" s="16">
        <f t="shared" si="9"/>
        <v>12</v>
      </c>
      <c r="H117" s="4" t="str">
        <f t="shared" si="10"/>
        <v>cheap</v>
      </c>
      <c r="I117" s="28" t="str">
        <f t="shared" si="15"/>
        <v>Pe</v>
      </c>
      <c r="J117" s="31" t="e">
        <f t="shared" si="16"/>
        <v>#VALUE!</v>
      </c>
      <c r="K117" s="30" t="str">
        <f t="shared" si="13"/>
        <v>inn</v>
      </c>
      <c r="L117" s="30" t="str">
        <f t="shared" si="17"/>
        <v>Peru-Lima</v>
      </c>
    </row>
    <row r="118" spans="1:12" x14ac:dyDescent="0.3">
      <c r="A118" s="3">
        <v>45288</v>
      </c>
      <c r="B118" s="4" t="s">
        <v>21</v>
      </c>
      <c r="C118" s="4" t="s">
        <v>22</v>
      </c>
      <c r="D118" s="4">
        <v>4</v>
      </c>
      <c r="E118" s="4">
        <v>8</v>
      </c>
      <c r="F118" t="str">
        <f>VLOOKUP(D:D,category!$A$1:$B$14,2,)</f>
        <v>Metro</v>
      </c>
      <c r="G118" s="16">
        <f t="shared" si="9"/>
        <v>12</v>
      </c>
      <c r="H118" s="4" t="str">
        <f t="shared" si="10"/>
        <v>cheap</v>
      </c>
      <c r="I118" s="28" t="str">
        <f t="shared" si="15"/>
        <v>Pe</v>
      </c>
      <c r="J118" s="31" t="e">
        <f t="shared" si="16"/>
        <v>#VALUE!</v>
      </c>
      <c r="K118" s="30" t="str">
        <f t="shared" si="13"/>
        <v>etr</v>
      </c>
      <c r="L118" s="30" t="str">
        <f t="shared" si="17"/>
        <v>Peru-Lima</v>
      </c>
    </row>
    <row r="119" spans="1:12" x14ac:dyDescent="0.3">
      <c r="A119" s="3">
        <v>45288</v>
      </c>
      <c r="B119" s="4" t="s">
        <v>21</v>
      </c>
      <c r="C119" s="4" t="s">
        <v>22</v>
      </c>
      <c r="D119" s="4">
        <v>1</v>
      </c>
      <c r="E119" s="4">
        <v>24</v>
      </c>
      <c r="F119" t="str">
        <f>VLOOKUP(D:D,category!$A$1:$B$14,2,)</f>
        <v>Breakfast</v>
      </c>
      <c r="G119" s="16">
        <f t="shared" si="9"/>
        <v>12</v>
      </c>
      <c r="H119" s="4" t="str">
        <f t="shared" si="10"/>
        <v>cheap</v>
      </c>
      <c r="I119" s="28" t="str">
        <f t="shared" si="15"/>
        <v>Pe</v>
      </c>
      <c r="J119" s="31" t="e">
        <f t="shared" si="16"/>
        <v>#VALUE!</v>
      </c>
      <c r="K119" s="30" t="str">
        <f t="shared" si="13"/>
        <v>rea</v>
      </c>
      <c r="L119" s="30" t="str">
        <f t="shared" si="17"/>
        <v>Peru-Lima</v>
      </c>
    </row>
    <row r="120" spans="1:12" x14ac:dyDescent="0.3">
      <c r="A120" s="3">
        <v>45288</v>
      </c>
      <c r="B120" s="4" t="s">
        <v>21</v>
      </c>
      <c r="C120" s="4" t="s">
        <v>22</v>
      </c>
      <c r="D120" s="4">
        <v>2</v>
      </c>
      <c r="E120" s="4">
        <v>8</v>
      </c>
      <c r="F120" t="str">
        <f>VLOOKUP(D:D,category!$A$1:$B$14,2,)</f>
        <v>Lunch</v>
      </c>
      <c r="G120" s="16">
        <f t="shared" si="9"/>
        <v>12</v>
      </c>
      <c r="H120" s="4" t="str">
        <f t="shared" si="10"/>
        <v>cheap</v>
      </c>
      <c r="I120" s="28" t="str">
        <f t="shared" si="15"/>
        <v>Pe</v>
      </c>
      <c r="J120" s="31" t="e">
        <f t="shared" si="16"/>
        <v>#VALUE!</v>
      </c>
      <c r="K120" s="30" t="str">
        <f t="shared" si="13"/>
        <v>unc</v>
      </c>
      <c r="L120" s="30" t="str">
        <f t="shared" si="17"/>
        <v>Peru-Lima</v>
      </c>
    </row>
    <row r="121" spans="1:12" x14ac:dyDescent="0.3">
      <c r="A121" s="3">
        <v>45288</v>
      </c>
      <c r="B121" s="4" t="s">
        <v>21</v>
      </c>
      <c r="C121" s="4" t="s">
        <v>22</v>
      </c>
      <c r="D121" s="4">
        <v>6</v>
      </c>
      <c r="E121" s="4">
        <v>30</v>
      </c>
      <c r="F121" t="str">
        <f>VLOOKUP(D:D,category!$A$1:$B$14,2,)</f>
        <v>Dinner</v>
      </c>
      <c r="G121" s="16">
        <f t="shared" si="9"/>
        <v>12</v>
      </c>
      <c r="H121" s="4" t="str">
        <f t="shared" si="10"/>
        <v>cheap</v>
      </c>
      <c r="I121" s="28" t="str">
        <f t="shared" si="15"/>
        <v>Pe</v>
      </c>
      <c r="J121" s="31" t="e">
        <f t="shared" si="16"/>
        <v>#VALUE!</v>
      </c>
      <c r="K121" s="30" t="str">
        <f t="shared" si="13"/>
        <v>inn</v>
      </c>
      <c r="L121" s="30" t="str">
        <f t="shared" si="17"/>
        <v>Peru-Lima</v>
      </c>
    </row>
    <row r="122" spans="1:12" x14ac:dyDescent="0.3">
      <c r="A122" s="3">
        <v>45289</v>
      </c>
      <c r="B122" s="4" t="s">
        <v>21</v>
      </c>
      <c r="C122" s="4" t="s">
        <v>22</v>
      </c>
      <c r="D122" s="4">
        <v>1</v>
      </c>
      <c r="E122" s="4">
        <v>24</v>
      </c>
      <c r="F122" t="str">
        <f>VLOOKUP(D:D,category!$A$1:$B$14,2,)</f>
        <v>Breakfast</v>
      </c>
      <c r="G122" s="16">
        <f t="shared" si="9"/>
        <v>12</v>
      </c>
      <c r="H122" s="4" t="str">
        <f t="shared" si="10"/>
        <v>cheap</v>
      </c>
      <c r="I122" s="28" t="str">
        <f t="shared" si="15"/>
        <v>Pe</v>
      </c>
      <c r="J122" s="31" t="e">
        <f t="shared" si="16"/>
        <v>#VALUE!</v>
      </c>
      <c r="K122" s="30" t="str">
        <f t="shared" si="13"/>
        <v>rea</v>
      </c>
      <c r="L122" s="30" t="str">
        <f t="shared" si="17"/>
        <v>Peru-Lima</v>
      </c>
    </row>
    <row r="123" spans="1:12" x14ac:dyDescent="0.3">
      <c r="A123" s="3">
        <v>45289</v>
      </c>
      <c r="B123" s="4" t="s">
        <v>21</v>
      </c>
      <c r="C123" s="4" t="s">
        <v>22</v>
      </c>
      <c r="D123" s="4">
        <v>2</v>
      </c>
      <c r="E123" s="4">
        <v>6</v>
      </c>
      <c r="F123" t="str">
        <f>VLOOKUP(D:D,category!$A$1:$B$14,2,)</f>
        <v>Lunch</v>
      </c>
      <c r="G123" s="16">
        <f t="shared" si="9"/>
        <v>12</v>
      </c>
      <c r="H123" s="4" t="str">
        <f t="shared" si="10"/>
        <v>cheap</v>
      </c>
      <c r="I123" s="28" t="str">
        <f t="shared" si="15"/>
        <v>Pe</v>
      </c>
      <c r="J123" s="31" t="e">
        <f t="shared" si="16"/>
        <v>#VALUE!</v>
      </c>
      <c r="K123" s="30" t="str">
        <f t="shared" si="13"/>
        <v>unc</v>
      </c>
      <c r="L123" s="30" t="str">
        <f t="shared" si="17"/>
        <v>Peru-Lima</v>
      </c>
    </row>
    <row r="124" spans="1:12" x14ac:dyDescent="0.3">
      <c r="A124" s="3">
        <v>45289</v>
      </c>
      <c r="B124" s="4" t="s">
        <v>21</v>
      </c>
      <c r="C124" s="4" t="s">
        <v>22</v>
      </c>
      <c r="D124" s="4">
        <v>6</v>
      </c>
      <c r="E124" s="4">
        <v>14</v>
      </c>
      <c r="F124" t="str">
        <f>VLOOKUP(D:D,category!$A$1:$B$14,2,)</f>
        <v>Dinner</v>
      </c>
      <c r="G124" s="16">
        <f t="shared" si="9"/>
        <v>12</v>
      </c>
      <c r="H124" s="4" t="str">
        <f t="shared" si="10"/>
        <v>cheap</v>
      </c>
      <c r="I124" s="28" t="str">
        <f t="shared" si="15"/>
        <v>Pe</v>
      </c>
      <c r="J124" s="31" t="e">
        <f t="shared" si="16"/>
        <v>#VALUE!</v>
      </c>
      <c r="K124" s="30" t="str">
        <f t="shared" si="13"/>
        <v>inn</v>
      </c>
      <c r="L124" s="30" t="str">
        <f t="shared" si="17"/>
        <v>Peru-Lima</v>
      </c>
    </row>
    <row r="125" spans="1:12" x14ac:dyDescent="0.3">
      <c r="A125" s="3">
        <v>45290</v>
      </c>
      <c r="B125" s="4" t="s">
        <v>21</v>
      </c>
      <c r="C125" s="4" t="s">
        <v>22</v>
      </c>
      <c r="D125" s="4">
        <v>1</v>
      </c>
      <c r="E125" s="4">
        <v>12</v>
      </c>
      <c r="F125" t="str">
        <f>VLOOKUP(D:D,category!$A$1:$B$14,2,)</f>
        <v>Breakfast</v>
      </c>
      <c r="G125" s="16">
        <f t="shared" si="9"/>
        <v>12</v>
      </c>
      <c r="H125" s="4" t="str">
        <f t="shared" si="10"/>
        <v>cheap</v>
      </c>
      <c r="I125" s="28" t="str">
        <f t="shared" si="15"/>
        <v>Pe</v>
      </c>
      <c r="J125" s="31" t="e">
        <f t="shared" si="16"/>
        <v>#VALUE!</v>
      </c>
      <c r="K125" s="30" t="str">
        <f t="shared" si="13"/>
        <v>rea</v>
      </c>
      <c r="L125" s="30" t="str">
        <f t="shared" si="17"/>
        <v>Peru-Lima</v>
      </c>
    </row>
    <row r="126" spans="1:12" x14ac:dyDescent="0.3">
      <c r="A126" s="3">
        <v>45290</v>
      </c>
      <c r="B126" s="4" t="s">
        <v>21</v>
      </c>
      <c r="C126" s="4" t="s">
        <v>22</v>
      </c>
      <c r="D126" s="4">
        <v>13</v>
      </c>
      <c r="E126" s="4">
        <v>8</v>
      </c>
      <c r="F126" t="str">
        <f>VLOOKUP(D:D,category!$A$1:$B$14,2,)</f>
        <v>Shuttle</v>
      </c>
      <c r="G126" s="16">
        <f t="shared" si="9"/>
        <v>12</v>
      </c>
      <c r="H126" s="4" t="str">
        <f t="shared" si="10"/>
        <v>cheap</v>
      </c>
      <c r="I126" s="28" t="str">
        <f t="shared" si="15"/>
        <v>Pe</v>
      </c>
      <c r="J126" s="31" t="e">
        <f t="shared" si="16"/>
        <v>#VALUE!</v>
      </c>
      <c r="K126" s="30" t="str">
        <f t="shared" si="13"/>
        <v>hut</v>
      </c>
      <c r="L126" s="30" t="str">
        <f t="shared" si="17"/>
        <v>Peru-Lima</v>
      </c>
    </row>
    <row r="127" spans="1:12" x14ac:dyDescent="0.3">
      <c r="A127" s="3">
        <v>45290</v>
      </c>
      <c r="B127" s="4" t="s">
        <v>21</v>
      </c>
      <c r="C127" s="4" t="s">
        <v>22</v>
      </c>
      <c r="D127" s="4">
        <v>2</v>
      </c>
      <c r="E127" s="4">
        <v>17</v>
      </c>
      <c r="F127" t="str">
        <f>VLOOKUP(D:D,category!$A$1:$B$14,2,)</f>
        <v>Lunch</v>
      </c>
      <c r="G127" s="16">
        <f t="shared" si="9"/>
        <v>12</v>
      </c>
      <c r="H127" s="4" t="str">
        <f t="shared" si="10"/>
        <v>cheap</v>
      </c>
      <c r="I127" s="28" t="str">
        <f t="shared" si="15"/>
        <v>Pe</v>
      </c>
      <c r="J127" s="31" t="e">
        <f t="shared" si="16"/>
        <v>#VALUE!</v>
      </c>
      <c r="K127" s="30" t="str">
        <f t="shared" si="13"/>
        <v>unc</v>
      </c>
      <c r="L127" s="30" t="str">
        <f t="shared" si="17"/>
        <v>Peru-Lima</v>
      </c>
    </row>
    <row r="128" spans="1:12" x14ac:dyDescent="0.3">
      <c r="A128" s="3">
        <v>45290</v>
      </c>
      <c r="B128" s="4" t="s">
        <v>21</v>
      </c>
      <c r="C128" s="4" t="s">
        <v>22</v>
      </c>
      <c r="D128" s="4">
        <v>10</v>
      </c>
      <c r="E128" s="4">
        <v>14</v>
      </c>
      <c r="F128" t="str">
        <f>VLOOKUP(D:D,category!$A$1:$B$14,2,)</f>
        <v>Shopping</v>
      </c>
      <c r="G128" s="16">
        <f t="shared" si="9"/>
        <v>12</v>
      </c>
      <c r="H128" s="4" t="str">
        <f t="shared" si="10"/>
        <v>cheap</v>
      </c>
      <c r="I128" s="28" t="str">
        <f t="shared" si="15"/>
        <v>Pe</v>
      </c>
      <c r="J128" s="31" t="e">
        <f t="shared" si="16"/>
        <v>#VALUE!</v>
      </c>
      <c r="K128" s="30" t="str">
        <f t="shared" si="13"/>
        <v>hop</v>
      </c>
      <c r="L128" s="30" t="str">
        <f t="shared" si="17"/>
        <v>Peru-Lima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R32" sqref="R32"/>
    </sheetView>
  </sheetViews>
  <sheetFormatPr defaultRowHeight="13.8" x14ac:dyDescent="0.3"/>
  <cols>
    <col min="1" max="1" width="12.109375" bestFit="1" customWidth="1"/>
    <col min="2" max="2" width="10.33203125" bestFit="1" customWidth="1"/>
    <col min="3" max="3" width="7.33203125" bestFit="1" customWidth="1"/>
    <col min="4" max="4" width="4.6640625" bestFit="1" customWidth="1"/>
    <col min="5" max="5" width="6.5546875" bestFit="1" customWidth="1"/>
    <col min="6" max="6" width="8.33203125" bestFit="1" customWidth="1"/>
    <col min="7" max="7" width="6.21875" bestFit="1" customWidth="1"/>
    <col min="8" max="8" width="6.5546875" bestFit="1" customWidth="1"/>
    <col min="9" max="9" width="12.109375" bestFit="1" customWidth="1"/>
    <col min="10" max="10" width="10.33203125" bestFit="1" customWidth="1"/>
    <col min="11" max="11" width="5" bestFit="1" customWidth="1"/>
    <col min="12" max="12" width="8.21875" bestFit="1" customWidth="1"/>
    <col min="13" max="13" width="6.5546875" bestFit="1" customWidth="1"/>
    <col min="14" max="14" width="8.33203125" bestFit="1" customWidth="1"/>
    <col min="15" max="15" width="6.21875" bestFit="1" customWidth="1"/>
    <col min="16" max="16" width="6.5546875" bestFit="1" customWidth="1"/>
    <col min="17" max="17" width="1.21875" customWidth="1"/>
    <col min="18" max="18" width="5.21875" bestFit="1" customWidth="1"/>
    <col min="19" max="19" width="6.21875" bestFit="1" customWidth="1"/>
    <col min="20" max="20" width="8.33203125" bestFit="1" customWidth="1"/>
    <col min="21" max="22" width="6.5546875" bestFit="1" customWidth="1"/>
    <col min="23" max="23" width="10.6640625" bestFit="1" customWidth="1"/>
    <col min="24" max="24" width="9.77734375" bestFit="1" customWidth="1"/>
    <col min="25" max="25" width="6.5546875" bestFit="1" customWidth="1"/>
    <col min="26" max="26" width="7.33203125" bestFit="1" customWidth="1"/>
    <col min="27" max="27" width="8.33203125" bestFit="1" customWidth="1"/>
    <col min="28" max="28" width="12.21875" bestFit="1" customWidth="1"/>
    <col min="29" max="29" width="7.5546875" bestFit="1" customWidth="1"/>
    <col min="30" max="30" width="10" bestFit="1" customWidth="1"/>
    <col min="31" max="31" width="9.109375" bestFit="1" customWidth="1"/>
    <col min="32" max="32" width="8.33203125" bestFit="1" customWidth="1"/>
    <col min="33" max="33" width="5.21875" bestFit="1" customWidth="1"/>
    <col min="34" max="34" width="11.5546875" bestFit="1" customWidth="1"/>
    <col min="35" max="35" width="7.44140625" bestFit="1" customWidth="1"/>
    <col min="36" max="36" width="5.21875" bestFit="1" customWidth="1"/>
    <col min="37" max="37" width="8.21875" bestFit="1" customWidth="1"/>
    <col min="38" max="39" width="6.5546875" bestFit="1" customWidth="1"/>
    <col min="40" max="40" width="8.33203125" bestFit="1" customWidth="1"/>
    <col min="41" max="41" width="6.21875" bestFit="1" customWidth="1"/>
    <col min="42" max="42" width="7.33203125" bestFit="1" customWidth="1"/>
    <col min="43" max="43" width="9.88671875" bestFit="1" customWidth="1"/>
    <col min="44" max="44" width="8.33203125" bestFit="1" customWidth="1"/>
    <col min="45" max="45" width="6.5546875" bestFit="1" customWidth="1"/>
    <col min="46" max="46" width="5.21875" bestFit="1" customWidth="1"/>
    <col min="47" max="47" width="4.6640625" bestFit="1" customWidth="1"/>
    <col min="48" max="48" width="7.33203125" bestFit="1" customWidth="1"/>
    <col min="49" max="49" width="10.33203125" bestFit="1" customWidth="1"/>
    <col min="50" max="50" width="8.21875" bestFit="1" customWidth="1"/>
    <col min="51" max="51" width="10.33203125" bestFit="1" customWidth="1"/>
    <col min="52" max="52" width="10.109375" bestFit="1" customWidth="1"/>
    <col min="53" max="53" width="4.6640625" bestFit="1" customWidth="1"/>
    <col min="54" max="54" width="12.5546875" bestFit="1" customWidth="1"/>
    <col min="55" max="55" width="8.5546875" bestFit="1" customWidth="1"/>
    <col min="56" max="56" width="11" bestFit="1" customWidth="1"/>
    <col min="57" max="57" width="6.21875" bestFit="1" customWidth="1"/>
    <col min="58" max="58" width="4.6640625" bestFit="1" customWidth="1"/>
    <col min="59" max="59" width="6.5546875" bestFit="1" customWidth="1"/>
    <col min="60" max="60" width="8.33203125" bestFit="1" customWidth="1"/>
    <col min="61" max="61" width="6.5546875" bestFit="1" customWidth="1"/>
    <col min="62" max="62" width="6.21875" bestFit="1" customWidth="1"/>
    <col min="63" max="63" width="8.6640625" bestFit="1" customWidth="1"/>
    <col min="64" max="64" width="6" bestFit="1" customWidth="1"/>
    <col min="65" max="65" width="4.6640625" bestFit="1" customWidth="1"/>
    <col min="66" max="66" width="8.44140625" bestFit="1" customWidth="1"/>
    <col min="67" max="67" width="8.33203125" bestFit="1" customWidth="1"/>
    <col min="68" max="68" width="4.6640625" bestFit="1" customWidth="1"/>
    <col min="69" max="69" width="5.21875" bestFit="1" customWidth="1"/>
    <col min="70" max="70" width="6.5546875" bestFit="1" customWidth="1"/>
    <col min="71" max="71" width="6.21875" bestFit="1" customWidth="1"/>
    <col min="72" max="72" width="6.5546875" bestFit="1" customWidth="1"/>
    <col min="73" max="73" width="7.33203125" bestFit="1" customWidth="1"/>
    <col min="74" max="75" width="10.109375" bestFit="1" customWidth="1"/>
  </cols>
  <sheetData>
    <row r="1" spans="1:20" x14ac:dyDescent="0.3">
      <c r="A1" s="10" t="s">
        <v>85</v>
      </c>
      <c r="G1" s="40"/>
      <c r="H1" s="20" t="s">
        <v>1</v>
      </c>
      <c r="I1" t="s">
        <v>21</v>
      </c>
      <c r="K1" s="39" t="s">
        <v>91</v>
      </c>
      <c r="Q1" s="40"/>
      <c r="R1" s="45" t="s">
        <v>72</v>
      </c>
      <c r="T1" s="39" t="s">
        <v>94</v>
      </c>
    </row>
    <row r="2" spans="1:20" x14ac:dyDescent="0.3">
      <c r="G2" s="40"/>
      <c r="Q2" s="40"/>
      <c r="R2" s="44">
        <v>12</v>
      </c>
      <c r="S2" s="46">
        <f>COUNTA(R2:R5)</f>
        <v>4</v>
      </c>
    </row>
    <row r="3" spans="1:20" x14ac:dyDescent="0.3">
      <c r="A3" s="20" t="s">
        <v>74</v>
      </c>
      <c r="B3" t="s">
        <v>73</v>
      </c>
      <c r="G3" s="40"/>
      <c r="H3" s="20" t="s">
        <v>74</v>
      </c>
      <c r="I3" t="s">
        <v>73</v>
      </c>
      <c r="Q3" s="40"/>
      <c r="R3" s="44">
        <v>1</v>
      </c>
    </row>
    <row r="4" spans="1:20" x14ac:dyDescent="0.3">
      <c r="A4" s="21" t="s">
        <v>19</v>
      </c>
      <c r="B4" s="32">
        <v>2969</v>
      </c>
      <c r="D4" s="8" t="s">
        <v>82</v>
      </c>
      <c r="G4" s="40"/>
      <c r="H4" s="37" t="s">
        <v>26</v>
      </c>
      <c r="I4" s="38">
        <v>960</v>
      </c>
      <c r="Q4" s="40"/>
      <c r="R4" s="44">
        <v>6</v>
      </c>
    </row>
    <row r="5" spans="1:20" x14ac:dyDescent="0.3">
      <c r="A5" s="21" t="s">
        <v>21</v>
      </c>
      <c r="B5" s="32">
        <v>2186</v>
      </c>
      <c r="G5" s="40"/>
      <c r="H5" s="21" t="s">
        <v>30</v>
      </c>
      <c r="I5" s="19">
        <v>464</v>
      </c>
      <c r="Q5" s="40"/>
      <c r="R5" s="44">
        <v>7</v>
      </c>
    </row>
    <row r="6" spans="1:20" x14ac:dyDescent="0.3">
      <c r="A6" s="21" t="s">
        <v>11</v>
      </c>
      <c r="B6" s="19">
        <v>1747</v>
      </c>
      <c r="G6" s="40"/>
      <c r="H6" s="21" t="s">
        <v>33</v>
      </c>
      <c r="I6" s="19">
        <v>200</v>
      </c>
      <c r="Q6" s="40"/>
    </row>
    <row r="7" spans="1:20" x14ac:dyDescent="0.3">
      <c r="A7" s="21" t="s">
        <v>5</v>
      </c>
      <c r="B7" s="19">
        <v>558</v>
      </c>
      <c r="G7" s="40"/>
      <c r="H7" s="21" t="s">
        <v>32</v>
      </c>
      <c r="I7" s="19">
        <v>189</v>
      </c>
      <c r="Q7" s="40"/>
    </row>
    <row r="8" spans="1:20" x14ac:dyDescent="0.3">
      <c r="A8" s="21" t="s">
        <v>15</v>
      </c>
      <c r="B8" s="19">
        <v>370</v>
      </c>
      <c r="G8" s="40"/>
      <c r="H8" s="21" t="s">
        <v>25</v>
      </c>
      <c r="I8" s="19">
        <v>158</v>
      </c>
      <c r="Q8" s="40"/>
    </row>
    <row r="9" spans="1:20" x14ac:dyDescent="0.3">
      <c r="A9" s="21" t="s">
        <v>13</v>
      </c>
      <c r="B9" s="19">
        <v>281</v>
      </c>
      <c r="G9" s="40"/>
      <c r="H9" s="21" t="s">
        <v>29</v>
      </c>
      <c r="I9" s="19">
        <v>141</v>
      </c>
      <c r="Q9" s="40"/>
    </row>
    <row r="10" spans="1:20" x14ac:dyDescent="0.3">
      <c r="A10" s="21" t="s">
        <v>9</v>
      </c>
      <c r="B10" s="19">
        <v>144</v>
      </c>
      <c r="G10" s="40"/>
      <c r="H10" s="21" t="s">
        <v>36</v>
      </c>
      <c r="I10" s="19">
        <v>26</v>
      </c>
      <c r="Q10" s="40"/>
    </row>
    <row r="11" spans="1:20" x14ac:dyDescent="0.3">
      <c r="A11" s="21" t="s">
        <v>7</v>
      </c>
      <c r="B11" s="19">
        <v>143</v>
      </c>
      <c r="G11" s="40"/>
      <c r="H11" s="21" t="s">
        <v>39</v>
      </c>
      <c r="I11" s="19">
        <v>16</v>
      </c>
      <c r="Q11" s="40"/>
    </row>
    <row r="12" spans="1:20" x14ac:dyDescent="0.3">
      <c r="A12" s="21" t="s">
        <v>67</v>
      </c>
      <c r="B12" s="19">
        <v>8398</v>
      </c>
      <c r="G12" s="40"/>
      <c r="H12" s="21" t="s">
        <v>31</v>
      </c>
      <c r="I12" s="19">
        <v>13</v>
      </c>
      <c r="Q12" s="40"/>
    </row>
    <row r="13" spans="1:20" x14ac:dyDescent="0.3">
      <c r="G13" s="40"/>
      <c r="H13" s="21" t="s">
        <v>35</v>
      </c>
      <c r="I13" s="19">
        <v>10</v>
      </c>
      <c r="Q13" s="40"/>
    </row>
    <row r="14" spans="1:20" x14ac:dyDescent="0.3">
      <c r="G14" s="40"/>
      <c r="H14" s="21" t="s">
        <v>38</v>
      </c>
      <c r="I14" s="19">
        <v>9</v>
      </c>
      <c r="Q14" s="40"/>
    </row>
    <row r="15" spans="1:20" x14ac:dyDescent="0.3">
      <c r="G15" s="40"/>
      <c r="H15" s="21" t="s">
        <v>67</v>
      </c>
      <c r="I15" s="19">
        <v>2186</v>
      </c>
      <c r="Q15" s="40"/>
    </row>
    <row r="17" spans="1:14" x14ac:dyDescent="0.3">
      <c r="I17" s="54" t="s">
        <v>97</v>
      </c>
      <c r="J17" s="55"/>
      <c r="K17" s="55"/>
      <c r="L17" s="55"/>
      <c r="M17" s="55"/>
      <c r="N17" s="55"/>
    </row>
    <row r="18" spans="1:14" x14ac:dyDescent="0.3">
      <c r="A18" s="54" t="s">
        <v>96</v>
      </c>
      <c r="B18" s="55"/>
      <c r="C18" s="55"/>
      <c r="D18" s="55"/>
      <c r="E18" s="55"/>
      <c r="F18" s="55"/>
    </row>
    <row r="19" spans="1:14" x14ac:dyDescent="0.3">
      <c r="A19" s="20" t="s">
        <v>28</v>
      </c>
      <c r="B19" t="s">
        <v>26</v>
      </c>
    </row>
    <row r="20" spans="1:14" x14ac:dyDescent="0.3">
      <c r="I20" s="20" t="s">
        <v>74</v>
      </c>
      <c r="J20" t="s">
        <v>73</v>
      </c>
    </row>
    <row r="21" spans="1:14" x14ac:dyDescent="0.3">
      <c r="A21" s="20" t="s">
        <v>74</v>
      </c>
      <c r="B21" t="s">
        <v>73</v>
      </c>
      <c r="I21" s="21" t="s">
        <v>25</v>
      </c>
      <c r="J21" s="19">
        <v>400</v>
      </c>
    </row>
    <row r="22" spans="1:14" x14ac:dyDescent="0.3">
      <c r="A22" s="21" t="s">
        <v>5</v>
      </c>
      <c r="B22" s="19">
        <v>240</v>
      </c>
      <c r="I22" s="21" t="s">
        <v>32</v>
      </c>
      <c r="J22" s="19">
        <v>390</v>
      </c>
    </row>
    <row r="23" spans="1:14" x14ac:dyDescent="0.3">
      <c r="A23" s="21" t="s">
        <v>13</v>
      </c>
      <c r="B23" s="19">
        <v>116</v>
      </c>
      <c r="I23" s="21" t="s">
        <v>33</v>
      </c>
      <c r="J23" s="19">
        <v>334</v>
      </c>
    </row>
    <row r="24" spans="1:14" x14ac:dyDescent="0.3">
      <c r="A24" s="52" t="s">
        <v>19</v>
      </c>
      <c r="B24" s="53">
        <v>2600</v>
      </c>
      <c r="I24" s="21" t="s">
        <v>37</v>
      </c>
      <c r="J24" s="19">
        <v>20</v>
      </c>
    </row>
    <row r="25" spans="1:14" x14ac:dyDescent="0.3">
      <c r="A25" s="21" t="s">
        <v>15</v>
      </c>
      <c r="B25" s="19">
        <v>80</v>
      </c>
      <c r="I25" s="21" t="s">
        <v>38</v>
      </c>
      <c r="J25" s="19">
        <v>20</v>
      </c>
    </row>
    <row r="26" spans="1:14" x14ac:dyDescent="0.3">
      <c r="A26" s="21" t="s">
        <v>21</v>
      </c>
      <c r="B26" s="19">
        <v>960</v>
      </c>
      <c r="I26" s="21" t="s">
        <v>29</v>
      </c>
      <c r="J26" s="19">
        <v>503</v>
      </c>
    </row>
    <row r="27" spans="1:14" x14ac:dyDescent="0.3">
      <c r="A27" s="21" t="s">
        <v>7</v>
      </c>
      <c r="B27" s="19">
        <v>60</v>
      </c>
      <c r="I27" s="21" t="s">
        <v>31</v>
      </c>
      <c r="J27" s="19">
        <v>75</v>
      </c>
    </row>
    <row r="28" spans="1:14" x14ac:dyDescent="0.3">
      <c r="A28" s="21" t="s">
        <v>11</v>
      </c>
      <c r="B28" s="19">
        <v>768</v>
      </c>
      <c r="I28" s="21" t="s">
        <v>34</v>
      </c>
      <c r="J28" s="19">
        <v>62</v>
      </c>
    </row>
    <row r="29" spans="1:14" x14ac:dyDescent="0.3">
      <c r="I29" s="21" t="s">
        <v>36</v>
      </c>
      <c r="J29" s="19">
        <v>58</v>
      </c>
    </row>
    <row r="30" spans="1:14" x14ac:dyDescent="0.3">
      <c r="I30" s="21" t="s">
        <v>39</v>
      </c>
      <c r="J30" s="19">
        <v>16</v>
      </c>
    </row>
    <row r="31" spans="1:14" x14ac:dyDescent="0.3">
      <c r="I31" s="21" t="s">
        <v>30</v>
      </c>
      <c r="J31" s="19">
        <v>1658</v>
      </c>
    </row>
    <row r="32" spans="1:14" x14ac:dyDescent="0.3">
      <c r="I32" s="21" t="s">
        <v>35</v>
      </c>
      <c r="J32" s="19">
        <v>38</v>
      </c>
    </row>
    <row r="33" spans="9:10" x14ac:dyDescent="0.3">
      <c r="I33" s="21" t="s">
        <v>26</v>
      </c>
      <c r="J33" s="19">
        <v>4824</v>
      </c>
    </row>
  </sheetData>
  <mergeCells count="2">
    <mergeCell ref="A18:F18"/>
    <mergeCell ref="I17:N17"/>
  </mergeCell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K132" sqref="K132"/>
    </sheetView>
  </sheetViews>
  <sheetFormatPr defaultRowHeight="13.8" x14ac:dyDescent="0.3"/>
  <cols>
    <col min="2" max="2" width="9.109375" customWidth="1"/>
    <col min="4" max="4" width="11.6640625" customWidth="1"/>
    <col min="6" max="6" width="9.88671875" customWidth="1"/>
    <col min="8" max="8" width="13.33203125" customWidth="1"/>
    <col min="25" max="32" width="10.44140625" customWidth="1"/>
    <col min="33" max="33" width="10.109375" bestFit="1" customWidth="1"/>
    <col min="34" max="48" width="14.5546875" bestFit="1" customWidth="1"/>
    <col min="49" max="49" width="10.109375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</v>
      </c>
      <c r="G1" s="2" t="s">
        <v>72</v>
      </c>
      <c r="H1" s="2" t="s">
        <v>78</v>
      </c>
    </row>
    <row r="2" spans="1:8" hidden="1" x14ac:dyDescent="0.3">
      <c r="A2" s="3">
        <v>44919</v>
      </c>
      <c r="B2" s="4" t="s">
        <v>5</v>
      </c>
      <c r="C2" s="4" t="s">
        <v>6</v>
      </c>
      <c r="D2" s="4">
        <v>1</v>
      </c>
      <c r="E2" s="4">
        <v>20</v>
      </c>
      <c r="F2" s="14" t="str">
        <f>VLOOKUP(D:D,category!$A$1:$B$14,2,)</f>
        <v>Breakfast</v>
      </c>
      <c r="G2" s="16">
        <f t="shared" ref="G2:G65" si="0">MONTH(A2)</f>
        <v>12</v>
      </c>
      <c r="H2" s="4" t="str">
        <f>IF($V2&gt;100,"Expensive","cheap")</f>
        <v>cheap</v>
      </c>
    </row>
    <row r="3" spans="1:8" hidden="1" x14ac:dyDescent="0.3">
      <c r="A3" s="3">
        <v>44919</v>
      </c>
      <c r="B3" s="4" t="s">
        <v>5</v>
      </c>
      <c r="C3" s="4" t="s">
        <v>6</v>
      </c>
      <c r="D3" s="4">
        <v>2</v>
      </c>
      <c r="E3" s="4">
        <v>40</v>
      </c>
      <c r="F3" t="str">
        <f>VLOOKUP(D:D,category!$A$1:$B$14,2,)</f>
        <v>Lunch</v>
      </c>
      <c r="G3" s="16">
        <f t="shared" si="0"/>
        <v>12</v>
      </c>
      <c r="H3" s="4" t="str">
        <f>IF($V3&gt;100,"Expensive","cheap")</f>
        <v>cheap</v>
      </c>
    </row>
    <row r="4" spans="1:8" hidden="1" x14ac:dyDescent="0.3">
      <c r="A4" s="3">
        <v>44919</v>
      </c>
      <c r="B4" s="4" t="s">
        <v>5</v>
      </c>
      <c r="C4" s="4" t="s">
        <v>6</v>
      </c>
      <c r="D4" s="4">
        <v>3</v>
      </c>
      <c r="E4" s="4">
        <v>230</v>
      </c>
      <c r="F4" t="str">
        <f>VLOOKUP(D:D,category!$A$1:$B$14,2,)</f>
        <v>Stay</v>
      </c>
      <c r="G4" s="16">
        <f t="shared" si="0"/>
        <v>12</v>
      </c>
      <c r="H4" s="4" t="str">
        <f>IF($V4&gt;100,"Expensive","cheap")</f>
        <v>cheap</v>
      </c>
    </row>
    <row r="5" spans="1:8" hidden="1" x14ac:dyDescent="0.3">
      <c r="A5" s="3">
        <v>44919</v>
      </c>
      <c r="B5" s="4" t="s">
        <v>5</v>
      </c>
      <c r="C5" s="4" t="s">
        <v>6</v>
      </c>
      <c r="D5" s="4">
        <v>4</v>
      </c>
      <c r="E5" s="4">
        <v>16</v>
      </c>
      <c r="F5" t="str">
        <f>VLOOKUP(D:D,category!$A$1:$B$14,2,)</f>
        <v>Metro</v>
      </c>
      <c r="G5" s="16">
        <f t="shared" si="0"/>
        <v>12</v>
      </c>
      <c r="H5" s="4" t="str">
        <f>IF($V5&gt;100,"Expensive","cheap")</f>
        <v>cheap</v>
      </c>
    </row>
    <row r="6" spans="1:8" hidden="1" x14ac:dyDescent="0.3">
      <c r="A6" s="3">
        <v>44919</v>
      </c>
      <c r="B6" s="4" t="s">
        <v>5</v>
      </c>
      <c r="C6" s="4" t="s">
        <v>6</v>
      </c>
      <c r="D6" s="4">
        <v>5</v>
      </c>
      <c r="E6" s="4">
        <v>240</v>
      </c>
      <c r="F6" t="str">
        <f>VLOOKUP(D:D,category!$A$1:$B$14,2,)</f>
        <v>Travel</v>
      </c>
      <c r="G6" s="16">
        <f t="shared" si="0"/>
        <v>12</v>
      </c>
      <c r="H6" s="4" t="str">
        <f>IF($V6&gt;100,"Expensive","cheap")</f>
        <v>cheap</v>
      </c>
    </row>
    <row r="7" spans="1:8" hidden="1" x14ac:dyDescent="0.3">
      <c r="A7" s="3">
        <v>44919</v>
      </c>
      <c r="B7" s="4" t="s">
        <v>5</v>
      </c>
      <c r="C7" s="4" t="s">
        <v>6</v>
      </c>
      <c r="D7" s="4">
        <v>6</v>
      </c>
      <c r="E7" s="4">
        <v>12</v>
      </c>
      <c r="F7" t="str">
        <f>VLOOKUP(D:D,category!$A$1:$B$14,2,)</f>
        <v>Dinner</v>
      </c>
      <c r="G7" s="16">
        <f t="shared" si="0"/>
        <v>12</v>
      </c>
      <c r="H7" s="4" t="str">
        <f>IF($V7&gt;100,"Expensive","cheap")</f>
        <v>cheap</v>
      </c>
    </row>
    <row r="8" spans="1:8" hidden="1" x14ac:dyDescent="0.3">
      <c r="A8" s="3">
        <v>44920</v>
      </c>
      <c r="B8" s="4" t="s">
        <v>7</v>
      </c>
      <c r="C8" s="4" t="s">
        <v>8</v>
      </c>
      <c r="D8" s="4">
        <v>5</v>
      </c>
      <c r="E8" s="4">
        <v>60</v>
      </c>
      <c r="F8" t="str">
        <f>VLOOKUP(D:D,category!$A$1:$B$14,2,)</f>
        <v>Travel</v>
      </c>
      <c r="G8" s="16">
        <f t="shared" si="0"/>
        <v>12</v>
      </c>
      <c r="H8" s="4" t="str">
        <f>IF($V8&gt;100,"Expensive","cheap")</f>
        <v>cheap</v>
      </c>
    </row>
    <row r="9" spans="1:8" hidden="1" x14ac:dyDescent="0.3">
      <c r="A9" s="3">
        <v>44920</v>
      </c>
      <c r="B9" s="4" t="s">
        <v>7</v>
      </c>
      <c r="C9" s="4" t="s">
        <v>8</v>
      </c>
      <c r="D9" s="4">
        <v>7</v>
      </c>
      <c r="E9" s="4">
        <v>25</v>
      </c>
      <c r="F9" t="str">
        <f>VLOOKUP(D:D,category!$A$1:$B$14,2,)</f>
        <v>Entrance</v>
      </c>
      <c r="G9" s="16">
        <f t="shared" si="0"/>
        <v>12</v>
      </c>
      <c r="H9" s="4" t="str">
        <f>IF($V9&gt;100,"Expensive","cheap")</f>
        <v>cheap</v>
      </c>
    </row>
    <row r="10" spans="1:8" hidden="1" x14ac:dyDescent="0.3">
      <c r="A10" s="3">
        <v>44920</v>
      </c>
      <c r="B10" s="4" t="s">
        <v>7</v>
      </c>
      <c r="C10" s="4" t="s">
        <v>8</v>
      </c>
      <c r="D10" s="4">
        <v>2</v>
      </c>
      <c r="E10" s="4">
        <v>26</v>
      </c>
      <c r="F10" t="str">
        <f>VLOOKUP(D:D,category!$A$1:$B$14,2,)</f>
        <v>Lunch</v>
      </c>
      <c r="G10" s="16">
        <f t="shared" si="0"/>
        <v>12</v>
      </c>
      <c r="H10" s="4" t="str">
        <f>IF($V10&gt;100,"Expensive","cheap")</f>
        <v>cheap</v>
      </c>
    </row>
    <row r="11" spans="1:8" hidden="1" x14ac:dyDescent="0.3">
      <c r="A11" s="3">
        <v>44920</v>
      </c>
      <c r="B11" s="4" t="s">
        <v>7</v>
      </c>
      <c r="C11" s="4" t="s">
        <v>8</v>
      </c>
      <c r="D11" s="4">
        <v>1</v>
      </c>
      <c r="E11" s="4">
        <v>20</v>
      </c>
      <c r="F11" t="str">
        <f>VLOOKUP(D:D,category!$A$1:$B$14,2,)</f>
        <v>Breakfast</v>
      </c>
      <c r="G11" s="16">
        <f t="shared" si="0"/>
        <v>12</v>
      </c>
      <c r="H11" s="4" t="str">
        <f>IF($V11&gt;100,"Expensive","cheap")</f>
        <v>cheap</v>
      </c>
    </row>
    <row r="12" spans="1:8" hidden="1" x14ac:dyDescent="0.3">
      <c r="A12" s="3">
        <v>44920</v>
      </c>
      <c r="B12" s="4" t="s">
        <v>7</v>
      </c>
      <c r="C12" s="4" t="s">
        <v>8</v>
      </c>
      <c r="D12" s="4">
        <v>4</v>
      </c>
      <c r="E12" s="4">
        <v>12</v>
      </c>
      <c r="F12" t="str">
        <f>VLOOKUP(D:D,category!$A$1:$B$14,2,)</f>
        <v>Metro</v>
      </c>
      <c r="G12" s="16">
        <f t="shared" si="0"/>
        <v>12</v>
      </c>
      <c r="H12" s="4" t="str">
        <f>IF($V12&gt;100,"Expensive","cheap")</f>
        <v>cheap</v>
      </c>
    </row>
    <row r="13" spans="1:8" hidden="1" x14ac:dyDescent="0.3">
      <c r="A13" s="3">
        <v>44941</v>
      </c>
      <c r="B13" s="4" t="s">
        <v>9</v>
      </c>
      <c r="C13" s="4" t="s">
        <v>10</v>
      </c>
      <c r="D13" s="4">
        <v>2</v>
      </c>
      <c r="E13" s="4">
        <v>40</v>
      </c>
      <c r="F13" t="str">
        <f>VLOOKUP(D:D,category!$A$1:$B$14,2,)</f>
        <v>Lunch</v>
      </c>
      <c r="G13" s="16">
        <f t="shared" si="0"/>
        <v>1</v>
      </c>
      <c r="H13" s="4" t="str">
        <f>IF($V13&gt;100,"Expensive","cheap")</f>
        <v>cheap</v>
      </c>
    </row>
    <row r="14" spans="1:8" hidden="1" x14ac:dyDescent="0.3">
      <c r="A14" s="3">
        <v>44941</v>
      </c>
      <c r="B14" s="4" t="s">
        <v>9</v>
      </c>
      <c r="C14" s="4" t="s">
        <v>10</v>
      </c>
      <c r="D14" s="4">
        <v>8</v>
      </c>
      <c r="E14" s="4">
        <v>36</v>
      </c>
      <c r="F14" t="str">
        <f>VLOOKUP(D:D,category!$A$1:$B$14,2,)</f>
        <v>Movie</v>
      </c>
      <c r="G14" s="16">
        <f t="shared" si="0"/>
        <v>1</v>
      </c>
      <c r="H14" s="4" t="str">
        <f>IF($V14&gt;100,"Expensive","cheap")</f>
        <v>cheap</v>
      </c>
    </row>
    <row r="15" spans="1:8" hidden="1" x14ac:dyDescent="0.3">
      <c r="A15" s="3">
        <v>45086</v>
      </c>
      <c r="B15" s="4" t="s">
        <v>11</v>
      </c>
      <c r="C15" s="4" t="s">
        <v>12</v>
      </c>
      <c r="D15" s="4">
        <v>5</v>
      </c>
      <c r="E15" s="4">
        <v>280</v>
      </c>
      <c r="F15" t="str">
        <f>VLOOKUP(D:D,category!$A$1:$B$14,2,)</f>
        <v>Travel</v>
      </c>
      <c r="G15" s="16">
        <f t="shared" si="0"/>
        <v>6</v>
      </c>
      <c r="H15" s="4" t="str">
        <f>IF($V15&gt;100,"Expensive","cheap")</f>
        <v>cheap</v>
      </c>
    </row>
    <row r="16" spans="1:8" hidden="1" x14ac:dyDescent="0.3">
      <c r="A16" s="3">
        <v>45086</v>
      </c>
      <c r="B16" s="4" t="s">
        <v>11</v>
      </c>
      <c r="C16" s="4" t="s">
        <v>12</v>
      </c>
      <c r="D16" s="4">
        <v>3</v>
      </c>
      <c r="E16" s="4">
        <v>400</v>
      </c>
      <c r="F16" t="str">
        <f>VLOOKUP(D:D,category!$A$1:$B$14,2,)</f>
        <v>Stay</v>
      </c>
      <c r="G16" s="16">
        <f t="shared" si="0"/>
        <v>6</v>
      </c>
      <c r="H16" s="4" t="str">
        <f>IF($V16&gt;100,"Expensive","cheap")</f>
        <v>cheap</v>
      </c>
    </row>
    <row r="17" spans="1:8" hidden="1" x14ac:dyDescent="0.3">
      <c r="A17" s="3">
        <v>45086</v>
      </c>
      <c r="B17" s="4" t="s">
        <v>11</v>
      </c>
      <c r="C17" s="4" t="s">
        <v>12</v>
      </c>
      <c r="D17" s="4">
        <v>9</v>
      </c>
      <c r="E17" s="4">
        <v>13</v>
      </c>
      <c r="F17" t="str">
        <f>VLOOKUP(D:D,category!$A$1:$B$14,2,)</f>
        <v>Taxi</v>
      </c>
      <c r="G17" s="16">
        <f t="shared" si="0"/>
        <v>6</v>
      </c>
      <c r="H17" s="4" t="str">
        <f>IF($V17&gt;100,"Expensive","cheap")</f>
        <v>cheap</v>
      </c>
    </row>
    <row r="18" spans="1:8" hidden="1" x14ac:dyDescent="0.3">
      <c r="A18" s="3">
        <v>45087</v>
      </c>
      <c r="B18" s="4" t="s">
        <v>11</v>
      </c>
      <c r="C18" s="4" t="s">
        <v>12</v>
      </c>
      <c r="D18" s="4">
        <v>1</v>
      </c>
      <c r="E18" s="4">
        <v>11</v>
      </c>
      <c r="F18" t="str">
        <f>VLOOKUP(D:D,category!$A$1:$B$14,2,)</f>
        <v>Breakfast</v>
      </c>
      <c r="G18" s="16">
        <f t="shared" si="0"/>
        <v>6</v>
      </c>
      <c r="H18" s="4" t="str">
        <f>IF($V18&gt;100,"Expensive","cheap")</f>
        <v>cheap</v>
      </c>
    </row>
    <row r="19" spans="1:8" hidden="1" x14ac:dyDescent="0.3">
      <c r="A19" s="3">
        <v>45087</v>
      </c>
      <c r="B19" s="4" t="s">
        <v>11</v>
      </c>
      <c r="C19" s="4" t="s">
        <v>12</v>
      </c>
      <c r="D19" s="4">
        <v>2</v>
      </c>
      <c r="E19" s="4">
        <v>30</v>
      </c>
      <c r="F19" t="str">
        <f>VLOOKUP(D:D,category!$A$1:$B$14,2,)</f>
        <v>Lunch</v>
      </c>
      <c r="G19" s="16">
        <f t="shared" si="0"/>
        <v>6</v>
      </c>
      <c r="H19" s="4" t="str">
        <f>IF($V19&gt;100,"Expensive","cheap")</f>
        <v>cheap</v>
      </c>
    </row>
    <row r="20" spans="1:8" hidden="1" x14ac:dyDescent="0.3">
      <c r="A20" s="3">
        <v>45087</v>
      </c>
      <c r="B20" s="4" t="s">
        <v>11</v>
      </c>
      <c r="C20" s="4" t="s">
        <v>12</v>
      </c>
      <c r="D20" s="4">
        <v>10</v>
      </c>
      <c r="E20" s="4">
        <v>12</v>
      </c>
      <c r="F20" t="str">
        <f>VLOOKUP(D:D,category!$A$1:$B$14,2,)</f>
        <v>Shopping</v>
      </c>
      <c r="G20" s="16">
        <f t="shared" si="0"/>
        <v>6</v>
      </c>
      <c r="H20" s="4" t="str">
        <f>IF($V20&gt;100,"Expensive","cheap")</f>
        <v>cheap</v>
      </c>
    </row>
    <row r="21" spans="1:8" hidden="1" x14ac:dyDescent="0.3">
      <c r="A21" s="3">
        <v>45087</v>
      </c>
      <c r="B21" s="4" t="s">
        <v>11</v>
      </c>
      <c r="C21" s="4" t="s">
        <v>12</v>
      </c>
      <c r="D21" s="4">
        <v>6</v>
      </c>
      <c r="E21" s="4">
        <v>23</v>
      </c>
      <c r="F21" t="str">
        <f>VLOOKUP(D:D,category!$A$1:$B$14,2,)</f>
        <v>Dinner</v>
      </c>
      <c r="G21" s="16">
        <f t="shared" si="0"/>
        <v>6</v>
      </c>
      <c r="H21" s="4" t="str">
        <f>IF($V21&gt;100,"Expensive","cheap")</f>
        <v>cheap</v>
      </c>
    </row>
    <row r="22" spans="1:8" hidden="1" x14ac:dyDescent="0.3">
      <c r="A22" s="3">
        <v>45087</v>
      </c>
      <c r="B22" s="4" t="s">
        <v>11</v>
      </c>
      <c r="C22" s="4" t="s">
        <v>12</v>
      </c>
      <c r="D22" s="4">
        <v>4</v>
      </c>
      <c r="E22" s="4">
        <v>10</v>
      </c>
      <c r="F22" t="str">
        <f>VLOOKUP(D:D,category!$A$1:$B$14,2,)</f>
        <v>Metro</v>
      </c>
      <c r="G22" s="16">
        <f t="shared" si="0"/>
        <v>6</v>
      </c>
      <c r="H22" s="4" t="str">
        <f>IF($V22&gt;100,"Expensive","cheap")</f>
        <v>cheap</v>
      </c>
    </row>
    <row r="23" spans="1:8" hidden="1" x14ac:dyDescent="0.3">
      <c r="A23" s="3">
        <v>45088</v>
      </c>
      <c r="B23" s="4" t="s">
        <v>11</v>
      </c>
      <c r="C23" s="4" t="s">
        <v>12</v>
      </c>
      <c r="D23" s="4">
        <v>1</v>
      </c>
      <c r="E23" s="4">
        <v>16</v>
      </c>
      <c r="F23" t="str">
        <f>VLOOKUP(D:D,category!$A$1:$B$14,2,)</f>
        <v>Breakfast</v>
      </c>
      <c r="G23" s="16">
        <f t="shared" si="0"/>
        <v>6</v>
      </c>
      <c r="H23" s="4" t="str">
        <f>IF($V23&gt;100,"Expensive","cheap")</f>
        <v>cheap</v>
      </c>
    </row>
    <row r="24" spans="1:8" hidden="1" x14ac:dyDescent="0.3">
      <c r="A24" s="3">
        <v>45088</v>
      </c>
      <c r="B24" s="4" t="s">
        <v>11</v>
      </c>
      <c r="C24" s="4" t="s">
        <v>12</v>
      </c>
      <c r="D24" s="4">
        <v>2</v>
      </c>
      <c r="E24" s="4">
        <v>28</v>
      </c>
      <c r="F24" t="str">
        <f>VLOOKUP(D:D,category!$A$1:$B$14,2,)</f>
        <v>Lunch</v>
      </c>
      <c r="G24" s="16">
        <f t="shared" si="0"/>
        <v>6</v>
      </c>
      <c r="H24" s="4" t="str">
        <f>IF($V24&gt;100,"Expensive","cheap")</f>
        <v>cheap</v>
      </c>
    </row>
    <row r="25" spans="1:8" hidden="1" x14ac:dyDescent="0.3">
      <c r="A25" s="3">
        <v>45088</v>
      </c>
      <c r="B25" s="4" t="s">
        <v>11</v>
      </c>
      <c r="C25" s="4" t="s">
        <v>12</v>
      </c>
      <c r="D25" s="4">
        <v>6</v>
      </c>
      <c r="E25" s="4">
        <v>14</v>
      </c>
      <c r="F25" t="str">
        <f>VLOOKUP(D:D,category!$A$1:$B$14,2,)</f>
        <v>Dinner</v>
      </c>
      <c r="G25" s="16">
        <f t="shared" si="0"/>
        <v>6</v>
      </c>
      <c r="H25" s="4" t="str">
        <f>IF($V25&gt;100,"Expensive","cheap")</f>
        <v>cheap</v>
      </c>
    </row>
    <row r="26" spans="1:8" hidden="1" x14ac:dyDescent="0.3">
      <c r="A26" s="3">
        <v>45088</v>
      </c>
      <c r="B26" s="4" t="s">
        <v>11</v>
      </c>
      <c r="C26" s="4" t="s">
        <v>12</v>
      </c>
      <c r="D26" s="4">
        <v>11</v>
      </c>
      <c r="E26" s="4">
        <v>20</v>
      </c>
      <c r="F26" t="str">
        <f>VLOOKUP(D:D,category!$A$1:$B$14,2,)</f>
        <v>Game</v>
      </c>
      <c r="G26" s="16">
        <f t="shared" si="0"/>
        <v>6</v>
      </c>
      <c r="H26" s="4" t="str">
        <f>IF($V26&gt;100,"Expensive","cheap")</f>
        <v>cheap</v>
      </c>
    </row>
    <row r="27" spans="1:8" hidden="1" x14ac:dyDescent="0.3">
      <c r="A27" s="3">
        <v>45089</v>
      </c>
      <c r="B27" s="4" t="s">
        <v>11</v>
      </c>
      <c r="C27" s="4" t="s">
        <v>12</v>
      </c>
      <c r="D27" s="4">
        <v>1</v>
      </c>
      <c r="E27" s="4">
        <v>16</v>
      </c>
      <c r="F27" t="str">
        <f>VLOOKUP(D:D,category!$A$1:$B$14,2,)</f>
        <v>Breakfast</v>
      </c>
      <c r="G27" s="16">
        <f t="shared" si="0"/>
        <v>6</v>
      </c>
      <c r="H27" s="4" t="str">
        <f>IF($V27&gt;100,"Expensive","cheap")</f>
        <v>cheap</v>
      </c>
    </row>
    <row r="28" spans="1:8" hidden="1" x14ac:dyDescent="0.3">
      <c r="A28" s="3">
        <v>45089</v>
      </c>
      <c r="B28" s="4" t="s">
        <v>11</v>
      </c>
      <c r="C28" s="4" t="s">
        <v>12</v>
      </c>
      <c r="D28" s="4">
        <v>2</v>
      </c>
      <c r="E28" s="4">
        <v>18</v>
      </c>
      <c r="F28" t="str">
        <f>VLOOKUP(D:D,category!$A$1:$B$14,2,)</f>
        <v>Lunch</v>
      </c>
      <c r="G28" s="16">
        <f t="shared" si="0"/>
        <v>6</v>
      </c>
      <c r="H28" s="4" t="str">
        <f>IF($V28&gt;100,"Expensive","cheap")</f>
        <v>cheap</v>
      </c>
    </row>
    <row r="29" spans="1:8" hidden="1" x14ac:dyDescent="0.3">
      <c r="A29" s="3">
        <v>45089</v>
      </c>
      <c r="B29" s="4" t="s">
        <v>11</v>
      </c>
      <c r="C29" s="4" t="s">
        <v>12</v>
      </c>
      <c r="D29" s="4">
        <v>6</v>
      </c>
      <c r="E29" s="4">
        <v>22</v>
      </c>
      <c r="F29" t="str">
        <f>VLOOKUP(D:D,category!$A$1:$B$14,2,)</f>
        <v>Dinner</v>
      </c>
      <c r="G29" s="16">
        <f t="shared" si="0"/>
        <v>6</v>
      </c>
      <c r="H29" s="4" t="str">
        <f>IF($V29&gt;100,"Expensive","cheap")</f>
        <v>cheap</v>
      </c>
    </row>
    <row r="30" spans="1:8" hidden="1" x14ac:dyDescent="0.3">
      <c r="A30" s="3">
        <v>45089</v>
      </c>
      <c r="B30" s="4" t="s">
        <v>11</v>
      </c>
      <c r="C30" s="4" t="s">
        <v>12</v>
      </c>
      <c r="D30" s="4">
        <v>10</v>
      </c>
      <c r="E30" s="4">
        <v>20</v>
      </c>
      <c r="F30" t="str">
        <f>VLOOKUP(D:D,category!$A$1:$B$14,2,)</f>
        <v>Shopping</v>
      </c>
      <c r="G30" s="16">
        <f t="shared" si="0"/>
        <v>6</v>
      </c>
      <c r="H30" s="4" t="str">
        <f>IF($V30&gt;100,"Expensive","cheap")</f>
        <v>cheap</v>
      </c>
    </row>
    <row r="31" spans="1:8" hidden="1" x14ac:dyDescent="0.3">
      <c r="A31" s="3">
        <v>45089</v>
      </c>
      <c r="B31" s="4" t="s">
        <v>11</v>
      </c>
      <c r="C31" s="4" t="s">
        <v>12</v>
      </c>
      <c r="D31" s="4">
        <v>9</v>
      </c>
      <c r="E31" s="4">
        <v>15</v>
      </c>
      <c r="F31" t="str">
        <f>VLOOKUP(D:D,category!$A$1:$B$14,2,)</f>
        <v>Taxi</v>
      </c>
      <c r="G31" s="16">
        <f t="shared" si="0"/>
        <v>6</v>
      </c>
      <c r="H31" s="4" t="str">
        <f>IF($V31&gt;100,"Expensive","cheap")</f>
        <v>cheap</v>
      </c>
    </row>
    <row r="32" spans="1:8" hidden="1" x14ac:dyDescent="0.3">
      <c r="A32" s="3">
        <v>45108</v>
      </c>
      <c r="B32" s="4" t="s">
        <v>9</v>
      </c>
      <c r="C32" s="4" t="s">
        <v>10</v>
      </c>
      <c r="D32" s="4">
        <v>8</v>
      </c>
      <c r="E32" s="4">
        <v>26</v>
      </c>
      <c r="F32" t="str">
        <f>VLOOKUP(D:D,category!$A$1:$B$14,2,)</f>
        <v>Movie</v>
      </c>
      <c r="G32" s="16">
        <f t="shared" si="0"/>
        <v>7</v>
      </c>
      <c r="H32" s="4" t="str">
        <f>IF($V32&gt;100,"Expensive","cheap")</f>
        <v>cheap</v>
      </c>
    </row>
    <row r="33" spans="1:8" hidden="1" x14ac:dyDescent="0.3">
      <c r="A33" s="3">
        <v>45108</v>
      </c>
      <c r="B33" s="4" t="s">
        <v>9</v>
      </c>
      <c r="C33" s="4" t="s">
        <v>10</v>
      </c>
      <c r="D33" s="4">
        <v>2</v>
      </c>
      <c r="E33" s="4">
        <v>42</v>
      </c>
      <c r="F33" t="str">
        <f>VLOOKUP(D:D,category!$A$1:$B$14,2,)</f>
        <v>Lunch</v>
      </c>
      <c r="G33" s="16">
        <f t="shared" si="0"/>
        <v>7</v>
      </c>
      <c r="H33" s="4" t="str">
        <f>IF($V33&gt;100,"Expensive","cheap")</f>
        <v>cheap</v>
      </c>
    </row>
    <row r="34" spans="1:8" hidden="1" x14ac:dyDescent="0.3">
      <c r="A34" s="3">
        <v>45114</v>
      </c>
      <c r="B34" s="4" t="s">
        <v>13</v>
      </c>
      <c r="C34" s="4" t="s">
        <v>14</v>
      </c>
      <c r="D34" s="4">
        <v>5</v>
      </c>
      <c r="E34" s="4">
        <v>116</v>
      </c>
      <c r="F34" t="str">
        <f>VLOOKUP(D:D,category!$A$1:$B$14,2,)</f>
        <v>Travel</v>
      </c>
      <c r="G34" s="16">
        <f t="shared" si="0"/>
        <v>7</v>
      </c>
      <c r="H34" s="4" t="str">
        <f>IF($V34&gt;100,"Expensive","cheap")</f>
        <v>cheap</v>
      </c>
    </row>
    <row r="35" spans="1:8" hidden="1" x14ac:dyDescent="0.3">
      <c r="A35" s="3">
        <v>45114</v>
      </c>
      <c r="B35" s="4" t="s">
        <v>13</v>
      </c>
      <c r="C35" s="4" t="s">
        <v>14</v>
      </c>
      <c r="D35" s="4">
        <v>1</v>
      </c>
      <c r="E35" s="4">
        <v>14</v>
      </c>
      <c r="F35" t="str">
        <f>VLOOKUP(D:D,category!$A$1:$B$14,2,)</f>
        <v>Breakfast</v>
      </c>
      <c r="G35" s="16">
        <f t="shared" si="0"/>
        <v>7</v>
      </c>
      <c r="H35" s="4" t="str">
        <f>IF($V35&gt;100,"Expensive","cheap")</f>
        <v>cheap</v>
      </c>
    </row>
    <row r="36" spans="1:8" hidden="1" x14ac:dyDescent="0.3">
      <c r="A36" s="3">
        <v>45114</v>
      </c>
      <c r="B36" s="4" t="s">
        <v>13</v>
      </c>
      <c r="C36" s="4" t="s">
        <v>14</v>
      </c>
      <c r="D36" s="4">
        <v>2</v>
      </c>
      <c r="E36" s="4">
        <v>16</v>
      </c>
      <c r="F36" t="str">
        <f>VLOOKUP(D:D,category!$A$1:$B$14,2,)</f>
        <v>Lunch</v>
      </c>
      <c r="G36" s="16">
        <f t="shared" si="0"/>
        <v>7</v>
      </c>
      <c r="H36" s="4" t="str">
        <f>IF($V36&gt;100,"Expensive","cheap")</f>
        <v>cheap</v>
      </c>
    </row>
    <row r="37" spans="1:8" hidden="1" x14ac:dyDescent="0.3">
      <c r="A37" s="3">
        <v>45114</v>
      </c>
      <c r="B37" s="4" t="s">
        <v>15</v>
      </c>
      <c r="C37" s="4" t="s">
        <v>16</v>
      </c>
      <c r="D37" s="4">
        <v>5</v>
      </c>
      <c r="E37" s="4">
        <v>50</v>
      </c>
      <c r="F37" t="str">
        <f>VLOOKUP(D:D,category!$A$1:$B$14,2,)</f>
        <v>Travel</v>
      </c>
      <c r="G37" s="16">
        <f t="shared" si="0"/>
        <v>7</v>
      </c>
      <c r="H37" s="4" t="str">
        <f>IF($V37&gt;100,"Expensive","cheap")</f>
        <v>cheap</v>
      </c>
    </row>
    <row r="38" spans="1:8" hidden="1" x14ac:dyDescent="0.3">
      <c r="A38" s="3">
        <v>45114</v>
      </c>
      <c r="B38" s="4" t="s">
        <v>15</v>
      </c>
      <c r="C38" s="4" t="s">
        <v>16</v>
      </c>
      <c r="D38" s="4">
        <v>6</v>
      </c>
      <c r="E38" s="4">
        <v>12</v>
      </c>
      <c r="F38" t="str">
        <f>VLOOKUP(D:D,category!$A$1:$B$14,2,)</f>
        <v>Dinner</v>
      </c>
      <c r="G38" s="16">
        <f t="shared" si="0"/>
        <v>7</v>
      </c>
      <c r="H38" s="4" t="str">
        <f>IF($V38&gt;100,"Expensive","cheap")</f>
        <v>cheap</v>
      </c>
    </row>
    <row r="39" spans="1:8" hidden="1" x14ac:dyDescent="0.3">
      <c r="A39" s="3">
        <v>45114</v>
      </c>
      <c r="B39" s="4" t="s">
        <v>13</v>
      </c>
      <c r="C39" s="4" t="s">
        <v>14</v>
      </c>
      <c r="D39" s="4">
        <v>3</v>
      </c>
      <c r="E39" s="4">
        <v>30</v>
      </c>
      <c r="F39" t="str">
        <f>VLOOKUP(D:D,category!$A$1:$B$14,2,)</f>
        <v>Stay</v>
      </c>
      <c r="G39" s="16">
        <f t="shared" si="0"/>
        <v>7</v>
      </c>
      <c r="H39" s="4" t="str">
        <f>IF($V39&gt;100,"Expensive","cheap")</f>
        <v>cheap</v>
      </c>
    </row>
    <row r="40" spans="1:8" hidden="1" x14ac:dyDescent="0.3">
      <c r="A40" s="3">
        <v>45114</v>
      </c>
      <c r="B40" s="4" t="s">
        <v>15</v>
      </c>
      <c r="C40" s="4" t="s">
        <v>16</v>
      </c>
      <c r="D40" s="4">
        <v>3</v>
      </c>
      <c r="E40" s="4">
        <v>56</v>
      </c>
      <c r="F40" t="str">
        <f>VLOOKUP(D:D,category!$A$1:$B$14,2,)</f>
        <v>Stay</v>
      </c>
      <c r="G40" s="16">
        <f t="shared" si="0"/>
        <v>7</v>
      </c>
      <c r="H40" s="4" t="str">
        <f>IF($V40&gt;100,"Expensive","cheap")</f>
        <v>cheap</v>
      </c>
    </row>
    <row r="41" spans="1:8" hidden="1" x14ac:dyDescent="0.3">
      <c r="A41" s="3">
        <v>45115</v>
      </c>
      <c r="B41" s="4" t="s">
        <v>15</v>
      </c>
      <c r="C41" s="4" t="s">
        <v>17</v>
      </c>
      <c r="D41" s="4">
        <v>5</v>
      </c>
      <c r="E41" s="4">
        <v>30</v>
      </c>
      <c r="F41" t="str">
        <f>VLOOKUP(D:D,category!$A$1:$B$14,2,)</f>
        <v>Travel</v>
      </c>
      <c r="G41" s="16">
        <f t="shared" si="0"/>
        <v>7</v>
      </c>
      <c r="H41" s="4" t="str">
        <f>IF($V41&gt;100,"Expensive","cheap")</f>
        <v>cheap</v>
      </c>
    </row>
    <row r="42" spans="1:8" hidden="1" x14ac:dyDescent="0.3">
      <c r="A42" s="3">
        <v>45115</v>
      </c>
      <c r="B42" s="4" t="s">
        <v>15</v>
      </c>
      <c r="C42" s="4" t="s">
        <v>17</v>
      </c>
      <c r="D42" s="4">
        <v>1</v>
      </c>
      <c r="E42" s="4">
        <v>20</v>
      </c>
      <c r="F42" t="str">
        <f>VLOOKUP(D:D,category!$A$1:$B$14,2,)</f>
        <v>Breakfast</v>
      </c>
      <c r="G42" s="16">
        <f t="shared" si="0"/>
        <v>7</v>
      </c>
      <c r="H42" s="4" t="str">
        <f>IF($V42&gt;100,"Expensive","cheap")</f>
        <v>cheap</v>
      </c>
    </row>
    <row r="43" spans="1:8" hidden="1" x14ac:dyDescent="0.3">
      <c r="A43" s="3">
        <v>45115</v>
      </c>
      <c r="B43" s="4" t="s">
        <v>15</v>
      </c>
      <c r="C43" s="4" t="s">
        <v>17</v>
      </c>
      <c r="D43" s="4">
        <v>7</v>
      </c>
      <c r="E43" s="4">
        <v>100</v>
      </c>
      <c r="F43" t="str">
        <f>VLOOKUP(D:D,category!$A$1:$B$14,2,)</f>
        <v>Entrance</v>
      </c>
      <c r="G43" s="16">
        <f t="shared" si="0"/>
        <v>7</v>
      </c>
      <c r="H43" s="4" t="str">
        <f>IF($V43&gt;100,"Expensive","cheap")</f>
        <v>cheap</v>
      </c>
    </row>
    <row r="44" spans="1:8" hidden="1" x14ac:dyDescent="0.3">
      <c r="A44" s="3">
        <v>45115</v>
      </c>
      <c r="B44" s="4" t="s">
        <v>15</v>
      </c>
      <c r="C44" s="4" t="s">
        <v>17</v>
      </c>
      <c r="D44" s="4">
        <v>3</v>
      </c>
      <c r="E44" s="4">
        <v>40</v>
      </c>
      <c r="F44" t="str">
        <f>VLOOKUP(D:D,category!$A$1:$B$14,2,)</f>
        <v>Stay</v>
      </c>
      <c r="G44" s="16">
        <f t="shared" si="0"/>
        <v>7</v>
      </c>
      <c r="H44" s="4" t="str">
        <f>IF($V44&gt;100,"Expensive","cheap")</f>
        <v>cheap</v>
      </c>
    </row>
    <row r="45" spans="1:8" hidden="1" x14ac:dyDescent="0.3">
      <c r="A45" s="3">
        <v>45115</v>
      </c>
      <c r="B45" s="4" t="s">
        <v>15</v>
      </c>
      <c r="C45" s="4" t="s">
        <v>17</v>
      </c>
      <c r="D45" s="4">
        <v>2</v>
      </c>
      <c r="E45" s="4">
        <v>23</v>
      </c>
      <c r="F45" t="str">
        <f>VLOOKUP(D:D,category!$A$1:$B$14,2,)</f>
        <v>Lunch</v>
      </c>
      <c r="G45" s="16">
        <f t="shared" si="0"/>
        <v>7</v>
      </c>
      <c r="H45" s="4" t="str">
        <f>IF($V45&gt;100,"Expensive","cheap")</f>
        <v>cheap</v>
      </c>
    </row>
    <row r="46" spans="1:8" hidden="1" x14ac:dyDescent="0.3">
      <c r="A46" s="3">
        <v>45115</v>
      </c>
      <c r="B46" s="4" t="s">
        <v>15</v>
      </c>
      <c r="C46" s="4" t="s">
        <v>17</v>
      </c>
      <c r="D46" s="4">
        <v>6</v>
      </c>
      <c r="E46" s="4">
        <v>9</v>
      </c>
      <c r="F46" t="str">
        <f>VLOOKUP(D:D,category!$A$1:$B$14,2,)</f>
        <v>Dinner</v>
      </c>
      <c r="G46" s="16">
        <f t="shared" si="0"/>
        <v>7</v>
      </c>
      <c r="H46" s="4" t="str">
        <f>IF($V46&gt;100,"Expensive","cheap")</f>
        <v>cheap</v>
      </c>
    </row>
    <row r="47" spans="1:8" hidden="1" x14ac:dyDescent="0.3">
      <c r="A47" s="3">
        <v>45116</v>
      </c>
      <c r="B47" s="4" t="s">
        <v>15</v>
      </c>
      <c r="C47" s="4" t="s">
        <v>17</v>
      </c>
      <c r="D47" s="4">
        <v>1</v>
      </c>
      <c r="E47" s="4">
        <v>11</v>
      </c>
      <c r="F47" t="str">
        <f>VLOOKUP(D:D,category!$A$1:$B$14,2,)</f>
        <v>Breakfast</v>
      </c>
      <c r="G47" s="16">
        <f t="shared" si="0"/>
        <v>7</v>
      </c>
      <c r="H47" s="4" t="str">
        <f>IF($V47&gt;100,"Expensive","cheap")</f>
        <v>cheap</v>
      </c>
    </row>
    <row r="48" spans="1:8" hidden="1" x14ac:dyDescent="0.3">
      <c r="A48" s="3">
        <v>45116</v>
      </c>
      <c r="B48" s="4" t="s">
        <v>15</v>
      </c>
      <c r="C48" s="4" t="s">
        <v>17</v>
      </c>
      <c r="D48" s="4">
        <v>2</v>
      </c>
      <c r="E48" s="4">
        <v>19</v>
      </c>
      <c r="F48" t="str">
        <f>VLOOKUP(D:D,category!$A$1:$B$14,2,)</f>
        <v>Lunch</v>
      </c>
      <c r="G48" s="16">
        <f t="shared" si="0"/>
        <v>7</v>
      </c>
      <c r="H48" s="4" t="str">
        <f>IF($V48&gt;100,"Expensive","cheap")</f>
        <v>cheap</v>
      </c>
    </row>
    <row r="49" spans="1:8" hidden="1" x14ac:dyDescent="0.3">
      <c r="A49" s="3">
        <v>45117</v>
      </c>
      <c r="B49" s="4" t="s">
        <v>13</v>
      </c>
      <c r="C49" s="4" t="s">
        <v>14</v>
      </c>
      <c r="D49" s="4">
        <v>1</v>
      </c>
      <c r="E49" s="4">
        <v>14</v>
      </c>
      <c r="F49" t="str">
        <f>VLOOKUP(D:D,category!$A$1:$B$14,2,)</f>
        <v>Breakfast</v>
      </c>
      <c r="G49" s="16">
        <f t="shared" si="0"/>
        <v>7</v>
      </c>
      <c r="H49" s="4" t="str">
        <f>IF($V49&gt;100,"Expensive","cheap")</f>
        <v>cheap</v>
      </c>
    </row>
    <row r="50" spans="1:8" hidden="1" x14ac:dyDescent="0.3">
      <c r="A50" s="3">
        <v>45117</v>
      </c>
      <c r="B50" s="4" t="s">
        <v>13</v>
      </c>
      <c r="C50" s="4" t="s">
        <v>14</v>
      </c>
      <c r="D50" s="4">
        <v>3</v>
      </c>
      <c r="E50" s="4">
        <v>30</v>
      </c>
      <c r="F50" t="str">
        <f>VLOOKUP(D:D,category!$A$1:$B$14,2,)</f>
        <v>Stay</v>
      </c>
      <c r="G50" s="16">
        <f t="shared" si="0"/>
        <v>7</v>
      </c>
      <c r="H50" s="4" t="str">
        <f>IF($V50&gt;100,"Expensive","cheap")</f>
        <v>cheap</v>
      </c>
    </row>
    <row r="51" spans="1:8" hidden="1" x14ac:dyDescent="0.3">
      <c r="A51" s="3">
        <v>45117</v>
      </c>
      <c r="B51" s="4" t="s">
        <v>13</v>
      </c>
      <c r="C51" s="4" t="s">
        <v>14</v>
      </c>
      <c r="D51" s="4">
        <v>2</v>
      </c>
      <c r="E51" s="4">
        <v>21</v>
      </c>
      <c r="F51" t="str">
        <f>VLOOKUP(D:D,category!$A$1:$B$14,2,)</f>
        <v>Lunch</v>
      </c>
      <c r="G51" s="16">
        <f t="shared" si="0"/>
        <v>7</v>
      </c>
      <c r="H51" s="4" t="str">
        <f>IF($V51&gt;100,"Expensive","cheap")</f>
        <v>cheap</v>
      </c>
    </row>
    <row r="52" spans="1:8" hidden="1" x14ac:dyDescent="0.3">
      <c r="A52" s="3">
        <v>45117</v>
      </c>
      <c r="B52" s="4" t="s">
        <v>13</v>
      </c>
      <c r="C52" s="4" t="s">
        <v>14</v>
      </c>
      <c r="D52" s="4">
        <v>6</v>
      </c>
      <c r="E52" s="4">
        <v>40</v>
      </c>
      <c r="F52" t="str">
        <f>VLOOKUP(D:D,category!$A$1:$B$14,2,)</f>
        <v>Dinner</v>
      </c>
      <c r="G52" s="16">
        <f t="shared" si="0"/>
        <v>7</v>
      </c>
      <c r="H52" s="4" t="str">
        <f>IF($V52&gt;100,"Expensive","cheap")</f>
        <v>cheap</v>
      </c>
    </row>
    <row r="53" spans="1:8" hidden="1" x14ac:dyDescent="0.3">
      <c r="A53" s="3">
        <v>45273</v>
      </c>
      <c r="B53" s="4" t="s">
        <v>11</v>
      </c>
      <c r="C53" s="4" t="s">
        <v>18</v>
      </c>
      <c r="D53" s="4">
        <v>5</v>
      </c>
      <c r="E53" s="4">
        <v>488</v>
      </c>
      <c r="F53" t="str">
        <f>VLOOKUP(D:D,category!$A$1:$B$14,2,)</f>
        <v>Travel</v>
      </c>
      <c r="G53" s="16">
        <f t="shared" si="0"/>
        <v>12</v>
      </c>
      <c r="H53" s="4" t="str">
        <f>IF($V53&gt;100,"Expensive","cheap")</f>
        <v>cheap</v>
      </c>
    </row>
    <row r="54" spans="1:8" hidden="1" x14ac:dyDescent="0.3">
      <c r="A54" s="3">
        <v>45273</v>
      </c>
      <c r="B54" s="4" t="s">
        <v>11</v>
      </c>
      <c r="C54" s="4" t="s">
        <v>18</v>
      </c>
      <c r="D54" s="4">
        <v>3</v>
      </c>
      <c r="E54" s="4">
        <v>200</v>
      </c>
      <c r="F54" t="str">
        <f>VLOOKUP(D:D,category!$A$1:$B$14,2,)</f>
        <v>Stay</v>
      </c>
      <c r="G54" s="16">
        <f t="shared" si="0"/>
        <v>12</v>
      </c>
      <c r="H54" s="4" t="str">
        <f>IF($V54&gt;100,"Expensive","cheap")</f>
        <v>cheap</v>
      </c>
    </row>
    <row r="55" spans="1:8" hidden="1" x14ac:dyDescent="0.3">
      <c r="A55" s="3">
        <v>45273</v>
      </c>
      <c r="B55" s="4" t="s">
        <v>11</v>
      </c>
      <c r="C55" s="4" t="s">
        <v>18</v>
      </c>
      <c r="D55" s="4">
        <v>6</v>
      </c>
      <c r="E55" s="4">
        <v>16</v>
      </c>
      <c r="F55" t="str">
        <f>VLOOKUP(D:D,category!$A$1:$B$14,2,)</f>
        <v>Dinner</v>
      </c>
      <c r="G55" s="16">
        <f t="shared" si="0"/>
        <v>12</v>
      </c>
      <c r="H55" s="4" t="str">
        <f>IF($V55&gt;100,"Expensive","cheap")</f>
        <v>cheap</v>
      </c>
    </row>
    <row r="56" spans="1:8" hidden="1" x14ac:dyDescent="0.3">
      <c r="A56" s="3">
        <v>45274</v>
      </c>
      <c r="B56" s="4" t="s">
        <v>11</v>
      </c>
      <c r="C56" s="4" t="s">
        <v>18</v>
      </c>
      <c r="D56" s="4">
        <v>1</v>
      </c>
      <c r="E56" s="4">
        <v>36</v>
      </c>
      <c r="F56" t="str">
        <f>VLOOKUP(D:D,category!$A$1:$B$14,2,)</f>
        <v>Breakfast</v>
      </c>
      <c r="G56" s="16">
        <f t="shared" si="0"/>
        <v>12</v>
      </c>
      <c r="H56" s="4" t="str">
        <f>IF($V56&gt;100,"Expensive","cheap")</f>
        <v>cheap</v>
      </c>
    </row>
    <row r="57" spans="1:8" hidden="1" x14ac:dyDescent="0.3">
      <c r="A57" s="3">
        <v>45274</v>
      </c>
      <c r="B57" s="4" t="s">
        <v>11</v>
      </c>
      <c r="C57" s="4" t="s">
        <v>18</v>
      </c>
      <c r="D57" s="4">
        <v>4</v>
      </c>
      <c r="E57" s="4">
        <v>6</v>
      </c>
      <c r="F57" t="str">
        <f>VLOOKUP(D:D,category!$A$1:$B$14,2,)</f>
        <v>Metro</v>
      </c>
      <c r="G57" s="16">
        <f t="shared" si="0"/>
        <v>12</v>
      </c>
      <c r="H57" s="4" t="str">
        <f>IF($V57&gt;100,"Expensive","cheap")</f>
        <v>cheap</v>
      </c>
    </row>
    <row r="58" spans="1:8" hidden="1" x14ac:dyDescent="0.3">
      <c r="A58" s="3">
        <v>45274</v>
      </c>
      <c r="B58" s="4" t="s">
        <v>11</v>
      </c>
      <c r="C58" s="4" t="s">
        <v>18</v>
      </c>
      <c r="D58" s="4">
        <v>2</v>
      </c>
      <c r="E58" s="4">
        <v>21</v>
      </c>
      <c r="F58" t="str">
        <f>VLOOKUP(D:D,category!$A$1:$B$14,2,)</f>
        <v>Lunch</v>
      </c>
      <c r="G58" s="16">
        <f t="shared" si="0"/>
        <v>12</v>
      </c>
      <c r="H58" s="4" t="str">
        <f>IF($V58&gt;100,"Expensive","cheap")</f>
        <v>cheap</v>
      </c>
    </row>
    <row r="59" spans="1:8" hidden="1" x14ac:dyDescent="0.3">
      <c r="A59" s="3">
        <v>45274</v>
      </c>
      <c r="B59" s="4" t="s">
        <v>11</v>
      </c>
      <c r="C59" s="4" t="s">
        <v>18</v>
      </c>
      <c r="D59" s="4">
        <v>6</v>
      </c>
      <c r="E59" s="4">
        <v>29</v>
      </c>
      <c r="F59" t="str">
        <f>VLOOKUP(D:D,category!$A$1:$B$14,2,)</f>
        <v>Dinner</v>
      </c>
      <c r="G59" s="16">
        <f t="shared" si="0"/>
        <v>12</v>
      </c>
      <c r="H59" s="4" t="str">
        <f>IF($V59&gt;100,"Expensive","cheap")</f>
        <v>cheap</v>
      </c>
    </row>
    <row r="60" spans="1:8" hidden="1" x14ac:dyDescent="0.3">
      <c r="A60" s="3">
        <v>45274</v>
      </c>
      <c r="B60" s="4" t="s">
        <v>11</v>
      </c>
      <c r="C60" s="4" t="s">
        <v>18</v>
      </c>
      <c r="D60" s="4">
        <v>12</v>
      </c>
      <c r="E60" s="4">
        <v>3</v>
      </c>
      <c r="F60" t="str">
        <f>VLOOKUP(D:D,category!$A$1:$B$14,2,)</f>
        <v>Grocery</v>
      </c>
      <c r="G60" s="16">
        <f t="shared" si="0"/>
        <v>12</v>
      </c>
      <c r="H60" s="4" t="str">
        <f>IF($V60&gt;100,"Expensive","cheap")</f>
        <v>cheap</v>
      </c>
    </row>
    <row r="61" spans="1:8" x14ac:dyDescent="0.3">
      <c r="A61" s="3">
        <v>45275</v>
      </c>
      <c r="B61" s="4" t="s">
        <v>19</v>
      </c>
      <c r="C61" s="4" t="s">
        <v>20</v>
      </c>
      <c r="D61" s="4">
        <v>5</v>
      </c>
      <c r="E61" s="4">
        <v>2600</v>
      </c>
      <c r="F61" t="str">
        <f>VLOOKUP(D:D,category!$A$1:$B$14,2,)</f>
        <v>Travel</v>
      </c>
      <c r="G61" s="16">
        <f t="shared" si="0"/>
        <v>12</v>
      </c>
      <c r="H61" s="4" t="str">
        <f>IF($V61&gt;100,"Expensive","cheap")</f>
        <v>cheap</v>
      </c>
    </row>
    <row r="62" spans="1:8" x14ac:dyDescent="0.3">
      <c r="A62" s="3">
        <v>45275</v>
      </c>
      <c r="B62" s="4" t="s">
        <v>19</v>
      </c>
      <c r="C62" s="4" t="s">
        <v>20</v>
      </c>
      <c r="D62" s="4">
        <v>4</v>
      </c>
      <c r="E62" s="4">
        <v>18</v>
      </c>
      <c r="F62" t="str">
        <f>VLOOKUP(D:D,category!$A$1:$B$14,2,)</f>
        <v>Metro</v>
      </c>
      <c r="G62" s="16">
        <f t="shared" si="0"/>
        <v>12</v>
      </c>
      <c r="H62" s="4" t="str">
        <f>IF($V62&gt;100,"Expensive","cheap")</f>
        <v>cheap</v>
      </c>
    </row>
    <row r="63" spans="1:8" x14ac:dyDescent="0.3">
      <c r="A63" s="3">
        <v>45275</v>
      </c>
      <c r="B63" s="4" t="s">
        <v>19</v>
      </c>
      <c r="C63" s="4" t="s">
        <v>20</v>
      </c>
      <c r="D63" s="4">
        <v>3</v>
      </c>
      <c r="E63" s="4">
        <v>208</v>
      </c>
      <c r="F63" t="str">
        <f>VLOOKUP(D:D,category!$A$1:$B$14,2,)</f>
        <v>Stay</v>
      </c>
      <c r="G63" s="16">
        <f t="shared" si="0"/>
        <v>12</v>
      </c>
      <c r="H63" s="4" t="str">
        <f>IF($V63&gt;100,"Expensive","cheap")</f>
        <v>cheap</v>
      </c>
    </row>
    <row r="64" spans="1:8" x14ac:dyDescent="0.3">
      <c r="A64" s="3">
        <v>45275</v>
      </c>
      <c r="B64" s="4" t="s">
        <v>19</v>
      </c>
      <c r="C64" s="4" t="s">
        <v>20</v>
      </c>
      <c r="D64" s="4">
        <v>12</v>
      </c>
      <c r="E64" s="4">
        <v>2</v>
      </c>
      <c r="F64" t="str">
        <f>VLOOKUP(D:D,category!$A$1:$B$14,2,)</f>
        <v>Grocery</v>
      </c>
      <c r="G64" s="16">
        <f t="shared" si="0"/>
        <v>12</v>
      </c>
      <c r="H64" s="4" t="str">
        <f>IF($V64&gt;100,"Expensive","cheap")</f>
        <v>cheap</v>
      </c>
    </row>
    <row r="65" spans="1:8" x14ac:dyDescent="0.3">
      <c r="A65" s="3">
        <v>45276</v>
      </c>
      <c r="B65" s="4" t="s">
        <v>19</v>
      </c>
      <c r="C65" s="4" t="s">
        <v>20</v>
      </c>
      <c r="D65" s="4">
        <v>1</v>
      </c>
      <c r="E65" s="4">
        <v>16</v>
      </c>
      <c r="F65" t="str">
        <f>VLOOKUP(D:D,category!$A$1:$B$14,2,)</f>
        <v>Breakfast</v>
      </c>
      <c r="G65" s="16">
        <f t="shared" si="0"/>
        <v>12</v>
      </c>
      <c r="H65" s="4" t="str">
        <f>IF($V65&gt;100,"Expensive","cheap")</f>
        <v>cheap</v>
      </c>
    </row>
    <row r="66" spans="1:8" x14ac:dyDescent="0.3">
      <c r="A66" s="3">
        <v>45276</v>
      </c>
      <c r="B66" s="4" t="s">
        <v>19</v>
      </c>
      <c r="C66" s="4" t="s">
        <v>20</v>
      </c>
      <c r="D66" s="4">
        <v>2</v>
      </c>
      <c r="E66" s="4">
        <v>5</v>
      </c>
      <c r="F66" t="str">
        <f>VLOOKUP(D:D,category!$A$1:$B$14,2,)</f>
        <v>Lunch</v>
      </c>
      <c r="G66" s="16">
        <f t="shared" ref="G66:G128" si="1">MONTH(A66)</f>
        <v>12</v>
      </c>
      <c r="H66" s="4" t="str">
        <f>IF($V66&gt;100,"Expensive","cheap")</f>
        <v>cheap</v>
      </c>
    </row>
    <row r="67" spans="1:8" x14ac:dyDescent="0.3">
      <c r="A67" s="3">
        <v>45276</v>
      </c>
      <c r="B67" s="4" t="s">
        <v>19</v>
      </c>
      <c r="C67" s="4" t="s">
        <v>20</v>
      </c>
      <c r="D67" s="4">
        <v>6</v>
      </c>
      <c r="E67" s="4">
        <v>8</v>
      </c>
      <c r="F67" t="str">
        <f>VLOOKUP(D:D,category!$A$1:$B$14,2,)</f>
        <v>Dinner</v>
      </c>
      <c r="G67" s="16">
        <f t="shared" si="1"/>
        <v>12</v>
      </c>
      <c r="H67" s="4" t="str">
        <f>IF($V67&gt;100,"Expensive","cheap")</f>
        <v>cheap</v>
      </c>
    </row>
    <row r="68" spans="1:8" x14ac:dyDescent="0.3">
      <c r="A68" s="3">
        <v>45277</v>
      </c>
      <c r="B68" s="4" t="s">
        <v>19</v>
      </c>
      <c r="C68" s="4" t="s">
        <v>20</v>
      </c>
      <c r="D68" s="4">
        <v>1</v>
      </c>
      <c r="E68" s="4">
        <v>16</v>
      </c>
      <c r="F68" t="str">
        <f>VLOOKUP(D:D,category!$A$1:$B$14,2,)</f>
        <v>Breakfast</v>
      </c>
      <c r="G68" s="16">
        <f t="shared" si="1"/>
        <v>12</v>
      </c>
      <c r="H68" s="4" t="str">
        <f>IF($V68&gt;100,"Expensive","cheap")</f>
        <v>cheap</v>
      </c>
    </row>
    <row r="69" spans="1:8" x14ac:dyDescent="0.3">
      <c r="A69" s="3">
        <v>45277</v>
      </c>
      <c r="B69" s="4" t="s">
        <v>19</v>
      </c>
      <c r="C69" s="4" t="s">
        <v>20</v>
      </c>
      <c r="D69" s="4">
        <v>2</v>
      </c>
      <c r="E69" s="4">
        <v>21</v>
      </c>
      <c r="F69" t="str">
        <f>VLOOKUP(D:D,category!$A$1:$B$14,2,)</f>
        <v>Lunch</v>
      </c>
      <c r="G69" s="16">
        <f t="shared" si="1"/>
        <v>12</v>
      </c>
      <c r="H69" s="4" t="str">
        <f>IF($V69&gt;100,"Expensive","cheap")</f>
        <v>cheap</v>
      </c>
    </row>
    <row r="70" spans="1:8" x14ac:dyDescent="0.3">
      <c r="A70" s="3">
        <v>45277</v>
      </c>
      <c r="B70" s="4" t="s">
        <v>19</v>
      </c>
      <c r="C70" s="4" t="s">
        <v>20</v>
      </c>
      <c r="D70" s="4">
        <v>7</v>
      </c>
      <c r="E70" s="4">
        <v>9</v>
      </c>
      <c r="F70" t="str">
        <f>VLOOKUP(D:D,category!$A$1:$B$14,2,)</f>
        <v>Entrance</v>
      </c>
      <c r="G70" s="16">
        <f t="shared" si="1"/>
        <v>12</v>
      </c>
      <c r="H70" s="4" t="str">
        <f>IF($V70&gt;100,"Expensive","cheap")</f>
        <v>cheap</v>
      </c>
    </row>
    <row r="71" spans="1:8" x14ac:dyDescent="0.3">
      <c r="A71" s="3">
        <v>45277</v>
      </c>
      <c r="B71" s="4" t="s">
        <v>19</v>
      </c>
      <c r="C71" s="4" t="s">
        <v>20</v>
      </c>
      <c r="D71" s="4">
        <v>6</v>
      </c>
      <c r="E71" s="4">
        <v>4</v>
      </c>
      <c r="F71" t="str">
        <f>VLOOKUP(D:D,category!$A$1:$B$14,2,)</f>
        <v>Dinner</v>
      </c>
      <c r="G71" s="16">
        <f t="shared" si="1"/>
        <v>12</v>
      </c>
      <c r="H71" s="4" t="str">
        <f>IF($V71&gt;100,"Expensive","cheap")</f>
        <v>cheap</v>
      </c>
    </row>
    <row r="72" spans="1:8" x14ac:dyDescent="0.3">
      <c r="A72" s="3">
        <v>45278</v>
      </c>
      <c r="B72" s="4" t="s">
        <v>19</v>
      </c>
      <c r="C72" s="4" t="s">
        <v>20</v>
      </c>
      <c r="D72" s="4">
        <v>1</v>
      </c>
      <c r="E72" s="4">
        <v>16</v>
      </c>
      <c r="F72" t="str">
        <f>VLOOKUP(D:D,category!$A$1:$B$14,2,)</f>
        <v>Breakfast</v>
      </c>
      <c r="G72" s="16">
        <f t="shared" si="1"/>
        <v>12</v>
      </c>
      <c r="H72" s="4" t="str">
        <f>IF($V72&gt;100,"Expensive","cheap")</f>
        <v>cheap</v>
      </c>
    </row>
    <row r="73" spans="1:8" x14ac:dyDescent="0.3">
      <c r="A73" s="3">
        <v>45278</v>
      </c>
      <c r="B73" s="4" t="s">
        <v>19</v>
      </c>
      <c r="C73" s="4" t="s">
        <v>20</v>
      </c>
      <c r="D73" s="4">
        <v>2</v>
      </c>
      <c r="E73" s="4">
        <v>3</v>
      </c>
      <c r="F73" t="str">
        <f>VLOOKUP(D:D,category!$A$1:$B$14,2,)</f>
        <v>Lunch</v>
      </c>
      <c r="G73" s="16">
        <f t="shared" si="1"/>
        <v>12</v>
      </c>
      <c r="H73" s="4" t="str">
        <f>IF($V73&gt;100,"Expensive","cheap")</f>
        <v>cheap</v>
      </c>
    </row>
    <row r="74" spans="1:8" x14ac:dyDescent="0.3">
      <c r="A74" s="3">
        <v>45278</v>
      </c>
      <c r="B74" s="4" t="s">
        <v>19</v>
      </c>
      <c r="C74" s="4" t="s">
        <v>20</v>
      </c>
      <c r="D74" s="4">
        <v>12</v>
      </c>
      <c r="E74" s="4">
        <v>6</v>
      </c>
      <c r="F74" t="str">
        <f>VLOOKUP(D:D,category!$A$1:$B$14,2,)</f>
        <v>Grocery</v>
      </c>
      <c r="G74" s="16">
        <f t="shared" si="1"/>
        <v>12</v>
      </c>
      <c r="H74" s="4" t="str">
        <f>IF($V74&gt;100,"Expensive","cheap")</f>
        <v>cheap</v>
      </c>
    </row>
    <row r="75" spans="1:8" x14ac:dyDescent="0.3">
      <c r="A75" s="3">
        <v>45278</v>
      </c>
      <c r="B75" s="4" t="s">
        <v>19</v>
      </c>
      <c r="C75" s="4" t="s">
        <v>20</v>
      </c>
      <c r="D75" s="4">
        <v>6</v>
      </c>
      <c r="E75" s="4">
        <v>7</v>
      </c>
      <c r="F75" t="str">
        <f>VLOOKUP(D:D,category!$A$1:$B$14,2,)</f>
        <v>Dinner</v>
      </c>
      <c r="G75" s="16">
        <f t="shared" si="1"/>
        <v>12</v>
      </c>
      <c r="H75" s="4" t="str">
        <f>IF($V75&gt;100,"Expensive","cheap")</f>
        <v>cheap</v>
      </c>
    </row>
    <row r="76" spans="1:8" x14ac:dyDescent="0.3">
      <c r="A76" s="3">
        <v>45279</v>
      </c>
      <c r="B76" s="4" t="s">
        <v>19</v>
      </c>
      <c r="C76" s="4" t="s">
        <v>20</v>
      </c>
      <c r="D76" s="4">
        <v>1</v>
      </c>
      <c r="E76" s="4">
        <v>16</v>
      </c>
      <c r="F76" t="str">
        <f>VLOOKUP(D:D,category!$A$1:$B$14,2,)</f>
        <v>Breakfast</v>
      </c>
      <c r="G76" s="16">
        <f t="shared" si="1"/>
        <v>12</v>
      </c>
      <c r="H76" s="4" t="str">
        <f>IF($V76&gt;100,"Expensive","cheap")</f>
        <v>cheap</v>
      </c>
    </row>
    <row r="77" spans="1:8" x14ac:dyDescent="0.3">
      <c r="A77" s="3">
        <v>45279</v>
      </c>
      <c r="B77" s="4" t="s">
        <v>19</v>
      </c>
      <c r="C77" s="4" t="s">
        <v>20</v>
      </c>
      <c r="D77" s="4">
        <v>2</v>
      </c>
      <c r="E77" s="4">
        <v>9</v>
      </c>
      <c r="F77" t="str">
        <f>VLOOKUP(D:D,category!$A$1:$B$14,2,)</f>
        <v>Lunch</v>
      </c>
      <c r="G77" s="16">
        <f t="shared" si="1"/>
        <v>12</v>
      </c>
      <c r="H77" s="4" t="str">
        <f>IF($V77&gt;100,"Expensive","cheap")</f>
        <v>cheap</v>
      </c>
    </row>
    <row r="78" spans="1:8" x14ac:dyDescent="0.3">
      <c r="A78" s="3">
        <v>45279</v>
      </c>
      <c r="B78" s="4" t="s">
        <v>19</v>
      </c>
      <c r="C78" s="4" t="s">
        <v>20</v>
      </c>
      <c r="D78" s="4">
        <v>6</v>
      </c>
      <c r="E78" s="4">
        <v>5</v>
      </c>
      <c r="F78" t="str">
        <f>VLOOKUP(D:D,category!$A$1:$B$14,2,)</f>
        <v>Dinner</v>
      </c>
      <c r="G78" s="16">
        <f t="shared" si="1"/>
        <v>12</v>
      </c>
      <c r="H78" s="4" t="str">
        <f>IF($V78&gt;100,"Expensive","cheap")</f>
        <v>cheap</v>
      </c>
    </row>
    <row r="79" spans="1:8" hidden="1" x14ac:dyDescent="0.3">
      <c r="A79" s="3">
        <v>45280</v>
      </c>
      <c r="B79" s="4" t="s">
        <v>21</v>
      </c>
      <c r="C79" s="4" t="s">
        <v>22</v>
      </c>
      <c r="D79" s="4">
        <v>1</v>
      </c>
      <c r="E79" s="4">
        <v>7</v>
      </c>
      <c r="F79" t="str">
        <f>VLOOKUP(D:D,category!$A$1:$B$14,2,)</f>
        <v>Breakfast</v>
      </c>
      <c r="G79" s="16">
        <f t="shared" si="1"/>
        <v>12</v>
      </c>
      <c r="H79" s="4" t="str">
        <f>IF($V79&gt;100,"Expensive","cheap")</f>
        <v>cheap</v>
      </c>
    </row>
    <row r="80" spans="1:8" hidden="1" x14ac:dyDescent="0.3">
      <c r="A80" s="3">
        <v>45280</v>
      </c>
      <c r="B80" s="4" t="s">
        <v>21</v>
      </c>
      <c r="C80" s="4" t="s">
        <v>22</v>
      </c>
      <c r="D80" s="4">
        <v>2</v>
      </c>
      <c r="E80" s="4">
        <v>14</v>
      </c>
      <c r="F80" t="str">
        <f>VLOOKUP(D:D,category!$A$1:$B$14,2,)</f>
        <v>Lunch</v>
      </c>
      <c r="G80" s="16">
        <f t="shared" si="1"/>
        <v>12</v>
      </c>
      <c r="H80" s="4" t="str">
        <f>IF($V80&gt;100,"Expensive","cheap")</f>
        <v>cheap</v>
      </c>
    </row>
    <row r="81" spans="1:8" hidden="1" x14ac:dyDescent="0.3">
      <c r="A81" s="3">
        <v>45280</v>
      </c>
      <c r="B81" s="4" t="s">
        <v>21</v>
      </c>
      <c r="C81" s="4" t="s">
        <v>22</v>
      </c>
      <c r="D81" s="4">
        <v>3</v>
      </c>
      <c r="E81" s="4">
        <v>92</v>
      </c>
      <c r="F81" t="str">
        <f>VLOOKUP(D:D,category!$A$1:$B$14,2,)</f>
        <v>Stay</v>
      </c>
      <c r="G81" s="16">
        <f t="shared" si="1"/>
        <v>12</v>
      </c>
      <c r="H81" s="4" t="str">
        <f>IF($V81&gt;100,"Expensive","cheap")</f>
        <v>cheap</v>
      </c>
    </row>
    <row r="82" spans="1:8" hidden="1" x14ac:dyDescent="0.3">
      <c r="A82" s="3">
        <v>45280</v>
      </c>
      <c r="B82" s="4" t="s">
        <v>21</v>
      </c>
      <c r="C82" s="4" t="s">
        <v>22</v>
      </c>
      <c r="D82" s="4">
        <v>6</v>
      </c>
      <c r="E82" s="4">
        <v>14</v>
      </c>
      <c r="F82" t="str">
        <f>VLOOKUP(D:D,category!$A$1:$B$14,2,)</f>
        <v>Dinner</v>
      </c>
      <c r="G82" s="16">
        <f t="shared" si="1"/>
        <v>12</v>
      </c>
      <c r="H82" s="4" t="str">
        <f>IF($V82&gt;100,"Expensive","cheap")</f>
        <v>cheap</v>
      </c>
    </row>
    <row r="83" spans="1:8" hidden="1" x14ac:dyDescent="0.3">
      <c r="A83" s="3">
        <v>45280</v>
      </c>
      <c r="B83" s="4" t="s">
        <v>21</v>
      </c>
      <c r="C83" s="4" t="s">
        <v>22</v>
      </c>
      <c r="D83" s="4">
        <v>12</v>
      </c>
      <c r="E83" s="4">
        <v>2</v>
      </c>
      <c r="F83" t="str">
        <f>VLOOKUP(D:D,category!$A$1:$B$14,2,)</f>
        <v>Grocery</v>
      </c>
      <c r="G83" s="16">
        <f t="shared" si="1"/>
        <v>12</v>
      </c>
      <c r="H83" s="4" t="str">
        <f>IF($V83&gt;100,"Expensive","cheap")</f>
        <v>cheap</v>
      </c>
    </row>
    <row r="84" spans="1:8" hidden="1" x14ac:dyDescent="0.3">
      <c r="A84" s="3">
        <v>45281</v>
      </c>
      <c r="B84" s="4" t="s">
        <v>21</v>
      </c>
      <c r="C84" s="4" t="s">
        <v>22</v>
      </c>
      <c r="D84" s="4">
        <v>1</v>
      </c>
      <c r="E84" s="4">
        <v>24</v>
      </c>
      <c r="F84" t="str">
        <f>VLOOKUP(D:D,category!$A$1:$B$14,2,)</f>
        <v>Breakfast</v>
      </c>
      <c r="G84" s="16">
        <f t="shared" si="1"/>
        <v>12</v>
      </c>
      <c r="H84" s="4" t="str">
        <f>IF($V84&gt;100,"Expensive","cheap")</f>
        <v>cheap</v>
      </c>
    </row>
    <row r="85" spans="1:8" hidden="1" x14ac:dyDescent="0.3">
      <c r="A85" s="3">
        <v>45281</v>
      </c>
      <c r="B85" s="4" t="s">
        <v>21</v>
      </c>
      <c r="C85" s="4" t="s">
        <v>22</v>
      </c>
      <c r="D85" s="4">
        <v>2</v>
      </c>
      <c r="E85" s="4">
        <v>6</v>
      </c>
      <c r="F85" t="str">
        <f>VLOOKUP(D:D,category!$A$1:$B$14,2,)</f>
        <v>Lunch</v>
      </c>
      <c r="G85" s="16">
        <f t="shared" si="1"/>
        <v>12</v>
      </c>
      <c r="H85" s="4" t="str">
        <f>IF($V85&gt;100,"Expensive","cheap")</f>
        <v>cheap</v>
      </c>
    </row>
    <row r="86" spans="1:8" hidden="1" x14ac:dyDescent="0.3">
      <c r="A86" s="3">
        <v>45281</v>
      </c>
      <c r="B86" s="4" t="s">
        <v>21</v>
      </c>
      <c r="C86" s="4" t="s">
        <v>22</v>
      </c>
      <c r="D86" s="4">
        <v>12</v>
      </c>
      <c r="E86" s="4">
        <v>4</v>
      </c>
      <c r="F86" t="str">
        <f>VLOOKUP(D:D,category!$A$1:$B$14,2,)</f>
        <v>Grocery</v>
      </c>
      <c r="G86" s="16">
        <f t="shared" si="1"/>
        <v>12</v>
      </c>
      <c r="H86" s="4" t="str">
        <f>IF($V86&gt;100,"Expensive","cheap")</f>
        <v>cheap</v>
      </c>
    </row>
    <row r="87" spans="1:8" hidden="1" x14ac:dyDescent="0.3">
      <c r="A87" s="3">
        <v>45281</v>
      </c>
      <c r="B87" s="4" t="s">
        <v>21</v>
      </c>
      <c r="C87" s="4" t="s">
        <v>22</v>
      </c>
      <c r="D87" s="4">
        <v>6</v>
      </c>
      <c r="E87" s="4">
        <v>20</v>
      </c>
      <c r="F87" t="str">
        <f>VLOOKUP(D:D,category!$A$1:$B$14,2,)</f>
        <v>Dinner</v>
      </c>
      <c r="G87" s="16">
        <f t="shared" si="1"/>
        <v>12</v>
      </c>
      <c r="H87" s="4" t="str">
        <f>IF($V87&gt;100,"Expensive","cheap")</f>
        <v>cheap</v>
      </c>
    </row>
    <row r="88" spans="1:8" hidden="1" x14ac:dyDescent="0.3">
      <c r="A88" s="3">
        <v>45281</v>
      </c>
      <c r="B88" s="4" t="s">
        <v>21</v>
      </c>
      <c r="C88" s="4" t="s">
        <v>22</v>
      </c>
      <c r="D88" s="4">
        <v>4</v>
      </c>
      <c r="E88" s="4">
        <v>5</v>
      </c>
      <c r="F88" t="str">
        <f>VLOOKUP(D:D,category!$A$1:$B$14,2,)</f>
        <v>Metro</v>
      </c>
      <c r="G88" s="16">
        <f t="shared" si="1"/>
        <v>12</v>
      </c>
      <c r="H88" s="4" t="str">
        <f>IF($V88&gt;100,"Expensive","cheap")</f>
        <v>cheap</v>
      </c>
    </row>
    <row r="89" spans="1:8" hidden="1" x14ac:dyDescent="0.3">
      <c r="A89" s="3">
        <v>45281</v>
      </c>
      <c r="B89" s="4" t="s">
        <v>21</v>
      </c>
      <c r="C89" s="4" t="s">
        <v>22</v>
      </c>
      <c r="D89" s="4">
        <v>13</v>
      </c>
      <c r="E89" s="4">
        <v>8</v>
      </c>
      <c r="F89" t="str">
        <f>VLOOKUP(D:D,category!$A$1:$B$14,2,)</f>
        <v>Shuttle</v>
      </c>
      <c r="G89" s="16">
        <f t="shared" si="1"/>
        <v>12</v>
      </c>
      <c r="H89" s="4" t="str">
        <f>IF($V89&gt;100,"Expensive","cheap")</f>
        <v>cheap</v>
      </c>
    </row>
    <row r="90" spans="1:8" hidden="1" x14ac:dyDescent="0.3">
      <c r="A90" s="3">
        <v>45279</v>
      </c>
      <c r="B90" s="4" t="s">
        <v>21</v>
      </c>
      <c r="C90" s="4" t="s">
        <v>22</v>
      </c>
      <c r="D90" s="4">
        <v>5</v>
      </c>
      <c r="E90" s="4">
        <v>520</v>
      </c>
      <c r="F90" t="str">
        <f>VLOOKUP(D:D,category!$A$1:$B$14,2,)</f>
        <v>Travel</v>
      </c>
      <c r="G90" s="16">
        <f t="shared" si="1"/>
        <v>12</v>
      </c>
      <c r="H90" s="4" t="str">
        <f>IF($V90&gt;100,"Expensive","cheap")</f>
        <v>cheap</v>
      </c>
    </row>
    <row r="91" spans="1:8" hidden="1" x14ac:dyDescent="0.3">
      <c r="A91" s="3">
        <v>45282</v>
      </c>
      <c r="B91" s="4" t="s">
        <v>21</v>
      </c>
      <c r="C91" s="4" t="s">
        <v>23</v>
      </c>
      <c r="D91" s="4">
        <v>5</v>
      </c>
      <c r="E91" s="4">
        <v>210</v>
      </c>
      <c r="F91" t="str">
        <f>VLOOKUP(D:D,category!$A$1:$B$14,2,)</f>
        <v>Travel</v>
      </c>
      <c r="G91" s="16">
        <f t="shared" si="1"/>
        <v>12</v>
      </c>
      <c r="H91" s="4" t="str">
        <f>IF($V91&gt;100,"Expensive","cheap")</f>
        <v>cheap</v>
      </c>
    </row>
    <row r="92" spans="1:8" hidden="1" x14ac:dyDescent="0.3">
      <c r="A92" s="3">
        <v>45282</v>
      </c>
      <c r="B92" s="4" t="s">
        <v>21</v>
      </c>
      <c r="C92" s="4" t="s">
        <v>23</v>
      </c>
      <c r="D92" s="4">
        <v>1</v>
      </c>
      <c r="E92" s="4">
        <v>24</v>
      </c>
      <c r="F92" t="str">
        <f>VLOOKUP(D:D,category!$A$1:$B$14,2,)</f>
        <v>Breakfast</v>
      </c>
      <c r="G92" s="16">
        <f t="shared" si="1"/>
        <v>12</v>
      </c>
      <c r="H92" s="4" t="str">
        <f>IF($V92&gt;100,"Expensive","cheap")</f>
        <v>cheap</v>
      </c>
    </row>
    <row r="93" spans="1:8" hidden="1" x14ac:dyDescent="0.3">
      <c r="A93" s="3">
        <v>45282</v>
      </c>
      <c r="B93" s="4" t="s">
        <v>21</v>
      </c>
      <c r="C93" s="4" t="s">
        <v>23</v>
      </c>
      <c r="D93" s="4">
        <v>2</v>
      </c>
      <c r="E93" s="4">
        <v>12</v>
      </c>
      <c r="F93" t="str">
        <f>VLOOKUP(D:D,category!$A$1:$B$14,2,)</f>
        <v>Lunch</v>
      </c>
      <c r="G93" s="16">
        <f t="shared" si="1"/>
        <v>12</v>
      </c>
      <c r="H93" s="4" t="str">
        <f>IF($V93&gt;100,"Expensive","cheap")</f>
        <v>cheap</v>
      </c>
    </row>
    <row r="94" spans="1:8" hidden="1" x14ac:dyDescent="0.3">
      <c r="A94" s="3">
        <v>45282</v>
      </c>
      <c r="B94" s="4" t="s">
        <v>21</v>
      </c>
      <c r="C94" s="4" t="s">
        <v>23</v>
      </c>
      <c r="D94" s="4">
        <v>9</v>
      </c>
      <c r="E94" s="4">
        <v>10</v>
      </c>
      <c r="F94" t="str">
        <f>VLOOKUP(D:D,category!$A$1:$B$14,2,)</f>
        <v>Taxi</v>
      </c>
      <c r="G94" s="16">
        <f t="shared" si="1"/>
        <v>12</v>
      </c>
      <c r="H94" s="4" t="str">
        <f>IF($V94&gt;100,"Expensive","cheap")</f>
        <v>cheap</v>
      </c>
    </row>
    <row r="95" spans="1:8" hidden="1" x14ac:dyDescent="0.3">
      <c r="A95" s="3">
        <v>45282</v>
      </c>
      <c r="B95" s="4" t="s">
        <v>21</v>
      </c>
      <c r="C95" s="4" t="s">
        <v>23</v>
      </c>
      <c r="D95" s="4">
        <v>6</v>
      </c>
      <c r="E95" s="4">
        <v>18</v>
      </c>
      <c r="F95" t="str">
        <f>VLOOKUP(D:D,category!$A$1:$B$14,2,)</f>
        <v>Dinner</v>
      </c>
      <c r="G95" s="16">
        <f t="shared" si="1"/>
        <v>12</v>
      </c>
      <c r="H95" s="4" t="str">
        <f>IF($V95&gt;100,"Expensive","cheap")</f>
        <v>cheap</v>
      </c>
    </row>
    <row r="96" spans="1:8" hidden="1" x14ac:dyDescent="0.3">
      <c r="A96" s="3">
        <v>45283</v>
      </c>
      <c r="B96" s="4" t="s">
        <v>21</v>
      </c>
      <c r="C96" s="4" t="s">
        <v>24</v>
      </c>
      <c r="D96" s="4">
        <v>5</v>
      </c>
      <c r="E96" s="4">
        <v>230</v>
      </c>
      <c r="F96" t="str">
        <f>VLOOKUP(D:D,category!$A$1:$B$14,2,)</f>
        <v>Travel</v>
      </c>
      <c r="G96" s="16">
        <f t="shared" si="1"/>
        <v>12</v>
      </c>
      <c r="H96" s="4" t="str">
        <f>IF($V96&gt;100,"Expensive","cheap")</f>
        <v>cheap</v>
      </c>
    </row>
    <row r="97" spans="1:8" hidden="1" x14ac:dyDescent="0.3">
      <c r="A97" s="3">
        <v>45283</v>
      </c>
      <c r="B97" s="4" t="s">
        <v>21</v>
      </c>
      <c r="C97" s="4" t="s">
        <v>24</v>
      </c>
      <c r="D97" s="4">
        <v>1</v>
      </c>
      <c r="E97" s="4">
        <v>8</v>
      </c>
      <c r="F97" t="str">
        <f>VLOOKUP(D:D,category!$A$1:$B$14,2,)</f>
        <v>Breakfast</v>
      </c>
      <c r="G97" s="16">
        <f t="shared" si="1"/>
        <v>12</v>
      </c>
      <c r="H97" s="4" t="str">
        <f>IF($V97&gt;100,"Expensive","cheap")</f>
        <v>cheap</v>
      </c>
    </row>
    <row r="98" spans="1:8" hidden="1" x14ac:dyDescent="0.3">
      <c r="A98" s="3">
        <v>45283</v>
      </c>
      <c r="B98" s="4" t="s">
        <v>21</v>
      </c>
      <c r="C98" s="4" t="s">
        <v>24</v>
      </c>
      <c r="D98" s="4">
        <v>2</v>
      </c>
      <c r="E98" s="4">
        <v>23</v>
      </c>
      <c r="F98" t="str">
        <f>VLOOKUP(D:D,category!$A$1:$B$14,2,)</f>
        <v>Lunch</v>
      </c>
      <c r="G98" s="16">
        <f t="shared" si="1"/>
        <v>12</v>
      </c>
      <c r="H98" s="4" t="str">
        <f>IF($V98&gt;100,"Expensive","cheap")</f>
        <v>cheap</v>
      </c>
    </row>
    <row r="99" spans="1:8" hidden="1" x14ac:dyDescent="0.3">
      <c r="A99" s="3">
        <v>45283</v>
      </c>
      <c r="B99" s="4" t="s">
        <v>21</v>
      </c>
      <c r="C99" s="4" t="s">
        <v>24</v>
      </c>
      <c r="D99" s="4">
        <v>6</v>
      </c>
      <c r="E99" s="4">
        <v>25</v>
      </c>
      <c r="F99" t="str">
        <f>VLOOKUP(D:D,category!$A$1:$B$14,2,)</f>
        <v>Dinner</v>
      </c>
      <c r="G99" s="16">
        <f t="shared" si="1"/>
        <v>12</v>
      </c>
      <c r="H99" s="4" t="str">
        <f>IF($V99&gt;100,"Expensive","cheap")</f>
        <v>cheap</v>
      </c>
    </row>
    <row r="100" spans="1:8" hidden="1" x14ac:dyDescent="0.3">
      <c r="A100" s="3">
        <v>45282</v>
      </c>
      <c r="B100" s="4" t="s">
        <v>21</v>
      </c>
      <c r="C100" s="4" t="s">
        <v>23</v>
      </c>
      <c r="D100" s="4">
        <v>3</v>
      </c>
      <c r="E100" s="4">
        <v>45</v>
      </c>
      <c r="F100" t="str">
        <f>VLOOKUP(D:D,category!$A$1:$B$14,2,)</f>
        <v>Stay</v>
      </c>
      <c r="G100" s="16">
        <f t="shared" si="1"/>
        <v>12</v>
      </c>
      <c r="H100" s="4" t="str">
        <f>IF($V100&gt;100,"Expensive","cheap")</f>
        <v>cheap</v>
      </c>
    </row>
    <row r="101" spans="1:8" hidden="1" x14ac:dyDescent="0.3">
      <c r="A101" s="3">
        <v>45283</v>
      </c>
      <c r="B101" s="4" t="s">
        <v>21</v>
      </c>
      <c r="C101" s="4" t="s">
        <v>24</v>
      </c>
      <c r="D101" s="4">
        <v>3</v>
      </c>
      <c r="E101" s="4">
        <v>90</v>
      </c>
      <c r="F101" t="str">
        <f>VLOOKUP(D:D,category!$A$1:$B$14,2,)</f>
        <v>Stay</v>
      </c>
      <c r="G101" s="16">
        <f t="shared" si="1"/>
        <v>12</v>
      </c>
      <c r="H101" s="4" t="str">
        <f>IF($V101&gt;100,"Expensive","cheap")</f>
        <v>cheap</v>
      </c>
    </row>
    <row r="102" spans="1:8" hidden="1" x14ac:dyDescent="0.3">
      <c r="A102" s="3">
        <v>45284</v>
      </c>
      <c r="B102" s="4" t="s">
        <v>21</v>
      </c>
      <c r="C102" s="4" t="s">
        <v>24</v>
      </c>
      <c r="D102" s="4">
        <v>7</v>
      </c>
      <c r="E102" s="4">
        <v>200</v>
      </c>
      <c r="F102" t="str">
        <f>VLOOKUP(D:D,category!$A$1:$B$14,2,)</f>
        <v>Entrance</v>
      </c>
      <c r="G102" s="16">
        <f t="shared" si="1"/>
        <v>12</v>
      </c>
      <c r="H102" s="4" t="str">
        <f>IF($V102&gt;100,"Expensive","cheap")</f>
        <v>cheap</v>
      </c>
    </row>
    <row r="103" spans="1:8" hidden="1" x14ac:dyDescent="0.3">
      <c r="A103" s="3">
        <v>45284</v>
      </c>
      <c r="B103" s="4" t="s">
        <v>21</v>
      </c>
      <c r="C103" s="4" t="s">
        <v>24</v>
      </c>
      <c r="D103" s="4">
        <v>1</v>
      </c>
      <c r="E103" s="4">
        <v>2</v>
      </c>
      <c r="F103" t="str">
        <f>VLOOKUP(D:D,category!$A$1:$B$14,2,)</f>
        <v>Breakfast</v>
      </c>
      <c r="G103" s="16">
        <f t="shared" si="1"/>
        <v>12</v>
      </c>
      <c r="H103" s="4" t="str">
        <f>IF($V103&gt;100,"Expensive","cheap")</f>
        <v>cheap</v>
      </c>
    </row>
    <row r="104" spans="1:8" hidden="1" x14ac:dyDescent="0.3">
      <c r="A104" s="3">
        <v>45284</v>
      </c>
      <c r="B104" s="4" t="s">
        <v>21</v>
      </c>
      <c r="C104" s="4" t="s">
        <v>24</v>
      </c>
      <c r="D104" s="4">
        <v>2</v>
      </c>
      <c r="E104" s="4">
        <v>16</v>
      </c>
      <c r="F104" t="str">
        <f>VLOOKUP(D:D,category!$A$1:$B$14,2,)</f>
        <v>Lunch</v>
      </c>
      <c r="G104" s="16">
        <f t="shared" si="1"/>
        <v>12</v>
      </c>
      <c r="H104" s="4" t="str">
        <f>IF($V104&gt;100,"Expensive","cheap")</f>
        <v>cheap</v>
      </c>
    </row>
    <row r="105" spans="1:8" hidden="1" x14ac:dyDescent="0.3">
      <c r="A105" s="3">
        <v>45284</v>
      </c>
      <c r="B105" s="4" t="s">
        <v>21</v>
      </c>
      <c r="C105" s="4" t="s">
        <v>24</v>
      </c>
      <c r="D105" s="4">
        <v>10</v>
      </c>
      <c r="E105" s="4">
        <v>12</v>
      </c>
      <c r="F105" t="str">
        <f>VLOOKUP(D:D,category!$A$1:$B$14,2,)</f>
        <v>Shopping</v>
      </c>
      <c r="G105" s="16">
        <f t="shared" si="1"/>
        <v>12</v>
      </c>
      <c r="H105" s="4" t="str">
        <f>IF($V105&gt;100,"Expensive","cheap")</f>
        <v>cheap</v>
      </c>
    </row>
    <row r="106" spans="1:8" hidden="1" x14ac:dyDescent="0.3">
      <c r="A106" s="3">
        <v>45284</v>
      </c>
      <c r="B106" s="4" t="s">
        <v>21</v>
      </c>
      <c r="C106" s="4" t="s">
        <v>24</v>
      </c>
      <c r="D106" s="4">
        <v>6</v>
      </c>
      <c r="E106" s="4">
        <v>15</v>
      </c>
      <c r="F106" t="str">
        <f>VLOOKUP(D:D,category!$A$1:$B$14,2,)</f>
        <v>Dinner</v>
      </c>
      <c r="G106" s="16">
        <f t="shared" si="1"/>
        <v>12</v>
      </c>
      <c r="H106" s="4" t="str">
        <f>IF($V106&gt;100,"Expensive","cheap")</f>
        <v>cheap</v>
      </c>
    </row>
    <row r="107" spans="1:8" hidden="1" x14ac:dyDescent="0.3">
      <c r="A107" s="3">
        <v>45285</v>
      </c>
      <c r="B107" s="4" t="s">
        <v>21</v>
      </c>
      <c r="C107" s="4" t="s">
        <v>23</v>
      </c>
      <c r="D107" s="4">
        <v>3</v>
      </c>
      <c r="E107" s="4">
        <v>47</v>
      </c>
      <c r="F107" t="str">
        <f>VLOOKUP(D:D,category!$A$1:$B$14,2,)</f>
        <v>Stay</v>
      </c>
      <c r="G107" s="16">
        <f t="shared" si="1"/>
        <v>12</v>
      </c>
      <c r="H107" s="4" t="str">
        <f>IF($V107&gt;100,"Expensive","cheap")</f>
        <v>cheap</v>
      </c>
    </row>
    <row r="108" spans="1:8" hidden="1" x14ac:dyDescent="0.3">
      <c r="A108" s="3">
        <v>45285</v>
      </c>
      <c r="B108" s="4" t="s">
        <v>21</v>
      </c>
      <c r="C108" s="4" t="s">
        <v>23</v>
      </c>
      <c r="D108" s="4">
        <v>2</v>
      </c>
      <c r="E108" s="4">
        <v>20</v>
      </c>
      <c r="F108" t="str">
        <f>VLOOKUP(D:D,category!$A$1:$B$14,2,)</f>
        <v>Lunch</v>
      </c>
      <c r="G108" s="16">
        <f t="shared" si="1"/>
        <v>12</v>
      </c>
      <c r="H108" s="4" t="str">
        <f>IF($V108&gt;100,"Expensive","cheap")</f>
        <v>cheap</v>
      </c>
    </row>
    <row r="109" spans="1:8" hidden="1" x14ac:dyDescent="0.3">
      <c r="A109" s="3">
        <v>45285</v>
      </c>
      <c r="B109" s="4" t="s">
        <v>21</v>
      </c>
      <c r="C109" s="4" t="s">
        <v>23</v>
      </c>
      <c r="D109" s="4">
        <v>6</v>
      </c>
      <c r="E109" s="4">
        <v>10</v>
      </c>
      <c r="F109" t="str">
        <f>VLOOKUP(D:D,category!$A$1:$B$14,2,)</f>
        <v>Dinner</v>
      </c>
      <c r="G109" s="16">
        <f t="shared" si="1"/>
        <v>12</v>
      </c>
      <c r="H109" s="4" t="str">
        <f>IF($V109&gt;100,"Expensive","cheap")</f>
        <v>cheap</v>
      </c>
    </row>
    <row r="110" spans="1:8" hidden="1" x14ac:dyDescent="0.3">
      <c r="A110" s="3">
        <v>45286</v>
      </c>
      <c r="B110" s="4" t="s">
        <v>21</v>
      </c>
      <c r="C110" s="4" t="s">
        <v>22</v>
      </c>
      <c r="D110" s="4">
        <v>3</v>
      </c>
      <c r="E110" s="4">
        <v>190</v>
      </c>
      <c r="F110" t="str">
        <f>VLOOKUP(D:D,category!$A$1:$B$14,2,)</f>
        <v>Stay</v>
      </c>
      <c r="G110" s="16">
        <f t="shared" si="1"/>
        <v>12</v>
      </c>
      <c r="H110" s="4" t="str">
        <f>IF($V110&gt;100,"Expensive","cheap")</f>
        <v>cheap</v>
      </c>
    </row>
    <row r="111" spans="1:8" hidden="1" x14ac:dyDescent="0.3">
      <c r="A111" s="3">
        <v>45286</v>
      </c>
      <c r="B111" s="4" t="s">
        <v>21</v>
      </c>
      <c r="C111" s="4" t="s">
        <v>22</v>
      </c>
      <c r="D111" s="4">
        <v>1</v>
      </c>
      <c r="E111" s="4">
        <v>9</v>
      </c>
      <c r="F111" t="str">
        <f>VLOOKUP(D:D,category!$A$1:$B$14,2,)</f>
        <v>Breakfast</v>
      </c>
      <c r="G111" s="16">
        <f t="shared" si="1"/>
        <v>12</v>
      </c>
      <c r="H111" s="4" t="str">
        <f>IF($V111&gt;100,"Expensive","cheap")</f>
        <v>cheap</v>
      </c>
    </row>
    <row r="112" spans="1:8" hidden="1" x14ac:dyDescent="0.3">
      <c r="A112" s="3">
        <v>45286</v>
      </c>
      <c r="B112" s="4" t="s">
        <v>21</v>
      </c>
      <c r="C112" s="4" t="s">
        <v>22</v>
      </c>
      <c r="D112" s="4">
        <v>2</v>
      </c>
      <c r="E112" s="4">
        <v>12</v>
      </c>
      <c r="F112" t="str">
        <f>VLOOKUP(D:D,category!$A$1:$B$14,2,)</f>
        <v>Lunch</v>
      </c>
      <c r="G112" s="16">
        <f t="shared" si="1"/>
        <v>12</v>
      </c>
      <c r="H112" s="4" t="str">
        <f>IF($V112&gt;100,"Expensive","cheap")</f>
        <v>cheap</v>
      </c>
    </row>
    <row r="113" spans="1:8" hidden="1" x14ac:dyDescent="0.3">
      <c r="A113" s="3">
        <v>45286</v>
      </c>
      <c r="B113" s="4" t="s">
        <v>21</v>
      </c>
      <c r="C113" s="4" t="s">
        <v>22</v>
      </c>
      <c r="D113" s="4">
        <v>6</v>
      </c>
      <c r="E113" s="4">
        <v>26</v>
      </c>
      <c r="F113" t="str">
        <f>VLOOKUP(D:D,category!$A$1:$B$14,2,)</f>
        <v>Dinner</v>
      </c>
      <c r="G113" s="16">
        <f t="shared" si="1"/>
        <v>12</v>
      </c>
      <c r="H113" s="4" t="str">
        <f>IF($V113&gt;100,"Expensive","cheap")</f>
        <v>cheap</v>
      </c>
    </row>
    <row r="114" spans="1:8" hidden="1" x14ac:dyDescent="0.3">
      <c r="A114" s="3">
        <v>45287</v>
      </c>
      <c r="B114" s="4" t="s">
        <v>21</v>
      </c>
      <c r="C114" s="4" t="s">
        <v>22</v>
      </c>
      <c r="D114" s="4">
        <v>1</v>
      </c>
      <c r="E114" s="4">
        <v>24</v>
      </c>
      <c r="F114" t="str">
        <f>VLOOKUP(D:D,category!$A$1:$B$14,2,)</f>
        <v>Breakfast</v>
      </c>
      <c r="G114" s="16">
        <f t="shared" si="1"/>
        <v>12</v>
      </c>
      <c r="H114" s="4" t="str">
        <f>IF($V114&gt;100,"Expensive","cheap")</f>
        <v>cheap</v>
      </c>
    </row>
    <row r="115" spans="1:8" hidden="1" x14ac:dyDescent="0.3">
      <c r="A115" s="3">
        <v>45287</v>
      </c>
      <c r="B115" s="4" t="s">
        <v>21</v>
      </c>
      <c r="C115" s="4" t="s">
        <v>22</v>
      </c>
      <c r="D115" s="4">
        <v>2</v>
      </c>
      <c r="E115" s="4">
        <v>7</v>
      </c>
      <c r="F115" t="str">
        <f>VLOOKUP(D:D,category!$A$1:$B$14,2,)</f>
        <v>Lunch</v>
      </c>
      <c r="G115" s="16">
        <f t="shared" si="1"/>
        <v>12</v>
      </c>
      <c r="H115" s="4" t="str">
        <f>IF($V115&gt;100,"Expensive","cheap")</f>
        <v>cheap</v>
      </c>
    </row>
    <row r="116" spans="1:8" hidden="1" x14ac:dyDescent="0.3">
      <c r="A116" s="3">
        <v>45287</v>
      </c>
      <c r="B116" s="4" t="s">
        <v>21</v>
      </c>
      <c r="C116" s="4" t="s">
        <v>22</v>
      </c>
      <c r="D116" s="4">
        <v>12</v>
      </c>
      <c r="E116" s="4">
        <v>3</v>
      </c>
      <c r="F116" t="str">
        <f>VLOOKUP(D:D,category!$A$1:$B$14,2,)</f>
        <v>Grocery</v>
      </c>
      <c r="G116" s="16">
        <f t="shared" si="1"/>
        <v>12</v>
      </c>
      <c r="H116" s="4" t="str">
        <f>IF($V116&gt;100,"Expensive","cheap")</f>
        <v>cheap</v>
      </c>
    </row>
    <row r="117" spans="1:8" hidden="1" x14ac:dyDescent="0.3">
      <c r="A117" s="3">
        <v>45287</v>
      </c>
      <c r="B117" s="4" t="s">
        <v>21</v>
      </c>
      <c r="C117" s="4" t="s">
        <v>22</v>
      </c>
      <c r="D117" s="4">
        <v>6</v>
      </c>
      <c r="E117" s="4">
        <v>17</v>
      </c>
      <c r="F117" t="str">
        <f>VLOOKUP(D:D,category!$A$1:$B$14,2,)</f>
        <v>Dinner</v>
      </c>
      <c r="G117" s="16">
        <f t="shared" si="1"/>
        <v>12</v>
      </c>
      <c r="H117" s="4" t="str">
        <f>IF($V117&gt;100,"Expensive","cheap")</f>
        <v>cheap</v>
      </c>
    </row>
    <row r="118" spans="1:8" hidden="1" x14ac:dyDescent="0.3">
      <c r="A118" s="3">
        <v>45288</v>
      </c>
      <c r="B118" s="4" t="s">
        <v>21</v>
      </c>
      <c r="C118" s="4" t="s">
        <v>22</v>
      </c>
      <c r="D118" s="4">
        <v>4</v>
      </c>
      <c r="E118" s="4">
        <v>8</v>
      </c>
      <c r="F118" t="str">
        <f>VLOOKUP(D:D,category!$A$1:$B$14,2,)</f>
        <v>Metro</v>
      </c>
      <c r="G118" s="16">
        <f t="shared" si="1"/>
        <v>12</v>
      </c>
      <c r="H118" s="4" t="str">
        <f>IF($V118&gt;100,"Expensive","cheap")</f>
        <v>cheap</v>
      </c>
    </row>
    <row r="119" spans="1:8" hidden="1" x14ac:dyDescent="0.3">
      <c r="A119" s="3">
        <v>45288</v>
      </c>
      <c r="B119" s="4" t="s">
        <v>21</v>
      </c>
      <c r="C119" s="4" t="s">
        <v>22</v>
      </c>
      <c r="D119" s="4">
        <v>1</v>
      </c>
      <c r="E119" s="4">
        <v>24</v>
      </c>
      <c r="F119" t="str">
        <f>VLOOKUP(D:D,category!$A$1:$B$14,2,)</f>
        <v>Breakfast</v>
      </c>
      <c r="G119" s="16">
        <f t="shared" si="1"/>
        <v>12</v>
      </c>
      <c r="H119" s="4" t="str">
        <f>IF($V119&gt;100,"Expensive","cheap")</f>
        <v>cheap</v>
      </c>
    </row>
    <row r="120" spans="1:8" hidden="1" x14ac:dyDescent="0.3">
      <c r="A120" s="3">
        <v>45288</v>
      </c>
      <c r="B120" s="4" t="s">
        <v>21</v>
      </c>
      <c r="C120" s="4" t="s">
        <v>22</v>
      </c>
      <c r="D120" s="4">
        <v>2</v>
      </c>
      <c r="E120" s="4">
        <v>8</v>
      </c>
      <c r="F120" t="str">
        <f>VLOOKUP(D:D,category!$A$1:$B$14,2,)</f>
        <v>Lunch</v>
      </c>
      <c r="G120" s="16">
        <f t="shared" si="1"/>
        <v>12</v>
      </c>
      <c r="H120" s="4" t="str">
        <f>IF($V120&gt;100,"Expensive","cheap")</f>
        <v>cheap</v>
      </c>
    </row>
    <row r="121" spans="1:8" hidden="1" x14ac:dyDescent="0.3">
      <c r="A121" s="3">
        <v>45288</v>
      </c>
      <c r="B121" s="4" t="s">
        <v>21</v>
      </c>
      <c r="C121" s="4" t="s">
        <v>22</v>
      </c>
      <c r="D121" s="4">
        <v>6</v>
      </c>
      <c r="E121" s="4">
        <v>30</v>
      </c>
      <c r="F121" t="str">
        <f>VLOOKUP(D:D,category!$A$1:$B$14,2,)</f>
        <v>Dinner</v>
      </c>
      <c r="G121" s="16">
        <f t="shared" si="1"/>
        <v>12</v>
      </c>
      <c r="H121" s="4" t="str">
        <f>IF($V121&gt;100,"Expensive","cheap")</f>
        <v>cheap</v>
      </c>
    </row>
    <row r="122" spans="1:8" hidden="1" x14ac:dyDescent="0.3">
      <c r="A122" s="3">
        <v>45289</v>
      </c>
      <c r="B122" s="4" t="s">
        <v>21</v>
      </c>
      <c r="C122" s="4" t="s">
        <v>22</v>
      </c>
      <c r="D122" s="4">
        <v>1</v>
      </c>
      <c r="E122" s="4">
        <v>24</v>
      </c>
      <c r="F122" t="str">
        <f>VLOOKUP(D:D,category!$A$1:$B$14,2,)</f>
        <v>Breakfast</v>
      </c>
      <c r="G122" s="16">
        <f t="shared" si="1"/>
        <v>12</v>
      </c>
      <c r="H122" s="4" t="str">
        <f>IF($V122&gt;100,"Expensive","cheap")</f>
        <v>cheap</v>
      </c>
    </row>
    <row r="123" spans="1:8" hidden="1" x14ac:dyDescent="0.3">
      <c r="A123" s="3">
        <v>45289</v>
      </c>
      <c r="B123" s="4" t="s">
        <v>21</v>
      </c>
      <c r="C123" s="4" t="s">
        <v>22</v>
      </c>
      <c r="D123" s="4">
        <v>2</v>
      </c>
      <c r="E123" s="4">
        <v>6</v>
      </c>
      <c r="F123" t="str">
        <f>VLOOKUP(D:D,category!$A$1:$B$14,2,)</f>
        <v>Lunch</v>
      </c>
      <c r="G123" s="16">
        <f t="shared" si="1"/>
        <v>12</v>
      </c>
      <c r="H123" s="4" t="str">
        <f>IF($V123&gt;100,"Expensive","cheap")</f>
        <v>cheap</v>
      </c>
    </row>
    <row r="124" spans="1:8" hidden="1" x14ac:dyDescent="0.3">
      <c r="A124" s="3">
        <v>45289</v>
      </c>
      <c r="B124" s="4" t="s">
        <v>21</v>
      </c>
      <c r="C124" s="4" t="s">
        <v>22</v>
      </c>
      <c r="D124" s="4">
        <v>6</v>
      </c>
      <c r="E124" s="4">
        <v>14</v>
      </c>
      <c r="F124" t="str">
        <f>VLOOKUP(D:D,category!$A$1:$B$14,2,)</f>
        <v>Dinner</v>
      </c>
      <c r="G124" s="16">
        <f t="shared" si="1"/>
        <v>12</v>
      </c>
      <c r="H124" s="4" t="str">
        <f>IF($V124&gt;100,"Expensive","cheap")</f>
        <v>cheap</v>
      </c>
    </row>
    <row r="125" spans="1:8" hidden="1" x14ac:dyDescent="0.3">
      <c r="A125" s="3">
        <v>45290</v>
      </c>
      <c r="B125" s="4" t="s">
        <v>21</v>
      </c>
      <c r="C125" s="4" t="s">
        <v>22</v>
      </c>
      <c r="D125" s="4">
        <v>1</v>
      </c>
      <c r="E125" s="4">
        <v>12</v>
      </c>
      <c r="F125" t="str">
        <f>VLOOKUP(D:D,category!$A$1:$B$14,2,)</f>
        <v>Breakfast</v>
      </c>
      <c r="G125" s="16">
        <f t="shared" si="1"/>
        <v>12</v>
      </c>
      <c r="H125" s="4" t="str">
        <f>IF($V125&gt;100,"Expensive","cheap")</f>
        <v>cheap</v>
      </c>
    </row>
    <row r="126" spans="1:8" hidden="1" x14ac:dyDescent="0.3">
      <c r="A126" s="3">
        <v>45290</v>
      </c>
      <c r="B126" s="4" t="s">
        <v>21</v>
      </c>
      <c r="C126" s="4" t="s">
        <v>22</v>
      </c>
      <c r="D126" s="4">
        <v>13</v>
      </c>
      <c r="E126" s="4">
        <v>8</v>
      </c>
      <c r="F126" t="str">
        <f>VLOOKUP(D:D,category!$A$1:$B$14,2,)</f>
        <v>Shuttle</v>
      </c>
      <c r="G126" s="16">
        <f t="shared" si="1"/>
        <v>12</v>
      </c>
      <c r="H126" s="4" t="str">
        <f>IF($V126&gt;100,"Expensive","cheap")</f>
        <v>cheap</v>
      </c>
    </row>
    <row r="127" spans="1:8" hidden="1" x14ac:dyDescent="0.3">
      <c r="A127" s="3">
        <v>45290</v>
      </c>
      <c r="B127" s="4" t="s">
        <v>21</v>
      </c>
      <c r="C127" s="4" t="s">
        <v>22</v>
      </c>
      <c r="D127" s="4">
        <v>2</v>
      </c>
      <c r="E127" s="4">
        <v>17</v>
      </c>
      <c r="F127" t="str">
        <f>VLOOKUP(D:D,category!$A$1:$B$14,2,)</f>
        <v>Lunch</v>
      </c>
      <c r="G127" s="16">
        <f t="shared" si="1"/>
        <v>12</v>
      </c>
      <c r="H127" s="4" t="str">
        <f>IF($V127&gt;100,"Expensive","cheap")</f>
        <v>cheap</v>
      </c>
    </row>
    <row r="128" spans="1:8" hidden="1" x14ac:dyDescent="0.3">
      <c r="A128" s="3">
        <v>45290</v>
      </c>
      <c r="B128" s="4" t="s">
        <v>21</v>
      </c>
      <c r="C128" s="4" t="s">
        <v>22</v>
      </c>
      <c r="D128" s="4">
        <v>10</v>
      </c>
      <c r="E128" s="4">
        <v>14</v>
      </c>
      <c r="F128" t="str">
        <f>VLOOKUP(D:D,category!$A$1:$B$14,2,)</f>
        <v>Shopping</v>
      </c>
      <c r="G128" s="16">
        <f t="shared" si="1"/>
        <v>12</v>
      </c>
      <c r="H128" s="4" t="str">
        <f>IF($V128&gt;100,"Expensive","cheap")</f>
        <v>cheap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Main_Data</vt:lpstr>
      <vt:lpstr>questions</vt:lpstr>
      <vt:lpstr>category</vt:lpstr>
      <vt:lpstr>Remove_Duplicates</vt:lpstr>
      <vt:lpstr>Data_4,5,6,7,8</vt:lpstr>
      <vt:lpstr>Pivot Table(9) </vt:lpstr>
      <vt:lpstr>10,11,12</vt:lpstr>
      <vt:lpstr>13,16</vt:lpstr>
      <vt:lpstr>Filtering </vt:lpstr>
      <vt:lpstr>Index and match </vt:lpstr>
      <vt:lpstr>TEXTJOIN</vt:lpstr>
      <vt:lpstr>% of total </vt:lpstr>
      <vt:lpstr>Unique Count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DHAKA</dc:creator>
  <cp:lastModifiedBy>PRACHI DHAKA</cp:lastModifiedBy>
  <dcterms:created xsi:type="dcterms:W3CDTF">2024-03-13T09:21:43Z</dcterms:created>
  <dcterms:modified xsi:type="dcterms:W3CDTF">2024-03-13T16:52:25Z</dcterms:modified>
</cp:coreProperties>
</file>