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ndia\Documents\Prachi\"/>
    </mc:Choice>
  </mc:AlternateContent>
  <bookViews>
    <workbookView xWindow="0" yWindow="0" windowWidth="19368" windowHeight="9384" tabRatio="797" activeTab="5"/>
  </bookViews>
  <sheets>
    <sheet name="Finanacial Results" sheetId="1" r:id="rId1"/>
    <sheet name="Cash Flow Statement" sheetId="4" r:id="rId2"/>
    <sheet name="Balance Sheet" sheetId="12" r:id="rId3"/>
    <sheet name="BS Analysis" sheetId="13" r:id="rId4"/>
    <sheet name="Profit &amp; Loss" sheetId="6" r:id="rId5"/>
    <sheet name="P &amp; L Analysis" sheetId="14" r:id="rId6"/>
  </sheets>
  <definedNames>
    <definedName name="_xlnm._FilterDatabase" localSheetId="2" hidden="1">'Balance Sheet'!$A$2:$B$61</definedName>
    <definedName name="_xlnm._FilterDatabase" localSheetId="1" hidden="1">'Cash Flow Statement'!$G$1:$I$29</definedName>
    <definedName name="_xlnm._FilterDatabase" localSheetId="4" hidden="1">'Profit &amp; Loss'!$A$1:$A$34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5" i="13" l="1"/>
  <c r="C4" i="13"/>
  <c r="D4" i="13"/>
  <c r="E4" i="13"/>
  <c r="B4" i="13"/>
  <c r="C12" i="13"/>
  <c r="D12" i="13"/>
  <c r="E12" i="13"/>
  <c r="B12" i="13"/>
  <c r="C13" i="13"/>
  <c r="D13" i="13"/>
  <c r="E13" i="13"/>
  <c r="B13" i="13"/>
  <c r="B15" i="13" s="1"/>
  <c r="C15" i="13"/>
  <c r="D15" i="13"/>
  <c r="E21" i="14" l="1"/>
  <c r="E22" i="14" s="1"/>
  <c r="D21" i="14"/>
  <c r="D22" i="14" s="1"/>
  <c r="C21" i="14"/>
  <c r="C22" i="14" s="1"/>
  <c r="B21" i="14"/>
  <c r="B22" i="14" s="1"/>
  <c r="E18" i="14"/>
  <c r="D18" i="14"/>
  <c r="C18" i="14"/>
  <c r="B18" i="14"/>
  <c r="E15" i="14"/>
  <c r="D15" i="14"/>
  <c r="C15" i="14"/>
  <c r="B15" i="14"/>
  <c r="E11" i="14"/>
  <c r="D11" i="14"/>
  <c r="C11" i="14"/>
  <c r="B11" i="14"/>
  <c r="F8" i="14"/>
  <c r="E8" i="14"/>
  <c r="D8" i="14"/>
  <c r="C8" i="14"/>
  <c r="F5" i="14"/>
  <c r="E5" i="14"/>
  <c r="D5" i="14"/>
  <c r="C5" i="14"/>
</calcChain>
</file>

<file path=xl/sharedStrings.xml><?xml version="1.0" encoding="utf-8"?>
<sst xmlns="http://schemas.openxmlformats.org/spreadsheetml/2006/main" count="299" uniqueCount="195">
  <si>
    <t>Gross Income</t>
  </si>
  <si>
    <t>Operating Expenditure</t>
  </si>
  <si>
    <t>Operation Profit</t>
  </si>
  <si>
    <t>Other Income</t>
  </si>
  <si>
    <t>Interest &amp; Depreciation</t>
  </si>
  <si>
    <t>Share of profit of Joint venture/ associate</t>
  </si>
  <si>
    <t>Provision for taxes</t>
  </si>
  <si>
    <t>Less: Minority Interest</t>
  </si>
  <si>
    <t>Profit attributable to owners</t>
  </si>
  <si>
    <t>Other Comprehensive Income</t>
  </si>
  <si>
    <t>Total Comprehensive Income attributable to owners</t>
  </si>
  <si>
    <t>Balance brought forward</t>
  </si>
  <si>
    <t>Impact due to Implementation of Ind AS 115</t>
  </si>
  <si>
    <t>Amount available for appropriations</t>
  </si>
  <si>
    <t>(-) Appropriations</t>
  </si>
  <si>
    <t>Dividend paid and Tax thereon</t>
  </si>
  <si>
    <t>General Reserve</t>
  </si>
  <si>
    <t>Debenture Redemption reserve (Proposed)</t>
  </si>
  <si>
    <t>Addition to reserves due to further acquisition of shares in subsidiary</t>
  </si>
  <si>
    <t>Legal Reserve</t>
  </si>
  <si>
    <t>Balance carried to reserves &amp; surplus of Balance Sheet</t>
  </si>
  <si>
    <t>-</t>
  </si>
  <si>
    <t>March 31, 2020</t>
  </si>
  <si>
    <t>Non-current assets</t>
  </si>
  <si>
    <t>EQUITY AND LIABILITIES</t>
  </si>
  <si>
    <t>Particulars</t>
  </si>
  <si>
    <t>Year ended 31-Mar-2020</t>
  </si>
  <si>
    <t>Year ended 31-Mar-2019</t>
  </si>
  <si>
    <t>Cash flows from operating activities</t>
  </si>
  <si>
    <t xml:space="preserve">Income tax expense recognised in profit or loss </t>
  </si>
  <si>
    <t xml:space="preserve">Finance costs recognised in profit or loss </t>
  </si>
  <si>
    <t xml:space="preserve">Interest income recognised in profit or loss </t>
  </si>
  <si>
    <t xml:space="preserve">Gain on disposal of property, plant and equipment  </t>
  </si>
  <si>
    <t xml:space="preserve">Depreciation and amortisation expense </t>
  </si>
  <si>
    <t xml:space="preserve">Provision for future foreseeable losses on contracts  </t>
  </si>
  <si>
    <t xml:space="preserve">Advances written off </t>
  </si>
  <si>
    <t xml:space="preserve">Provision for doubtful receivables </t>
  </si>
  <si>
    <t xml:space="preserve">Provision for doubtful advances (net of reversals) </t>
  </si>
  <si>
    <t xml:space="preserve">Liabilities no longer required written back </t>
  </si>
  <si>
    <t xml:space="preserve">Effect of Ind AS adjustments on discounting </t>
  </si>
  <si>
    <t xml:space="preserve">of Financial assets </t>
  </si>
  <si>
    <t xml:space="preserve"> -   </t>
  </si>
  <si>
    <t xml:space="preserve">Net foreign exchange loss (unrealised) </t>
  </si>
  <si>
    <t xml:space="preserve">     </t>
  </si>
  <si>
    <t xml:space="preserve"> </t>
  </si>
  <si>
    <t xml:space="preserve">(Increase)/decrease in trade receivables </t>
  </si>
  <si>
    <t xml:space="preserve">(Increase)/decrease in inventories </t>
  </si>
  <si>
    <t xml:space="preserve">(Increase)/decrease in other assets </t>
  </si>
  <si>
    <t xml:space="preserve">Increase/(decrease) in trade payables </t>
  </si>
  <si>
    <t xml:space="preserve">Increase/(decrease) in other liabilities </t>
  </si>
  <si>
    <t xml:space="preserve">Cash generated / (used) in operations </t>
  </si>
  <si>
    <t xml:space="preserve">Income taxes paid </t>
  </si>
  <si>
    <t xml:space="preserve">Net cash generated/ (used) in operating activities </t>
  </si>
  <si>
    <t>Cash flows from investing activities</t>
  </si>
  <si>
    <t xml:space="preserve">Interest received </t>
  </si>
  <si>
    <t xml:space="preserve">Loans to Subsidiary </t>
  </si>
  <si>
    <t xml:space="preserve">Payments for property, plant and equipment </t>
  </si>
  <si>
    <t xml:space="preserve">Proceeds from disposal of property, plant and equipment </t>
  </si>
  <si>
    <t xml:space="preserve">Increase in other Bank balances </t>
  </si>
  <si>
    <t xml:space="preserve">Investments in subsidiaries, equity instruments </t>
  </si>
  <si>
    <t xml:space="preserve">and joint ventures </t>
  </si>
  <si>
    <t xml:space="preserve">Net cash used in investing activities </t>
  </si>
  <si>
    <t>Profit for the year Adjustments for :</t>
  </si>
  <si>
    <t xml:space="preserve">Movements in working capital </t>
  </si>
  <si>
    <t xml:space="preserve">As at  </t>
  </si>
  <si>
    <t xml:space="preserve">As at </t>
  </si>
  <si>
    <t xml:space="preserve">(A)  Property, plant and equipment </t>
  </si>
  <si>
    <t xml:space="preserve">(B)  Capital work-in-progress </t>
  </si>
  <si>
    <t xml:space="preserve">(C)  Intangible assets </t>
  </si>
  <si>
    <t xml:space="preserve">(E)      Right-of-use assets </t>
  </si>
  <si>
    <t xml:space="preserve">(F)       Financial assets </t>
  </si>
  <si>
    <t xml:space="preserve">  (i)  Investments </t>
  </si>
  <si>
    <t xml:space="preserve">    a)  Investments in joint ventures </t>
  </si>
  <si>
    <t xml:space="preserve">    b)  Other investments </t>
  </si>
  <si>
    <t xml:space="preserve">  (ii)  Trade receivables </t>
  </si>
  <si>
    <t xml:space="preserve">  (iii) Loans </t>
  </si>
  <si>
    <t xml:space="preserve">  (iv) Other financial assets </t>
  </si>
  <si>
    <t xml:space="preserve">(G)  Deferred tax assets (net) </t>
  </si>
  <si>
    <t xml:space="preserve">(H)  Non-current tax assets (net) </t>
  </si>
  <si>
    <t xml:space="preserve">(I)  Other non-current assets </t>
  </si>
  <si>
    <t xml:space="preserve">Total non-current assets </t>
  </si>
  <si>
    <t xml:space="preserve">Current assets  </t>
  </si>
  <si>
    <t xml:space="preserve">(A)      Inventories </t>
  </si>
  <si>
    <t xml:space="preserve">(B)      Financial assets </t>
  </si>
  <si>
    <t xml:space="preserve">  (i)  Trade receivables </t>
  </si>
  <si>
    <t xml:space="preserve">  (ii)  Cash and cash equivalents </t>
  </si>
  <si>
    <t xml:space="preserve">  (iii) Bank balances other than (ii) above </t>
  </si>
  <si>
    <t xml:space="preserve">  (iv) Loans </t>
  </si>
  <si>
    <t xml:space="preserve">  (v)  Other financial assets </t>
  </si>
  <si>
    <t xml:space="preserve">Equity   </t>
  </si>
  <si>
    <t xml:space="preserve">(A)  Equity share capital  </t>
  </si>
  <si>
    <t xml:space="preserve">(B)  Other equity </t>
  </si>
  <si>
    <t xml:space="preserve">Total equity  </t>
  </si>
  <si>
    <t xml:space="preserve">Liabilities   </t>
  </si>
  <si>
    <t xml:space="preserve">Non-current liabilities </t>
  </si>
  <si>
    <t xml:space="preserve">(A)  Financial liabilities </t>
  </si>
  <si>
    <t xml:space="preserve">  (i)  Borrowings </t>
  </si>
  <si>
    <t xml:space="preserve">  (ii)  Other financial liabilities </t>
  </si>
  <si>
    <t xml:space="preserve">(B)  Provisions </t>
  </si>
  <si>
    <t xml:space="preserve">  (ii)  Trade payables </t>
  </si>
  <si>
    <t xml:space="preserve">    (a) total outstanding dues of micro and small enterprises </t>
  </si>
  <si>
    <t xml:space="preserve">    (b) total outstanding dues other than (ii) (a) above </t>
  </si>
  <si>
    <t xml:space="preserve">  (iii) Other financial liabilities </t>
  </si>
  <si>
    <t xml:space="preserve">(C)  Current tax liabilities (net) </t>
  </si>
  <si>
    <t xml:space="preserve">(D)  Other current liabilities </t>
  </si>
  <si>
    <t xml:space="preserve">Total Equity and Liabilities </t>
  </si>
  <si>
    <t xml:space="preserve">For the year  ended </t>
  </si>
  <si>
    <t xml:space="preserve">For the year ended </t>
  </si>
  <si>
    <t>March 31, 2019</t>
  </si>
  <si>
    <t xml:space="preserve">I  Revenue from operations  </t>
  </si>
  <si>
    <t xml:space="preserve">II       Other income </t>
  </si>
  <si>
    <t xml:space="preserve">III      Total Income (I + II) </t>
  </si>
  <si>
    <t xml:space="preserve">IV      Expenses </t>
  </si>
  <si>
    <t xml:space="preserve">(a)     Contract execution expenses </t>
  </si>
  <si>
    <t xml:space="preserve">(b)     Changes in inventories of finished </t>
  </si>
  <si>
    <t xml:space="preserve">    goods and work-in-progress  </t>
  </si>
  <si>
    <t xml:space="preserve">  (c)  Employee benefits expense </t>
  </si>
  <si>
    <t xml:space="preserve">  (d) Finance costs      </t>
  </si>
  <si>
    <t xml:space="preserve">  (e)  Depreciation and amortisation expense </t>
  </si>
  <si>
    <t xml:space="preserve">V       Profit before tax (III - IV) </t>
  </si>
  <si>
    <t xml:space="preserve">VI      Tax expense </t>
  </si>
  <si>
    <t xml:space="preserve">  (a)  Current tax expense  </t>
  </si>
  <si>
    <t xml:space="preserve">  (b) Tax - earlier years </t>
  </si>
  <si>
    <t xml:space="preserve">VII    Profit for the year (V-VI) </t>
  </si>
  <si>
    <t xml:space="preserve">VIII  Other comprehensive income </t>
  </si>
  <si>
    <t xml:space="preserve">  Items that will not be reclassified subsequently   to the statement of profit and loss</t>
  </si>
  <si>
    <t xml:space="preserve">    -  Re-measurements of the defined benefit plans </t>
  </si>
  <si>
    <t xml:space="preserve">IX  Total comprehensive income for the year (VII + VIII) </t>
  </si>
  <si>
    <t xml:space="preserve">  Earnings per equity share (of ` 100 each)</t>
  </si>
  <si>
    <t>For the year ended</t>
  </si>
  <si>
    <t>March 31, 2018</t>
  </si>
  <si>
    <t xml:space="preserve">  Basic (₹)  </t>
  </si>
  <si>
    <t xml:space="preserve">  Diluted (₹) </t>
  </si>
  <si>
    <t>Year ended 31- Mar -18</t>
  </si>
  <si>
    <t xml:space="preserve">Intercorporate deposits given </t>
  </si>
  <si>
    <t xml:space="preserve">(D)     Intangible assets under development </t>
  </si>
  <si>
    <t xml:space="preserve">(C)  Other current assets </t>
  </si>
  <si>
    <t xml:space="preserve">Total current assets </t>
  </si>
  <si>
    <t xml:space="preserve">Total Assets  </t>
  </si>
  <si>
    <t xml:space="preserve">Total liabilities </t>
  </si>
  <si>
    <t>Total current liabilities</t>
  </si>
  <si>
    <t xml:space="preserve">Total non-current liabilities </t>
  </si>
  <si>
    <t xml:space="preserve">Current liabilities  </t>
  </si>
  <si>
    <r>
      <t xml:space="preserve">  </t>
    </r>
    <r>
      <rPr>
        <b/>
        <sz val="10"/>
        <color rgb="FF373334"/>
        <rFont val="Arial"/>
        <family val="2"/>
      </rPr>
      <t>ASSETS</t>
    </r>
  </si>
  <si>
    <r>
      <t xml:space="preserve"> </t>
    </r>
    <r>
      <rPr>
        <sz val="10"/>
        <color rgb="FF373334"/>
        <rFont val="Arial"/>
        <family val="2"/>
      </rPr>
      <t xml:space="preserve"> </t>
    </r>
  </si>
  <si>
    <t xml:space="preserve">  (f)  Other expenses </t>
  </si>
  <si>
    <t>Total expenses (IV)</t>
  </si>
  <si>
    <t xml:space="preserve"> (c) Deferred tax expense </t>
  </si>
  <si>
    <t>Total tax expense (VI)</t>
  </si>
  <si>
    <t xml:space="preserve">  -  Income tax relating to these items  </t>
  </si>
  <si>
    <t>Total other comprehensive income (VIII)</t>
  </si>
  <si>
    <t xml:space="preserve">Cash flows from financing activities </t>
  </si>
  <si>
    <t xml:space="preserve">Proceeds / (repayments ) from Current borrowings - Net </t>
  </si>
  <si>
    <t xml:space="preserve">Proceeds from Non Current borrowings -Net </t>
  </si>
  <si>
    <t xml:space="preserve">Payment of lease liability </t>
  </si>
  <si>
    <t>Dividends on equity shares (including dividend</t>
  </si>
  <si>
    <t xml:space="preserve"> -</t>
  </si>
  <si>
    <t xml:space="preserve">distribution tax) </t>
  </si>
  <si>
    <t xml:space="preserve">Interest paid </t>
  </si>
  <si>
    <t xml:space="preserve">Net cash generated by financing activities </t>
  </si>
  <si>
    <t xml:space="preserve">Net (decrease)/increase in cash and cash equivalents </t>
  </si>
  <si>
    <t xml:space="preserve">Cash and cash equivalents at the beginning of the year </t>
  </si>
  <si>
    <t xml:space="preserve">(Refer note 15) </t>
  </si>
  <si>
    <t xml:space="preserve">Effects of exchange rate changes on the balance of cash </t>
  </si>
  <si>
    <t xml:space="preserve">and cash equivalents held in foreign currencies </t>
  </si>
  <si>
    <t>March 31, 2021</t>
  </si>
  <si>
    <t>Interest Income from Statutory Authorities</t>
  </si>
  <si>
    <t>Dividend from equity investments</t>
  </si>
  <si>
    <t>Gain recognised on cancellation of Leases</t>
  </si>
  <si>
    <t>Year ended 31-Mar-2021</t>
  </si>
  <si>
    <t>Trend Statement</t>
  </si>
  <si>
    <t>Increase/Decrease Amount</t>
  </si>
  <si>
    <t xml:space="preserve">Percent </t>
  </si>
  <si>
    <t>Comparative BalanceSheet 2021 vs. 2020</t>
  </si>
  <si>
    <t>Cash and cash equivalents at the end of the year</t>
  </si>
  <si>
    <t>Profit Before Tax (PBT)/ EBITDA</t>
  </si>
  <si>
    <t>Profit After Tax (PAT)/EAT</t>
  </si>
  <si>
    <t xml:space="preserve"> in ₹ lakh</t>
  </si>
  <si>
    <t>Current Ratio</t>
  </si>
  <si>
    <t>(` In Lakhs)</t>
  </si>
  <si>
    <t>Gross Margin</t>
  </si>
  <si>
    <t>(Gross Margin can be improved by making both your sales and production processes more efficient)</t>
  </si>
  <si>
    <t>Net Working Capital</t>
  </si>
  <si>
    <t>Income - Expenses/ Expenses</t>
  </si>
  <si>
    <t>2021 vs. 2020</t>
  </si>
  <si>
    <t>2020 vs. 2019</t>
  </si>
  <si>
    <t>Increase Decrease in Amount</t>
  </si>
  <si>
    <t>%</t>
  </si>
  <si>
    <t>When compared to pre pandemic level 2019 - FY21vs FY19</t>
  </si>
  <si>
    <t>Growth Y-o-Y</t>
  </si>
  <si>
    <t>% revenue</t>
  </si>
  <si>
    <t>EBITDA</t>
  </si>
  <si>
    <t>EBITDA margin</t>
  </si>
  <si>
    <t>IX  Total comprehensive income for the year</t>
  </si>
  <si>
    <t>Net Working Capital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</si>
</sst>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 * #,##0.00_ ;_ * \-#,##0.00_ ;_ * &quot;-&quot;??_ ;_ @_ "/>
    <numFmt numFmtId="164" formatCode="0.0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rgb="FF373334"/>
      <name val="Arial"/>
      <family val="2"/>
    </font>
    <font>
      <b/>
      <vertAlign val="superscript"/>
      <sz val="10"/>
      <color rgb="FF373334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color rgb="FF373334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rgb="FF373334"/>
      <name val="Arial"/>
      <family val="2"/>
    </font>
    <font>
      <sz val="8"/>
      <color rgb="FF000000"/>
      <name val="Arial"/>
      <family val="2"/>
    </font>
    <font>
      <sz val="8"/>
      <color rgb="FF373334"/>
      <name val="Arial"/>
      <family val="2"/>
    </font>
    <font>
      <b/>
      <sz val="8"/>
      <color rgb="FF000000"/>
      <name val="Arial"/>
      <family val="2"/>
    </font>
    <font>
      <b/>
      <sz val="8"/>
      <color theme="1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6" fillId="0" borderId="0" applyNumberFormat="0" applyFill="0" applyBorder="0" applyAlignment="0" applyProtection="0"/>
  </cellStyleXfs>
  <cellXfs count="88">
    <xf numFmtId="0" fontId="0" fillId="0" borderId="0" xfId="0"/>
    <xf numFmtId="0" fontId="0" fillId="0" borderId="1" xfId="0" applyBorder="1"/>
    <xf numFmtId="43" fontId="0" fillId="0" borderId="1" xfId="1" applyFont="1" applyBorder="1"/>
    <xf numFmtId="0" fontId="0" fillId="0" borderId="1" xfId="0" applyFill="1" applyBorder="1"/>
    <xf numFmtId="0" fontId="2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4" fillId="0" borderId="0" xfId="0" applyFont="1"/>
    <xf numFmtId="0" fontId="6" fillId="0" borderId="1" xfId="0" applyFont="1" applyFill="1" applyBorder="1" applyAlignment="1">
      <alignment vertical="center"/>
    </xf>
    <xf numFmtId="0" fontId="6" fillId="0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center"/>
    </xf>
    <xf numFmtId="0" fontId="7" fillId="0" borderId="0" xfId="0" applyFont="1"/>
    <xf numFmtId="0" fontId="6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top"/>
    </xf>
    <xf numFmtId="0" fontId="4" fillId="0" borderId="0" xfId="0" applyFont="1" applyFill="1" applyBorder="1"/>
    <xf numFmtId="49" fontId="0" fillId="0" borderId="1" xfId="0" applyNumberFormat="1" applyFill="1" applyBorder="1"/>
    <xf numFmtId="4" fontId="0" fillId="0" borderId="1" xfId="0" applyNumberFormat="1" applyFill="1" applyBorder="1"/>
    <xf numFmtId="0" fontId="0" fillId="0" borderId="0" xfId="0" applyAlignment="1"/>
    <xf numFmtId="0" fontId="9" fillId="0" borderId="0" xfId="0" applyFont="1" applyFill="1" applyBorder="1"/>
    <xf numFmtId="43" fontId="9" fillId="0" borderId="0" xfId="1" applyFont="1" applyFill="1" applyBorder="1"/>
    <xf numFmtId="0" fontId="9" fillId="0" borderId="1" xfId="0" applyFont="1" applyFill="1" applyBorder="1"/>
    <xf numFmtId="43" fontId="9" fillId="0" borderId="1" xfId="1" applyFont="1" applyFill="1" applyBorder="1"/>
    <xf numFmtId="0" fontId="14" fillId="0" borderId="1" xfId="0" applyFont="1" applyFill="1" applyBorder="1"/>
    <xf numFmtId="0" fontId="14" fillId="0" borderId="2" xfId="0" applyFont="1" applyFill="1" applyBorder="1"/>
    <xf numFmtId="43" fontId="10" fillId="0" borderId="1" xfId="1" applyFont="1" applyFill="1" applyBorder="1" applyAlignment="1">
      <alignment horizontal="center" vertical="center"/>
    </xf>
    <xf numFmtId="43" fontId="11" fillId="0" borderId="1" xfId="1" applyFont="1" applyFill="1" applyBorder="1" applyAlignment="1">
      <alignment horizontal="left" vertical="center"/>
    </xf>
    <xf numFmtId="43" fontId="9" fillId="0" borderId="1" xfId="1" applyFont="1" applyFill="1" applyBorder="1" applyAlignment="1"/>
    <xf numFmtId="43" fontId="12" fillId="0" borderId="1" xfId="1" applyFont="1" applyFill="1" applyBorder="1" applyAlignment="1">
      <alignment horizontal="center" vertical="center"/>
    </xf>
    <xf numFmtId="43" fontId="11" fillId="0" borderId="1" xfId="1" applyFont="1" applyFill="1" applyBorder="1" applyAlignment="1">
      <alignment horizontal="center" vertical="center"/>
    </xf>
    <xf numFmtId="43" fontId="12" fillId="0" borderId="1" xfId="1" applyFont="1" applyFill="1" applyBorder="1" applyAlignment="1">
      <alignment horizontal="left" vertical="center"/>
    </xf>
    <xf numFmtId="43" fontId="11" fillId="0" borderId="1" xfId="1" applyFont="1" applyFill="1" applyBorder="1" applyAlignment="1">
      <alignment vertical="center"/>
    </xf>
    <xf numFmtId="43" fontId="12" fillId="0" borderId="1" xfId="1" applyFont="1" applyFill="1" applyBorder="1" applyAlignment="1">
      <alignment vertical="center"/>
    </xf>
    <xf numFmtId="43" fontId="13" fillId="0" borderId="1" xfId="1" applyFont="1" applyFill="1" applyBorder="1" applyAlignment="1">
      <alignment horizontal="center" vertical="center"/>
    </xf>
    <xf numFmtId="43" fontId="13" fillId="0" borderId="1" xfId="1" applyFont="1" applyFill="1" applyBorder="1" applyAlignment="1">
      <alignment vertical="center"/>
    </xf>
    <xf numFmtId="43" fontId="10" fillId="0" borderId="1" xfId="1" applyFont="1" applyFill="1" applyBorder="1" applyAlignment="1">
      <alignment vertical="center"/>
    </xf>
    <xf numFmtId="43" fontId="2" fillId="0" borderId="1" xfId="1" applyFont="1" applyFill="1" applyBorder="1" applyAlignment="1">
      <alignment horizontal="center" vertical="center"/>
    </xf>
    <xf numFmtId="43" fontId="2" fillId="0" borderId="1" xfId="1" applyFont="1" applyFill="1" applyBorder="1" applyAlignment="1">
      <alignment horizontal="left" vertical="center"/>
    </xf>
    <xf numFmtId="43" fontId="2" fillId="0" borderId="1" xfId="1" applyFont="1" applyFill="1" applyBorder="1" applyAlignment="1">
      <alignment vertical="center"/>
    </xf>
    <xf numFmtId="43" fontId="5" fillId="0" borderId="1" xfId="1" applyFont="1" applyFill="1" applyBorder="1" applyAlignment="1">
      <alignment vertical="center"/>
    </xf>
    <xf numFmtId="43" fontId="4" fillId="0" borderId="1" xfId="1" applyFont="1" applyFill="1" applyBorder="1"/>
    <xf numFmtId="43" fontId="6" fillId="0" borderId="1" xfId="1" applyFont="1" applyFill="1" applyBorder="1" applyAlignment="1">
      <alignment horizontal="left" vertical="center"/>
    </xf>
    <xf numFmtId="43" fontId="6" fillId="0" borderId="1" xfId="1" applyFont="1" applyFill="1" applyBorder="1" applyAlignment="1">
      <alignment horizontal="right" vertical="center"/>
    </xf>
    <xf numFmtId="43" fontId="5" fillId="0" borderId="1" xfId="1" applyFont="1" applyFill="1" applyBorder="1" applyAlignment="1">
      <alignment horizontal="left" vertical="center"/>
    </xf>
    <xf numFmtId="43" fontId="4" fillId="0" borderId="1" xfId="1" applyFont="1" applyBorder="1"/>
    <xf numFmtId="43" fontId="2" fillId="0" borderId="1" xfId="1" applyFont="1" applyFill="1" applyBorder="1" applyAlignment="1">
      <alignment horizontal="right" vertical="center"/>
    </xf>
    <xf numFmtId="43" fontId="2" fillId="0" borderId="1" xfId="1" applyFont="1" applyFill="1" applyBorder="1" applyAlignment="1">
      <alignment horizontal="justify" vertical="center"/>
    </xf>
    <xf numFmtId="43" fontId="4" fillId="0" borderId="0" xfId="1" applyFont="1" applyFill="1" applyBorder="1"/>
    <xf numFmtId="43" fontId="5" fillId="0" borderId="1" xfId="1" applyFont="1" applyBorder="1" applyAlignment="1">
      <alignment horizontal="left" vertical="center"/>
    </xf>
    <xf numFmtId="43" fontId="6" fillId="0" borderId="0" xfId="1" applyFont="1" applyFill="1" applyBorder="1" applyAlignment="1">
      <alignment vertical="center"/>
    </xf>
    <xf numFmtId="43" fontId="4" fillId="0" borderId="0" xfId="1" applyFont="1"/>
    <xf numFmtId="43" fontId="4" fillId="0" borderId="0" xfId="1" applyFont="1" applyFill="1" applyBorder="1" applyAlignment="1">
      <alignment vertical="top"/>
    </xf>
    <xf numFmtId="43" fontId="6" fillId="0" borderId="0" xfId="1" applyFont="1" applyFill="1" applyBorder="1" applyAlignment="1">
      <alignment horizontal="left" vertical="center"/>
    </xf>
    <xf numFmtId="14" fontId="2" fillId="0" borderId="1" xfId="1" applyNumberFormat="1" applyFont="1" applyFill="1" applyBorder="1" applyAlignment="1">
      <alignment horizontal="left" vertical="center"/>
    </xf>
    <xf numFmtId="14" fontId="2" fillId="0" borderId="1" xfId="1" applyNumberFormat="1" applyFont="1" applyFill="1" applyBorder="1" applyAlignment="1">
      <alignment horizontal="center" vertical="center"/>
    </xf>
    <xf numFmtId="0" fontId="8" fillId="0" borderId="1" xfId="0" applyFont="1" applyFill="1" applyBorder="1"/>
    <xf numFmtId="43" fontId="10" fillId="0" borderId="1" xfId="1" applyFont="1" applyFill="1" applyBorder="1" applyAlignment="1">
      <alignment horizontal="left" vertical="center" wrapText="1" indent="1"/>
    </xf>
    <xf numFmtId="43" fontId="12" fillId="0" borderId="1" xfId="1" applyFont="1" applyFill="1" applyBorder="1" applyAlignment="1">
      <alignment horizontal="left" vertical="center" wrapText="1" indent="1"/>
    </xf>
    <xf numFmtId="43" fontId="9" fillId="0" borderId="0" xfId="1" applyFont="1" applyFill="1" applyBorder="1" applyAlignment="1"/>
    <xf numFmtId="43" fontId="11" fillId="0" borderId="0" xfId="1" applyFont="1" applyFill="1" applyBorder="1" applyAlignment="1">
      <alignment horizontal="center" vertical="center"/>
    </xf>
    <xf numFmtId="43" fontId="11" fillId="0" borderId="0" xfId="1" applyFont="1" applyFill="1" applyBorder="1" applyAlignment="1">
      <alignment vertical="center"/>
    </xf>
    <xf numFmtId="43" fontId="13" fillId="0" borderId="0" xfId="1" applyFont="1" applyFill="1" applyBorder="1" applyAlignment="1">
      <alignment horizontal="center" vertical="center"/>
    </xf>
    <xf numFmtId="43" fontId="13" fillId="0" borderId="0" xfId="1" applyFont="1" applyFill="1" applyBorder="1" applyAlignment="1">
      <alignment vertical="center"/>
    </xf>
    <xf numFmtId="164" fontId="7" fillId="0" borderId="0" xfId="0" applyNumberFormat="1" applyFont="1"/>
    <xf numFmtId="43" fontId="7" fillId="0" borderId="0" xfId="1" applyFont="1"/>
    <xf numFmtId="0" fontId="8" fillId="0" borderId="1" xfId="0" applyFont="1" applyBorder="1"/>
    <xf numFmtId="0" fontId="7" fillId="0" borderId="0" xfId="0" applyFont="1" applyFill="1" applyBorder="1"/>
    <xf numFmtId="43" fontId="0" fillId="0" borderId="0" xfId="0" applyNumberFormat="1"/>
    <xf numFmtId="0" fontId="7" fillId="0" borderId="1" xfId="0" applyFont="1" applyBorder="1"/>
    <xf numFmtId="43" fontId="7" fillId="0" borderId="1" xfId="1" applyFont="1" applyBorder="1"/>
    <xf numFmtId="164" fontId="7" fillId="0" borderId="1" xfId="0" applyNumberFormat="1" applyFont="1" applyBorder="1"/>
    <xf numFmtId="0" fontId="8" fillId="0" borderId="0" xfId="0" applyFont="1"/>
    <xf numFmtId="43" fontId="6" fillId="0" borderId="0" xfId="1" applyFont="1" applyFill="1" applyBorder="1" applyAlignment="1">
      <alignment horizontal="left" vertical="center"/>
    </xf>
    <xf numFmtId="43" fontId="6" fillId="0" borderId="1" xfId="1" applyFont="1" applyFill="1" applyBorder="1" applyAlignment="1">
      <alignment horizontal="left" vertical="center"/>
    </xf>
    <xf numFmtId="43" fontId="9" fillId="0" borderId="0" xfId="0" applyNumberFormat="1" applyFont="1" applyFill="1" applyBorder="1"/>
    <xf numFmtId="164" fontId="9" fillId="0" borderId="0" xfId="0" applyNumberFormat="1" applyFont="1" applyFill="1" applyBorder="1"/>
    <xf numFmtId="10" fontId="0" fillId="0" borderId="1" xfId="2" applyNumberFormat="1" applyFont="1" applyFill="1" applyBorder="1"/>
    <xf numFmtId="0" fontId="0" fillId="0" borderId="0" xfId="0" applyFill="1"/>
    <xf numFmtId="0" fontId="0" fillId="0" borderId="0" xfId="0" applyFill="1" applyAlignment="1"/>
    <xf numFmtId="10" fontId="0" fillId="0" borderId="0" xfId="2" applyNumberFormat="1" applyFont="1" applyFill="1" applyAlignment="1">
      <alignment horizontal="center"/>
    </xf>
    <xf numFmtId="10" fontId="0" fillId="0" borderId="0" xfId="2" applyNumberFormat="1" applyFont="1" applyFill="1"/>
    <xf numFmtId="0" fontId="0" fillId="0" borderId="0" xfId="0" applyFill="1" applyAlignment="1">
      <alignment horizontal="right" vertical="center"/>
    </xf>
    <xf numFmtId="17" fontId="0" fillId="0" borderId="0" xfId="0" applyNumberFormat="1" applyFill="1" applyAlignment="1">
      <alignment horizontal="right" vertical="center"/>
    </xf>
    <xf numFmtId="0" fontId="0" fillId="0" borderId="0" xfId="0" applyFill="1" applyAlignment="1">
      <alignment horizontal="center" vertical="center"/>
    </xf>
    <xf numFmtId="0" fontId="16" fillId="0" borderId="0" xfId="3" applyFill="1"/>
    <xf numFmtId="49" fontId="0" fillId="2" borderId="1" xfId="0" applyNumberFormat="1" applyFill="1" applyBorder="1" applyAlignment="1">
      <alignment horizontal="center"/>
    </xf>
    <xf numFmtId="43" fontId="8" fillId="0" borderId="0" xfId="0" applyNumberFormat="1" applyFont="1"/>
    <xf numFmtId="0" fontId="15" fillId="0" borderId="0" xfId="0" applyFont="1" applyAlignment="1">
      <alignment horizontal="center"/>
    </xf>
    <xf numFmtId="0" fontId="0" fillId="0" borderId="0" xfId="0" applyBorder="1" applyAlignment="1">
      <alignment horizontal="center"/>
    </xf>
    <xf numFmtId="0" fontId="15" fillId="0" borderId="1" xfId="0" applyFont="1" applyBorder="1" applyAlignment="1">
      <alignment horizontal="center"/>
    </xf>
  </cellXfs>
  <cellStyles count="4">
    <cellStyle name="Comma" xfId="1" builtinId="3"/>
    <cellStyle name="Hyperlink" xfId="3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5"/>
  <sheetViews>
    <sheetView showGridLines="0" zoomScale="85" zoomScaleNormal="85" workbookViewId="0">
      <selection activeCell="F16" sqref="F16"/>
    </sheetView>
  </sheetViews>
  <sheetFormatPr defaultColWidth="8.88671875" defaultRowHeight="14.4" x14ac:dyDescent="0.3"/>
  <cols>
    <col min="1" max="1" width="8.88671875" customWidth="1"/>
    <col min="2" max="2" width="57.6640625" bestFit="1" customWidth="1"/>
    <col min="3" max="3" width="11.77734375" bestFit="1" customWidth="1"/>
    <col min="4" max="4" width="16.5546875" bestFit="1" customWidth="1"/>
    <col min="5" max="6" width="12.88671875" bestFit="1" customWidth="1"/>
    <col min="7" max="11" width="8.88671875" customWidth="1"/>
  </cols>
  <sheetData>
    <row r="1" spans="2:6" x14ac:dyDescent="0.3">
      <c r="F1" t="s">
        <v>179</v>
      </c>
    </row>
    <row r="2" spans="2:6" x14ac:dyDescent="0.3">
      <c r="B2" s="1"/>
      <c r="C2" s="1">
        <v>2018</v>
      </c>
      <c r="D2" s="1">
        <v>2019</v>
      </c>
      <c r="E2" s="1">
        <v>2020</v>
      </c>
      <c r="F2" s="1">
        <v>2021</v>
      </c>
    </row>
    <row r="3" spans="2:6" x14ac:dyDescent="0.3">
      <c r="B3" s="1" t="s">
        <v>0</v>
      </c>
      <c r="C3" s="2">
        <v>906051</v>
      </c>
      <c r="D3" s="2">
        <v>1322978</v>
      </c>
      <c r="E3" s="2">
        <v>1051420</v>
      </c>
      <c r="F3" s="2">
        <v>1201126</v>
      </c>
    </row>
    <row r="4" spans="2:6" x14ac:dyDescent="0.3">
      <c r="B4" s="1" t="s">
        <v>1</v>
      </c>
      <c r="C4" s="2">
        <v>851769</v>
      </c>
      <c r="D4" s="2">
        <v>1245485</v>
      </c>
      <c r="E4" s="2">
        <v>976487.00000000012</v>
      </c>
      <c r="F4" s="2">
        <v>1124360</v>
      </c>
    </row>
    <row r="5" spans="2:6" x14ac:dyDescent="0.3">
      <c r="B5" s="1" t="s">
        <v>2</v>
      </c>
      <c r="C5" s="2">
        <v>54281.999999999971</v>
      </c>
      <c r="D5" s="2">
        <v>77493.000000000029</v>
      </c>
      <c r="E5" s="2">
        <v>74933</v>
      </c>
      <c r="F5" s="2">
        <v>76765.999999999985</v>
      </c>
    </row>
    <row r="6" spans="2:6" x14ac:dyDescent="0.3">
      <c r="B6" s="1" t="s">
        <v>3</v>
      </c>
      <c r="C6" s="2">
        <v>4200</v>
      </c>
      <c r="D6" s="2">
        <v>6007</v>
      </c>
      <c r="E6" s="2">
        <v>6161</v>
      </c>
      <c r="F6" s="2">
        <v>9138</v>
      </c>
    </row>
    <row r="7" spans="2:6" x14ac:dyDescent="0.3">
      <c r="B7" s="1" t="s">
        <v>4</v>
      </c>
      <c r="C7" s="2">
        <v>30001</v>
      </c>
      <c r="D7" s="2">
        <v>44530</v>
      </c>
      <c r="E7" s="2">
        <v>60638</v>
      </c>
      <c r="F7" s="2">
        <v>62560</v>
      </c>
    </row>
    <row r="8" spans="2:6" x14ac:dyDescent="0.3">
      <c r="B8" s="1" t="s">
        <v>5</v>
      </c>
      <c r="C8" s="2" t="s">
        <v>21</v>
      </c>
      <c r="D8" s="2" t="s">
        <v>21</v>
      </c>
      <c r="E8" s="2" t="s">
        <v>21</v>
      </c>
      <c r="F8" s="2" t="s">
        <v>21</v>
      </c>
    </row>
    <row r="9" spans="2:6" x14ac:dyDescent="0.3">
      <c r="B9" s="63" t="s">
        <v>175</v>
      </c>
      <c r="C9" s="2">
        <v>28481</v>
      </c>
      <c r="D9" s="2">
        <v>38970</v>
      </c>
      <c r="E9" s="2">
        <v>20456</v>
      </c>
      <c r="F9" s="2">
        <v>23345</v>
      </c>
    </row>
    <row r="10" spans="2:6" x14ac:dyDescent="0.3">
      <c r="B10" s="1" t="s">
        <v>6</v>
      </c>
      <c r="C10" s="2">
        <v>10107</v>
      </c>
      <c r="D10" s="2">
        <v>14980.000000000002</v>
      </c>
      <c r="E10" s="2">
        <v>10157</v>
      </c>
      <c r="F10" s="2">
        <v>10814</v>
      </c>
    </row>
    <row r="11" spans="2:6" x14ac:dyDescent="0.3">
      <c r="B11" s="63" t="s">
        <v>176</v>
      </c>
      <c r="C11" s="2">
        <v>18374</v>
      </c>
      <c r="D11" s="2">
        <v>23989.999999999996</v>
      </c>
      <c r="E11" s="2">
        <v>10299</v>
      </c>
      <c r="F11" s="2">
        <v>12530.999999999998</v>
      </c>
    </row>
    <row r="12" spans="2:6" x14ac:dyDescent="0.3">
      <c r="B12" s="1" t="s">
        <v>7</v>
      </c>
      <c r="C12" s="2" t="s">
        <v>21</v>
      </c>
      <c r="D12" s="2" t="s">
        <v>21</v>
      </c>
      <c r="E12" s="2" t="s">
        <v>21</v>
      </c>
      <c r="F12" s="2" t="s">
        <v>21</v>
      </c>
    </row>
    <row r="13" spans="2:6" x14ac:dyDescent="0.3">
      <c r="B13" s="1" t="s">
        <v>8</v>
      </c>
      <c r="C13" s="2">
        <v>18374</v>
      </c>
      <c r="D13" s="2">
        <v>23989.999999999996</v>
      </c>
      <c r="E13" s="2">
        <v>10299</v>
      </c>
      <c r="F13" s="2">
        <v>12530.999999999998</v>
      </c>
    </row>
    <row r="14" spans="2:6" x14ac:dyDescent="0.3">
      <c r="B14" s="1" t="s">
        <v>9</v>
      </c>
      <c r="C14" s="2">
        <v>-20</v>
      </c>
      <c r="D14" s="2">
        <v>-12</v>
      </c>
      <c r="E14" s="2">
        <v>-3639</v>
      </c>
      <c r="F14" s="2">
        <v>-2166</v>
      </c>
    </row>
    <row r="15" spans="2:6" x14ac:dyDescent="0.3">
      <c r="B15" s="1" t="s">
        <v>10</v>
      </c>
      <c r="C15" s="2">
        <v>18354.000000000004</v>
      </c>
      <c r="D15" s="2">
        <v>23977.999999999996</v>
      </c>
      <c r="E15" s="2">
        <v>6660.0000000000009</v>
      </c>
      <c r="F15" s="2">
        <v>10365</v>
      </c>
    </row>
    <row r="16" spans="2:6" x14ac:dyDescent="0.3">
      <c r="B16" s="1" t="s">
        <v>11</v>
      </c>
      <c r="C16" s="2">
        <v>66581</v>
      </c>
      <c r="D16" s="2">
        <v>83112</v>
      </c>
      <c r="E16" s="2">
        <v>86867</v>
      </c>
      <c r="F16" s="2">
        <v>91085</v>
      </c>
    </row>
    <row r="17" spans="2:6" x14ac:dyDescent="0.3">
      <c r="B17" s="1" t="s">
        <v>12</v>
      </c>
      <c r="C17" s="2" t="s">
        <v>21</v>
      </c>
      <c r="D17" s="2" t="s">
        <v>21</v>
      </c>
      <c r="E17" s="2" t="s">
        <v>21</v>
      </c>
      <c r="F17" s="2" t="s">
        <v>21</v>
      </c>
    </row>
    <row r="18" spans="2:6" x14ac:dyDescent="0.3">
      <c r="B18" s="1" t="s">
        <v>13</v>
      </c>
      <c r="C18" s="2">
        <v>84935</v>
      </c>
      <c r="D18" s="2">
        <v>94304</v>
      </c>
      <c r="E18" s="2">
        <v>93527</v>
      </c>
      <c r="F18" s="2">
        <v>101364</v>
      </c>
    </row>
    <row r="19" spans="2:6" x14ac:dyDescent="0.3">
      <c r="B19" s="1" t="s">
        <v>14</v>
      </c>
      <c r="C19" s="2" t="s">
        <v>21</v>
      </c>
      <c r="D19" s="2" t="s">
        <v>21</v>
      </c>
      <c r="E19" s="2" t="s">
        <v>21</v>
      </c>
      <c r="F19" s="2" t="s">
        <v>21</v>
      </c>
    </row>
    <row r="20" spans="2:6" x14ac:dyDescent="0.3">
      <c r="B20" s="1" t="s">
        <v>15</v>
      </c>
      <c r="C20" s="2">
        <v>1823</v>
      </c>
      <c r="D20" s="2">
        <v>2437</v>
      </c>
      <c r="E20" s="2">
        <v>2442</v>
      </c>
      <c r="F20" s="2" t="s">
        <v>21</v>
      </c>
    </row>
    <row r="21" spans="2:6" x14ac:dyDescent="0.3">
      <c r="B21" s="1" t="s">
        <v>16</v>
      </c>
      <c r="C21" s="2" t="s">
        <v>21</v>
      </c>
      <c r="D21" s="2" t="s">
        <v>21</v>
      </c>
      <c r="E21" s="2" t="s">
        <v>21</v>
      </c>
      <c r="F21" s="2" t="s">
        <v>21</v>
      </c>
    </row>
    <row r="22" spans="2:6" x14ac:dyDescent="0.3">
      <c r="B22" s="1" t="s">
        <v>17</v>
      </c>
      <c r="C22" s="2">
        <v>0</v>
      </c>
      <c r="D22" s="2">
        <v>5000</v>
      </c>
      <c r="E22" s="2">
        <v>1000</v>
      </c>
      <c r="F22" s="2">
        <v>5000</v>
      </c>
    </row>
    <row r="23" spans="2:6" x14ac:dyDescent="0.3">
      <c r="B23" s="1" t="s">
        <v>18</v>
      </c>
      <c r="C23" s="2" t="s">
        <v>21</v>
      </c>
      <c r="D23" s="2" t="s">
        <v>21</v>
      </c>
      <c r="E23" s="2" t="s">
        <v>21</v>
      </c>
      <c r="F23" s="2" t="s">
        <v>21</v>
      </c>
    </row>
    <row r="24" spans="2:6" x14ac:dyDescent="0.3">
      <c r="B24" s="1" t="s">
        <v>19</v>
      </c>
      <c r="C24" s="2" t="s">
        <v>21</v>
      </c>
      <c r="D24" s="2" t="s">
        <v>21</v>
      </c>
      <c r="E24" s="2" t="s">
        <v>21</v>
      </c>
      <c r="F24" s="2" t="s">
        <v>21</v>
      </c>
    </row>
    <row r="25" spans="2:6" x14ac:dyDescent="0.3">
      <c r="B25" s="1" t="s">
        <v>20</v>
      </c>
      <c r="C25" s="2">
        <v>83112</v>
      </c>
      <c r="D25" s="2">
        <v>86867</v>
      </c>
      <c r="E25" s="2">
        <v>91085</v>
      </c>
      <c r="F25" s="2">
        <v>96364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"/>
  <sheetViews>
    <sheetView zoomScale="70" zoomScaleNormal="70" workbookViewId="0">
      <selection activeCell="F17" sqref="F17"/>
    </sheetView>
  </sheetViews>
  <sheetFormatPr defaultColWidth="8.88671875" defaultRowHeight="10.199999999999999" zeroHeight="1" x14ac:dyDescent="0.2"/>
  <cols>
    <col min="1" max="1" width="48.5546875" style="19" bestFit="1" customWidth="1"/>
    <col min="2" max="5" width="20.109375" style="19" customWidth="1"/>
    <col min="6" max="6" width="20.109375" style="17" customWidth="1"/>
    <col min="7" max="7" width="21" style="17" bestFit="1" customWidth="1"/>
    <col min="8" max="8" width="9.77734375" style="17" customWidth="1"/>
    <col min="9" max="9" width="20" style="17" bestFit="1" customWidth="1"/>
    <col min="10" max="16384" width="8.88671875" style="17"/>
  </cols>
  <sheetData>
    <row r="1" spans="1:10" s="22" customFormat="1" x14ac:dyDescent="0.2">
      <c r="A1" s="21" t="s">
        <v>25</v>
      </c>
      <c r="B1" s="21" t="s">
        <v>133</v>
      </c>
      <c r="C1" s="21" t="s">
        <v>27</v>
      </c>
      <c r="D1" s="21" t="s">
        <v>26</v>
      </c>
      <c r="E1" s="21" t="s">
        <v>169</v>
      </c>
      <c r="F1" s="22" t="s">
        <v>177</v>
      </c>
      <c r="G1" s="22" t="s">
        <v>184</v>
      </c>
      <c r="I1" s="22" t="s">
        <v>185</v>
      </c>
    </row>
    <row r="2" spans="1:10" ht="14.4" customHeight="1" x14ac:dyDescent="0.2">
      <c r="A2" s="21" t="s">
        <v>28</v>
      </c>
      <c r="G2" s="17" t="s">
        <v>186</v>
      </c>
      <c r="H2" s="17" t="s">
        <v>187</v>
      </c>
      <c r="I2" s="17" t="s">
        <v>186</v>
      </c>
      <c r="J2" s="17" t="s">
        <v>187</v>
      </c>
    </row>
    <row r="3" spans="1:10" x14ac:dyDescent="0.2">
      <c r="A3" s="19" t="s">
        <v>62</v>
      </c>
      <c r="B3" s="20">
        <v>28480.87</v>
      </c>
      <c r="C3" s="20">
        <v>38969.949999999997</v>
      </c>
      <c r="D3" s="20">
        <v>20456.07</v>
      </c>
      <c r="E3" s="20">
        <v>23344.52</v>
      </c>
      <c r="F3" s="18"/>
      <c r="H3" s="73"/>
      <c r="J3" s="73"/>
    </row>
    <row r="4" spans="1:10" ht="14.4" customHeight="1" x14ac:dyDescent="0.2">
      <c r="A4" s="19" t="s">
        <v>29</v>
      </c>
      <c r="B4" s="20"/>
      <c r="C4" s="20"/>
      <c r="D4" s="20"/>
      <c r="E4" s="20"/>
      <c r="F4" s="18"/>
      <c r="G4" s="72"/>
      <c r="H4" s="72"/>
      <c r="I4" s="72"/>
    </row>
    <row r="5" spans="1:10" ht="10.8" customHeight="1" x14ac:dyDescent="0.2">
      <c r="A5" s="19" t="s">
        <v>30</v>
      </c>
      <c r="B5" s="20">
        <v>17922.75</v>
      </c>
      <c r="C5" s="20">
        <v>29084.05</v>
      </c>
      <c r="D5" s="20">
        <v>38240.620000000003</v>
      </c>
      <c r="E5" s="20">
        <v>39050.83</v>
      </c>
      <c r="F5" s="18"/>
      <c r="H5" s="73"/>
      <c r="J5" s="73"/>
    </row>
    <row r="6" spans="1:10" ht="10.8" customHeight="1" x14ac:dyDescent="0.2">
      <c r="A6" s="19" t="s">
        <v>31</v>
      </c>
      <c r="B6" s="20">
        <v>-2286.85</v>
      </c>
      <c r="C6" s="20">
        <v>-2764.55</v>
      </c>
      <c r="D6" s="20">
        <v>-2986.21</v>
      </c>
      <c r="E6" s="20">
        <v>-2270.75</v>
      </c>
      <c r="F6" s="18"/>
      <c r="H6" s="73"/>
      <c r="J6" s="73"/>
    </row>
    <row r="7" spans="1:10" ht="10.8" customHeight="1" x14ac:dyDescent="0.2">
      <c r="A7" s="19" t="s">
        <v>166</v>
      </c>
      <c r="B7" s="20"/>
      <c r="C7" s="20"/>
      <c r="D7" s="20"/>
      <c r="E7" s="20">
        <v>-2402.3000000000002</v>
      </c>
      <c r="F7" s="18"/>
      <c r="H7" s="73"/>
      <c r="J7" s="73"/>
    </row>
    <row r="8" spans="1:10" ht="10.8" customHeight="1" x14ac:dyDescent="0.2">
      <c r="A8" s="19" t="s">
        <v>167</v>
      </c>
      <c r="B8" s="20"/>
      <c r="C8" s="20"/>
      <c r="D8" s="20"/>
      <c r="E8" s="20">
        <v>-147.47</v>
      </c>
      <c r="F8" s="18"/>
      <c r="H8" s="73"/>
      <c r="J8" s="73"/>
    </row>
    <row r="9" spans="1:10" ht="10.8" customHeight="1" x14ac:dyDescent="0.2">
      <c r="A9" s="19" t="s">
        <v>32</v>
      </c>
      <c r="B9" s="20">
        <v>-381.64</v>
      </c>
      <c r="C9" s="20">
        <v>-346.58</v>
      </c>
      <c r="D9" s="20">
        <v>-673.3</v>
      </c>
      <c r="E9" s="20">
        <v>195.55</v>
      </c>
      <c r="F9" s="18"/>
      <c r="H9" s="73"/>
      <c r="J9" s="73"/>
    </row>
    <row r="10" spans="1:10" ht="10.8" customHeight="1" x14ac:dyDescent="0.2">
      <c r="A10" s="19" t="s">
        <v>168</v>
      </c>
      <c r="B10" s="20"/>
      <c r="C10" s="20"/>
      <c r="D10" s="20"/>
      <c r="E10" s="20">
        <v>-396.67</v>
      </c>
      <c r="F10" s="18"/>
      <c r="H10" s="73"/>
      <c r="J10" s="73"/>
    </row>
    <row r="11" spans="1:10" ht="10.8" customHeight="1" x14ac:dyDescent="0.2">
      <c r="A11" s="19" t="s">
        <v>33</v>
      </c>
      <c r="B11" s="20">
        <v>12078.43</v>
      </c>
      <c r="C11" s="20">
        <v>15445.65</v>
      </c>
      <c r="D11" s="20">
        <v>22397.919999999998</v>
      </c>
      <c r="E11" s="20">
        <v>23508.74</v>
      </c>
      <c r="F11" s="18"/>
      <c r="H11" s="73"/>
      <c r="J11" s="73"/>
    </row>
    <row r="12" spans="1:10" ht="10.8" customHeight="1" x14ac:dyDescent="0.2">
      <c r="A12" s="19" t="s">
        <v>34</v>
      </c>
      <c r="B12" s="20" t="s">
        <v>41</v>
      </c>
      <c r="C12" s="20">
        <v>5360.99</v>
      </c>
      <c r="D12" s="20">
        <v>884.04</v>
      </c>
      <c r="E12" s="20">
        <v>282.62</v>
      </c>
      <c r="F12" s="18"/>
      <c r="H12" s="73"/>
      <c r="J12" s="73"/>
    </row>
    <row r="13" spans="1:10" ht="10.8" customHeight="1" x14ac:dyDescent="0.2">
      <c r="A13" s="19" t="s">
        <v>35</v>
      </c>
      <c r="B13" s="20">
        <v>6.68</v>
      </c>
      <c r="C13" s="20">
        <v>587.54</v>
      </c>
      <c r="D13" s="20">
        <v>73.25</v>
      </c>
      <c r="E13" s="20">
        <v>7.1</v>
      </c>
      <c r="F13" s="18"/>
      <c r="H13" s="73"/>
      <c r="J13" s="73"/>
    </row>
    <row r="14" spans="1:10" ht="10.8" customHeight="1" x14ac:dyDescent="0.2">
      <c r="A14" s="19" t="s">
        <v>36</v>
      </c>
      <c r="B14" s="20">
        <v>1003.54</v>
      </c>
      <c r="C14" s="20">
        <v>3218.38</v>
      </c>
      <c r="D14" s="20">
        <v>1513.74</v>
      </c>
      <c r="E14" s="20">
        <v>5481.78</v>
      </c>
      <c r="F14" s="18"/>
      <c r="H14" s="73"/>
      <c r="J14" s="73"/>
    </row>
    <row r="15" spans="1:10" ht="10.8" customHeight="1" x14ac:dyDescent="0.2">
      <c r="A15" s="19" t="s">
        <v>37</v>
      </c>
      <c r="B15" s="20">
        <v>-87.05</v>
      </c>
      <c r="C15" s="20">
        <v>-466.48</v>
      </c>
      <c r="D15" s="20">
        <v>-73.25</v>
      </c>
      <c r="E15" s="20">
        <v>5466.68</v>
      </c>
      <c r="F15" s="18"/>
      <c r="H15" s="73"/>
      <c r="J15" s="73"/>
    </row>
    <row r="16" spans="1:10" ht="10.8" customHeight="1" x14ac:dyDescent="0.2">
      <c r="A16" s="19" t="s">
        <v>38</v>
      </c>
      <c r="B16" s="20"/>
      <c r="C16" s="20" t="s">
        <v>21</v>
      </c>
      <c r="D16" s="20">
        <v>-141.49</v>
      </c>
      <c r="E16" s="20">
        <v>-12.88</v>
      </c>
      <c r="F16" s="18"/>
      <c r="H16" s="73"/>
      <c r="J16" s="73"/>
    </row>
    <row r="17" spans="1:10" ht="10.8" customHeight="1" x14ac:dyDescent="0.2">
      <c r="A17" s="19" t="s">
        <v>39</v>
      </c>
      <c r="B17" s="20"/>
      <c r="C17" s="20"/>
      <c r="D17" s="20"/>
      <c r="E17" s="20">
        <v>-3306.96</v>
      </c>
      <c r="F17" s="18"/>
      <c r="H17" s="73"/>
      <c r="J17" s="73"/>
    </row>
    <row r="18" spans="1:10" ht="10.8" customHeight="1" x14ac:dyDescent="0.2">
      <c r="A18" s="19" t="s">
        <v>40</v>
      </c>
      <c r="B18" s="20">
        <v>90.99</v>
      </c>
      <c r="C18" s="20" t="s">
        <v>41</v>
      </c>
      <c r="D18" s="20">
        <v>206.19</v>
      </c>
      <c r="E18" s="20">
        <v>44.84</v>
      </c>
      <c r="F18" s="18"/>
      <c r="H18" s="73"/>
      <c r="J18" s="73"/>
    </row>
    <row r="19" spans="1:10" ht="10.8" customHeight="1" x14ac:dyDescent="0.2">
      <c r="A19" s="19" t="s">
        <v>42</v>
      </c>
      <c r="B19" s="20">
        <v>-134.01</v>
      </c>
      <c r="C19" s="20">
        <v>370.6</v>
      </c>
      <c r="D19" s="20">
        <v>110.05</v>
      </c>
      <c r="E19" s="20">
        <v>541.65</v>
      </c>
      <c r="F19" s="18"/>
      <c r="H19" s="73"/>
      <c r="J19" s="73"/>
    </row>
    <row r="20" spans="1:10" ht="10.8" customHeight="1" x14ac:dyDescent="0.2">
      <c r="A20" s="19" t="s">
        <v>43</v>
      </c>
      <c r="B20" s="20">
        <v>56693.71</v>
      </c>
      <c r="C20" s="20">
        <v>89459.55</v>
      </c>
      <c r="D20" s="20">
        <v>80007.63</v>
      </c>
      <c r="E20" s="20">
        <v>89387.28</v>
      </c>
      <c r="F20" s="18"/>
      <c r="G20" s="72"/>
      <c r="H20" s="73"/>
      <c r="I20" s="72"/>
      <c r="J20" s="73"/>
    </row>
    <row r="21" spans="1:10" ht="10.8" customHeight="1" x14ac:dyDescent="0.2">
      <c r="A21" s="19" t="s">
        <v>63</v>
      </c>
      <c r="B21" s="20"/>
      <c r="C21" s="20" t="s">
        <v>44</v>
      </c>
      <c r="D21" s="20" t="s">
        <v>44</v>
      </c>
      <c r="E21" s="20"/>
      <c r="F21" s="18"/>
      <c r="H21" s="73"/>
      <c r="J21" s="73"/>
    </row>
    <row r="22" spans="1:10" ht="10.8" customHeight="1" x14ac:dyDescent="0.2">
      <c r="A22" s="19" t="s">
        <v>45</v>
      </c>
      <c r="B22" s="20">
        <v>-53529.81</v>
      </c>
      <c r="C22" s="20">
        <v>-131609.60000000001</v>
      </c>
      <c r="D22" s="20">
        <v>-60844.3</v>
      </c>
      <c r="E22" s="20">
        <v>-65140.06</v>
      </c>
      <c r="F22" s="18"/>
      <c r="H22" s="73"/>
      <c r="J22" s="73"/>
    </row>
    <row r="23" spans="1:10" ht="14.4" customHeight="1" x14ac:dyDescent="0.2">
      <c r="A23" s="19" t="s">
        <v>46</v>
      </c>
      <c r="B23" s="20">
        <v>-92281.38</v>
      </c>
      <c r="C23" s="20">
        <v>4090.92</v>
      </c>
      <c r="D23" s="20">
        <v>6402.39</v>
      </c>
      <c r="E23" s="20">
        <v>-8141.16</v>
      </c>
      <c r="F23" s="18"/>
      <c r="H23" s="73"/>
      <c r="J23" s="73"/>
    </row>
    <row r="24" spans="1:10" ht="14.4" customHeight="1" x14ac:dyDescent="0.2">
      <c r="A24" s="19" t="s">
        <v>47</v>
      </c>
      <c r="B24" s="20">
        <v>-111555.74</v>
      </c>
      <c r="C24" s="20">
        <v>-198248.46</v>
      </c>
      <c r="D24" s="20">
        <v>-23638.47</v>
      </c>
      <c r="E24" s="20">
        <v>-112734.91</v>
      </c>
      <c r="F24" s="18"/>
      <c r="H24" s="73"/>
      <c r="J24" s="73"/>
    </row>
    <row r="25" spans="1:10" ht="10.8" customHeight="1" x14ac:dyDescent="0.2">
      <c r="A25" s="19" t="s">
        <v>48</v>
      </c>
      <c r="B25" s="20">
        <v>107270.57</v>
      </c>
      <c r="C25" s="20">
        <v>121219.65</v>
      </c>
      <c r="D25" s="20">
        <v>-7055.29</v>
      </c>
      <c r="E25" s="20">
        <v>105603.23</v>
      </c>
      <c r="F25" s="18"/>
      <c r="H25" s="73"/>
      <c r="J25" s="73"/>
    </row>
    <row r="26" spans="1:10" ht="10.8" customHeight="1" x14ac:dyDescent="0.2">
      <c r="A26" s="19" t="s">
        <v>49</v>
      </c>
      <c r="B26" s="20">
        <v>110628.21</v>
      </c>
      <c r="C26" s="20">
        <v>79900.3</v>
      </c>
      <c r="D26" s="20">
        <v>32507.62</v>
      </c>
      <c r="E26" s="20">
        <v>44102.080000000002</v>
      </c>
      <c r="F26" s="18"/>
      <c r="H26" s="73"/>
      <c r="J26" s="73"/>
    </row>
    <row r="27" spans="1:10" ht="10.8" customHeight="1" x14ac:dyDescent="0.2">
      <c r="A27" s="19" t="s">
        <v>50</v>
      </c>
      <c r="B27" s="20">
        <v>17225.560000000001</v>
      </c>
      <c r="C27" s="20">
        <v>-35187.64</v>
      </c>
      <c r="D27" s="20">
        <v>27379.58</v>
      </c>
      <c r="E27" s="20">
        <v>53076.46</v>
      </c>
      <c r="F27" s="18"/>
      <c r="H27" s="73"/>
      <c r="J27" s="73"/>
    </row>
    <row r="28" spans="1:10" ht="10.8" customHeight="1" x14ac:dyDescent="0.2">
      <c r="A28" s="19" t="s">
        <v>51</v>
      </c>
      <c r="B28" s="20">
        <v>-12802.8</v>
      </c>
      <c r="C28" s="20">
        <v>-24979.93</v>
      </c>
      <c r="D28" s="20">
        <v>-18147.47</v>
      </c>
      <c r="E28" s="20">
        <v>12169.6</v>
      </c>
      <c r="F28" s="18"/>
      <c r="H28" s="73"/>
      <c r="J28" s="73"/>
    </row>
    <row r="29" spans="1:10" ht="10.8" customHeight="1" x14ac:dyDescent="0.2">
      <c r="A29" s="19" t="s">
        <v>52</v>
      </c>
      <c r="B29" s="20">
        <v>4422.76</v>
      </c>
      <c r="C29" s="20">
        <v>-60167.57</v>
      </c>
      <c r="D29" s="20">
        <v>9232.11</v>
      </c>
      <c r="E29" s="20">
        <v>65246.06</v>
      </c>
      <c r="F29" s="18"/>
      <c r="G29" s="17">
        <v>56013.95</v>
      </c>
      <c r="H29" s="73">
        <v>606.72966418294402</v>
      </c>
      <c r="I29" s="17">
        <v>69399.679999999993</v>
      </c>
      <c r="J29" s="73">
        <v>-115.34399677434205</v>
      </c>
    </row>
    <row r="30" spans="1:10" ht="10.8" customHeight="1" x14ac:dyDescent="0.2">
      <c r="B30" s="20"/>
      <c r="C30" s="20"/>
      <c r="D30" s="20"/>
      <c r="E30" s="20"/>
      <c r="F30" s="18"/>
      <c r="H30" s="73"/>
      <c r="J30" s="73"/>
    </row>
    <row r="31" spans="1:10" x14ac:dyDescent="0.2">
      <c r="A31" s="21" t="s">
        <v>53</v>
      </c>
      <c r="B31" s="20"/>
      <c r="C31" s="20"/>
      <c r="D31" s="20"/>
      <c r="E31" s="20"/>
      <c r="F31" s="18"/>
      <c r="H31" s="73"/>
      <c r="J31" s="73"/>
    </row>
    <row r="32" spans="1:10" ht="10.8" customHeight="1" x14ac:dyDescent="0.2">
      <c r="A32" s="19" t="s">
        <v>54</v>
      </c>
      <c r="B32" s="20">
        <v>1555.29</v>
      </c>
      <c r="C32" s="20">
        <v>2892.42</v>
      </c>
      <c r="D32" s="20">
        <v>2874.71</v>
      </c>
      <c r="E32" s="20">
        <v>1482.52</v>
      </c>
      <c r="F32" s="18"/>
      <c r="H32" s="73"/>
      <c r="J32" s="73"/>
    </row>
    <row r="33" spans="1:10" x14ac:dyDescent="0.2">
      <c r="A33" s="19" t="s">
        <v>55</v>
      </c>
      <c r="B33" s="20" t="s">
        <v>41</v>
      </c>
      <c r="C33" s="20">
        <v>-43.44</v>
      </c>
      <c r="D33" s="20">
        <v>-490</v>
      </c>
      <c r="E33" s="20">
        <v>476.5</v>
      </c>
      <c r="F33" s="18"/>
      <c r="H33" s="73"/>
      <c r="J33" s="73"/>
    </row>
    <row r="34" spans="1:10" ht="14.4" customHeight="1" x14ac:dyDescent="0.2">
      <c r="A34" s="19" t="s">
        <v>56</v>
      </c>
      <c r="B34" s="20">
        <v>-22003.73</v>
      </c>
      <c r="C34" s="20">
        <v>-36606.080000000002</v>
      </c>
      <c r="D34" s="20">
        <v>-19786.400000000001</v>
      </c>
      <c r="E34" s="20">
        <v>-12790.09</v>
      </c>
      <c r="F34" s="18"/>
      <c r="H34" s="73"/>
      <c r="J34" s="73"/>
    </row>
    <row r="35" spans="1:10" ht="14.4" customHeight="1" x14ac:dyDescent="0.2">
      <c r="A35" s="19" t="s">
        <v>57</v>
      </c>
      <c r="B35" s="20">
        <v>2605.85</v>
      </c>
      <c r="C35" s="20">
        <v>8978.66</v>
      </c>
      <c r="D35" s="20">
        <v>4812.7</v>
      </c>
      <c r="E35" s="20">
        <v>2358.5</v>
      </c>
      <c r="F35" s="18"/>
      <c r="H35" s="73"/>
      <c r="J35" s="73"/>
    </row>
    <row r="36" spans="1:10" ht="10.8" customHeight="1" x14ac:dyDescent="0.2">
      <c r="A36" s="19" t="s">
        <v>134</v>
      </c>
      <c r="B36" s="20">
        <v>707.2</v>
      </c>
      <c r="C36" s="20" t="s">
        <v>21</v>
      </c>
      <c r="D36" s="20"/>
      <c r="E36" s="20"/>
      <c r="F36" s="18"/>
      <c r="H36" s="73"/>
      <c r="J36" s="73"/>
    </row>
    <row r="37" spans="1:10" ht="10.8" customHeight="1" x14ac:dyDescent="0.2">
      <c r="A37" s="19" t="s">
        <v>58</v>
      </c>
      <c r="B37" s="20">
        <v>-28279.51</v>
      </c>
      <c r="C37" s="20">
        <v>13410.91</v>
      </c>
      <c r="D37" s="20">
        <v>9145.3799999999992</v>
      </c>
      <c r="E37" s="20">
        <v>4428.18</v>
      </c>
      <c r="F37" s="18"/>
      <c r="H37" s="73"/>
      <c r="J37" s="73"/>
    </row>
    <row r="38" spans="1:10" ht="10.8" customHeight="1" x14ac:dyDescent="0.2">
      <c r="A38" s="19" t="s">
        <v>59</v>
      </c>
      <c r="B38" s="20"/>
      <c r="C38" s="20"/>
      <c r="D38" s="20"/>
      <c r="F38" s="18"/>
      <c r="H38" s="73"/>
      <c r="J38" s="73"/>
    </row>
    <row r="39" spans="1:10" ht="10.8" customHeight="1" x14ac:dyDescent="0.2">
      <c r="A39" s="19" t="s">
        <v>60</v>
      </c>
      <c r="B39" s="20">
        <v>-900.89</v>
      </c>
      <c r="C39" s="20">
        <v>-884.51</v>
      </c>
      <c r="D39" s="20">
        <v>-560.9</v>
      </c>
      <c r="E39" s="20">
        <v>-3333.47</v>
      </c>
      <c r="F39" s="18"/>
      <c r="H39" s="73"/>
      <c r="J39" s="73"/>
    </row>
    <row r="40" spans="1:10" ht="10.8" customHeight="1" x14ac:dyDescent="0.2">
      <c r="A40" s="19" t="s">
        <v>61</v>
      </c>
      <c r="B40" s="20">
        <v>-46315.79</v>
      </c>
      <c r="C40" s="20">
        <v>-12252.04</v>
      </c>
      <c r="D40" s="20">
        <v>-4004.51</v>
      </c>
      <c r="E40" s="20">
        <v>-7377.86</v>
      </c>
      <c r="F40" s="18"/>
      <c r="G40" s="17">
        <v>-3373.3499999999995</v>
      </c>
      <c r="H40" s="73">
        <v>84.238770785938826</v>
      </c>
      <c r="I40" s="17">
        <v>8247.5300000000007</v>
      </c>
      <c r="J40" s="73">
        <v>-67.315565407883099</v>
      </c>
    </row>
    <row r="41" spans="1:10" ht="10.8" customHeight="1" x14ac:dyDescent="0.2">
      <c r="B41" s="20"/>
      <c r="C41" s="20"/>
      <c r="D41" s="20"/>
      <c r="E41" s="20"/>
      <c r="F41" s="18"/>
      <c r="H41" s="73"/>
      <c r="J41" s="73"/>
    </row>
    <row r="42" spans="1:10" x14ac:dyDescent="0.2">
      <c r="B42" s="20"/>
      <c r="C42" s="20"/>
      <c r="D42" s="20"/>
      <c r="E42" s="20"/>
      <c r="F42" s="18"/>
      <c r="H42" s="73"/>
      <c r="J42" s="73"/>
    </row>
    <row r="43" spans="1:10" x14ac:dyDescent="0.2">
      <c r="A43" s="21" t="s">
        <v>151</v>
      </c>
      <c r="B43" s="25"/>
      <c r="C43" s="24"/>
      <c r="D43" s="23" t="s">
        <v>44</v>
      </c>
      <c r="E43" s="54"/>
      <c r="F43" s="56"/>
      <c r="H43" s="73"/>
      <c r="J43" s="73"/>
    </row>
    <row r="44" spans="1:10" x14ac:dyDescent="0.2">
      <c r="A44" s="19" t="s">
        <v>152</v>
      </c>
      <c r="B44" s="27">
        <v>88732.63</v>
      </c>
      <c r="C44" s="26">
        <v>41195.57</v>
      </c>
      <c r="D44" s="26">
        <v>-44648.36</v>
      </c>
      <c r="E44" s="55">
        <v>-44999.86</v>
      </c>
      <c r="F44" s="57"/>
      <c r="H44" s="73"/>
      <c r="J44" s="73"/>
    </row>
    <row r="45" spans="1:10" x14ac:dyDescent="0.2">
      <c r="A45" s="19" t="s">
        <v>153</v>
      </c>
      <c r="B45" s="29">
        <v>21.22</v>
      </c>
      <c r="C45" s="26">
        <v>49881.34</v>
      </c>
      <c r="D45" s="28">
        <v>99557.41</v>
      </c>
      <c r="E45" s="55">
        <v>24967.03</v>
      </c>
      <c r="F45" s="58"/>
      <c r="H45" s="73"/>
      <c r="J45" s="73"/>
    </row>
    <row r="46" spans="1:10" x14ac:dyDescent="0.2">
      <c r="A46" s="19" t="s">
        <v>154</v>
      </c>
      <c r="B46" s="29"/>
      <c r="C46" s="30" t="s">
        <v>156</v>
      </c>
      <c r="D46" s="30">
        <v>-11975.43</v>
      </c>
      <c r="E46" s="55">
        <v>-12754.6</v>
      </c>
      <c r="F46" s="58"/>
      <c r="H46" s="73"/>
      <c r="J46" s="73"/>
    </row>
    <row r="47" spans="1:10" x14ac:dyDescent="0.2">
      <c r="A47" s="19" t="s">
        <v>155</v>
      </c>
      <c r="B47" s="27"/>
      <c r="C47" s="30"/>
      <c r="D47" s="30"/>
      <c r="E47" s="55" t="s">
        <v>21</v>
      </c>
      <c r="F47" s="57"/>
      <c r="H47" s="73"/>
      <c r="J47" s="73"/>
    </row>
    <row r="48" spans="1:10" x14ac:dyDescent="0.2">
      <c r="A48" s="19" t="s">
        <v>157</v>
      </c>
      <c r="B48" s="27">
        <v>-1822.64</v>
      </c>
      <c r="C48" s="26">
        <v>-2437.2399999999998</v>
      </c>
      <c r="D48" s="26">
        <v>-2441.2399999999998</v>
      </c>
      <c r="E48" s="55">
        <v>-36218.559999999998</v>
      </c>
      <c r="F48" s="57"/>
      <c r="H48" s="73"/>
      <c r="J48" s="73"/>
    </row>
    <row r="49" spans="1:10" x14ac:dyDescent="0.2">
      <c r="A49" s="19" t="s">
        <v>158</v>
      </c>
      <c r="B49" s="27">
        <v>-16900.080000000002</v>
      </c>
      <c r="C49" s="26">
        <v>-27962.62</v>
      </c>
      <c r="D49" s="26">
        <v>-30583</v>
      </c>
      <c r="E49" s="55">
        <v>-69005.990000000005</v>
      </c>
      <c r="F49" s="57"/>
      <c r="H49" s="73"/>
      <c r="J49" s="73"/>
    </row>
    <row r="50" spans="1:10" x14ac:dyDescent="0.2">
      <c r="A50" s="19" t="s">
        <v>159</v>
      </c>
      <c r="B50" s="31">
        <v>70031.13</v>
      </c>
      <c r="C50" s="23">
        <v>60677.05</v>
      </c>
      <c r="D50" s="23">
        <v>9909.3799999999992</v>
      </c>
      <c r="E50" s="54"/>
      <c r="F50" s="59"/>
      <c r="H50" s="73"/>
      <c r="J50" s="73"/>
    </row>
    <row r="51" spans="1:10" x14ac:dyDescent="0.2">
      <c r="A51" s="19" t="s">
        <v>160</v>
      </c>
      <c r="B51" s="31">
        <v>28138.1</v>
      </c>
      <c r="C51" s="23">
        <v>-11742.56</v>
      </c>
      <c r="D51" s="23">
        <v>15136.98</v>
      </c>
      <c r="E51" s="54">
        <v>-11137.79</v>
      </c>
      <c r="F51" s="59"/>
      <c r="H51" s="73"/>
      <c r="J51" s="73"/>
    </row>
    <row r="52" spans="1:10" x14ac:dyDescent="0.2">
      <c r="A52" s="19" t="s">
        <v>161</v>
      </c>
      <c r="B52" s="32"/>
      <c r="C52" s="24"/>
      <c r="D52" s="24"/>
      <c r="E52" s="54"/>
      <c r="F52" s="60"/>
      <c r="H52" s="73"/>
      <c r="J52" s="73"/>
    </row>
    <row r="53" spans="1:10" x14ac:dyDescent="0.2">
      <c r="A53" s="19" t="s">
        <v>162</v>
      </c>
      <c r="B53" s="32">
        <v>15219.64</v>
      </c>
      <c r="C53" s="33">
        <v>43357.85</v>
      </c>
      <c r="D53" s="33">
        <v>31614.82</v>
      </c>
      <c r="E53" s="54">
        <v>46754.6</v>
      </c>
      <c r="F53" s="60"/>
      <c r="H53" s="73"/>
      <c r="J53" s="73"/>
    </row>
    <row r="54" spans="1:10" x14ac:dyDescent="0.2">
      <c r="A54" s="19" t="s">
        <v>163</v>
      </c>
      <c r="B54" s="32"/>
      <c r="C54" s="33"/>
      <c r="D54" s="33"/>
      <c r="E54" s="54"/>
      <c r="F54" s="60"/>
      <c r="H54" s="73"/>
      <c r="J54" s="73"/>
    </row>
    <row r="55" spans="1:10" x14ac:dyDescent="0.2">
      <c r="A55" s="19" t="s">
        <v>164</v>
      </c>
      <c r="B55" s="27">
        <v>0.11</v>
      </c>
      <c r="C55" s="23">
        <v>-0.47</v>
      </c>
      <c r="D55" s="23">
        <v>2.8</v>
      </c>
      <c r="E55" s="54">
        <v>-56.98</v>
      </c>
      <c r="F55" s="57"/>
      <c r="H55" s="73"/>
      <c r="J55" s="73"/>
    </row>
    <row r="56" spans="1:10" x14ac:dyDescent="0.2">
      <c r="A56" s="19" t="s">
        <v>174</v>
      </c>
      <c r="B56" s="31">
        <v>43357.85</v>
      </c>
      <c r="C56" s="23">
        <v>31614.82</v>
      </c>
      <c r="D56" s="23">
        <v>46754.6</v>
      </c>
      <c r="E56" s="54">
        <v>35559.83</v>
      </c>
      <c r="F56" s="59"/>
      <c r="H56" s="73"/>
      <c r="J56" s="73"/>
    </row>
    <row r="57" spans="1:10" x14ac:dyDescent="0.2">
      <c r="B57" s="20"/>
      <c r="C57" s="20"/>
      <c r="D57" s="20"/>
      <c r="E57" s="20"/>
      <c r="F57" s="18"/>
    </row>
    <row r="58" spans="1:10" hidden="1" x14ac:dyDescent="0.2">
      <c r="B58" s="20"/>
      <c r="C58" s="20"/>
      <c r="D58" s="20"/>
      <c r="E58" s="20"/>
      <c r="F58" s="18"/>
    </row>
    <row r="59" spans="1:10" hidden="1" x14ac:dyDescent="0.2">
      <c r="B59" s="20"/>
      <c r="C59" s="20"/>
      <c r="D59" s="20"/>
      <c r="E59" s="20"/>
      <c r="F59" s="18"/>
    </row>
    <row r="60" spans="1:10" x14ac:dyDescent="0.2">
      <c r="B60" s="20"/>
      <c r="C60" s="20"/>
      <c r="D60" s="20"/>
      <c r="E60" s="20"/>
      <c r="F60" s="18"/>
    </row>
  </sheetData>
  <pageMargins left="0.7" right="0.7" top="0.75" bottom="0.75" header="0.3" footer="0.3"/>
  <pageSetup paperSize="9" orientation="portrait" horizontalDpi="30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2"/>
  <sheetViews>
    <sheetView zoomScale="55" zoomScaleNormal="55" workbookViewId="0">
      <selection activeCell="I28" sqref="I28"/>
    </sheetView>
  </sheetViews>
  <sheetFormatPr defaultColWidth="8.88671875" defaultRowHeight="13.2" x14ac:dyDescent="0.25"/>
  <cols>
    <col min="1" max="1" width="49.44140625" style="13" bestFit="1" customWidth="1"/>
    <col min="2" max="2" width="14.44140625" style="45" bestFit="1" customWidth="1"/>
    <col min="3" max="3" width="14.109375" style="45" bestFit="1" customWidth="1"/>
    <col min="4" max="4" width="14.44140625" style="45" bestFit="1" customWidth="1"/>
    <col min="5" max="5" width="15.21875" style="45" bestFit="1" customWidth="1"/>
    <col min="6" max="7" width="8.88671875" style="6" customWidth="1"/>
    <col min="8" max="8" width="15.6640625" style="6" customWidth="1"/>
    <col min="9" max="11" width="8.88671875" style="6"/>
    <col min="12" max="12" width="27.77734375" style="6" bestFit="1" customWidth="1"/>
    <col min="13" max="13" width="32" style="6" customWidth="1"/>
    <col min="14" max="16384" width="8.88671875" style="6"/>
  </cols>
  <sheetData>
    <row r="1" spans="1:13" ht="15.6" x14ac:dyDescent="0.3">
      <c r="A1" s="5" t="s">
        <v>143</v>
      </c>
      <c r="B1" s="34" t="s">
        <v>65</v>
      </c>
      <c r="C1" s="34" t="s">
        <v>65</v>
      </c>
      <c r="D1" s="34" t="s">
        <v>64</v>
      </c>
      <c r="E1" s="34" t="s">
        <v>64</v>
      </c>
      <c r="F1" s="6" t="s">
        <v>177</v>
      </c>
      <c r="H1" s="85" t="s">
        <v>170</v>
      </c>
      <c r="I1" s="85"/>
      <c r="L1" s="85" t="s">
        <v>173</v>
      </c>
      <c r="M1" s="85"/>
    </row>
    <row r="2" spans="1:13" ht="14.4" customHeight="1" x14ac:dyDescent="0.25">
      <c r="A2" s="4" t="s">
        <v>43</v>
      </c>
      <c r="B2" s="52">
        <v>43190</v>
      </c>
      <c r="C2" s="52">
        <v>43555</v>
      </c>
      <c r="D2" s="51">
        <v>43921</v>
      </c>
      <c r="E2" s="51">
        <v>44286</v>
      </c>
      <c r="L2" s="10" t="s">
        <v>171</v>
      </c>
      <c r="M2" s="10" t="s">
        <v>172</v>
      </c>
    </row>
    <row r="3" spans="1:13" x14ac:dyDescent="0.25">
      <c r="A3" s="4" t="s">
        <v>23</v>
      </c>
      <c r="B3" s="38"/>
      <c r="C3" s="37"/>
      <c r="D3" s="37"/>
      <c r="E3" s="36"/>
      <c r="L3" s="48"/>
    </row>
    <row r="4" spans="1:13" x14ac:dyDescent="0.25">
      <c r="A4" s="7" t="s">
        <v>66</v>
      </c>
      <c r="B4" s="39">
        <v>34964.199999999997</v>
      </c>
      <c r="C4" s="71">
        <v>47894.239999999998</v>
      </c>
      <c r="D4" s="71">
        <v>54552.02</v>
      </c>
      <c r="E4" s="39">
        <v>52889.23</v>
      </c>
      <c r="L4" s="48"/>
    </row>
    <row r="5" spans="1:13" x14ac:dyDescent="0.25">
      <c r="A5" s="7" t="s">
        <v>67</v>
      </c>
      <c r="B5" s="39">
        <v>2670.34</v>
      </c>
      <c r="C5" s="71">
        <v>2430.2399999999998</v>
      </c>
      <c r="D5" s="71">
        <v>2542.35</v>
      </c>
      <c r="E5" s="39">
        <v>741.22</v>
      </c>
      <c r="L5" s="48"/>
    </row>
    <row r="6" spans="1:13" x14ac:dyDescent="0.25">
      <c r="A6" s="7" t="s">
        <v>68</v>
      </c>
      <c r="B6" s="39">
        <v>1271.6600000000001</v>
      </c>
      <c r="C6" s="71">
        <v>1592.86</v>
      </c>
      <c r="D6" s="71">
        <v>2097.62</v>
      </c>
      <c r="E6" s="39">
        <v>1859.75</v>
      </c>
      <c r="L6" s="48"/>
    </row>
    <row r="7" spans="1:13" x14ac:dyDescent="0.25">
      <c r="A7" s="9" t="s">
        <v>135</v>
      </c>
      <c r="B7" s="39">
        <v>922.92</v>
      </c>
      <c r="C7" s="71">
        <v>1069.22</v>
      </c>
      <c r="D7" s="71">
        <v>662.84</v>
      </c>
      <c r="E7" s="39">
        <v>190.95</v>
      </c>
      <c r="L7" s="48"/>
    </row>
    <row r="8" spans="1:13" x14ac:dyDescent="0.25">
      <c r="A8" s="8" t="s">
        <v>69</v>
      </c>
      <c r="B8" s="39"/>
      <c r="C8" s="40" t="s">
        <v>41</v>
      </c>
      <c r="D8" s="71">
        <v>31854.98</v>
      </c>
      <c r="E8" s="39">
        <v>19606.28</v>
      </c>
      <c r="L8" s="48"/>
    </row>
    <row r="9" spans="1:13" x14ac:dyDescent="0.25">
      <c r="A9" s="8" t="s">
        <v>70</v>
      </c>
      <c r="B9" s="39"/>
      <c r="C9" s="71" t="s">
        <v>44</v>
      </c>
      <c r="D9" s="40" t="s">
        <v>44</v>
      </c>
      <c r="E9" s="39"/>
      <c r="L9" s="48"/>
    </row>
    <row r="10" spans="1:13" x14ac:dyDescent="0.25">
      <c r="A10" s="7" t="s">
        <v>71</v>
      </c>
      <c r="B10" s="39"/>
      <c r="C10" s="71" t="s">
        <v>44</v>
      </c>
      <c r="D10" s="40" t="s">
        <v>44</v>
      </c>
      <c r="E10" s="39"/>
      <c r="L10" s="48"/>
    </row>
    <row r="11" spans="1:13" x14ac:dyDescent="0.25">
      <c r="A11" s="7" t="s">
        <v>72</v>
      </c>
      <c r="B11" s="39">
        <v>44.4</v>
      </c>
      <c r="C11" s="71">
        <v>220.47</v>
      </c>
      <c r="D11" s="71">
        <v>220.47</v>
      </c>
      <c r="E11" s="39">
        <v>220.47</v>
      </c>
      <c r="L11" s="48"/>
    </row>
    <row r="12" spans="1:13" x14ac:dyDescent="0.25">
      <c r="A12" s="7" t="s">
        <v>73</v>
      </c>
      <c r="B12" s="39">
        <v>6663.12</v>
      </c>
      <c r="C12" s="71">
        <v>7371.56</v>
      </c>
      <c r="D12" s="71">
        <v>8059.92</v>
      </c>
      <c r="E12" s="39">
        <v>11471.49</v>
      </c>
      <c r="L12" s="48"/>
    </row>
    <row r="13" spans="1:13" x14ac:dyDescent="0.25">
      <c r="A13" s="7" t="s">
        <v>74</v>
      </c>
      <c r="B13" s="39">
        <v>18304.509999999998</v>
      </c>
      <c r="C13" s="71">
        <v>23660.240000000002</v>
      </c>
      <c r="D13" s="71">
        <v>17103.2</v>
      </c>
      <c r="E13" s="39">
        <v>3275.41</v>
      </c>
      <c r="L13" s="48"/>
    </row>
    <row r="14" spans="1:13" x14ac:dyDescent="0.25">
      <c r="A14" s="7" t="s">
        <v>75</v>
      </c>
      <c r="B14" s="39">
        <v>240.22</v>
      </c>
      <c r="C14" s="71">
        <v>278.66000000000003</v>
      </c>
      <c r="D14" s="71">
        <v>323.26</v>
      </c>
      <c r="E14" s="39">
        <v>374.98</v>
      </c>
      <c r="L14" s="48"/>
    </row>
    <row r="15" spans="1:13" x14ac:dyDescent="0.25">
      <c r="A15" s="7" t="s">
        <v>76</v>
      </c>
      <c r="B15" s="39">
        <v>6317.03</v>
      </c>
      <c r="C15" s="71">
        <v>8943.7900000000009</v>
      </c>
      <c r="D15" s="71">
        <v>7983.14</v>
      </c>
      <c r="E15" s="39">
        <v>1572.32</v>
      </c>
      <c r="L15" s="48"/>
    </row>
    <row r="16" spans="1:13" x14ac:dyDescent="0.25">
      <c r="A16" s="7" t="s">
        <v>77</v>
      </c>
      <c r="B16" s="41">
        <v>8778.73</v>
      </c>
      <c r="C16" s="71">
        <v>11486.48</v>
      </c>
      <c r="D16" s="71">
        <v>10821.04</v>
      </c>
      <c r="E16" s="39">
        <v>9220.5400000000009</v>
      </c>
      <c r="L16" s="48"/>
    </row>
    <row r="17" spans="1:13" x14ac:dyDescent="0.25">
      <c r="A17" s="7" t="s">
        <v>78</v>
      </c>
      <c r="B17" s="41">
        <v>10364.36</v>
      </c>
      <c r="C17" s="71">
        <v>25975.21</v>
      </c>
      <c r="D17" s="71">
        <v>35455.26</v>
      </c>
      <c r="E17" s="39">
        <v>18519.03</v>
      </c>
      <c r="L17" s="48"/>
    </row>
    <row r="18" spans="1:13" x14ac:dyDescent="0.25">
      <c r="A18" s="7" t="s">
        <v>79</v>
      </c>
      <c r="B18" s="41">
        <v>5859.28</v>
      </c>
      <c r="C18" s="71">
        <v>5298.47</v>
      </c>
      <c r="D18" s="71">
        <v>4794.3</v>
      </c>
      <c r="E18" s="39">
        <v>4314.24</v>
      </c>
      <c r="L18" s="48"/>
    </row>
    <row r="19" spans="1:13" x14ac:dyDescent="0.25">
      <c r="A19" s="4" t="s">
        <v>80</v>
      </c>
      <c r="B19" s="35">
        <v>96400.76999999999</v>
      </c>
      <c r="C19" s="35">
        <v>136221.44</v>
      </c>
      <c r="D19" s="35">
        <v>176470.39999999999</v>
      </c>
      <c r="E19" s="35">
        <v>124255.91</v>
      </c>
      <c r="L19" s="48"/>
    </row>
    <row r="20" spans="1:13" x14ac:dyDescent="0.25">
      <c r="A20" s="4" t="s">
        <v>81</v>
      </c>
      <c r="B20" s="39"/>
      <c r="C20" s="71"/>
      <c r="D20" s="71"/>
      <c r="E20" s="39"/>
      <c r="L20" s="48"/>
    </row>
    <row r="21" spans="1:13" x14ac:dyDescent="0.25">
      <c r="A21" s="8" t="s">
        <v>82</v>
      </c>
      <c r="B21" s="39">
        <v>248956.15</v>
      </c>
      <c r="C21" s="71">
        <v>55239.61</v>
      </c>
      <c r="D21" s="71">
        <v>48837.22</v>
      </c>
      <c r="E21" s="39">
        <v>56978.38</v>
      </c>
      <c r="L21" s="48"/>
    </row>
    <row r="22" spans="1:13" x14ac:dyDescent="0.25">
      <c r="A22" s="8" t="s">
        <v>83</v>
      </c>
      <c r="B22" s="39"/>
      <c r="C22" s="71"/>
      <c r="D22" s="40" t="s">
        <v>44</v>
      </c>
      <c r="E22" s="39"/>
      <c r="L22" s="48"/>
    </row>
    <row r="23" spans="1:13" x14ac:dyDescent="0.25">
      <c r="A23" s="7" t="s">
        <v>84</v>
      </c>
      <c r="B23" s="39">
        <v>388946.79</v>
      </c>
      <c r="C23" s="71">
        <v>512792.4</v>
      </c>
      <c r="D23" s="71">
        <v>578849.38</v>
      </c>
      <c r="E23" s="39">
        <v>646681.29</v>
      </c>
      <c r="L23" s="48"/>
    </row>
    <row r="24" spans="1:13" x14ac:dyDescent="0.25">
      <c r="A24" s="7" t="s">
        <v>85</v>
      </c>
      <c r="B24" s="39">
        <v>55097.66</v>
      </c>
      <c r="C24" s="71">
        <v>47832.35</v>
      </c>
      <c r="D24" s="71">
        <v>56912.47</v>
      </c>
      <c r="E24" s="39">
        <v>35596.51</v>
      </c>
      <c r="L24" s="48"/>
    </row>
    <row r="25" spans="1:13" x14ac:dyDescent="0.25">
      <c r="A25" s="7" t="s">
        <v>86</v>
      </c>
      <c r="B25" s="39">
        <v>28073.1</v>
      </c>
      <c r="C25" s="71">
        <v>15217.19</v>
      </c>
      <c r="D25" s="71">
        <v>9938.81</v>
      </c>
      <c r="E25" s="39">
        <v>5510.63</v>
      </c>
      <c r="L25" s="48"/>
    </row>
    <row r="26" spans="1:13" x14ac:dyDescent="0.25">
      <c r="A26" s="7" t="s">
        <v>87</v>
      </c>
      <c r="B26" s="39" t="s">
        <v>41</v>
      </c>
      <c r="C26" s="71">
        <v>5</v>
      </c>
      <c r="D26" s="71">
        <v>495</v>
      </c>
      <c r="E26" s="39">
        <v>18.5</v>
      </c>
      <c r="L26" s="48"/>
    </row>
    <row r="27" spans="1:13" x14ac:dyDescent="0.25">
      <c r="A27" s="7" t="s">
        <v>88</v>
      </c>
      <c r="B27" s="39">
        <v>132450.88</v>
      </c>
      <c r="C27" s="71">
        <v>388909.32</v>
      </c>
      <c r="D27" s="71">
        <v>416245.64</v>
      </c>
      <c r="E27" s="39">
        <v>487009.22</v>
      </c>
      <c r="L27" s="48"/>
    </row>
    <row r="28" spans="1:13" x14ac:dyDescent="0.25">
      <c r="A28" s="7" t="s">
        <v>136</v>
      </c>
      <c r="B28" s="39">
        <v>106872.88</v>
      </c>
      <c r="C28" s="71">
        <v>157746.71</v>
      </c>
      <c r="D28" s="71">
        <v>149701.19</v>
      </c>
      <c r="E28" s="39">
        <v>199486.2</v>
      </c>
      <c r="L28" s="48"/>
    </row>
    <row r="29" spans="1:13" s="10" customFormat="1" x14ac:dyDescent="0.25">
      <c r="A29" s="4" t="s">
        <v>137</v>
      </c>
      <c r="B29" s="35">
        <v>960397.46</v>
      </c>
      <c r="C29" s="35">
        <v>1177742.5799999998</v>
      </c>
      <c r="D29" s="35">
        <v>1260979.71</v>
      </c>
      <c r="E29" s="35">
        <v>1431280.73</v>
      </c>
      <c r="L29" s="62">
        <v>170301.02000000002</v>
      </c>
      <c r="M29" s="61">
        <v>13.505452835557522</v>
      </c>
    </row>
    <row r="30" spans="1:13" s="10" customFormat="1" x14ac:dyDescent="0.25">
      <c r="A30" s="4" t="s">
        <v>138</v>
      </c>
      <c r="B30" s="35">
        <v>1056798.23</v>
      </c>
      <c r="C30" s="35">
        <v>1313964.0199999998</v>
      </c>
      <c r="D30" s="35">
        <v>1437450.1099999999</v>
      </c>
      <c r="E30" s="35">
        <v>1555536.64</v>
      </c>
      <c r="L30" s="62">
        <v>118086.53000000003</v>
      </c>
      <c r="M30" s="61">
        <v>8.2150002409474947</v>
      </c>
    </row>
    <row r="31" spans="1:13" x14ac:dyDescent="0.25">
      <c r="A31" s="4" t="s">
        <v>24</v>
      </c>
      <c r="B31" s="39"/>
      <c r="C31" s="37"/>
      <c r="D31" s="37"/>
      <c r="E31" s="39"/>
      <c r="L31" s="48"/>
    </row>
    <row r="32" spans="1:13" x14ac:dyDescent="0.25">
      <c r="A32" s="4" t="s">
        <v>89</v>
      </c>
      <c r="B32" s="39"/>
      <c r="C32" s="42"/>
      <c r="D32" s="42"/>
      <c r="E32" s="39"/>
      <c r="L32" s="48"/>
    </row>
    <row r="33" spans="1:13" x14ac:dyDescent="0.25">
      <c r="A33" s="7" t="s">
        <v>90</v>
      </c>
      <c r="B33" s="39">
        <v>2025</v>
      </c>
      <c r="C33" s="71">
        <v>2025</v>
      </c>
      <c r="D33" s="71">
        <v>2025</v>
      </c>
      <c r="E33" s="39">
        <v>2025</v>
      </c>
      <c r="L33" s="48"/>
    </row>
    <row r="34" spans="1:13" ht="14.4" customHeight="1" x14ac:dyDescent="0.25">
      <c r="A34" s="7" t="s">
        <v>91</v>
      </c>
      <c r="B34" s="39">
        <v>117142.33</v>
      </c>
      <c r="C34" s="71">
        <v>125897.56</v>
      </c>
      <c r="D34" s="71">
        <v>130115.62</v>
      </c>
      <c r="E34" s="39">
        <v>140394.75</v>
      </c>
      <c r="L34" s="48"/>
    </row>
    <row r="35" spans="1:13" s="10" customFormat="1" x14ac:dyDescent="0.25">
      <c r="A35" s="4" t="s">
        <v>92</v>
      </c>
      <c r="B35" s="35">
        <v>119167.33</v>
      </c>
      <c r="C35" s="35">
        <v>127922.56</v>
      </c>
      <c r="D35" s="35">
        <v>132140.62</v>
      </c>
      <c r="E35" s="35">
        <v>142419.75</v>
      </c>
      <c r="L35" s="62"/>
    </row>
    <row r="36" spans="1:13" x14ac:dyDescent="0.25">
      <c r="A36" s="4" t="s">
        <v>93</v>
      </c>
      <c r="B36" s="39"/>
      <c r="C36" s="34"/>
      <c r="D36" s="34"/>
      <c r="E36" s="39"/>
      <c r="L36" s="48"/>
    </row>
    <row r="37" spans="1:13" x14ac:dyDescent="0.25">
      <c r="A37" s="4" t="s">
        <v>94</v>
      </c>
      <c r="B37" s="39"/>
      <c r="C37" s="44" t="s">
        <v>144</v>
      </c>
      <c r="D37" s="43" t="s">
        <v>44</v>
      </c>
      <c r="E37" s="39"/>
      <c r="L37" s="48"/>
    </row>
    <row r="38" spans="1:13" ht="15" customHeight="1" x14ac:dyDescent="0.25">
      <c r="A38" s="7" t="s">
        <v>95</v>
      </c>
      <c r="B38" s="39"/>
      <c r="C38" s="71" t="s">
        <v>44</v>
      </c>
      <c r="D38" s="43" t="s">
        <v>44</v>
      </c>
      <c r="E38" s="39"/>
      <c r="L38" s="48"/>
    </row>
    <row r="39" spans="1:13" ht="14.4" customHeight="1" x14ac:dyDescent="0.25">
      <c r="A39" s="7" t="s">
        <v>96</v>
      </c>
      <c r="B39" s="39">
        <v>27.94</v>
      </c>
      <c r="C39" s="71">
        <v>49909.32</v>
      </c>
      <c r="D39" s="71">
        <v>149468.69</v>
      </c>
      <c r="E39" s="39">
        <v>159394.92000000001</v>
      </c>
      <c r="L39" s="48"/>
    </row>
    <row r="40" spans="1:13" x14ac:dyDescent="0.25">
      <c r="A40" s="7" t="s">
        <v>97</v>
      </c>
      <c r="B40" s="39"/>
      <c r="C40" s="71">
        <v>0</v>
      </c>
      <c r="D40" s="71">
        <v>6681.53</v>
      </c>
      <c r="E40" s="39">
        <v>4261.96</v>
      </c>
      <c r="L40" s="48"/>
    </row>
    <row r="41" spans="1:13" x14ac:dyDescent="0.25">
      <c r="A41" s="7" t="s">
        <v>98</v>
      </c>
      <c r="B41" s="39">
        <v>3382.53</v>
      </c>
      <c r="C41" s="71">
        <v>3831.99</v>
      </c>
      <c r="D41" s="71">
        <v>3874.53</v>
      </c>
      <c r="E41" s="39">
        <v>3976.98</v>
      </c>
      <c r="L41" s="48"/>
    </row>
    <row r="42" spans="1:13" ht="14.4" customHeight="1" x14ac:dyDescent="0.25">
      <c r="A42" s="4" t="s">
        <v>141</v>
      </c>
      <c r="B42" s="35">
        <v>3410.4700000000003</v>
      </c>
      <c r="C42" s="35">
        <v>53741.31</v>
      </c>
      <c r="D42" s="35">
        <v>160024.75</v>
      </c>
      <c r="E42" s="35">
        <v>167633.85999999999</v>
      </c>
      <c r="L42" s="62">
        <v>7609.109999999986</v>
      </c>
      <c r="M42" s="61">
        <v>4.7549582174007368</v>
      </c>
    </row>
    <row r="43" spans="1:13" s="10" customFormat="1" x14ac:dyDescent="0.25">
      <c r="A43" s="4" t="s">
        <v>142</v>
      </c>
      <c r="B43" s="42"/>
      <c r="C43" s="35"/>
      <c r="D43" s="34"/>
      <c r="E43" s="39"/>
      <c r="L43" s="62"/>
    </row>
    <row r="44" spans="1:13" ht="14.4" customHeight="1" x14ac:dyDescent="0.25">
      <c r="A44" s="7" t="s">
        <v>95</v>
      </c>
      <c r="B44" s="42"/>
      <c r="C44" s="35"/>
      <c r="D44" s="34"/>
      <c r="E44" s="39"/>
      <c r="L44" s="48"/>
    </row>
    <row r="45" spans="1:13" ht="15" customHeight="1" x14ac:dyDescent="0.25">
      <c r="A45" s="7" t="s">
        <v>96</v>
      </c>
      <c r="B45" s="46">
        <v>151172.44</v>
      </c>
      <c r="C45" s="71">
        <v>196845.73</v>
      </c>
      <c r="D45" s="71">
        <v>146137.71</v>
      </c>
      <c r="E45" s="39">
        <v>91666.62</v>
      </c>
      <c r="L45" s="48"/>
    </row>
    <row r="46" spans="1:13" ht="15" customHeight="1" x14ac:dyDescent="0.25">
      <c r="A46" s="7" t="s">
        <v>99</v>
      </c>
      <c r="B46" s="39"/>
      <c r="C46" s="71" t="s">
        <v>44</v>
      </c>
      <c r="D46" s="40" t="s">
        <v>44</v>
      </c>
      <c r="E46" s="39"/>
      <c r="L46" s="48"/>
    </row>
    <row r="47" spans="1:13" x14ac:dyDescent="0.25">
      <c r="A47" s="7" t="s">
        <v>100</v>
      </c>
      <c r="B47" s="39">
        <v>7195.76</v>
      </c>
      <c r="C47" s="71">
        <v>29794.41</v>
      </c>
      <c r="D47" s="71">
        <v>61861.120000000003</v>
      </c>
      <c r="E47" s="39">
        <v>101706.15</v>
      </c>
      <c r="L47" s="48"/>
    </row>
    <row r="48" spans="1:13" x14ac:dyDescent="0.25">
      <c r="A48" s="7" t="s">
        <v>101</v>
      </c>
      <c r="B48" s="39">
        <v>361041.71</v>
      </c>
      <c r="C48" s="71">
        <v>444525.57</v>
      </c>
      <c r="D48" s="71">
        <v>405262.08000000002</v>
      </c>
      <c r="E48" s="39">
        <v>467713.32</v>
      </c>
      <c r="L48" s="48"/>
    </row>
    <row r="49" spans="1:13" ht="14.4" customHeight="1" x14ac:dyDescent="0.25">
      <c r="A49" s="7" t="s">
        <v>102</v>
      </c>
      <c r="B49" s="46">
        <v>17464.84</v>
      </c>
      <c r="C49" s="71">
        <v>22102.65</v>
      </c>
      <c r="D49" s="71">
        <v>59287.03</v>
      </c>
      <c r="E49" s="39">
        <v>57588.46</v>
      </c>
      <c r="L49" s="48"/>
    </row>
    <row r="50" spans="1:13" ht="14.4" customHeight="1" x14ac:dyDescent="0.25">
      <c r="A50" s="7" t="s">
        <v>98</v>
      </c>
      <c r="B50" s="46">
        <v>739.23</v>
      </c>
      <c r="C50" s="71">
        <v>1006.97</v>
      </c>
      <c r="D50" s="71">
        <v>6579.35</v>
      </c>
      <c r="E50" s="39">
        <v>7943.99</v>
      </c>
      <c r="L50" s="48"/>
    </row>
    <row r="51" spans="1:13" ht="14.4" customHeight="1" x14ac:dyDescent="0.25">
      <c r="A51" s="7" t="s">
        <v>103</v>
      </c>
      <c r="B51" s="46">
        <v>1759.97</v>
      </c>
      <c r="C51" s="71">
        <v>3203.86</v>
      </c>
      <c r="D51" s="71">
        <v>2838.18</v>
      </c>
      <c r="E51" s="39">
        <v>4883.46</v>
      </c>
      <c r="L51" s="48"/>
    </row>
    <row r="52" spans="1:13" ht="14.4" customHeight="1" x14ac:dyDescent="0.25">
      <c r="A52" s="7" t="s">
        <v>104</v>
      </c>
      <c r="B52" s="46">
        <v>394846.48</v>
      </c>
      <c r="C52" s="71">
        <v>434820.96</v>
      </c>
      <c r="D52" s="71">
        <v>463319.27</v>
      </c>
      <c r="E52" s="39">
        <v>513981.03</v>
      </c>
      <c r="L52" s="62"/>
    </row>
    <row r="53" spans="1:13" ht="14.4" customHeight="1" x14ac:dyDescent="0.25">
      <c r="A53" s="4" t="s">
        <v>140</v>
      </c>
      <c r="B53" s="34">
        <v>934220.42999999993</v>
      </c>
      <c r="C53" s="34">
        <v>1132300.1499999999</v>
      </c>
      <c r="D53" s="34">
        <v>1145284.7400000002</v>
      </c>
      <c r="E53" s="35">
        <v>1245483.03</v>
      </c>
      <c r="L53" s="62">
        <v>100198.2899999998</v>
      </c>
      <c r="M53" s="61">
        <v>8.7487667040774326</v>
      </c>
    </row>
    <row r="54" spans="1:13" ht="14.4" customHeight="1" x14ac:dyDescent="0.25">
      <c r="A54" s="4" t="s">
        <v>139</v>
      </c>
      <c r="B54" s="34">
        <v>937630.89999999991</v>
      </c>
      <c r="C54" s="34">
        <v>1186041.46</v>
      </c>
      <c r="D54" s="34">
        <v>1305309.4900000002</v>
      </c>
      <c r="E54" s="35">
        <v>1413116.89</v>
      </c>
      <c r="L54" s="62">
        <v>107807.39999999967</v>
      </c>
      <c r="M54" s="61">
        <v>8.2591447335604418</v>
      </c>
    </row>
    <row r="55" spans="1:13" ht="14.4" customHeight="1" x14ac:dyDescent="0.25">
      <c r="A55" s="4" t="s">
        <v>105</v>
      </c>
      <c r="B55" s="34">
        <v>1056798.23</v>
      </c>
      <c r="C55" s="34">
        <v>1313964.02</v>
      </c>
      <c r="D55" s="34">
        <v>1437450.1100000003</v>
      </c>
      <c r="E55" s="35">
        <v>1555536.64</v>
      </c>
      <c r="L55" s="62">
        <v>118086.52999999956</v>
      </c>
      <c r="M55" s="61">
        <v>8.215000240947461</v>
      </c>
    </row>
    <row r="56" spans="1:13" ht="14.4" customHeight="1" x14ac:dyDescent="0.25">
      <c r="A56" s="11"/>
      <c r="B56" s="48"/>
      <c r="C56" s="48"/>
      <c r="D56" s="48"/>
      <c r="E56" s="47"/>
    </row>
    <row r="57" spans="1:13" ht="15" customHeight="1" x14ac:dyDescent="0.25">
      <c r="A57" s="12"/>
      <c r="B57" s="48"/>
      <c r="C57" s="48"/>
      <c r="D57" s="48"/>
      <c r="E57" s="49"/>
    </row>
    <row r="58" spans="1:13" ht="13.2" customHeight="1" x14ac:dyDescent="0.25">
      <c r="B58" s="50"/>
    </row>
    <row r="59" spans="1:13" ht="15" customHeight="1" x14ac:dyDescent="0.25">
      <c r="A59" s="64" t="s">
        <v>178</v>
      </c>
      <c r="B59" s="62">
        <v>1.0280201857713602</v>
      </c>
      <c r="C59" s="62">
        <v>1.0401328481675109</v>
      </c>
      <c r="D59" s="62">
        <v>1.1010185205122001</v>
      </c>
      <c r="E59" s="62">
        <v>1.1491772232336237</v>
      </c>
    </row>
    <row r="60" spans="1:13" ht="14.4" customHeight="1" x14ac:dyDescent="0.25">
      <c r="A60" s="64" t="s">
        <v>182</v>
      </c>
      <c r="B60" s="62">
        <v>26177.030000000028</v>
      </c>
      <c r="C60" s="62">
        <v>45442.429999999935</v>
      </c>
      <c r="D60" s="62">
        <v>115694.96999999974</v>
      </c>
      <c r="E60" s="62">
        <v>185797.69999999995</v>
      </c>
    </row>
    <row r="61" spans="1:13" ht="14.4" customHeight="1" x14ac:dyDescent="0.25">
      <c r="B61" s="50"/>
      <c r="C61" s="70"/>
      <c r="D61" s="70"/>
    </row>
    <row r="62" spans="1:13" ht="14.4" customHeight="1" x14ac:dyDescent="0.25"/>
  </sheetData>
  <mergeCells count="2">
    <mergeCell ref="H1:I1"/>
    <mergeCell ref="L1:M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zoomScale="70" zoomScaleNormal="70" workbookViewId="0">
      <selection activeCell="F21" sqref="F21"/>
    </sheetView>
  </sheetViews>
  <sheetFormatPr defaultRowHeight="14.4" x14ac:dyDescent="0.3"/>
  <cols>
    <col min="1" max="1" width="64.88671875" customWidth="1"/>
    <col min="2" max="3" width="18.44140625" bestFit="1" customWidth="1"/>
    <col min="4" max="4" width="18.88671875" bestFit="1" customWidth="1"/>
    <col min="5" max="5" width="18.44140625" bestFit="1" customWidth="1"/>
    <col min="8" max="9" width="8.88671875" style="86"/>
    <col min="10" max="10" width="29.44140625" bestFit="1" customWidth="1"/>
    <col min="11" max="11" width="27.77734375" style="6" bestFit="1" customWidth="1"/>
    <col min="12" max="12" width="27.33203125" style="6" customWidth="1"/>
  </cols>
  <sheetData>
    <row r="1" spans="1:12" ht="15.6" x14ac:dyDescent="0.3">
      <c r="B1" s="53" t="s">
        <v>130</v>
      </c>
      <c r="C1" s="53" t="s">
        <v>108</v>
      </c>
      <c r="D1" s="53" t="s">
        <v>22</v>
      </c>
      <c r="E1" s="53" t="s">
        <v>165</v>
      </c>
      <c r="J1" s="1"/>
      <c r="K1" s="87" t="s">
        <v>173</v>
      </c>
      <c r="L1" s="87"/>
    </row>
    <row r="2" spans="1:12" x14ac:dyDescent="0.3">
      <c r="J2" s="1"/>
      <c r="K2" s="66" t="s">
        <v>171</v>
      </c>
      <c r="L2" s="66" t="s">
        <v>172</v>
      </c>
    </row>
    <row r="3" spans="1:12" x14ac:dyDescent="0.3">
      <c r="J3" s="4" t="s">
        <v>137</v>
      </c>
      <c r="K3" s="67">
        <v>170301.02000000002</v>
      </c>
      <c r="L3" s="68">
        <v>13.505452835557522</v>
      </c>
    </row>
    <row r="4" spans="1:12" x14ac:dyDescent="0.3">
      <c r="A4" s="69" t="s">
        <v>180</v>
      </c>
      <c r="B4" s="65">
        <f>'Finanacial Results'!C3-'Finanacial Results'!C4/'Finanacial Results'!C3</f>
        <v>906050.05991053488</v>
      </c>
      <c r="C4" s="65">
        <f>'Finanacial Results'!D3-'Finanacial Results'!D4/'Finanacial Results'!D3</f>
        <v>1322977.0585746702</v>
      </c>
      <c r="D4" s="65">
        <f>'Finanacial Results'!E3-'Finanacial Results'!E4/'Finanacial Results'!E3</f>
        <v>1051419.0712683799</v>
      </c>
      <c r="E4" s="65">
        <f>'Finanacial Results'!F3-'Finanacial Results'!F4/'Finanacial Results'!F3</f>
        <v>1201125.0639116962</v>
      </c>
      <c r="J4" s="4" t="s">
        <v>138</v>
      </c>
      <c r="K4" s="67">
        <v>118086.53000000003</v>
      </c>
      <c r="L4" s="68">
        <v>8.2150002409474947</v>
      </c>
    </row>
    <row r="5" spans="1:12" x14ac:dyDescent="0.3">
      <c r="A5" s="69" t="s">
        <v>181</v>
      </c>
      <c r="J5" s="4" t="s">
        <v>141</v>
      </c>
      <c r="K5" s="67">
        <v>7609.109999999986</v>
      </c>
      <c r="L5" s="68">
        <v>4.7549582174007368</v>
      </c>
    </row>
    <row r="6" spans="1:12" x14ac:dyDescent="0.3">
      <c r="A6" s="69"/>
      <c r="J6" s="4" t="s">
        <v>140</v>
      </c>
      <c r="K6" s="67">
        <v>100198.2899999998</v>
      </c>
      <c r="L6" s="68">
        <v>8.7487667040774326</v>
      </c>
    </row>
    <row r="7" spans="1:12" x14ac:dyDescent="0.3">
      <c r="J7" s="4" t="s">
        <v>139</v>
      </c>
      <c r="K7" s="67">
        <v>107807.39999999967</v>
      </c>
      <c r="L7" s="68">
        <v>8.2591447335604418</v>
      </c>
    </row>
    <row r="8" spans="1:12" x14ac:dyDescent="0.3">
      <c r="J8" s="4" t="s">
        <v>105</v>
      </c>
      <c r="K8" s="67">
        <v>118086.52999999956</v>
      </c>
      <c r="L8" s="68">
        <v>8.215000240947461</v>
      </c>
    </row>
    <row r="9" spans="1:12" x14ac:dyDescent="0.3">
      <c r="A9" s="69" t="s">
        <v>183</v>
      </c>
    </row>
    <row r="12" spans="1:12" x14ac:dyDescent="0.3">
      <c r="A12" s="64" t="s">
        <v>178</v>
      </c>
      <c r="B12" s="62">
        <f>'Balance Sheet'!B29/'Balance Sheet'!B53</f>
        <v>1.0280201857713602</v>
      </c>
      <c r="C12" s="62">
        <f>'Balance Sheet'!C29/'Balance Sheet'!C53</f>
        <v>1.0401328481675109</v>
      </c>
      <c r="D12" s="62">
        <f>'Balance Sheet'!D29/'Balance Sheet'!D53</f>
        <v>1.1010185205122001</v>
      </c>
      <c r="E12" s="62">
        <f>'Balance Sheet'!E29/'Balance Sheet'!E53</f>
        <v>1.1491772232336237</v>
      </c>
    </row>
    <row r="13" spans="1:12" x14ac:dyDescent="0.3">
      <c r="A13" s="64" t="s">
        <v>182</v>
      </c>
      <c r="B13" s="62">
        <f>'Balance Sheet'!B29-'Balance Sheet'!B53</f>
        <v>26177.030000000028</v>
      </c>
      <c r="C13" s="62">
        <f>'Balance Sheet'!C29-'Balance Sheet'!C53</f>
        <v>45442.429999999935</v>
      </c>
      <c r="D13" s="62">
        <f>'Balance Sheet'!D29-'Balance Sheet'!D53</f>
        <v>115694.96999999974</v>
      </c>
      <c r="E13" s="62">
        <f>'Balance Sheet'!E29-'Balance Sheet'!E53</f>
        <v>185797.69999999995</v>
      </c>
    </row>
    <row r="15" spans="1:12" x14ac:dyDescent="0.3">
      <c r="A15" s="64" t="s">
        <v>194</v>
      </c>
      <c r="B15" s="84">
        <f>B13*365/'Profit &amp; Loss'!B4</f>
        <v>10.545335685046924</v>
      </c>
      <c r="C15" s="84">
        <f>C13*365/'Profit &amp; Loss'!C4</f>
        <v>12.537236316557433</v>
      </c>
      <c r="D15" s="84">
        <f>D13*365/'Profit &amp; Loss'!D4</f>
        <v>40.163444855077238</v>
      </c>
      <c r="E15" s="84">
        <f>E13*365/'Profit &amp; Loss'!E4</f>
        <v>56.460469992670788</v>
      </c>
    </row>
    <row r="17" spans="1:1" x14ac:dyDescent="0.3">
      <c r="A17" s="69"/>
    </row>
  </sheetData>
  <mergeCells count="2">
    <mergeCell ref="H1:I1048576"/>
    <mergeCell ref="K1:L1"/>
  </mergeCells>
  <pageMargins left="0.7" right="0.7" top="0.75" bottom="0.75" header="0.3" footer="0.3"/>
  <pageSetup paperSize="9" orientation="portrait" horizontalDpi="30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zoomScale="85" zoomScaleNormal="85" workbookViewId="0">
      <selection activeCell="B8" sqref="B8"/>
    </sheetView>
  </sheetViews>
  <sheetFormatPr defaultColWidth="8.88671875" defaultRowHeight="14.4" outlineLevelRow="1" x14ac:dyDescent="0.3"/>
  <cols>
    <col min="1" max="1" width="70.44140625" bestFit="1" customWidth="1"/>
    <col min="2" max="2" width="18.109375" bestFit="1" customWidth="1"/>
    <col min="3" max="3" width="16.77734375" customWidth="1"/>
    <col min="4" max="4" width="17.33203125" bestFit="1" customWidth="1"/>
    <col min="5" max="5" width="18" style="16" bestFit="1" customWidth="1"/>
    <col min="6" max="6" width="8.88671875" customWidth="1"/>
  </cols>
  <sheetData>
    <row r="1" spans="1:6" x14ac:dyDescent="0.3">
      <c r="A1" s="14" t="s">
        <v>25</v>
      </c>
      <c r="B1" s="53" t="s">
        <v>129</v>
      </c>
      <c r="C1" s="53" t="s">
        <v>107</v>
      </c>
      <c r="D1" s="53" t="s">
        <v>106</v>
      </c>
      <c r="E1" s="53" t="s">
        <v>106</v>
      </c>
      <c r="F1" t="s">
        <v>177</v>
      </c>
    </row>
    <row r="2" spans="1:6" x14ac:dyDescent="0.3">
      <c r="A2" s="3"/>
      <c r="B2" s="53" t="s">
        <v>130</v>
      </c>
      <c r="C2" s="53" t="s">
        <v>108</v>
      </c>
      <c r="D2" s="53" t="s">
        <v>22</v>
      </c>
      <c r="E2" s="53" t="s">
        <v>165</v>
      </c>
    </row>
    <row r="3" spans="1:6" x14ac:dyDescent="0.3">
      <c r="A3" s="3"/>
      <c r="B3" s="3"/>
      <c r="C3" s="3"/>
      <c r="D3" s="3"/>
      <c r="E3" s="3"/>
    </row>
    <row r="4" spans="1:6" x14ac:dyDescent="0.3">
      <c r="A4" s="14" t="s">
        <v>109</v>
      </c>
      <c r="B4" s="15">
        <v>906051.38</v>
      </c>
      <c r="C4" s="15">
        <v>1322977.93</v>
      </c>
      <c r="D4" s="15">
        <v>1051420.3700000001</v>
      </c>
      <c r="E4" s="15">
        <v>1201126.3899999999</v>
      </c>
    </row>
    <row r="5" spans="1:6" x14ac:dyDescent="0.3">
      <c r="A5" s="14" t="s">
        <v>110</v>
      </c>
      <c r="B5" s="15">
        <v>4199.87</v>
      </c>
      <c r="C5" s="15">
        <v>6006.6</v>
      </c>
      <c r="D5" s="15">
        <v>6161.53</v>
      </c>
      <c r="E5" s="15">
        <v>9137.7900000000009</v>
      </c>
    </row>
    <row r="6" spans="1:6" outlineLevel="1" x14ac:dyDescent="0.3">
      <c r="A6" s="14" t="s">
        <v>111</v>
      </c>
      <c r="B6" s="15">
        <v>910251.25</v>
      </c>
      <c r="C6" s="15">
        <v>1328984.53</v>
      </c>
      <c r="D6" s="15">
        <v>1057581.9000000001</v>
      </c>
      <c r="E6" s="15">
        <v>1210264.18</v>
      </c>
    </row>
    <row r="7" spans="1:6" ht="14.4" customHeight="1" outlineLevel="1" x14ac:dyDescent="0.3">
      <c r="A7" s="14" t="s">
        <v>112</v>
      </c>
      <c r="B7" s="3"/>
      <c r="C7" s="3"/>
      <c r="D7" s="3"/>
      <c r="E7" s="15"/>
    </row>
    <row r="8" spans="1:6" outlineLevel="1" x14ac:dyDescent="0.3">
      <c r="A8" s="14" t="s">
        <v>113</v>
      </c>
      <c r="B8" s="15">
        <v>818832.42</v>
      </c>
      <c r="C8" s="15">
        <v>1116328.45</v>
      </c>
      <c r="D8" s="15">
        <v>843977.22</v>
      </c>
      <c r="E8" s="15">
        <v>1008375.01</v>
      </c>
    </row>
    <row r="9" spans="1:6" outlineLevel="1" x14ac:dyDescent="0.3">
      <c r="A9" s="14" t="s">
        <v>114</v>
      </c>
      <c r="B9" s="3"/>
      <c r="C9" s="3"/>
      <c r="D9" s="3"/>
      <c r="E9" s="15"/>
    </row>
    <row r="10" spans="1:6" outlineLevel="1" x14ac:dyDescent="0.3">
      <c r="A10" s="14" t="s">
        <v>115</v>
      </c>
      <c r="B10" s="15">
        <v>-91533.440000000002</v>
      </c>
      <c r="C10" s="3">
        <v>-836.64</v>
      </c>
      <c r="D10" s="3">
        <v>908.67</v>
      </c>
      <c r="E10" s="15">
        <v>-122.92</v>
      </c>
    </row>
    <row r="11" spans="1:6" outlineLevel="1" x14ac:dyDescent="0.3">
      <c r="A11" s="14" t="s">
        <v>116</v>
      </c>
      <c r="B11" s="15">
        <v>58740.39</v>
      </c>
      <c r="C11" s="15">
        <v>71141.48</v>
      </c>
      <c r="D11" s="15">
        <v>80584.479999999996</v>
      </c>
      <c r="E11" s="15">
        <v>71373.039999999994</v>
      </c>
    </row>
    <row r="12" spans="1:6" outlineLevel="1" x14ac:dyDescent="0.3">
      <c r="A12" s="14" t="s">
        <v>117</v>
      </c>
      <c r="B12" s="15">
        <v>17922.75</v>
      </c>
      <c r="C12" s="15">
        <v>29084.05</v>
      </c>
      <c r="D12" s="15">
        <v>38240.620000000003</v>
      </c>
      <c r="E12" s="15">
        <v>39050.83</v>
      </c>
    </row>
    <row r="13" spans="1:6" outlineLevel="1" x14ac:dyDescent="0.3">
      <c r="A13" s="14" t="s">
        <v>118</v>
      </c>
      <c r="B13" s="15">
        <v>12078.43</v>
      </c>
      <c r="C13" s="15">
        <v>15445.65</v>
      </c>
      <c r="D13" s="15">
        <v>22397.919999999998</v>
      </c>
      <c r="E13" s="15">
        <v>23508.74</v>
      </c>
    </row>
    <row r="14" spans="1:6" outlineLevel="1" x14ac:dyDescent="0.3">
      <c r="A14" s="14" t="s">
        <v>145</v>
      </c>
      <c r="B14" s="15">
        <v>43505.3</v>
      </c>
      <c r="C14" s="15">
        <v>58851.59</v>
      </c>
      <c r="D14" s="15">
        <v>51016.92</v>
      </c>
      <c r="E14" s="15">
        <v>44734.96</v>
      </c>
    </row>
    <row r="15" spans="1:6" outlineLevel="1" x14ac:dyDescent="0.3">
      <c r="A15" s="14" t="s">
        <v>146</v>
      </c>
      <c r="B15" s="15">
        <v>881770.38</v>
      </c>
      <c r="C15" s="15">
        <v>1290014.58</v>
      </c>
      <c r="D15" s="15">
        <v>1037125.83</v>
      </c>
      <c r="E15" s="15">
        <v>1186919.6599999999</v>
      </c>
    </row>
    <row r="16" spans="1:6" outlineLevel="1" x14ac:dyDescent="0.3">
      <c r="A16" s="14" t="s">
        <v>119</v>
      </c>
      <c r="B16" s="15">
        <v>28480.87</v>
      </c>
      <c r="C16" s="15">
        <v>38969.949999999997</v>
      </c>
      <c r="D16" s="15">
        <v>20456.07</v>
      </c>
      <c r="E16" s="15">
        <v>23344.52</v>
      </c>
    </row>
    <row r="17" spans="1:5" outlineLevel="1" x14ac:dyDescent="0.3">
      <c r="A17" s="14" t="s">
        <v>120</v>
      </c>
      <c r="B17" s="3"/>
      <c r="C17" s="3"/>
      <c r="D17" s="3"/>
      <c r="E17" s="15"/>
    </row>
    <row r="18" spans="1:5" outlineLevel="1" x14ac:dyDescent="0.3">
      <c r="A18" s="3"/>
      <c r="B18" s="3"/>
      <c r="C18" s="3"/>
      <c r="D18" s="3" t="s">
        <v>44</v>
      </c>
      <c r="E18" s="15"/>
    </row>
    <row r="19" spans="1:5" outlineLevel="1" x14ac:dyDescent="0.3">
      <c r="A19" s="3"/>
      <c r="B19" s="3"/>
      <c r="C19" s="3"/>
      <c r="D19" s="3"/>
      <c r="E19" s="15"/>
    </row>
    <row r="20" spans="1:5" outlineLevel="1" x14ac:dyDescent="0.3">
      <c r="A20" s="14" t="s">
        <v>121</v>
      </c>
      <c r="B20" s="15">
        <v>11530.6</v>
      </c>
      <c r="C20" s="15">
        <v>10812.97</v>
      </c>
      <c r="D20" s="15">
        <v>10292.33</v>
      </c>
      <c r="E20" s="15">
        <v>10124.200000000001</v>
      </c>
    </row>
    <row r="21" spans="1:5" outlineLevel="1" x14ac:dyDescent="0.3">
      <c r="A21" s="14" t="s">
        <v>122</v>
      </c>
      <c r="B21" s="3"/>
      <c r="C21" s="3" t="s">
        <v>41</v>
      </c>
      <c r="D21" s="15">
        <v>-2024.21</v>
      </c>
      <c r="E21" s="15">
        <v>-1366.91</v>
      </c>
    </row>
    <row r="22" spans="1:5" outlineLevel="1" x14ac:dyDescent="0.3">
      <c r="A22" s="14" t="s">
        <v>147</v>
      </c>
      <c r="B22" s="15">
        <v>-1423.35</v>
      </c>
      <c r="C22" s="15">
        <v>4166.53</v>
      </c>
      <c r="D22" s="15">
        <v>1889.36</v>
      </c>
      <c r="E22" s="15">
        <v>2056.52</v>
      </c>
    </row>
    <row r="23" spans="1:5" outlineLevel="1" x14ac:dyDescent="0.3">
      <c r="A23" s="3" t="s">
        <v>148</v>
      </c>
      <c r="B23" s="15"/>
      <c r="C23" s="15"/>
      <c r="D23" s="15">
        <v>10157.48</v>
      </c>
      <c r="E23" s="15">
        <v>10813.81</v>
      </c>
    </row>
    <row r="24" spans="1:5" outlineLevel="1" x14ac:dyDescent="0.3">
      <c r="A24" s="14" t="s">
        <v>123</v>
      </c>
      <c r="B24" s="15">
        <v>18373.62</v>
      </c>
      <c r="C24" s="15">
        <v>23990.45</v>
      </c>
      <c r="D24" s="15">
        <v>10298.59</v>
      </c>
      <c r="E24" s="15">
        <v>12530.71</v>
      </c>
    </row>
    <row r="25" spans="1:5" outlineLevel="1" x14ac:dyDescent="0.3">
      <c r="A25" s="14" t="s">
        <v>124</v>
      </c>
      <c r="B25" s="3"/>
      <c r="C25" s="3"/>
      <c r="D25" s="3"/>
      <c r="E25" s="15"/>
    </row>
    <row r="26" spans="1:5" outlineLevel="1" x14ac:dyDescent="0.3">
      <c r="A26" s="14" t="s">
        <v>125</v>
      </c>
      <c r="B26" s="3"/>
      <c r="C26" s="3"/>
      <c r="D26" s="3"/>
      <c r="E26" s="15"/>
    </row>
    <row r="27" spans="1:5" outlineLevel="1" x14ac:dyDescent="0.3">
      <c r="A27" s="14" t="s">
        <v>126</v>
      </c>
      <c r="B27" s="3">
        <v>-29.84</v>
      </c>
      <c r="C27" s="3">
        <v>-17.87</v>
      </c>
      <c r="D27" s="15">
        <v>-4863.21</v>
      </c>
      <c r="E27" s="15">
        <v>-2165.56</v>
      </c>
    </row>
    <row r="28" spans="1:5" outlineLevel="1" x14ac:dyDescent="0.3">
      <c r="A28" s="14" t="s">
        <v>149</v>
      </c>
      <c r="B28" s="3">
        <v>10.43</v>
      </c>
      <c r="C28" s="3">
        <v>6.25</v>
      </c>
      <c r="D28" s="15">
        <v>1223.92</v>
      </c>
      <c r="E28" s="15">
        <v>0</v>
      </c>
    </row>
    <row r="29" spans="1:5" outlineLevel="1" x14ac:dyDescent="0.3">
      <c r="A29" s="3" t="s">
        <v>150</v>
      </c>
      <c r="B29" s="15">
        <v>-19.41</v>
      </c>
      <c r="C29" s="15">
        <v>-11.620000000000001</v>
      </c>
      <c r="D29" s="15">
        <v>-3639.29</v>
      </c>
      <c r="E29" s="15">
        <v>-2165.56</v>
      </c>
    </row>
    <row r="30" spans="1:5" outlineLevel="1" x14ac:dyDescent="0.3">
      <c r="A30" s="14" t="s">
        <v>127</v>
      </c>
      <c r="B30" s="15">
        <v>18354.21</v>
      </c>
      <c r="C30" s="15">
        <v>23978.83</v>
      </c>
      <c r="D30" s="15">
        <v>6659.3</v>
      </c>
      <c r="E30" s="15">
        <v>10365.15</v>
      </c>
    </row>
    <row r="31" spans="1:5" outlineLevel="1" x14ac:dyDescent="0.3">
      <c r="A31" s="14" t="s">
        <v>128</v>
      </c>
      <c r="B31" s="3"/>
      <c r="C31" s="15"/>
      <c r="D31" s="15"/>
      <c r="E31" s="15"/>
    </row>
    <row r="32" spans="1:5" x14ac:dyDescent="0.3">
      <c r="A32" s="3" t="s">
        <v>131</v>
      </c>
      <c r="B32" s="3">
        <v>907.34</v>
      </c>
      <c r="C32" s="15">
        <v>1184.71</v>
      </c>
      <c r="D32" s="3">
        <v>508.57</v>
      </c>
      <c r="E32" s="15">
        <v>618.79999999999995</v>
      </c>
    </row>
    <row r="33" spans="1:5" x14ac:dyDescent="0.3">
      <c r="A33" s="3" t="s">
        <v>132</v>
      </c>
      <c r="B33" s="3">
        <v>907.34</v>
      </c>
      <c r="C33" s="15">
        <v>1184.71</v>
      </c>
      <c r="D33" s="3">
        <v>508.57</v>
      </c>
      <c r="E33" s="15">
        <v>618.79999999999995</v>
      </c>
    </row>
    <row r="34" spans="1:5" x14ac:dyDescent="0.3">
      <c r="A34" s="14"/>
      <c r="B34" s="3"/>
      <c r="C34" s="3"/>
      <c r="D34" s="3"/>
      <c r="E34" s="15"/>
    </row>
    <row r="35" spans="1:5" ht="14.4" customHeight="1" x14ac:dyDescent="0.3"/>
    <row r="36" spans="1:5" ht="14.4" customHeight="1" x14ac:dyDescent="0.3"/>
    <row r="37" spans="1:5" ht="14.4" customHeight="1" x14ac:dyDescent="0.3"/>
    <row r="38" spans="1:5" ht="14.4" customHeight="1" x14ac:dyDescent="0.3"/>
    <row r="39" spans="1:5" ht="14.4" customHeight="1" x14ac:dyDescent="0.3"/>
    <row r="40" spans="1:5" ht="14.4" customHeight="1" x14ac:dyDescent="0.3"/>
    <row r="41" spans="1:5" ht="14.4" customHeight="1" x14ac:dyDescent="0.3"/>
    <row r="42" spans="1:5" ht="14.4" customHeight="1" x14ac:dyDescent="0.3"/>
  </sheetData>
  <dataConsolidate link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tabSelected="1" zoomScale="85" zoomScaleNormal="85" workbookViewId="0">
      <selection activeCell="F23" sqref="F23"/>
    </sheetView>
  </sheetViews>
  <sheetFormatPr defaultRowHeight="14.4" x14ac:dyDescent="0.3"/>
  <cols>
    <col min="1" max="1" width="70.44140625" style="75" bestFit="1" customWidth="1"/>
    <col min="2" max="2" width="18.109375" style="75" bestFit="1" customWidth="1"/>
    <col min="3" max="3" width="16.77734375" style="75" customWidth="1"/>
    <col min="4" max="4" width="17.33203125" style="75" bestFit="1" customWidth="1"/>
    <col min="5" max="5" width="18" style="76" bestFit="1" customWidth="1"/>
    <col min="6" max="6" width="49.21875" style="75" bestFit="1" customWidth="1"/>
    <col min="7" max="16384" width="8.88671875" style="75"/>
  </cols>
  <sheetData>
    <row r="1" spans="1:6" x14ac:dyDescent="0.3">
      <c r="A1" s="14" t="s">
        <v>25</v>
      </c>
      <c r="B1" s="53" t="s">
        <v>129</v>
      </c>
      <c r="C1" s="53" t="s">
        <v>107</v>
      </c>
      <c r="D1" s="53" t="s">
        <v>106</v>
      </c>
      <c r="E1" s="53" t="s">
        <v>106</v>
      </c>
    </row>
    <row r="2" spans="1:6" x14ac:dyDescent="0.3">
      <c r="A2" s="3"/>
      <c r="B2" s="53" t="s">
        <v>130</v>
      </c>
      <c r="C2" s="53" t="s">
        <v>108</v>
      </c>
      <c r="D2" s="53" t="s">
        <v>22</v>
      </c>
      <c r="E2" s="53" t="s">
        <v>165</v>
      </c>
    </row>
    <row r="3" spans="1:6" x14ac:dyDescent="0.3">
      <c r="A3" s="3"/>
      <c r="B3" s="3"/>
      <c r="C3" s="3"/>
      <c r="D3" s="3"/>
      <c r="E3" s="3"/>
      <c r="F3" s="75" t="s">
        <v>188</v>
      </c>
    </row>
    <row r="4" spans="1:6" x14ac:dyDescent="0.3">
      <c r="A4" s="14" t="s">
        <v>109</v>
      </c>
      <c r="B4" s="15">
        <v>906051.38</v>
      </c>
      <c r="C4" s="15">
        <v>1322977.93</v>
      </c>
      <c r="D4" s="15">
        <v>1051420.3700000001</v>
      </c>
      <c r="E4" s="15">
        <v>1201126.3899999999</v>
      </c>
    </row>
    <row r="5" spans="1:6" x14ac:dyDescent="0.3">
      <c r="A5" s="83" t="s">
        <v>189</v>
      </c>
      <c r="B5" s="15"/>
      <c r="C5" s="74">
        <f t="shared" ref="C5:D5" si="0">C4/B4-1</f>
        <v>0.46015773410112781</v>
      </c>
      <c r="D5" s="74">
        <f t="shared" si="0"/>
        <v>-0.2052623508239475</v>
      </c>
      <c r="E5" s="74">
        <f>E4/D4-1</f>
        <v>0.14238455357299173</v>
      </c>
      <c r="F5" s="77">
        <f>E4/C4-1</f>
        <v>-9.2103985438366287E-2</v>
      </c>
    </row>
    <row r="6" spans="1:6" x14ac:dyDescent="0.3">
      <c r="A6" s="14" t="s">
        <v>110</v>
      </c>
      <c r="B6" s="15">
        <v>4199.87</v>
      </c>
      <c r="C6" s="15">
        <v>6006.6</v>
      </c>
      <c r="D6" s="15">
        <v>6161.53</v>
      </c>
      <c r="E6" s="15">
        <v>9137.7900000000009</v>
      </c>
    </row>
    <row r="7" spans="1:6" x14ac:dyDescent="0.3">
      <c r="A7" s="14" t="s">
        <v>111</v>
      </c>
      <c r="B7" s="15">
        <v>910251.25</v>
      </c>
      <c r="C7" s="15">
        <v>1328984.53</v>
      </c>
      <c r="D7" s="15">
        <v>1057581.9000000001</v>
      </c>
      <c r="E7" s="15">
        <v>1210264.18</v>
      </c>
    </row>
    <row r="8" spans="1:6" x14ac:dyDescent="0.3">
      <c r="A8" s="83" t="s">
        <v>189</v>
      </c>
      <c r="B8" s="15"/>
      <c r="C8" s="74">
        <f t="shared" ref="C8:D8" si="1">C7/B7-1</f>
        <v>0.46001945067364636</v>
      </c>
      <c r="D8" s="74">
        <f t="shared" si="1"/>
        <v>-0.20421805060439635</v>
      </c>
      <c r="E8" s="74">
        <f>E7/D7-1</f>
        <v>0.14436922568360888</v>
      </c>
      <c r="F8" s="77">
        <f>E7/C7-1</f>
        <v>-8.9331626757160332E-2</v>
      </c>
    </row>
    <row r="9" spans="1:6" x14ac:dyDescent="0.3">
      <c r="A9" s="14" t="s">
        <v>112</v>
      </c>
      <c r="B9" s="3"/>
      <c r="C9" s="3"/>
      <c r="D9" s="3"/>
      <c r="E9" s="15"/>
    </row>
    <row r="10" spans="1:6" x14ac:dyDescent="0.3">
      <c r="A10" s="14" t="s">
        <v>113</v>
      </c>
      <c r="B10" s="15">
        <v>818832.42</v>
      </c>
      <c r="C10" s="15">
        <v>1116328.45</v>
      </c>
      <c r="D10" s="15">
        <v>843977.22</v>
      </c>
      <c r="E10" s="15">
        <v>1008375.01</v>
      </c>
    </row>
    <row r="11" spans="1:6" x14ac:dyDescent="0.3">
      <c r="A11" s="83" t="s">
        <v>190</v>
      </c>
      <c r="B11" s="74">
        <f>B10/B4</f>
        <v>0.90373729136641234</v>
      </c>
      <c r="C11" s="74">
        <f t="shared" ref="C11:E11" si="2">C10/C4</f>
        <v>0.8437997525778832</v>
      </c>
      <c r="D11" s="74">
        <f t="shared" si="2"/>
        <v>0.80270198683710103</v>
      </c>
      <c r="E11" s="74">
        <f t="shared" si="2"/>
        <v>0.83952448168256477</v>
      </c>
    </row>
    <row r="12" spans="1:6" x14ac:dyDescent="0.3">
      <c r="A12" s="14" t="s">
        <v>114</v>
      </c>
      <c r="B12" s="3"/>
      <c r="C12" s="3"/>
      <c r="D12" s="3"/>
      <c r="E12" s="15"/>
    </row>
    <row r="13" spans="1:6" x14ac:dyDescent="0.3">
      <c r="A13" s="14" t="s">
        <v>115</v>
      </c>
      <c r="B13" s="15">
        <v>-91533.440000000002</v>
      </c>
      <c r="C13" s="3">
        <v>-836.64</v>
      </c>
      <c r="D13" s="3">
        <v>908.67</v>
      </c>
      <c r="E13" s="15">
        <v>-122.92</v>
      </c>
    </row>
    <row r="14" spans="1:6" x14ac:dyDescent="0.3">
      <c r="A14" s="14" t="s">
        <v>116</v>
      </c>
      <c r="B14" s="15">
        <v>58740.39</v>
      </c>
      <c r="C14" s="15">
        <v>71141.48</v>
      </c>
      <c r="D14" s="15">
        <v>80584.479999999996</v>
      </c>
      <c r="E14" s="15">
        <v>71373.039999999994</v>
      </c>
    </row>
    <row r="15" spans="1:6" x14ac:dyDescent="0.3">
      <c r="A15" s="83" t="s">
        <v>190</v>
      </c>
      <c r="B15" s="74">
        <f>B14/B4</f>
        <v>6.4831190919879184E-2</v>
      </c>
      <c r="C15" s="74">
        <f t="shared" ref="C15:E15" si="3">C14/C4</f>
        <v>5.3773746626294819E-2</v>
      </c>
      <c r="D15" s="74">
        <f t="shared" si="3"/>
        <v>7.6643445665790164E-2</v>
      </c>
      <c r="E15" s="74">
        <f t="shared" si="3"/>
        <v>5.9421756606313512E-2</v>
      </c>
    </row>
    <row r="16" spans="1:6" x14ac:dyDescent="0.3">
      <c r="A16" s="14" t="s">
        <v>117</v>
      </c>
      <c r="B16" s="15">
        <v>17922.75</v>
      </c>
      <c r="C16" s="15">
        <v>29084.05</v>
      </c>
      <c r="D16" s="15">
        <v>38240.620000000003</v>
      </c>
      <c r="E16" s="15">
        <v>39050.83</v>
      </c>
    </row>
    <row r="17" spans="1:5" x14ac:dyDescent="0.3">
      <c r="A17" s="14" t="s">
        <v>118</v>
      </c>
      <c r="B17" s="15">
        <v>12078.43</v>
      </c>
      <c r="C17" s="15">
        <v>15445.65</v>
      </c>
      <c r="D17" s="15">
        <v>22397.919999999998</v>
      </c>
      <c r="E17" s="15">
        <v>23508.74</v>
      </c>
    </row>
    <row r="18" spans="1:5" x14ac:dyDescent="0.3">
      <c r="A18" s="83" t="s">
        <v>190</v>
      </c>
      <c r="B18" s="74">
        <f>B17/B4</f>
        <v>1.3330844438424673E-2</v>
      </c>
      <c r="C18" s="74">
        <f t="shared" ref="C18:E18" si="4">C17/C4</f>
        <v>1.1674911311634655E-2</v>
      </c>
      <c r="D18" s="74">
        <f t="shared" si="4"/>
        <v>2.1302535730784819E-2</v>
      </c>
      <c r="E18" s="74">
        <f t="shared" si="4"/>
        <v>1.9572245015780566E-2</v>
      </c>
    </row>
    <row r="19" spans="1:5" x14ac:dyDescent="0.3">
      <c r="A19" s="14" t="s">
        <v>145</v>
      </c>
      <c r="B19" s="15">
        <v>43505.3</v>
      </c>
      <c r="C19" s="15">
        <v>58851.59</v>
      </c>
      <c r="D19" s="15">
        <v>51016.92</v>
      </c>
      <c r="E19" s="15">
        <v>44734.96</v>
      </c>
    </row>
    <row r="20" spans="1:5" x14ac:dyDescent="0.3">
      <c r="A20" s="14" t="s">
        <v>146</v>
      </c>
      <c r="B20" s="15">
        <v>881770.38</v>
      </c>
      <c r="C20" s="15">
        <v>1290014.58</v>
      </c>
      <c r="D20" s="15">
        <v>1037125.83</v>
      </c>
      <c r="E20" s="15">
        <v>1186919.6599999999</v>
      </c>
    </row>
    <row r="21" spans="1:5" x14ac:dyDescent="0.3">
      <c r="A21" s="83" t="s">
        <v>191</v>
      </c>
      <c r="B21" s="15">
        <f>B7-B20+B17+B16</f>
        <v>58482.049999999996</v>
      </c>
      <c r="C21" s="15">
        <f>C7-C20+C17+C16</f>
        <v>83499.649999999951</v>
      </c>
      <c r="D21" s="15">
        <f>D7-D20+D17+D16</f>
        <v>81094.61000000019</v>
      </c>
      <c r="E21" s="15">
        <f>E7-E20+E17+E16</f>
        <v>85904.090000000026</v>
      </c>
    </row>
    <row r="22" spans="1:5" x14ac:dyDescent="0.3">
      <c r="A22" s="83" t="s">
        <v>192</v>
      </c>
      <c r="B22" s="74">
        <f>B21/B7</f>
        <v>6.4248250139727903E-2</v>
      </c>
      <c r="C22" s="74">
        <f>C21/C7</f>
        <v>6.2829662885541607E-2</v>
      </c>
      <c r="D22" s="74">
        <f>D21/D7</f>
        <v>7.667927183700872E-2</v>
      </c>
      <c r="E22" s="74">
        <f>E21/E7</f>
        <v>7.097961868127009E-2</v>
      </c>
    </row>
    <row r="23" spans="1:5" x14ac:dyDescent="0.3">
      <c r="A23" s="14"/>
      <c r="B23" s="74"/>
      <c r="C23" s="74"/>
      <c r="D23" s="74"/>
      <c r="E23" s="74"/>
    </row>
    <row r="24" spans="1:5" x14ac:dyDescent="0.3">
      <c r="A24" s="14" t="s">
        <v>119</v>
      </c>
      <c r="B24" s="15">
        <v>28480.87</v>
      </c>
      <c r="C24" s="15">
        <v>38969.949999999997</v>
      </c>
      <c r="D24" s="15">
        <v>20456.07</v>
      </c>
      <c r="E24" s="15">
        <v>23344.52</v>
      </c>
    </row>
    <row r="25" spans="1:5" x14ac:dyDescent="0.3">
      <c r="A25" s="14" t="s">
        <v>123</v>
      </c>
      <c r="B25" s="15">
        <v>18373.62</v>
      </c>
      <c r="C25" s="15">
        <v>23990.45</v>
      </c>
      <c r="D25" s="15">
        <v>10298.59</v>
      </c>
      <c r="E25" s="15">
        <v>12530.71</v>
      </c>
    </row>
    <row r="26" spans="1:5" x14ac:dyDescent="0.3">
      <c r="A26" s="14" t="s">
        <v>193</v>
      </c>
      <c r="B26" s="15">
        <v>18354.21</v>
      </c>
      <c r="C26" s="15">
        <v>23978.83</v>
      </c>
      <c r="D26" s="15">
        <v>6659.3</v>
      </c>
      <c r="E26" s="15">
        <v>10365.15</v>
      </c>
    </row>
    <row r="27" spans="1:5" x14ac:dyDescent="0.3">
      <c r="A27" s="14" t="s">
        <v>128</v>
      </c>
      <c r="B27" s="3"/>
      <c r="C27" s="15"/>
      <c r="D27" s="15"/>
      <c r="E27" s="15"/>
    </row>
    <row r="28" spans="1:5" x14ac:dyDescent="0.3">
      <c r="A28" s="3" t="s">
        <v>131</v>
      </c>
      <c r="B28" s="3">
        <v>907.34</v>
      </c>
      <c r="C28" s="15">
        <v>1184.71</v>
      </c>
      <c r="D28" s="3">
        <v>508.57</v>
      </c>
      <c r="E28" s="15">
        <v>618.79999999999995</v>
      </c>
    </row>
    <row r="30" spans="1:5" x14ac:dyDescent="0.3">
      <c r="B30" s="78"/>
      <c r="C30" s="78"/>
      <c r="D30" s="78"/>
      <c r="E30" s="78"/>
    </row>
    <row r="33" spans="1:4" s="76" customFormat="1" x14ac:dyDescent="0.3">
      <c r="A33" s="75"/>
      <c r="B33" s="75"/>
      <c r="C33" s="75"/>
      <c r="D33" s="75"/>
    </row>
    <row r="34" spans="1:4" s="76" customFormat="1" x14ac:dyDescent="0.3">
      <c r="A34" s="75"/>
      <c r="B34" s="75"/>
      <c r="C34" s="75"/>
      <c r="D34" s="75"/>
    </row>
    <row r="35" spans="1:4" s="76" customFormat="1" x14ac:dyDescent="0.3">
      <c r="A35" s="75"/>
      <c r="B35" s="75"/>
      <c r="C35" s="75"/>
      <c r="D35" s="75"/>
    </row>
    <row r="36" spans="1:4" s="76" customFormat="1" x14ac:dyDescent="0.3">
      <c r="A36" s="75"/>
      <c r="B36" s="75"/>
      <c r="C36" s="75"/>
      <c r="D36" s="75"/>
    </row>
    <row r="38" spans="1:4" s="76" customFormat="1" x14ac:dyDescent="0.3">
      <c r="A38" s="75"/>
      <c r="B38" s="75"/>
      <c r="C38" s="75"/>
      <c r="D38" s="75"/>
    </row>
    <row r="41" spans="1:4" s="76" customFormat="1" x14ac:dyDescent="0.3">
      <c r="A41" s="75"/>
      <c r="B41" s="75"/>
      <c r="C41" s="75"/>
      <c r="D41" s="75"/>
    </row>
    <row r="42" spans="1:4" s="76" customFormat="1" x14ac:dyDescent="0.3">
      <c r="A42" s="79"/>
      <c r="B42" s="75"/>
      <c r="C42" s="75"/>
      <c r="D42" s="75"/>
    </row>
    <row r="43" spans="1:4" s="76" customFormat="1" x14ac:dyDescent="0.3">
      <c r="A43" s="80"/>
      <c r="B43" s="75"/>
      <c r="C43" s="75"/>
      <c r="D43" s="75"/>
    </row>
    <row r="44" spans="1:4" s="76" customFormat="1" x14ac:dyDescent="0.3">
      <c r="A44" s="79"/>
      <c r="B44" s="75"/>
      <c r="C44" s="75"/>
      <c r="D44" s="75"/>
    </row>
    <row r="45" spans="1:4" s="76" customFormat="1" x14ac:dyDescent="0.3">
      <c r="A45" s="79"/>
      <c r="B45" s="75"/>
      <c r="C45" s="75"/>
      <c r="D45" s="75"/>
    </row>
    <row r="46" spans="1:4" s="76" customFormat="1" x14ac:dyDescent="0.3">
      <c r="A46" s="79"/>
      <c r="B46" s="75"/>
      <c r="C46" s="75"/>
      <c r="D46" s="75"/>
    </row>
    <row r="47" spans="1:4" s="76" customFormat="1" x14ac:dyDescent="0.3">
      <c r="A47" s="79"/>
      <c r="B47" s="75"/>
      <c r="C47" s="75"/>
      <c r="D47" s="75"/>
    </row>
    <row r="48" spans="1:4" s="76" customFormat="1" x14ac:dyDescent="0.3">
      <c r="A48" s="79"/>
      <c r="B48" s="75"/>
      <c r="C48" s="75"/>
      <c r="D48" s="75"/>
    </row>
    <row r="50" spans="1:2" x14ac:dyDescent="0.3">
      <c r="A50" s="81"/>
    </row>
    <row r="51" spans="1:2" x14ac:dyDescent="0.3">
      <c r="B51" s="8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Finanacial Results</vt:lpstr>
      <vt:lpstr>Cash Flow Statement</vt:lpstr>
      <vt:lpstr>Balance Sheet</vt:lpstr>
      <vt:lpstr>BS Analysis</vt:lpstr>
      <vt:lpstr>Profit &amp; Loss</vt:lpstr>
      <vt:lpstr>P &amp; L Analysis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india</dc:creator>
  <cp:lastModifiedBy>india</cp:lastModifiedBy>
  <dcterms:created xsi:type="dcterms:W3CDTF">2022-04-27T13:56:53Z</dcterms:created>
  <dcterms:modified xsi:type="dcterms:W3CDTF">2022-04-29T09:24:29Z</dcterms:modified>
</cp:coreProperties>
</file>