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lwia.Nowak\Downloads\"/>
    </mc:Choice>
  </mc:AlternateContent>
  <bookViews>
    <workbookView xWindow="0" yWindow="0" windowWidth="13275" windowHeight="9255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X13" i="1" l="1"/>
  <c r="W30" i="1"/>
  <c r="U30" i="1"/>
  <c r="V30" i="1"/>
  <c r="R29" i="1"/>
  <c r="R28" i="1"/>
  <c r="R27" i="1"/>
  <c r="R26" i="1"/>
  <c r="R25" i="1"/>
  <c r="P25" i="1"/>
  <c r="M25" i="1"/>
  <c r="J25" i="1"/>
  <c r="G25" i="1"/>
  <c r="R24" i="1"/>
  <c r="P24" i="1"/>
  <c r="M24" i="1"/>
  <c r="J24" i="1"/>
  <c r="G24" i="1"/>
  <c r="R23" i="1"/>
  <c r="P23" i="1"/>
  <c r="M23" i="1"/>
  <c r="J23" i="1"/>
  <c r="G23" i="1"/>
  <c r="R22" i="1"/>
  <c r="P22" i="1"/>
  <c r="M22" i="1"/>
  <c r="J22" i="1"/>
  <c r="G22" i="1"/>
  <c r="R21" i="1"/>
  <c r="P21" i="1"/>
  <c r="M21" i="1"/>
  <c r="J21" i="1"/>
  <c r="G21" i="1"/>
  <c r="R20" i="1"/>
  <c r="P20" i="1"/>
  <c r="M20" i="1"/>
  <c r="J20" i="1"/>
  <c r="G20" i="1"/>
  <c r="R19" i="1"/>
  <c r="P19" i="1"/>
  <c r="M19" i="1"/>
  <c r="J19" i="1"/>
  <c r="G19" i="1"/>
  <c r="R18" i="1"/>
  <c r="P18" i="1"/>
  <c r="M18" i="1"/>
  <c r="J18" i="1"/>
  <c r="G18" i="1"/>
  <c r="R17" i="1"/>
  <c r="P17" i="1"/>
  <c r="M17" i="1"/>
  <c r="J17" i="1"/>
  <c r="G17" i="1"/>
  <c r="R16" i="1"/>
  <c r="P16" i="1"/>
  <c r="M16" i="1"/>
  <c r="J16" i="1"/>
  <c r="G16" i="1"/>
  <c r="U15" i="1"/>
  <c r="R15" i="1"/>
  <c r="P15" i="1"/>
  <c r="M15" i="1"/>
  <c r="J15" i="1"/>
  <c r="G15" i="1"/>
  <c r="Y14" i="1"/>
  <c r="R14" i="1"/>
  <c r="P14" i="1"/>
  <c r="M14" i="1"/>
  <c r="J14" i="1"/>
  <c r="G14" i="1"/>
  <c r="V13" i="1"/>
  <c r="W15" i="1" l="1"/>
  <c r="Y15" i="1" s="1"/>
  <c r="U16" i="1" l="1"/>
  <c r="A5" i="1"/>
  <c r="A4" i="1"/>
  <c r="A3" i="1"/>
  <c r="A2" i="1"/>
  <c r="W16" i="1" l="1"/>
  <c r="U26" i="1" s="1"/>
  <c r="W26" i="1"/>
  <c r="Y26" i="1" s="1"/>
  <c r="U17" i="1"/>
  <c r="Y16" i="1" l="1"/>
  <c r="W17" i="1"/>
  <c r="U18" i="1" l="1"/>
  <c r="Y17" i="1"/>
  <c r="W18" i="1" l="1"/>
  <c r="U27" i="1" s="1"/>
  <c r="W27" i="1" l="1"/>
  <c r="Y27" i="1" s="1"/>
  <c r="U19" i="1"/>
  <c r="Y18" i="1"/>
  <c r="W19" i="1" l="1"/>
  <c r="U20" i="1" l="1"/>
  <c r="Y19" i="1"/>
  <c r="W20" i="1" l="1"/>
  <c r="U21" i="1" s="1"/>
  <c r="Y20" i="1" l="1"/>
  <c r="W21" i="1"/>
  <c r="U22" i="1" s="1"/>
  <c r="Y21" i="1" l="1"/>
  <c r="W22" i="1"/>
  <c r="Y22" i="1" s="1"/>
  <c r="U23" i="1" l="1"/>
  <c r="W23" i="1" s="1"/>
  <c r="U28" i="1"/>
  <c r="W28" i="1" s="1"/>
  <c r="Y28" i="1" s="1"/>
  <c r="U24" i="1" l="1"/>
  <c r="W24" i="1" s="1"/>
  <c r="Y23" i="1"/>
  <c r="U25" i="1" l="1"/>
  <c r="Y24" i="1"/>
  <c r="W25" i="1"/>
  <c r="U29" i="1" s="1"/>
  <c r="W29" i="1" s="1"/>
  <c r="Y29" i="1" s="1"/>
  <c r="U13" i="1"/>
  <c r="W13" i="1" l="1"/>
  <c r="Y13" i="1"/>
  <c r="Y25" i="1"/>
</calcChain>
</file>

<file path=xl/comments1.xml><?xml version="1.0" encoding="utf-8"?>
<comments xmlns="http://schemas.openxmlformats.org/spreadsheetml/2006/main">
  <authors>
    <author>1abatork</author>
  </authors>
  <commentList>
    <comment ref="X14" authorId="0" shapeId="0">
      <text>
        <r>
          <rPr>
            <b/>
            <sz val="9"/>
            <color indexed="81"/>
            <rFont val="Tahoma"/>
            <family val="2"/>
            <charset val="238"/>
          </rPr>
          <t>1abatork:</t>
        </r>
        <r>
          <rPr>
            <sz val="9"/>
            <color indexed="81"/>
            <rFont val="Tahoma"/>
            <family val="2"/>
            <charset val="238"/>
          </rPr>
          <t xml:space="preserve">
Pani Sylwio, ta kolumna jest rodzajem raportowania na temat progresu w projekcie. Jeśli coś zostało wykonane to proszę odpowiednio to oszacować. W kolumnie obok "Status" proszę wstawić datę faktyczne go wykonania. Np.. W pierwszym wierszu może to być 17.03.2015 czyli dzień spotkania, gdyż właśnie to wydarzenie zakończyło zadanie nr 1.1</t>
        </r>
      </text>
    </comment>
  </commentList>
</comments>
</file>

<file path=xl/sharedStrings.xml><?xml version="1.0" encoding="utf-8"?>
<sst xmlns="http://schemas.openxmlformats.org/spreadsheetml/2006/main" count="119" uniqueCount="52">
  <si>
    <t>days of Work</t>
  </si>
  <si>
    <t>Workload</t>
  </si>
  <si>
    <t>Who</t>
  </si>
  <si>
    <t>Work load</t>
  </si>
  <si>
    <t>TOTAL</t>
  </si>
  <si>
    <t>Who resp.</t>
  </si>
  <si>
    <t>Start</t>
  </si>
  <si>
    <t>Duration</t>
  </si>
  <si>
    <t>End</t>
  </si>
  <si>
    <t>Status</t>
  </si>
  <si>
    <t>1.1</t>
  </si>
  <si>
    <t>1.2</t>
  </si>
  <si>
    <t>1.3</t>
  </si>
  <si>
    <t>1.4</t>
  </si>
  <si>
    <t>1.5</t>
  </si>
  <si>
    <t>1.6</t>
  </si>
  <si>
    <t>1.7</t>
  </si>
  <si>
    <t>1.8</t>
  </si>
  <si>
    <t>MS1.1--Data sent to the team</t>
  </si>
  <si>
    <t>1.9</t>
  </si>
  <si>
    <t>1.10</t>
  </si>
  <si>
    <t>1.11</t>
  </si>
  <si>
    <t>1.12</t>
  </si>
  <si>
    <t>Sylwia Nowak</t>
  </si>
  <si>
    <r>
      <t>Comments:</t>
    </r>
    <r>
      <rPr>
        <b/>
        <sz val="11"/>
        <rFont val="Calibri"/>
        <family val="2"/>
        <charset val="238"/>
        <scheme val="minor"/>
      </rPr>
      <t xml:space="preserve"> Projekt tworzony przy współpracy ze studentami: Sylwii Nowak, Piotra Romacia, Romana Siry i Piotra Jastrzębskiego z wydziału Matematyki i Nauk Informacyjnych Politechniki Warszawskiej</t>
    </r>
  </si>
  <si>
    <t>Przygotowanie do pierwszego spotkania z klientem</t>
  </si>
  <si>
    <t>Sylwia</t>
  </si>
  <si>
    <t>Piotr R</t>
  </si>
  <si>
    <t>Piotr J</t>
  </si>
  <si>
    <t>Roman S</t>
  </si>
  <si>
    <t>Sporządzenie notatek z 1 spotkania oraz harmonogramu</t>
  </si>
  <si>
    <t>Wprowadzenie 1 algorytmu estymującego możliwe wartości ze wzrorów</t>
  </si>
  <si>
    <t>Wprowadzenie 2 algorytmu wyszukującego wzorce</t>
  </si>
  <si>
    <t>Wprowadzenie 3 algorytmu wyszukującego pozostałe luki</t>
  </si>
  <si>
    <t>1.13</t>
  </si>
  <si>
    <t>1.14</t>
  </si>
  <si>
    <t>1.15</t>
  </si>
  <si>
    <t>1.16</t>
  </si>
  <si>
    <t>Testowanie 1 algorytmu, wnioski i oszacowania błędów</t>
  </si>
  <si>
    <t>Testowanie 2 algorytmu, wnioski i oszacowania błędów</t>
  </si>
  <si>
    <t>Testowanie 3 algorytmu, wnioski i oszacowania błędów</t>
  </si>
  <si>
    <t>Przetwarzanie dancyh wygenerowanych z projektu na wykresy</t>
  </si>
  <si>
    <t>Testy całościowe</t>
  </si>
  <si>
    <t>Sporządzenie prezentacji dla klienta, wnioski, algorytm, wykresy</t>
  </si>
  <si>
    <t>Gantt Chart : Smart Substation - Inteligentny Węzeł Cieplny</t>
  </si>
  <si>
    <t>WP3 Uzupełnianie braków danych</t>
  </si>
  <si>
    <t>WP3</t>
  </si>
  <si>
    <t>MS1.3--Alfa Version, meeting</t>
  </si>
  <si>
    <t>MS1.4--Report ready</t>
  </si>
  <si>
    <t>MS1.2--Beta Version, meeting</t>
  </si>
  <si>
    <t>Utworzenie projektu, przetworzenie danych na bazę SQL, przetestowanie</t>
  </si>
  <si>
    <t>P.Katarzyna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</si>
</sst>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0.0%"/>
  </numFmts>
  <fonts count="21">
    <font>
      <sz val="11"/>
      <color theme="1"/>
      <name val="Czcionka tekstu podstawowego"/>
      <family val="2"/>
      <charset val="238"/>
    </font>
    <font>
      <i/>
      <sz val="16"/>
      <name val="Georgia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b/>
      <u/>
      <sz val="11"/>
      <name val="Calibri"/>
      <family val="2"/>
      <scheme val="minor"/>
    </font>
    <font>
      <sz val="10"/>
      <color rgb="FF00B050"/>
      <name val="Arial"/>
      <family val="2"/>
    </font>
    <font>
      <strike/>
      <sz val="9"/>
      <color rgb="FFFF0000"/>
      <name val="Arial"/>
      <family val="2"/>
    </font>
    <font>
      <sz val="10"/>
      <color rgb="FFFF000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7"/>
      <color indexed="10"/>
      <name val="Wingdings"/>
      <charset val="2"/>
    </font>
    <font>
      <sz val="8"/>
      <color rgb="FF7030A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color theme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46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5" fillId="2" borderId="0" xfId="0" applyFont="1" applyFill="1" applyBorder="1" applyAlignment="1" applyProtection="1">
      <alignment horizontal="left" vertical="top"/>
      <protection locked="0"/>
    </xf>
    <xf numFmtId="0" fontId="4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0" fontId="8" fillId="2" borderId="0" xfId="0" applyFont="1" applyFill="1" applyProtection="1">
      <protection locked="0"/>
    </xf>
    <xf numFmtId="0" fontId="9" fillId="2" borderId="0" xfId="0" applyFont="1" applyFill="1" applyAlignment="1" applyProtection="1">
      <alignment horizontal="center"/>
    </xf>
    <xf numFmtId="0" fontId="11" fillId="2" borderId="5" xfId="0" applyFont="1" applyFill="1" applyBorder="1" applyAlignment="1" applyProtection="1">
      <alignment horizontal="center" wrapText="1"/>
    </xf>
    <xf numFmtId="0" fontId="11" fillId="2" borderId="0" xfId="0" applyFont="1" applyFill="1" applyAlignment="1" applyProtection="1">
      <alignment horizontal="center" wrapText="1"/>
    </xf>
    <xf numFmtId="0" fontId="12" fillId="2" borderId="0" xfId="0" applyFont="1" applyFill="1" applyAlignment="1" applyProtection="1">
      <alignment horizontal="center" wrapText="1"/>
    </xf>
    <xf numFmtId="0" fontId="2" fillId="9" borderId="5" xfId="0" applyFont="1" applyFill="1" applyBorder="1" applyAlignment="1" applyProtection="1">
      <alignment horizontal="left" vertical="center"/>
      <protection locked="0"/>
    </xf>
    <xf numFmtId="0" fontId="13" fillId="9" borderId="5" xfId="0" applyFont="1" applyFill="1" applyBorder="1" applyAlignment="1" applyProtection="1">
      <alignment horizontal="center" vertical="center"/>
      <protection locked="0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164" fontId="13" fillId="9" borderId="2" xfId="0" applyNumberFormat="1" applyFont="1" applyFill="1" applyBorder="1" applyAlignment="1" applyProtection="1">
      <alignment horizontal="center" vertical="center"/>
    </xf>
    <xf numFmtId="1" fontId="13" fillId="9" borderId="2" xfId="0" applyNumberFormat="1" applyFont="1" applyFill="1" applyBorder="1" applyAlignment="1" applyProtection="1">
      <alignment horizontal="center" vertical="center"/>
    </xf>
    <xf numFmtId="9" fontId="13" fillId="9" borderId="2" xfId="0" applyNumberFormat="1" applyFont="1" applyFill="1" applyBorder="1" applyAlignment="1" applyProtection="1">
      <alignment horizontal="center" vertical="center"/>
    </xf>
    <xf numFmtId="164" fontId="14" fillId="9" borderId="2" xfId="0" applyNumberFormat="1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49" fontId="13" fillId="0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5" xfId="0" applyFont="1" applyFill="1" applyBorder="1" applyAlignment="1" applyProtection="1">
      <alignment horizontal="left" vertical="center" indent="1"/>
      <protection locked="0"/>
    </xf>
    <xf numFmtId="165" fontId="13" fillId="2" borderId="5" xfId="0" applyNumberFormat="1" applyFont="1" applyFill="1" applyBorder="1" applyAlignment="1" applyProtection="1">
      <alignment horizontal="left" vertical="center" indent="1"/>
      <protection locked="0"/>
    </xf>
    <xf numFmtId="0" fontId="13" fillId="2" borderId="5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left" vertical="center" indent="1"/>
      <protection locked="0"/>
    </xf>
    <xf numFmtId="9" fontId="13" fillId="2" borderId="5" xfId="0" applyNumberFormat="1" applyFont="1" applyFill="1" applyBorder="1" applyAlignment="1" applyProtection="1">
      <alignment horizontal="left" vertical="center" indent="1"/>
      <protection locked="0"/>
    </xf>
    <xf numFmtId="0" fontId="13" fillId="5" borderId="5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 applyProtection="1">
      <alignment horizontal="center" vertical="center"/>
      <protection locked="0"/>
    </xf>
    <xf numFmtId="164" fontId="13" fillId="0" borderId="6" xfId="0" applyNumberFormat="1" applyFont="1" applyFill="1" applyBorder="1" applyAlignment="1" applyProtection="1">
      <alignment horizontal="center" vertical="center"/>
    </xf>
    <xf numFmtId="0" fontId="13" fillId="0" borderId="2" xfId="0" applyFont="1" applyFill="1" applyBorder="1" applyAlignment="1" applyProtection="1">
      <alignment horizontal="center" vertical="center"/>
    </xf>
    <xf numFmtId="164" fontId="13" fillId="0" borderId="7" xfId="0" applyNumberFormat="1" applyFont="1" applyFill="1" applyBorder="1" applyAlignment="1" applyProtection="1">
      <alignment horizontal="center" vertical="center"/>
    </xf>
    <xf numFmtId="9" fontId="13" fillId="2" borderId="2" xfId="0" applyNumberFormat="1" applyFont="1" applyFill="1" applyBorder="1" applyAlignment="1" applyProtection="1">
      <alignment horizontal="center" vertical="center"/>
    </xf>
    <xf numFmtId="164" fontId="13" fillId="2" borderId="2" xfId="0" applyNumberFormat="1" applyFont="1" applyFill="1" applyBorder="1" applyAlignment="1" applyProtection="1">
      <alignment horizontal="center" vertical="center"/>
    </xf>
    <xf numFmtId="0" fontId="15" fillId="2" borderId="2" xfId="0" applyFont="1" applyFill="1" applyBorder="1" applyAlignment="1" applyProtection="1">
      <alignment horizontal="center" vertical="center"/>
    </xf>
    <xf numFmtId="164" fontId="13" fillId="0" borderId="4" xfId="0" applyNumberFormat="1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10" fillId="5" borderId="5" xfId="0" applyFont="1" applyFill="1" applyBorder="1" applyAlignment="1" applyProtection="1">
      <alignment horizontal="center"/>
    </xf>
    <xf numFmtId="0" fontId="11" fillId="5" borderId="5" xfId="0" applyFont="1" applyFill="1" applyBorder="1" applyAlignment="1" applyProtection="1">
      <alignment horizontal="center" wrapText="1"/>
    </xf>
    <xf numFmtId="0" fontId="10" fillId="6" borderId="5" xfId="0" applyFont="1" applyFill="1" applyBorder="1" applyAlignment="1" applyProtection="1">
      <alignment horizontal="center"/>
    </xf>
    <xf numFmtId="0" fontId="11" fillId="6" borderId="5" xfId="0" applyFont="1" applyFill="1" applyBorder="1" applyAlignment="1" applyProtection="1">
      <alignment horizontal="center" wrapText="1"/>
    </xf>
    <xf numFmtId="0" fontId="10" fillId="7" borderId="5" xfId="0" applyFont="1" applyFill="1" applyBorder="1" applyAlignment="1" applyProtection="1">
      <alignment horizontal="center"/>
    </xf>
    <xf numFmtId="0" fontId="11" fillId="7" borderId="5" xfId="0" applyFont="1" applyFill="1" applyBorder="1" applyAlignment="1" applyProtection="1">
      <alignment horizontal="center" wrapText="1"/>
    </xf>
    <xf numFmtId="0" fontId="11" fillId="8" borderId="5" xfId="0" applyFont="1" applyFill="1" applyBorder="1" applyAlignment="1" applyProtection="1">
      <alignment horizontal="center" wrapText="1"/>
    </xf>
    <xf numFmtId="0" fontId="0" fillId="0" borderId="0" xfId="0" applyFill="1" applyProtection="1">
      <protection locked="0"/>
    </xf>
    <xf numFmtId="9" fontId="13" fillId="8" borderId="2" xfId="0" applyNumberFormat="1" applyFont="1" applyFill="1" applyBorder="1" applyAlignment="1" applyProtection="1">
      <alignment horizontal="center" vertical="center"/>
    </xf>
    <xf numFmtId="0" fontId="2" fillId="9" borderId="2" xfId="0" applyFont="1" applyFill="1" applyBorder="1" applyAlignment="1" applyProtection="1">
      <alignment horizontal="left" vertical="center"/>
      <protection locked="0"/>
    </xf>
    <xf numFmtId="164" fontId="20" fillId="0" borderId="7" xfId="0" applyNumberFormat="1" applyFont="1" applyFill="1" applyBorder="1" applyAlignment="1" applyProtection="1">
      <alignment horizontal="center" vertical="center"/>
    </xf>
    <xf numFmtId="0" fontId="20" fillId="0" borderId="2" xfId="0" applyFont="1" applyFill="1" applyBorder="1" applyAlignment="1" applyProtection="1">
      <alignment horizontal="center" vertical="center"/>
    </xf>
    <xf numFmtId="9" fontId="20" fillId="2" borderId="2" xfId="0" applyNumberFormat="1" applyFont="1" applyFill="1" applyBorder="1" applyAlignment="1" applyProtection="1">
      <alignment horizontal="center" vertical="center"/>
    </xf>
    <xf numFmtId="164" fontId="20" fillId="2" borderId="2" xfId="0" applyNumberFormat="1" applyFont="1" applyFill="1" applyBorder="1" applyAlignment="1" applyProtection="1">
      <alignment horizontal="center" vertical="center"/>
    </xf>
    <xf numFmtId="164" fontId="13" fillId="8" borderId="7" xfId="0" applyNumberFormat="1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left" vertical="center"/>
      <protection locked="0"/>
    </xf>
    <xf numFmtId="0" fontId="2" fillId="4" borderId="1" xfId="0" applyFont="1" applyFill="1" applyBorder="1" applyAlignment="1" applyProtection="1">
      <alignment horizontal="left" vertical="center"/>
      <protection locked="0"/>
    </xf>
    <xf numFmtId="0" fontId="2" fillId="4" borderId="7" xfId="0" applyFont="1" applyFill="1" applyBorder="1" applyAlignment="1" applyProtection="1">
      <alignment horizontal="left" vertical="center"/>
      <protection locked="0"/>
    </xf>
    <xf numFmtId="14" fontId="3" fillId="4" borderId="1" xfId="0" applyNumberFormat="1" applyFont="1" applyFill="1" applyBorder="1" applyAlignment="1" applyProtection="1">
      <alignment horizontal="left" vertical="center"/>
      <protection locked="0"/>
    </xf>
    <xf numFmtId="14" fontId="3" fillId="4" borderId="2" xfId="0" applyNumberFormat="1" applyFont="1" applyFill="1" applyBorder="1" applyAlignment="1" applyProtection="1">
      <alignment horizontal="left" vertical="center"/>
      <protection locked="0"/>
    </xf>
    <xf numFmtId="14" fontId="3" fillId="4" borderId="3" xfId="0" applyNumberFormat="1" applyFont="1" applyFill="1" applyBorder="1" applyAlignment="1" applyProtection="1">
      <alignment horizontal="left" vertical="center"/>
      <protection locked="0"/>
    </xf>
    <xf numFmtId="1" fontId="3" fillId="4" borderId="1" xfId="0" applyNumberFormat="1" applyFont="1" applyFill="1" applyBorder="1" applyAlignment="1" applyProtection="1">
      <alignment horizontal="left" vertical="center"/>
      <protection locked="0"/>
    </xf>
    <xf numFmtId="1" fontId="3" fillId="4" borderId="2" xfId="0" applyNumberFormat="1" applyFont="1" applyFill="1" applyBorder="1" applyAlignment="1" applyProtection="1">
      <alignment horizontal="left" vertical="center"/>
      <protection locked="0"/>
    </xf>
    <xf numFmtId="1" fontId="3" fillId="4" borderId="3" xfId="0" applyNumberFormat="1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horizontal="left" vertical="top"/>
      <protection locked="0"/>
    </xf>
    <xf numFmtId="0" fontId="5" fillId="2" borderId="9" xfId="0" applyFont="1" applyFill="1" applyBorder="1" applyAlignment="1" applyProtection="1">
      <alignment horizontal="left" vertical="top"/>
      <protection locked="0"/>
    </xf>
    <xf numFmtId="0" fontId="5" fillId="2" borderId="10" xfId="0" applyFont="1" applyFill="1" applyBorder="1" applyAlignment="1" applyProtection="1">
      <alignment horizontal="left" vertical="top"/>
      <protection locked="0"/>
    </xf>
    <xf numFmtId="0" fontId="5" fillId="2" borderId="11" xfId="0" applyFont="1" applyFill="1" applyBorder="1" applyAlignment="1" applyProtection="1">
      <alignment horizontal="left" vertical="top"/>
      <protection locked="0"/>
    </xf>
    <xf numFmtId="0" fontId="5" fillId="2" borderId="12" xfId="0" applyFont="1" applyFill="1" applyBorder="1" applyAlignment="1" applyProtection="1">
      <alignment horizontal="left" vertical="top"/>
      <protection locked="0"/>
    </xf>
    <xf numFmtId="0" fontId="5" fillId="2" borderId="13" xfId="0" applyFont="1" applyFill="1" applyBorder="1" applyAlignment="1" applyProtection="1">
      <alignment horizontal="left" vertical="top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2" fillId="3" borderId="1" xfId="0" applyFont="1" applyFill="1" applyBorder="1" applyAlignment="1" applyProtection="1">
      <alignment horizontal="left" vertical="center"/>
      <protection locked="0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2" fillId="3" borderId="3" xfId="0" applyFont="1" applyFill="1" applyBorder="1" applyAlignment="1" applyProtection="1">
      <alignment horizontal="left" vertical="center"/>
      <protection locked="0"/>
    </xf>
    <xf numFmtId="0" fontId="10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Alignment="1" applyProtection="1">
      <alignment horizontal="center" wrapText="1"/>
    </xf>
    <xf numFmtId="0" fontId="2" fillId="9" borderId="2" xfId="0" applyFont="1" applyFill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 applyProtection="1">
      <alignment horizontal="left" vertical="center" indent="1"/>
      <protection locked="0"/>
    </xf>
    <xf numFmtId="0" fontId="16" fillId="2" borderId="2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407346</xdr:colOff>
      <xdr:row>1</xdr:row>
      <xdr:rowOff>180975</xdr:rowOff>
    </xdr:from>
    <xdr:to>
      <xdr:col>25</xdr:col>
      <xdr:colOff>21989</xdr:colOff>
      <xdr:row>7</xdr:row>
      <xdr:rowOff>19050</xdr:rowOff>
    </xdr:to>
    <xdr:pic>
      <xdr:nvPicPr>
        <xdr:cNvPr id="2" name="irc_mi" descr="https://encrypted-tbn0.gstatic.com/images?q=tbn:ANd9GcRHKUkH5CHd_YPpZl8W7RS6gtduE_rrec1wyOk-LSYFCGSInLxEH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14256696" y="542925"/>
          <a:ext cx="1405343" cy="11715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"/>
  <sheetViews>
    <sheetView tabSelected="1" topLeftCell="I10" zoomScale="115" zoomScaleNormal="115" workbookViewId="0">
      <selection activeCell="V34" sqref="V34"/>
    </sheetView>
  </sheetViews>
  <sheetFormatPr defaultRowHeight="14.25"/>
  <cols>
    <col min="1" max="1" width="3.875" style="33" customWidth="1"/>
    <col min="2" max="4" width="4.875" style="34" customWidth="1"/>
    <col min="5" max="5" width="29.625" style="34" customWidth="1"/>
    <col min="6" max="17" width="7.625" style="34" customWidth="1"/>
    <col min="18" max="18" width="9.25" style="34" customWidth="1"/>
    <col min="19" max="19" width="10.375" style="34" customWidth="1"/>
    <col min="20" max="20" width="5.5" style="34" customWidth="1"/>
    <col min="21" max="21" width="10.75" style="34" customWidth="1"/>
    <col min="22" max="22" width="6.875" style="34" customWidth="1"/>
    <col min="23" max="23" width="10.25" style="34" customWidth="1"/>
    <col min="24" max="24" width="4.875" style="34" customWidth="1"/>
    <col min="25" max="25" width="8.25" style="34" customWidth="1"/>
    <col min="26" max="26" width="1.625" style="34" customWidth="1"/>
  </cols>
  <sheetData>
    <row r="1" spans="1:26" ht="27.75" customHeight="1">
      <c r="A1" s="65" t="s">
        <v>44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ht="15">
      <c r="A2" s="66" t="str">
        <f>IF($AR$5,"Détails du projet","Project Details")</f>
        <v>Project Details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8"/>
    </row>
    <row r="3" spans="1:26" ht="15">
      <c r="A3" s="50" t="str">
        <f>IF($AR$5,"Produit","Part")</f>
        <v>Part</v>
      </c>
      <c r="B3" s="50"/>
      <c r="C3" s="51"/>
      <c r="D3" s="53" t="s">
        <v>45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5"/>
    </row>
    <row r="4" spans="1:26" ht="15">
      <c r="A4" s="50" t="str">
        <f>IF($AR$5,"Chef de projet","Project Leader")</f>
        <v>Project Leader</v>
      </c>
      <c r="B4" s="50"/>
      <c r="C4" s="50"/>
      <c r="D4" s="53" t="s">
        <v>23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5"/>
    </row>
    <row r="5" spans="1:26" ht="15">
      <c r="A5" s="52" t="str">
        <f>IF($AR$5,"Révision","Revision")</f>
        <v>Revision</v>
      </c>
      <c r="B5" s="52"/>
      <c r="C5" s="52"/>
      <c r="D5" s="56">
        <v>0</v>
      </c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8"/>
    </row>
    <row r="6" spans="1:26" ht="15" customHeight="1">
      <c r="A6" s="59" t="s">
        <v>24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1"/>
    </row>
    <row r="7" spans="1:26" ht="30" customHeight="1">
      <c r="A7" s="62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4"/>
    </row>
    <row r="8" spans="1:26" ht="15">
      <c r="A8" s="3"/>
      <c r="B8" s="2"/>
      <c r="C8" s="2"/>
      <c r="D8" s="2"/>
      <c r="E8" s="4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1"/>
      <c r="Y8" s="2"/>
      <c r="Z8" s="2"/>
    </row>
    <row r="9" spans="1:26" ht="15">
      <c r="A9" s="3"/>
      <c r="B9" s="2"/>
      <c r="C9" s="2"/>
      <c r="D9" s="2"/>
      <c r="E9" s="4"/>
      <c r="F9" s="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1"/>
      <c r="Y9" s="2"/>
      <c r="Z9" s="2"/>
    </row>
    <row r="12" spans="1:26">
      <c r="A12" s="6"/>
      <c r="B12" s="69"/>
      <c r="C12" s="69"/>
      <c r="D12" s="69"/>
      <c r="E12" s="69"/>
      <c r="F12" s="35" t="s">
        <v>0</v>
      </c>
      <c r="G12" s="35" t="s">
        <v>1</v>
      </c>
      <c r="H12" s="36" t="s">
        <v>2</v>
      </c>
      <c r="I12" s="37" t="s">
        <v>0</v>
      </c>
      <c r="J12" s="37" t="s">
        <v>1</v>
      </c>
      <c r="K12" s="38" t="s">
        <v>2</v>
      </c>
      <c r="L12" s="39" t="s">
        <v>0</v>
      </c>
      <c r="M12" s="39" t="s">
        <v>3</v>
      </c>
      <c r="N12" s="40" t="s">
        <v>2</v>
      </c>
      <c r="O12" s="37" t="s">
        <v>0</v>
      </c>
      <c r="P12" s="37" t="s">
        <v>1</v>
      </c>
      <c r="Q12" s="38" t="s">
        <v>2</v>
      </c>
      <c r="R12" s="7" t="s">
        <v>4</v>
      </c>
      <c r="S12" s="41" t="s">
        <v>5</v>
      </c>
      <c r="T12" s="8"/>
      <c r="U12" s="8" t="s">
        <v>6</v>
      </c>
      <c r="V12" s="9" t="s">
        <v>7</v>
      </c>
      <c r="W12" s="8" t="s">
        <v>8</v>
      </c>
      <c r="X12" s="70" t="s">
        <v>9</v>
      </c>
      <c r="Y12" s="70"/>
      <c r="Z12" s="70"/>
    </row>
    <row r="13" spans="1:26" ht="15.75" thickBot="1">
      <c r="A13" s="44">
        <v>1</v>
      </c>
      <c r="B13" s="71" t="s">
        <v>46</v>
      </c>
      <c r="C13" s="71"/>
      <c r="D13" s="71"/>
      <c r="E13" s="71"/>
      <c r="F13" s="10"/>
      <c r="G13" s="10"/>
      <c r="H13" s="11"/>
      <c r="I13" s="10"/>
      <c r="J13" s="10"/>
      <c r="K13" s="11"/>
      <c r="L13" s="10"/>
      <c r="M13" s="10"/>
      <c r="N13" s="11"/>
      <c r="O13" s="10"/>
      <c r="P13" s="10"/>
      <c r="Q13" s="11"/>
      <c r="R13" s="11"/>
      <c r="S13" s="11"/>
      <c r="T13" s="12"/>
      <c r="U13" s="13">
        <f>MIN(U14:U29)</f>
        <v>42055</v>
      </c>
      <c r="V13" s="14">
        <f>SUM(V14:V29)</f>
        <v>97</v>
      </c>
      <c r="W13" s="13">
        <f>MAX(W14:W29)</f>
        <v>42167</v>
      </c>
      <c r="X13" s="15">
        <f>SUMPRODUCT(W14:W29,X14:X29)/SUM(W14:W29)</f>
        <v>0.49980862351349425</v>
      </c>
      <c r="Y13" s="16">
        <f>U13-1+X13*V13</f>
        <v>42102.481436480812</v>
      </c>
      <c r="Z13" s="17"/>
    </row>
    <row r="14" spans="1:26" ht="15" thickBot="1">
      <c r="A14" s="18" t="s">
        <v>10</v>
      </c>
      <c r="B14" s="72" t="s">
        <v>25</v>
      </c>
      <c r="C14" s="72"/>
      <c r="D14" s="72"/>
      <c r="E14" s="72"/>
      <c r="F14" s="19">
        <v>2</v>
      </c>
      <c r="G14" s="20">
        <f>F14/V14</f>
        <v>0.2</v>
      </c>
      <c r="H14" s="21" t="s">
        <v>26</v>
      </c>
      <c r="I14" s="22">
        <v>2</v>
      </c>
      <c r="J14" s="23">
        <f>I14/V14</f>
        <v>0.2</v>
      </c>
      <c r="K14" s="21" t="s">
        <v>27</v>
      </c>
      <c r="L14" s="19">
        <v>2</v>
      </c>
      <c r="M14" s="20">
        <f>L14/V14</f>
        <v>0.2</v>
      </c>
      <c r="N14" s="21" t="s">
        <v>28</v>
      </c>
      <c r="O14" s="19">
        <v>2</v>
      </c>
      <c r="P14" s="20">
        <f>O14/V14</f>
        <v>0.2</v>
      </c>
      <c r="Q14" s="21" t="s">
        <v>29</v>
      </c>
      <c r="R14" s="21">
        <f>F14+I14+L14+O14</f>
        <v>8</v>
      </c>
      <c r="S14" s="24" t="s">
        <v>26</v>
      </c>
      <c r="T14" s="25"/>
      <c r="U14" s="26">
        <v>42055</v>
      </c>
      <c r="V14" s="27">
        <v>10</v>
      </c>
      <c r="W14" s="26">
        <v>42080</v>
      </c>
      <c r="X14" s="43">
        <v>1</v>
      </c>
      <c r="Y14" s="30">
        <f t="shared" ref="Y14:Y29" si="0">U14+X14*(W14-U14)</f>
        <v>42080</v>
      </c>
      <c r="Z14" s="31"/>
    </row>
    <row r="15" spans="1:26">
      <c r="A15" s="18" t="s">
        <v>11</v>
      </c>
      <c r="B15" s="72" t="s">
        <v>30</v>
      </c>
      <c r="C15" s="72"/>
      <c r="D15" s="72"/>
      <c r="E15" s="72"/>
      <c r="F15" s="19">
        <v>2</v>
      </c>
      <c r="G15" s="20">
        <f t="shared" ref="G15:G25" si="1">F15/V15</f>
        <v>0.14285714285714285</v>
      </c>
      <c r="H15" s="21" t="s">
        <v>26</v>
      </c>
      <c r="I15" s="19">
        <v>0.5</v>
      </c>
      <c r="J15" s="23">
        <f t="shared" ref="J15:J25" si="2">I15/V15</f>
        <v>3.5714285714285712E-2</v>
      </c>
      <c r="K15" s="21" t="s">
        <v>27</v>
      </c>
      <c r="L15" s="19">
        <v>0.5</v>
      </c>
      <c r="M15" s="20">
        <f t="shared" ref="M15:M25" si="3">L15/V15</f>
        <v>3.5714285714285712E-2</v>
      </c>
      <c r="N15" s="21" t="s">
        <v>28</v>
      </c>
      <c r="O15" s="19">
        <v>0.5</v>
      </c>
      <c r="P15" s="20">
        <f t="shared" ref="P15:P25" si="4">O15/V15</f>
        <v>3.5714285714285712E-2</v>
      </c>
      <c r="Q15" s="21" t="s">
        <v>29</v>
      </c>
      <c r="R15" s="21">
        <f t="shared" ref="R15:R29" si="5">F15+I15+L15+O15</f>
        <v>3.5</v>
      </c>
      <c r="S15" s="24" t="s">
        <v>26</v>
      </c>
      <c r="T15" s="25"/>
      <c r="U15" s="32">
        <f>W14</f>
        <v>42080</v>
      </c>
      <c r="V15" s="27">
        <v>14</v>
      </c>
      <c r="W15" s="28">
        <f>U15+V15</f>
        <v>42094</v>
      </c>
      <c r="X15" s="43">
        <v>1</v>
      </c>
      <c r="Y15" s="30">
        <f t="shared" si="0"/>
        <v>42094</v>
      </c>
      <c r="Z15" s="31"/>
    </row>
    <row r="16" spans="1:26">
      <c r="A16" s="18" t="s">
        <v>12</v>
      </c>
      <c r="B16" s="72" t="s">
        <v>50</v>
      </c>
      <c r="C16" s="72"/>
      <c r="D16" s="72"/>
      <c r="E16" s="72"/>
      <c r="F16" s="19">
        <v>2.5</v>
      </c>
      <c r="G16" s="20">
        <f t="shared" si="1"/>
        <v>0.25</v>
      </c>
      <c r="H16" s="21" t="s">
        <v>26</v>
      </c>
      <c r="I16" s="19">
        <v>2.5</v>
      </c>
      <c r="J16" s="23">
        <f t="shared" si="2"/>
        <v>0.25</v>
      </c>
      <c r="K16" s="21" t="s">
        <v>27</v>
      </c>
      <c r="L16" s="19">
        <v>2.5</v>
      </c>
      <c r="M16" s="20">
        <f t="shared" si="3"/>
        <v>0.25</v>
      </c>
      <c r="N16" s="21" t="s">
        <v>28</v>
      </c>
      <c r="O16" s="19">
        <v>2.5</v>
      </c>
      <c r="P16" s="20">
        <f t="shared" si="4"/>
        <v>0.25</v>
      </c>
      <c r="Q16" s="21" t="s">
        <v>29</v>
      </c>
      <c r="R16" s="21">
        <f t="shared" si="5"/>
        <v>10</v>
      </c>
      <c r="S16" s="24" t="s">
        <v>28</v>
      </c>
      <c r="T16" s="25"/>
      <c r="U16" s="28">
        <f>W15</f>
        <v>42094</v>
      </c>
      <c r="V16" s="27">
        <v>10</v>
      </c>
      <c r="W16" s="49">
        <f>U16+V16</f>
        <v>42104</v>
      </c>
      <c r="X16" s="43">
        <v>1</v>
      </c>
      <c r="Y16" s="30">
        <f t="shared" si="0"/>
        <v>42104</v>
      </c>
      <c r="Z16" s="31"/>
    </row>
    <row r="17" spans="1:26">
      <c r="A17" s="18" t="s">
        <v>13</v>
      </c>
      <c r="B17" s="72" t="s">
        <v>31</v>
      </c>
      <c r="C17" s="72"/>
      <c r="D17" s="72"/>
      <c r="E17" s="72"/>
      <c r="F17" s="19">
        <v>3</v>
      </c>
      <c r="G17" s="20">
        <f t="shared" si="1"/>
        <v>0.42857142857142855</v>
      </c>
      <c r="H17" s="21" t="s">
        <v>26</v>
      </c>
      <c r="I17" s="19">
        <v>3</v>
      </c>
      <c r="J17" s="23">
        <f t="shared" si="2"/>
        <v>0.42857142857142855</v>
      </c>
      <c r="K17" s="21" t="s">
        <v>27</v>
      </c>
      <c r="L17" s="19">
        <v>3</v>
      </c>
      <c r="M17" s="20">
        <f t="shared" si="3"/>
        <v>0.42857142857142855</v>
      </c>
      <c r="N17" s="21" t="s">
        <v>28</v>
      </c>
      <c r="O17" s="19">
        <v>3</v>
      </c>
      <c r="P17" s="20">
        <f t="shared" si="4"/>
        <v>0.42857142857142855</v>
      </c>
      <c r="Q17" s="21" t="s">
        <v>29</v>
      </c>
      <c r="R17" s="21">
        <f t="shared" si="5"/>
        <v>12</v>
      </c>
      <c r="S17" s="24" t="s">
        <v>27</v>
      </c>
      <c r="T17" s="25"/>
      <c r="U17" s="28">
        <f t="shared" ref="U17:U25" si="6">W16</f>
        <v>42104</v>
      </c>
      <c r="V17" s="27">
        <v>7</v>
      </c>
      <c r="W17" s="28">
        <f t="shared" ref="W17:W25" si="7">U17+V17</f>
        <v>42111</v>
      </c>
      <c r="X17" s="43">
        <v>1</v>
      </c>
      <c r="Y17" s="30">
        <f t="shared" si="0"/>
        <v>42111</v>
      </c>
      <c r="Z17" s="31"/>
    </row>
    <row r="18" spans="1:26">
      <c r="A18" s="18" t="s">
        <v>14</v>
      </c>
      <c r="B18" s="72" t="s">
        <v>38</v>
      </c>
      <c r="C18" s="72"/>
      <c r="D18" s="72"/>
      <c r="E18" s="72"/>
      <c r="F18" s="19">
        <v>4</v>
      </c>
      <c r="G18" s="20">
        <f t="shared" si="1"/>
        <v>0.5714285714285714</v>
      </c>
      <c r="H18" s="21" t="s">
        <v>26</v>
      </c>
      <c r="I18" s="19">
        <v>2</v>
      </c>
      <c r="J18" s="23">
        <f t="shared" si="2"/>
        <v>0.2857142857142857</v>
      </c>
      <c r="K18" s="21" t="s">
        <v>27</v>
      </c>
      <c r="L18" s="19">
        <v>2</v>
      </c>
      <c r="M18" s="20">
        <f t="shared" si="3"/>
        <v>0.2857142857142857</v>
      </c>
      <c r="N18" s="21" t="s">
        <v>28</v>
      </c>
      <c r="O18" s="19">
        <v>2</v>
      </c>
      <c r="P18" s="20">
        <f t="shared" si="4"/>
        <v>0.2857142857142857</v>
      </c>
      <c r="Q18" s="21" t="s">
        <v>29</v>
      </c>
      <c r="R18" s="21">
        <f t="shared" si="5"/>
        <v>10</v>
      </c>
      <c r="S18" s="24" t="s">
        <v>29</v>
      </c>
      <c r="T18" s="25"/>
      <c r="U18" s="28">
        <f t="shared" si="6"/>
        <v>42111</v>
      </c>
      <c r="V18" s="27">
        <v>7</v>
      </c>
      <c r="W18" s="28">
        <f t="shared" si="7"/>
        <v>42118</v>
      </c>
      <c r="X18" s="43">
        <v>1</v>
      </c>
      <c r="Y18" s="30">
        <f t="shared" si="0"/>
        <v>42118</v>
      </c>
      <c r="Z18" s="31"/>
    </row>
    <row r="19" spans="1:26">
      <c r="A19" s="18" t="s">
        <v>15</v>
      </c>
      <c r="B19" s="72" t="s">
        <v>32</v>
      </c>
      <c r="C19" s="72"/>
      <c r="D19" s="72"/>
      <c r="E19" s="72"/>
      <c r="F19" s="19">
        <v>4</v>
      </c>
      <c r="G19" s="20">
        <f t="shared" si="1"/>
        <v>0.5714285714285714</v>
      </c>
      <c r="H19" s="21" t="s">
        <v>26</v>
      </c>
      <c r="I19" s="19">
        <v>4</v>
      </c>
      <c r="J19" s="23">
        <f t="shared" si="2"/>
        <v>0.5714285714285714</v>
      </c>
      <c r="K19" s="21" t="s">
        <v>27</v>
      </c>
      <c r="L19" s="19">
        <v>4</v>
      </c>
      <c r="M19" s="20">
        <f t="shared" si="3"/>
        <v>0.5714285714285714</v>
      </c>
      <c r="N19" s="21" t="s">
        <v>28</v>
      </c>
      <c r="O19" s="19">
        <v>4</v>
      </c>
      <c r="P19" s="20">
        <f t="shared" si="4"/>
        <v>0.5714285714285714</v>
      </c>
      <c r="Q19" s="21" t="s">
        <v>29</v>
      </c>
      <c r="R19" s="21">
        <f t="shared" si="5"/>
        <v>16</v>
      </c>
      <c r="S19" s="24" t="s">
        <v>27</v>
      </c>
      <c r="T19" s="25"/>
      <c r="U19" s="28">
        <f t="shared" si="6"/>
        <v>42118</v>
      </c>
      <c r="V19" s="27">
        <v>7</v>
      </c>
      <c r="W19" s="28">
        <f t="shared" si="7"/>
        <v>42125</v>
      </c>
      <c r="X19" s="43">
        <v>1</v>
      </c>
      <c r="Y19" s="30">
        <f t="shared" si="0"/>
        <v>42125</v>
      </c>
      <c r="Z19" s="31"/>
    </row>
    <row r="20" spans="1:26">
      <c r="A20" s="18" t="s">
        <v>16</v>
      </c>
      <c r="B20" s="72" t="s">
        <v>39</v>
      </c>
      <c r="C20" s="72"/>
      <c r="D20" s="72"/>
      <c r="E20" s="72"/>
      <c r="F20" s="19">
        <v>2.5</v>
      </c>
      <c r="G20" s="20">
        <f t="shared" si="1"/>
        <v>0.35714285714285715</v>
      </c>
      <c r="H20" s="21" t="s">
        <v>26</v>
      </c>
      <c r="I20" s="19">
        <v>1.5</v>
      </c>
      <c r="J20" s="23">
        <f t="shared" si="2"/>
        <v>0.21428571428571427</v>
      </c>
      <c r="K20" s="21" t="s">
        <v>27</v>
      </c>
      <c r="L20" s="19">
        <v>1.5</v>
      </c>
      <c r="M20" s="20">
        <f t="shared" si="3"/>
        <v>0.21428571428571427</v>
      </c>
      <c r="N20" s="21" t="s">
        <v>28</v>
      </c>
      <c r="O20" s="19">
        <v>1.5</v>
      </c>
      <c r="P20" s="20">
        <f t="shared" si="4"/>
        <v>0.21428571428571427</v>
      </c>
      <c r="Q20" s="21" t="s">
        <v>29</v>
      </c>
      <c r="R20" s="21">
        <f t="shared" si="5"/>
        <v>7</v>
      </c>
      <c r="S20" s="24" t="s">
        <v>28</v>
      </c>
      <c r="T20" s="25"/>
      <c r="U20" s="28">
        <f t="shared" si="6"/>
        <v>42125</v>
      </c>
      <c r="V20" s="27">
        <v>7</v>
      </c>
      <c r="W20" s="28">
        <f t="shared" si="7"/>
        <v>42132</v>
      </c>
      <c r="X20" s="43">
        <v>1</v>
      </c>
      <c r="Y20" s="30">
        <f t="shared" si="0"/>
        <v>42132</v>
      </c>
      <c r="Z20" s="31"/>
    </row>
    <row r="21" spans="1:26">
      <c r="A21" s="18" t="s">
        <v>17</v>
      </c>
      <c r="B21" s="72" t="s">
        <v>33</v>
      </c>
      <c r="C21" s="72"/>
      <c r="D21" s="72"/>
      <c r="E21" s="72"/>
      <c r="F21" s="19">
        <v>2</v>
      </c>
      <c r="G21" s="20">
        <f t="shared" si="1"/>
        <v>0.2857142857142857</v>
      </c>
      <c r="H21" s="21" t="s">
        <v>26</v>
      </c>
      <c r="I21" s="19">
        <v>4</v>
      </c>
      <c r="J21" s="23">
        <f t="shared" si="2"/>
        <v>0.5714285714285714</v>
      </c>
      <c r="K21" s="21" t="s">
        <v>27</v>
      </c>
      <c r="L21" s="19">
        <v>4</v>
      </c>
      <c r="M21" s="20">
        <f t="shared" si="3"/>
        <v>0.5714285714285714</v>
      </c>
      <c r="N21" s="21" t="s">
        <v>28</v>
      </c>
      <c r="O21" s="19">
        <v>4</v>
      </c>
      <c r="P21" s="20">
        <f t="shared" si="4"/>
        <v>0.5714285714285714</v>
      </c>
      <c r="Q21" s="21" t="s">
        <v>29</v>
      </c>
      <c r="R21" s="21">
        <f t="shared" si="5"/>
        <v>14</v>
      </c>
      <c r="S21" s="24" t="s">
        <v>27</v>
      </c>
      <c r="T21" s="25"/>
      <c r="U21" s="28">
        <f t="shared" si="6"/>
        <v>42132</v>
      </c>
      <c r="V21" s="27">
        <v>7</v>
      </c>
      <c r="W21" s="28">
        <f t="shared" si="7"/>
        <v>42139</v>
      </c>
      <c r="X21" s="43">
        <v>1</v>
      </c>
      <c r="Y21" s="30">
        <f t="shared" si="0"/>
        <v>42139</v>
      </c>
      <c r="Z21" s="31"/>
    </row>
    <row r="22" spans="1:26">
      <c r="A22" s="18" t="s">
        <v>19</v>
      </c>
      <c r="B22" s="72" t="s">
        <v>40</v>
      </c>
      <c r="C22" s="72"/>
      <c r="D22" s="72"/>
      <c r="E22" s="72"/>
      <c r="F22" s="19">
        <v>3</v>
      </c>
      <c r="G22" s="20">
        <f t="shared" si="1"/>
        <v>0.42857142857142855</v>
      </c>
      <c r="H22" s="21" t="s">
        <v>26</v>
      </c>
      <c r="I22" s="19">
        <v>1.5</v>
      </c>
      <c r="J22" s="23">
        <f t="shared" si="2"/>
        <v>0.21428571428571427</v>
      </c>
      <c r="K22" s="21" t="s">
        <v>27</v>
      </c>
      <c r="L22" s="19">
        <v>1.5</v>
      </c>
      <c r="M22" s="20">
        <f t="shared" si="3"/>
        <v>0.21428571428571427</v>
      </c>
      <c r="N22" s="21" t="s">
        <v>28</v>
      </c>
      <c r="O22" s="19">
        <v>1.5</v>
      </c>
      <c r="P22" s="20">
        <f t="shared" si="4"/>
        <v>0.21428571428571427</v>
      </c>
      <c r="Q22" s="21" t="s">
        <v>29</v>
      </c>
      <c r="R22" s="21">
        <f t="shared" si="5"/>
        <v>7.5</v>
      </c>
      <c r="S22" s="24" t="s">
        <v>29</v>
      </c>
      <c r="T22" s="25"/>
      <c r="U22" s="28">
        <f t="shared" si="6"/>
        <v>42139</v>
      </c>
      <c r="V22" s="27">
        <v>7</v>
      </c>
      <c r="W22" s="28">
        <f t="shared" si="7"/>
        <v>42146</v>
      </c>
      <c r="X22" s="29">
        <v>0</v>
      </c>
      <c r="Y22" s="30">
        <f t="shared" si="0"/>
        <v>42139</v>
      </c>
      <c r="Z22" s="31"/>
    </row>
    <row r="23" spans="1:26">
      <c r="A23" s="18" t="s">
        <v>20</v>
      </c>
      <c r="B23" s="72" t="s">
        <v>41</v>
      </c>
      <c r="C23" s="72"/>
      <c r="D23" s="72"/>
      <c r="E23" s="72"/>
      <c r="F23" s="19">
        <v>4</v>
      </c>
      <c r="G23" s="20">
        <f t="shared" si="1"/>
        <v>0.5714285714285714</v>
      </c>
      <c r="H23" s="21" t="s">
        <v>26</v>
      </c>
      <c r="I23" s="19">
        <v>3</v>
      </c>
      <c r="J23" s="23">
        <f t="shared" si="2"/>
        <v>0.42857142857142855</v>
      </c>
      <c r="K23" s="21" t="s">
        <v>27</v>
      </c>
      <c r="L23" s="19">
        <v>3</v>
      </c>
      <c r="M23" s="20">
        <f t="shared" si="3"/>
        <v>0.42857142857142855</v>
      </c>
      <c r="N23" s="21" t="s">
        <v>28</v>
      </c>
      <c r="O23" s="19">
        <v>3</v>
      </c>
      <c r="P23" s="20">
        <f t="shared" si="4"/>
        <v>0.42857142857142855</v>
      </c>
      <c r="Q23" s="21" t="s">
        <v>29</v>
      </c>
      <c r="R23" s="21">
        <f t="shared" si="5"/>
        <v>13</v>
      </c>
      <c r="S23" s="24" t="s">
        <v>26</v>
      </c>
      <c r="T23" s="25"/>
      <c r="U23" s="28">
        <f t="shared" si="6"/>
        <v>42146</v>
      </c>
      <c r="V23" s="27">
        <v>7</v>
      </c>
      <c r="W23" s="28">
        <f t="shared" si="7"/>
        <v>42153</v>
      </c>
      <c r="X23" s="29">
        <v>0</v>
      </c>
      <c r="Y23" s="30">
        <f t="shared" si="0"/>
        <v>42146</v>
      </c>
      <c r="Z23" s="31"/>
    </row>
    <row r="24" spans="1:26">
      <c r="A24" s="18" t="s">
        <v>21</v>
      </c>
      <c r="B24" s="72" t="s">
        <v>42</v>
      </c>
      <c r="C24" s="72"/>
      <c r="D24" s="72"/>
      <c r="E24" s="72"/>
      <c r="F24" s="19">
        <v>2</v>
      </c>
      <c r="G24" s="20">
        <f t="shared" si="1"/>
        <v>0.2857142857142857</v>
      </c>
      <c r="H24" s="21" t="s">
        <v>26</v>
      </c>
      <c r="I24" s="19">
        <v>3</v>
      </c>
      <c r="J24" s="23">
        <f t="shared" si="2"/>
        <v>0.42857142857142855</v>
      </c>
      <c r="K24" s="21" t="s">
        <v>27</v>
      </c>
      <c r="L24" s="19">
        <v>3</v>
      </c>
      <c r="M24" s="20">
        <f t="shared" si="3"/>
        <v>0.42857142857142855</v>
      </c>
      <c r="N24" s="21" t="s">
        <v>28</v>
      </c>
      <c r="O24" s="19">
        <v>3</v>
      </c>
      <c r="P24" s="20">
        <f t="shared" si="4"/>
        <v>0.42857142857142855</v>
      </c>
      <c r="Q24" s="21" t="s">
        <v>29</v>
      </c>
      <c r="R24" s="21">
        <f t="shared" si="5"/>
        <v>11</v>
      </c>
      <c r="S24" s="24" t="s">
        <v>28</v>
      </c>
      <c r="T24" s="25"/>
      <c r="U24" s="28">
        <f t="shared" si="6"/>
        <v>42153</v>
      </c>
      <c r="V24" s="27">
        <v>7</v>
      </c>
      <c r="W24" s="28">
        <f t="shared" si="7"/>
        <v>42160</v>
      </c>
      <c r="X24" s="29">
        <v>0</v>
      </c>
      <c r="Y24" s="30">
        <f t="shared" si="0"/>
        <v>42153</v>
      </c>
      <c r="Z24" s="31"/>
    </row>
    <row r="25" spans="1:26">
      <c r="A25" s="18" t="s">
        <v>22</v>
      </c>
      <c r="B25" s="72" t="s">
        <v>43</v>
      </c>
      <c r="C25" s="72"/>
      <c r="D25" s="72"/>
      <c r="E25" s="72"/>
      <c r="F25" s="19">
        <v>5</v>
      </c>
      <c r="G25" s="20">
        <f t="shared" si="1"/>
        <v>0.7142857142857143</v>
      </c>
      <c r="H25" s="21" t="s">
        <v>26</v>
      </c>
      <c r="I25" s="19">
        <v>1</v>
      </c>
      <c r="J25" s="23">
        <f t="shared" si="2"/>
        <v>0.14285714285714285</v>
      </c>
      <c r="K25" s="21" t="s">
        <v>27</v>
      </c>
      <c r="L25" s="19">
        <v>1</v>
      </c>
      <c r="M25" s="20">
        <f t="shared" si="3"/>
        <v>0.14285714285714285</v>
      </c>
      <c r="N25" s="21" t="s">
        <v>28</v>
      </c>
      <c r="O25" s="19">
        <v>1</v>
      </c>
      <c r="P25" s="20">
        <f t="shared" si="4"/>
        <v>0.14285714285714285</v>
      </c>
      <c r="Q25" s="21" t="s">
        <v>29</v>
      </c>
      <c r="R25" s="21">
        <f t="shared" si="5"/>
        <v>8</v>
      </c>
      <c r="S25" s="24" t="s">
        <v>27</v>
      </c>
      <c r="T25" s="25"/>
      <c r="U25" s="28">
        <f t="shared" si="6"/>
        <v>42160</v>
      </c>
      <c r="V25" s="27">
        <v>7</v>
      </c>
      <c r="W25" s="28">
        <f t="shared" si="7"/>
        <v>42167</v>
      </c>
      <c r="X25" s="29">
        <v>0</v>
      </c>
      <c r="Y25" s="30">
        <f t="shared" si="0"/>
        <v>42160</v>
      </c>
      <c r="Z25" s="31"/>
    </row>
    <row r="26" spans="1:26">
      <c r="A26" s="18" t="s">
        <v>34</v>
      </c>
      <c r="B26" s="73" t="s">
        <v>18</v>
      </c>
      <c r="C26" s="73"/>
      <c r="D26" s="73"/>
      <c r="E26" s="73"/>
      <c r="F26" s="19"/>
      <c r="G26" s="20"/>
      <c r="H26" s="21"/>
      <c r="I26" s="19"/>
      <c r="J26" s="23"/>
      <c r="K26" s="21"/>
      <c r="L26" s="19"/>
      <c r="M26" s="20"/>
      <c r="N26" s="21"/>
      <c r="O26" s="19"/>
      <c r="P26" s="20"/>
      <c r="Q26" s="21"/>
      <c r="R26" s="21">
        <f t="shared" si="5"/>
        <v>0</v>
      </c>
      <c r="S26" s="24" t="s">
        <v>51</v>
      </c>
      <c r="T26" s="25"/>
      <c r="U26" s="45">
        <f>W16</f>
        <v>42104</v>
      </c>
      <c r="V26" s="46">
        <v>0</v>
      </c>
      <c r="W26" s="45">
        <f>U26+V26</f>
        <v>42104</v>
      </c>
      <c r="X26" s="47">
        <v>0</v>
      </c>
      <c r="Y26" s="48">
        <f t="shared" si="0"/>
        <v>42104</v>
      </c>
      <c r="Z26" s="31"/>
    </row>
    <row r="27" spans="1:26">
      <c r="A27" s="18" t="s">
        <v>35</v>
      </c>
      <c r="B27" s="73" t="s">
        <v>49</v>
      </c>
      <c r="C27" s="73"/>
      <c r="D27" s="73"/>
      <c r="E27" s="73"/>
      <c r="F27" s="19"/>
      <c r="G27" s="20"/>
      <c r="H27" s="21"/>
      <c r="I27" s="19"/>
      <c r="J27" s="23"/>
      <c r="K27" s="21"/>
      <c r="L27" s="19"/>
      <c r="M27" s="20"/>
      <c r="N27" s="21"/>
      <c r="O27" s="19"/>
      <c r="P27" s="20"/>
      <c r="Q27" s="21"/>
      <c r="R27" s="21">
        <f t="shared" si="5"/>
        <v>0</v>
      </c>
      <c r="S27" s="24" t="s">
        <v>26</v>
      </c>
      <c r="T27" s="25"/>
      <c r="U27" s="45">
        <f>W18</f>
        <v>42118</v>
      </c>
      <c r="V27" s="46">
        <v>0</v>
      </c>
      <c r="W27" s="45">
        <f t="shared" ref="W27:W29" si="8">U27+V27</f>
        <v>42118</v>
      </c>
      <c r="X27" s="47">
        <v>0</v>
      </c>
      <c r="Y27" s="48">
        <f t="shared" si="0"/>
        <v>42118</v>
      </c>
      <c r="Z27" s="31"/>
    </row>
    <row r="28" spans="1:26">
      <c r="A28" s="18" t="s">
        <v>36</v>
      </c>
      <c r="B28" s="73" t="s">
        <v>47</v>
      </c>
      <c r="C28" s="73"/>
      <c r="D28" s="73"/>
      <c r="E28" s="73"/>
      <c r="F28" s="19"/>
      <c r="G28" s="20"/>
      <c r="H28" s="21"/>
      <c r="I28" s="19"/>
      <c r="J28" s="23"/>
      <c r="K28" s="21"/>
      <c r="L28" s="19"/>
      <c r="M28" s="20"/>
      <c r="N28" s="21"/>
      <c r="O28" s="19"/>
      <c r="P28" s="20"/>
      <c r="Q28" s="21"/>
      <c r="R28" s="21">
        <f t="shared" si="5"/>
        <v>0</v>
      </c>
      <c r="S28" s="24" t="s">
        <v>26</v>
      </c>
      <c r="T28" s="25"/>
      <c r="U28" s="45">
        <f>W22</f>
        <v>42146</v>
      </c>
      <c r="V28" s="46">
        <v>0</v>
      </c>
      <c r="W28" s="45">
        <f t="shared" si="8"/>
        <v>42146</v>
      </c>
      <c r="X28" s="47">
        <v>0</v>
      </c>
      <c r="Y28" s="48">
        <f t="shared" si="0"/>
        <v>42146</v>
      </c>
      <c r="Z28" s="31"/>
    </row>
    <row r="29" spans="1:26">
      <c r="A29" s="18" t="s">
        <v>37</v>
      </c>
      <c r="B29" s="73" t="s">
        <v>48</v>
      </c>
      <c r="C29" s="73"/>
      <c r="D29" s="73"/>
      <c r="E29" s="73"/>
      <c r="F29" s="19"/>
      <c r="G29" s="20"/>
      <c r="H29" s="21"/>
      <c r="I29" s="19"/>
      <c r="J29" s="23"/>
      <c r="K29" s="21"/>
      <c r="L29" s="19"/>
      <c r="M29" s="20"/>
      <c r="N29" s="21"/>
      <c r="O29" s="19"/>
      <c r="P29" s="20"/>
      <c r="Q29" s="21"/>
      <c r="R29" s="21">
        <f t="shared" si="5"/>
        <v>0</v>
      </c>
      <c r="S29" s="24" t="s">
        <v>26</v>
      </c>
      <c r="T29" s="25"/>
      <c r="U29" s="45">
        <f>W25</f>
        <v>42167</v>
      </c>
      <c r="V29" s="46">
        <v>0</v>
      </c>
      <c r="W29" s="45">
        <f t="shared" si="8"/>
        <v>42167</v>
      </c>
      <c r="X29" s="47">
        <v>0</v>
      </c>
      <c r="Y29" s="48">
        <f t="shared" si="0"/>
        <v>42167</v>
      </c>
      <c r="Z29" s="31"/>
    </row>
    <row r="30" spans="1:26" ht="15">
      <c r="A30" s="44"/>
      <c r="B30" s="71"/>
      <c r="C30" s="71"/>
      <c r="D30" s="71"/>
      <c r="E30" s="71"/>
      <c r="F30" s="10"/>
      <c r="G30" s="10"/>
      <c r="H30" s="11"/>
      <c r="I30" s="10"/>
      <c r="J30" s="10"/>
      <c r="K30" s="11"/>
      <c r="L30" s="10"/>
      <c r="M30" s="10"/>
      <c r="N30" s="11"/>
      <c r="O30" s="10"/>
      <c r="P30" s="10"/>
      <c r="Q30" s="11"/>
      <c r="R30" s="11"/>
      <c r="S30" s="11"/>
      <c r="T30" s="12"/>
      <c r="U30" s="13">
        <f>MIN(U14:U29)</f>
        <v>42055</v>
      </c>
      <c r="V30" s="14">
        <f>SUM(V31:V42)</f>
        <v>0</v>
      </c>
      <c r="W30" s="13">
        <f>MAX(W14:W29)</f>
        <v>42167</v>
      </c>
      <c r="X30" s="15"/>
      <c r="Y30" s="16"/>
      <c r="Z30" s="17"/>
    </row>
    <row r="32" spans="1:26">
      <c r="S32" s="42"/>
    </row>
  </sheetData>
  <mergeCells count="29">
    <mergeCell ref="B28:E28"/>
    <mergeCell ref="B29:E29"/>
    <mergeCell ref="B30:E30"/>
    <mergeCell ref="B23:E23"/>
    <mergeCell ref="B24:E24"/>
    <mergeCell ref="B25:E25"/>
    <mergeCell ref="B26:E26"/>
    <mergeCell ref="B27:E27"/>
    <mergeCell ref="B18:E18"/>
    <mergeCell ref="B19:E19"/>
    <mergeCell ref="B20:E20"/>
    <mergeCell ref="B21:E21"/>
    <mergeCell ref="B22:E22"/>
    <mergeCell ref="B13:E13"/>
    <mergeCell ref="B14:E14"/>
    <mergeCell ref="B15:E15"/>
    <mergeCell ref="B16:E16"/>
    <mergeCell ref="B17:E17"/>
    <mergeCell ref="A6:Z7"/>
    <mergeCell ref="A1:Z1"/>
    <mergeCell ref="A2:Z2"/>
    <mergeCell ref="B12:E12"/>
    <mergeCell ref="X12:Z12"/>
    <mergeCell ref="A3:C3"/>
    <mergeCell ref="A4:C4"/>
    <mergeCell ref="A5:C5"/>
    <mergeCell ref="D4:Z4"/>
    <mergeCell ref="D5:Z5"/>
    <mergeCell ref="D3:Z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1abatork</dc:creator>
  <cp:lastModifiedBy>Sylwia Nowak</cp:lastModifiedBy>
  <dcterms:created xsi:type="dcterms:W3CDTF">2015-03-14T15:24:17Z</dcterms:created>
  <dcterms:modified xsi:type="dcterms:W3CDTF">2015-05-06T08:08:38Z</dcterms:modified>
</cp:coreProperties>
</file>