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260"/>
  </bookViews>
  <sheets>
    <sheet name="16 DI and DO" sheetId="1" r:id="rId1"/>
    <sheet name="32 DI and DO (2)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3" i="1"/>
  <c r="G5" i="3"/>
  <c r="G4" i="3"/>
  <c r="I4" i="3" s="1"/>
  <c r="I3" i="3"/>
  <c r="I12" i="1"/>
  <c r="I12" i="3"/>
  <c r="G11" i="3"/>
  <c r="I11" i="3" s="1"/>
  <c r="I56" i="3"/>
  <c r="I55" i="3"/>
  <c r="I56" i="1"/>
  <c r="I55" i="1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G35" i="3"/>
  <c r="I35" i="3" s="1"/>
  <c r="G34" i="3"/>
  <c r="I34" i="3" s="1"/>
  <c r="G33" i="3"/>
  <c r="I33" i="3" s="1"/>
  <c r="G32" i="3"/>
  <c r="I32" i="3" s="1"/>
  <c r="G31" i="3"/>
  <c r="I31" i="3" s="1"/>
  <c r="I30" i="3"/>
  <c r="G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G10" i="3"/>
  <c r="I10" i="3" s="1"/>
  <c r="G9" i="3"/>
  <c r="I9" i="3" s="1"/>
  <c r="G8" i="3"/>
  <c r="I8" i="3" s="1"/>
  <c r="I7" i="3"/>
  <c r="I6" i="3"/>
  <c r="I5" i="3"/>
  <c r="I5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6" i="1"/>
  <c r="I7" i="1"/>
  <c r="I13" i="1"/>
  <c r="G35" i="1"/>
  <c r="I35" i="1" s="1"/>
  <c r="G34" i="1"/>
  <c r="I34" i="1" s="1"/>
  <c r="G33" i="1"/>
  <c r="I33" i="1" s="1"/>
  <c r="G31" i="1"/>
  <c r="I31" i="1" s="1"/>
  <c r="G32" i="1"/>
  <c r="I32" i="1" s="1"/>
  <c r="G30" i="1"/>
  <c r="I30" i="1" s="1"/>
  <c r="G11" i="1"/>
  <c r="I11" i="1" s="1"/>
  <c r="G9" i="1"/>
  <c r="I9" i="1" s="1"/>
  <c r="G8" i="1"/>
  <c r="I8" i="1" s="1"/>
  <c r="G10" i="1"/>
  <c r="I10" i="1" s="1"/>
  <c r="G5" i="1"/>
  <c r="I5" i="1" s="1"/>
  <c r="G4" i="1"/>
  <c r="I4" i="1" s="1"/>
  <c r="I3" i="1"/>
  <c r="I54" i="3" l="1"/>
  <c r="I58" i="3" s="1"/>
  <c r="I54" i="1"/>
  <c r="I57" i="1" s="1"/>
</calcChain>
</file>

<file path=xl/sharedStrings.xml><?xml version="1.0" encoding="utf-8"?>
<sst xmlns="http://schemas.openxmlformats.org/spreadsheetml/2006/main" count="402" uniqueCount="116">
  <si>
    <t>Sr. No</t>
  </si>
  <si>
    <t>Product Specification</t>
  </si>
  <si>
    <t>Part No</t>
  </si>
  <si>
    <t>Make</t>
  </si>
  <si>
    <t>Specification</t>
  </si>
  <si>
    <t>Quantity</t>
  </si>
  <si>
    <t>FX5U32MT-ESS</t>
  </si>
  <si>
    <t>GS2107 WTBD HMI</t>
  </si>
  <si>
    <t>FX5-232-BD</t>
  </si>
  <si>
    <t>PLC</t>
  </si>
  <si>
    <t>HMI</t>
  </si>
  <si>
    <t>Serial Card</t>
  </si>
  <si>
    <t>MITSUBISHI</t>
  </si>
  <si>
    <t>SMPS 24V DC (4.5Amp)</t>
  </si>
  <si>
    <t>S8JC-Z10024CD</t>
  </si>
  <si>
    <t>OMRON</t>
  </si>
  <si>
    <t>Line Filtter 10Amp</t>
  </si>
  <si>
    <t>EP66010M</t>
  </si>
  <si>
    <t>ELCOM</t>
  </si>
  <si>
    <t>MCB</t>
  </si>
  <si>
    <t>K60H 2P 10 A</t>
  </si>
  <si>
    <t>K60H 2P 06 A</t>
  </si>
  <si>
    <t>K60H 2P 04 A</t>
  </si>
  <si>
    <t>Contactor</t>
  </si>
  <si>
    <t>LC1D09BD</t>
  </si>
  <si>
    <t>Schneider Electric</t>
  </si>
  <si>
    <t xml:space="preserve"> Air Vent 130 x 130 - Use 4 " Fan
(RN-0022)</t>
  </si>
  <si>
    <t>(RN-0022)</t>
  </si>
  <si>
    <t>Fan Guard 4 inch Metal Grill</t>
  </si>
  <si>
    <t>NA</t>
  </si>
  <si>
    <t>Kaycee</t>
  </si>
  <si>
    <t>KLS001 X-OA</t>
  </si>
  <si>
    <t>Door  Limit Switch</t>
  </si>
  <si>
    <t>Blind Plug</t>
  </si>
  <si>
    <t>Teknic Make Dummy Clouser</t>
  </si>
  <si>
    <t>Teknik</t>
  </si>
  <si>
    <t>Rexnord</t>
  </si>
  <si>
    <t>Main Switch</t>
  </si>
  <si>
    <t>VCF01</t>
  </si>
  <si>
    <t>20 A</t>
  </si>
  <si>
    <t>Utility Socket</t>
  </si>
  <si>
    <t>ANCHOR</t>
  </si>
  <si>
    <t>2 Socket</t>
  </si>
  <si>
    <t>D Link</t>
  </si>
  <si>
    <t>D Link Ethernet Switch</t>
  </si>
  <si>
    <t>Multipole connector</t>
  </si>
  <si>
    <t>D link</t>
  </si>
  <si>
    <t>5 Port</t>
  </si>
  <si>
    <t>Indo/others</t>
  </si>
  <si>
    <t xml:space="preserve">Glass Fuse </t>
  </si>
  <si>
    <t>20 mm x 6 AMP</t>
  </si>
  <si>
    <t>Selector S/w</t>
  </si>
  <si>
    <t>Selector Switch with key</t>
  </si>
  <si>
    <t>Green IL PB</t>
  </si>
  <si>
    <t xml:space="preserve"> Red IL PB</t>
  </si>
  <si>
    <t>Tower Lamp</t>
  </si>
  <si>
    <t>TOWER LIGHT 3 STAGE RAG24V</t>
  </si>
  <si>
    <t>RAG24V</t>
  </si>
  <si>
    <t xml:space="preserve">Wire Grey </t>
  </si>
  <si>
    <t>PolyCab</t>
  </si>
  <si>
    <t>0.5 Sq MM</t>
  </si>
  <si>
    <t>100 Mtr</t>
  </si>
  <si>
    <t>Wire Blue</t>
  </si>
  <si>
    <t xml:space="preserve">Wire Brown </t>
  </si>
  <si>
    <t>25 Mtr</t>
  </si>
  <si>
    <t xml:space="preserve">Wire Red </t>
  </si>
  <si>
    <t>Wire Black</t>
  </si>
  <si>
    <t>2.5 Sq MM</t>
  </si>
  <si>
    <t>Multicore Cable</t>
  </si>
  <si>
    <t>1 Sq MM</t>
  </si>
  <si>
    <t xml:space="preserve">Lugs </t>
  </si>
  <si>
    <t>Twin Lugs</t>
  </si>
  <si>
    <t>1 Sq MM 16 Core</t>
  </si>
  <si>
    <t>0.5 Sq mm</t>
  </si>
  <si>
    <t>Gland PG 16</t>
  </si>
  <si>
    <t xml:space="preserve">Superflex / any </t>
  </si>
  <si>
    <t xml:space="preserve">Cable Conduit </t>
  </si>
  <si>
    <t>30 Mtr</t>
  </si>
  <si>
    <t>16 Pole mail female with gland</t>
  </si>
  <si>
    <t>Cable Tie</t>
  </si>
  <si>
    <t xml:space="preserve"> CV 100 K x 2.5 mm</t>
  </si>
  <si>
    <t xml:space="preserve">Cheese Head Screw </t>
  </si>
  <si>
    <t>M 5 x 10</t>
  </si>
  <si>
    <t>Green PB Mashroom Type</t>
  </si>
  <si>
    <t>NO</t>
  </si>
  <si>
    <t>NC</t>
  </si>
  <si>
    <t>Stay Put , Metalic</t>
  </si>
  <si>
    <t>Spring return Metalic</t>
  </si>
  <si>
    <t>Emg PB</t>
  </si>
  <si>
    <t>Lan Cable</t>
  </si>
  <si>
    <t>Cat -6, 5 Mtr</t>
  </si>
  <si>
    <t>Na</t>
  </si>
  <si>
    <t>Serial Cable DB9 male female</t>
  </si>
  <si>
    <t>Serial Cable DB9 male female, 5 Mtr</t>
  </si>
  <si>
    <t>PLC Panel</t>
  </si>
  <si>
    <t>Op Box</t>
  </si>
  <si>
    <t>Sticker</t>
  </si>
  <si>
    <t xml:space="preserve">Panel Tube </t>
  </si>
  <si>
    <t>Bajaj</t>
  </si>
  <si>
    <t>5 W</t>
  </si>
  <si>
    <t xml:space="preserve">Green IL </t>
  </si>
  <si>
    <t>24v DC Lamp</t>
  </si>
  <si>
    <t xml:space="preserve">PG 16 </t>
  </si>
  <si>
    <t xml:space="preserve">Panel Sticker </t>
  </si>
  <si>
    <t>150 Mtr</t>
  </si>
  <si>
    <t xml:space="preserve">PRICE </t>
  </si>
  <si>
    <t>QTY</t>
  </si>
  <si>
    <t>TOTAL</t>
  </si>
  <si>
    <t>Filter, fan</t>
  </si>
  <si>
    <t>Electrical acessories</t>
  </si>
  <si>
    <t>Panel Wiring charges</t>
  </si>
  <si>
    <t>Field wiring charges</t>
  </si>
  <si>
    <t>Relay board</t>
  </si>
  <si>
    <t>8ch</t>
  </si>
  <si>
    <t>PANEL FOR 32/32 DI/DO</t>
  </si>
  <si>
    <t>PANEL FOR 16/16 DI/DO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</si>
</sst>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theme="1"/>
      <name val="Montserrat"/>
    </font>
    <font>
      <sz val="12"/>
      <color theme="1"/>
      <name val="Montserrat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3" fillId="0" borderId="0" xfId="0" applyFont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5" xfId="0" applyFont="1" applyFill="1" applyBorder="1" applyAlignment="1">
      <alignment horizontal="left"/>
    </xf>
    <xf numFmtId="0" fontId="2" fillId="0" borderId="4" xfId="0" applyFont="1" applyFill="1" applyBorder="1"/>
    <xf numFmtId="0" fontId="2" fillId="0" borderId="5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/>
    <xf numFmtId="0" fontId="3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1" fillId="0" borderId="13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/>
    <xf numFmtId="0" fontId="6" fillId="0" borderId="10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</cellXfs>
  <cellStyles count="1">
    <cellStyle name="Normal" xfId="0" builtinId="0"/>
  </cellStyles>
  <dxfs count="22">
    <dxf>
      <font>
        <strike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Montserrat"/>
        <scheme val="none"/>
      </font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Montserrat"/>
        <scheme val="none"/>
      </font>
      <alignment horizontal="lef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Montserrat"/>
        <scheme val="none"/>
      </font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Montserrat"/>
        <scheme val="none"/>
      </font>
      <numFmt numFmtId="1" formatCode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Montserrat"/>
        <scheme val="none"/>
      </font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Montserrat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Montserrat"/>
        <scheme val="none"/>
      </font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Montserrat"/>
        <scheme val="none"/>
      </font>
      <alignment horizontal="lef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Montserrat"/>
        <scheme val="none"/>
      </font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Montserrat"/>
        <scheme val="none"/>
      </font>
      <numFmt numFmtId="1" formatCode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Montserrat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Montserrat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2:F56" totalsRowShown="0" headerRowDxfId="21" dataDxfId="19" headerRowBorderDxfId="20" tableBorderDxfId="18" totalsRowBorderDxfId="17">
  <autoFilter ref="A2:F56"/>
  <tableColumns count="6">
    <tableColumn id="1" name="Sr. No" dataDxfId="16"/>
    <tableColumn id="2" name="Product Specification" dataDxfId="15"/>
    <tableColumn id="3" name="Part No" dataDxfId="14"/>
    <tableColumn id="4" name="Make" dataDxfId="13"/>
    <tableColumn id="5" name="Specification" dataDxfId="12"/>
    <tableColumn id="6" name="Quantity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2:F53" totalsRowShown="0" headerRowDxfId="10" dataDxfId="8" headerRowBorderDxfId="9" tableBorderDxfId="7" totalsRowBorderDxfId="6">
  <autoFilter ref="A2:F53"/>
  <tableColumns count="6">
    <tableColumn id="1" name="Sr. No" dataDxfId="5"/>
    <tableColumn id="2" name="Product Specification" dataDxfId="4"/>
    <tableColumn id="3" name="Part No" dataDxfId="3"/>
    <tableColumn id="4" name="Make" dataDxfId="2"/>
    <tableColumn id="5" name="Specification" dataDxfId="1"/>
    <tableColumn id="6" name="Quanti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topLeftCell="A37" zoomScale="85" zoomScaleNormal="85" workbookViewId="0">
      <selection activeCell="K52" sqref="K52"/>
    </sheetView>
  </sheetViews>
  <sheetFormatPr defaultRowHeight="15" x14ac:dyDescent="0.25"/>
  <cols>
    <col min="1" max="1" width="11.42578125" bestFit="1" customWidth="1"/>
    <col min="2" max="2" width="25.28515625" style="5" customWidth="1"/>
    <col min="3" max="3" width="17.28515625" style="23" customWidth="1"/>
    <col min="4" max="4" width="21.7109375" style="9" customWidth="1"/>
    <col min="5" max="5" width="40.85546875" style="23" customWidth="1"/>
    <col min="6" max="6" width="15.42578125" customWidth="1"/>
    <col min="9" max="9" width="9.85546875" bestFit="1" customWidth="1"/>
  </cols>
  <sheetData>
    <row r="1" spans="1:9" ht="34.5" thickBot="1" x14ac:dyDescent="0.3">
      <c r="A1" s="43" t="s">
        <v>115</v>
      </c>
      <c r="B1" s="44"/>
      <c r="C1" s="44"/>
      <c r="D1" s="44"/>
      <c r="E1" s="44"/>
      <c r="F1" s="44"/>
    </row>
    <row r="2" spans="1:9" s="11" customFormat="1" ht="15.75" x14ac:dyDescent="0.25">
      <c r="A2" s="25" t="s">
        <v>0</v>
      </c>
      <c r="B2" s="26" t="s">
        <v>1</v>
      </c>
      <c r="C2" s="24" t="s">
        <v>2</v>
      </c>
      <c r="D2" s="27" t="s">
        <v>3</v>
      </c>
      <c r="E2" s="24" t="s">
        <v>4</v>
      </c>
      <c r="F2" s="28" t="s">
        <v>5</v>
      </c>
      <c r="G2" s="29" t="s">
        <v>105</v>
      </c>
      <c r="H2" s="29" t="s">
        <v>106</v>
      </c>
      <c r="I2" s="29" t="s">
        <v>107</v>
      </c>
    </row>
    <row r="3" spans="1:9" x14ac:dyDescent="0.25">
      <c r="A3" s="32">
        <v>1</v>
      </c>
      <c r="B3" s="3" t="s">
        <v>9</v>
      </c>
      <c r="C3" s="19" t="s">
        <v>6</v>
      </c>
      <c r="D3" s="12" t="s">
        <v>12</v>
      </c>
      <c r="E3" s="19" t="s">
        <v>6</v>
      </c>
      <c r="F3" s="7">
        <v>1</v>
      </c>
      <c r="G3" s="30">
        <f>46970*0.5</f>
        <v>23485</v>
      </c>
      <c r="H3" s="30">
        <v>1</v>
      </c>
      <c r="I3" s="30">
        <f>G3*H3</f>
        <v>23485</v>
      </c>
    </row>
    <row r="4" spans="1:9" x14ac:dyDescent="0.25">
      <c r="A4" s="33">
        <v>2</v>
      </c>
      <c r="B4" s="6" t="s">
        <v>10</v>
      </c>
      <c r="C4" s="20" t="s">
        <v>7</v>
      </c>
      <c r="D4" s="12" t="s">
        <v>12</v>
      </c>
      <c r="E4" s="20" t="s">
        <v>7</v>
      </c>
      <c r="F4" s="2">
        <v>1</v>
      </c>
      <c r="G4" s="30">
        <f>31900*0.5</f>
        <v>15950</v>
      </c>
      <c r="H4" s="30">
        <v>1</v>
      </c>
      <c r="I4" s="30">
        <f t="shared" ref="I4:I53" si="0">G4*H4</f>
        <v>15950</v>
      </c>
    </row>
    <row r="5" spans="1:9" x14ac:dyDescent="0.25">
      <c r="A5" s="33">
        <v>3</v>
      </c>
      <c r="B5" s="6" t="s">
        <v>11</v>
      </c>
      <c r="C5" s="20" t="s">
        <v>8</v>
      </c>
      <c r="D5" s="12" t="s">
        <v>12</v>
      </c>
      <c r="E5" s="20" t="s">
        <v>8</v>
      </c>
      <c r="F5" s="2">
        <v>1</v>
      </c>
      <c r="G5" s="30">
        <f>4000*0.5</f>
        <v>2000</v>
      </c>
      <c r="H5" s="30">
        <v>1</v>
      </c>
      <c r="I5" s="30">
        <f t="shared" si="0"/>
        <v>2000</v>
      </c>
    </row>
    <row r="6" spans="1:9" x14ac:dyDescent="0.25">
      <c r="A6" s="32">
        <v>4</v>
      </c>
      <c r="B6" s="6" t="s">
        <v>13</v>
      </c>
      <c r="C6" s="20" t="s">
        <v>14</v>
      </c>
      <c r="D6" s="13" t="s">
        <v>15</v>
      </c>
      <c r="E6" s="20" t="s">
        <v>14</v>
      </c>
      <c r="F6" s="2">
        <v>1</v>
      </c>
      <c r="G6" s="30">
        <v>1450</v>
      </c>
      <c r="H6" s="30">
        <v>1</v>
      </c>
      <c r="I6" s="30">
        <f t="shared" si="0"/>
        <v>1450</v>
      </c>
    </row>
    <row r="7" spans="1:9" x14ac:dyDescent="0.25">
      <c r="A7" s="33">
        <v>5</v>
      </c>
      <c r="B7" s="6" t="s">
        <v>16</v>
      </c>
      <c r="C7" s="20" t="s">
        <v>17</v>
      </c>
      <c r="D7" s="13" t="s">
        <v>18</v>
      </c>
      <c r="E7" s="20" t="s">
        <v>17</v>
      </c>
      <c r="F7" s="2">
        <v>1</v>
      </c>
      <c r="G7" s="30">
        <v>450</v>
      </c>
      <c r="H7" s="30">
        <v>1</v>
      </c>
      <c r="I7" s="30">
        <f t="shared" si="0"/>
        <v>450</v>
      </c>
    </row>
    <row r="8" spans="1:9" x14ac:dyDescent="0.25">
      <c r="A8" s="33">
        <v>6</v>
      </c>
      <c r="B8" s="6" t="s">
        <v>19</v>
      </c>
      <c r="C8" s="20" t="s">
        <v>20</v>
      </c>
      <c r="D8" s="12" t="s">
        <v>12</v>
      </c>
      <c r="E8" s="20" t="s">
        <v>20</v>
      </c>
      <c r="F8" s="2">
        <v>1</v>
      </c>
      <c r="G8" s="30">
        <f>734*0.65</f>
        <v>477.1</v>
      </c>
      <c r="H8" s="30">
        <v>1</v>
      </c>
      <c r="I8" s="30">
        <f t="shared" si="0"/>
        <v>477.1</v>
      </c>
    </row>
    <row r="9" spans="1:9" x14ac:dyDescent="0.25">
      <c r="A9" s="32">
        <v>7</v>
      </c>
      <c r="B9" s="6" t="s">
        <v>19</v>
      </c>
      <c r="C9" s="20" t="s">
        <v>21</v>
      </c>
      <c r="D9" s="12" t="s">
        <v>12</v>
      </c>
      <c r="E9" s="20" t="s">
        <v>21</v>
      </c>
      <c r="F9" s="2">
        <v>1</v>
      </c>
      <c r="G9" s="30">
        <f>734*0.65</f>
        <v>477.1</v>
      </c>
      <c r="H9" s="30">
        <v>1</v>
      </c>
      <c r="I9" s="30">
        <f t="shared" si="0"/>
        <v>477.1</v>
      </c>
    </row>
    <row r="10" spans="1:9" x14ac:dyDescent="0.25">
      <c r="A10" s="33">
        <v>8</v>
      </c>
      <c r="B10" s="6" t="s">
        <v>19</v>
      </c>
      <c r="C10" s="20" t="s">
        <v>22</v>
      </c>
      <c r="D10" s="12" t="s">
        <v>12</v>
      </c>
      <c r="E10" s="20" t="s">
        <v>22</v>
      </c>
      <c r="F10" s="2">
        <v>2</v>
      </c>
      <c r="G10" s="30">
        <f>1034*0.65</f>
        <v>672.1</v>
      </c>
      <c r="H10" s="30">
        <v>2</v>
      </c>
      <c r="I10" s="30">
        <f t="shared" si="0"/>
        <v>1344.2</v>
      </c>
    </row>
    <row r="11" spans="1:9" x14ac:dyDescent="0.25">
      <c r="A11" s="33">
        <v>9</v>
      </c>
      <c r="B11" s="6" t="s">
        <v>23</v>
      </c>
      <c r="C11" s="20" t="s">
        <v>24</v>
      </c>
      <c r="D11" s="12" t="s">
        <v>12</v>
      </c>
      <c r="E11" s="20" t="s">
        <v>24</v>
      </c>
      <c r="F11" s="2">
        <v>1</v>
      </c>
      <c r="G11" s="30">
        <f>1210*0.65</f>
        <v>786.5</v>
      </c>
      <c r="H11" s="30">
        <v>1</v>
      </c>
      <c r="I11" s="30">
        <f t="shared" si="0"/>
        <v>786.5</v>
      </c>
    </row>
    <row r="12" spans="1:9" x14ac:dyDescent="0.25">
      <c r="A12" s="32">
        <v>10</v>
      </c>
      <c r="B12" s="6" t="s">
        <v>112</v>
      </c>
      <c r="C12" s="20" t="s">
        <v>113</v>
      </c>
      <c r="D12" s="13" t="s">
        <v>15</v>
      </c>
      <c r="E12" s="20"/>
      <c r="F12" s="2">
        <v>2</v>
      </c>
      <c r="G12" s="30">
        <v>975</v>
      </c>
      <c r="H12" s="30">
        <v>2</v>
      </c>
      <c r="I12" s="30">
        <f t="shared" si="0"/>
        <v>1950</v>
      </c>
    </row>
    <row r="13" spans="1:9" s="5" customFormat="1" ht="25.5" x14ac:dyDescent="0.2">
      <c r="A13" s="33">
        <v>11</v>
      </c>
      <c r="B13" s="6" t="s">
        <v>108</v>
      </c>
      <c r="C13" s="6" t="s">
        <v>27</v>
      </c>
      <c r="D13" s="13" t="s">
        <v>36</v>
      </c>
      <c r="E13" s="1" t="s">
        <v>26</v>
      </c>
      <c r="F13" s="2">
        <v>2</v>
      </c>
      <c r="G13" s="30">
        <v>350</v>
      </c>
      <c r="H13" s="30">
        <v>1</v>
      </c>
      <c r="I13" s="30">
        <f t="shared" si="0"/>
        <v>350</v>
      </c>
    </row>
    <row r="14" spans="1:9" x14ac:dyDescent="0.25">
      <c r="A14" s="33">
        <v>12</v>
      </c>
      <c r="B14" s="6" t="s">
        <v>28</v>
      </c>
      <c r="C14" s="20" t="s">
        <v>28</v>
      </c>
      <c r="D14" s="13" t="s">
        <v>29</v>
      </c>
      <c r="E14" s="20" t="s">
        <v>28</v>
      </c>
      <c r="F14" s="2">
        <v>1</v>
      </c>
      <c r="G14" s="30">
        <v>40</v>
      </c>
      <c r="H14" s="30">
        <v>1</v>
      </c>
      <c r="I14" s="30">
        <f t="shared" si="0"/>
        <v>40</v>
      </c>
    </row>
    <row r="15" spans="1:9" s="4" customFormat="1" x14ac:dyDescent="0.2">
      <c r="A15" s="32">
        <v>13</v>
      </c>
      <c r="B15" s="1" t="s">
        <v>32</v>
      </c>
      <c r="C15" s="6" t="s">
        <v>31</v>
      </c>
      <c r="D15" s="13" t="s">
        <v>30</v>
      </c>
      <c r="E15" s="6" t="s">
        <v>31</v>
      </c>
      <c r="F15" s="2">
        <v>1</v>
      </c>
      <c r="G15" s="30">
        <v>320</v>
      </c>
      <c r="H15" s="30">
        <v>1</v>
      </c>
      <c r="I15" s="30">
        <f t="shared" si="0"/>
        <v>320</v>
      </c>
    </row>
    <row r="16" spans="1:9" x14ac:dyDescent="0.25">
      <c r="A16" s="33">
        <v>14</v>
      </c>
      <c r="B16" s="10" t="s">
        <v>33</v>
      </c>
      <c r="C16" s="21" t="s">
        <v>29</v>
      </c>
      <c r="D16" s="14" t="s">
        <v>35</v>
      </c>
      <c r="E16" s="21" t="s">
        <v>34</v>
      </c>
      <c r="F16" s="8">
        <v>10</v>
      </c>
      <c r="G16" s="30">
        <v>7</v>
      </c>
      <c r="H16" s="30">
        <v>10</v>
      </c>
      <c r="I16" s="30">
        <f t="shared" si="0"/>
        <v>70</v>
      </c>
    </row>
    <row r="17" spans="1:9" x14ac:dyDescent="0.25">
      <c r="A17" s="33">
        <v>15</v>
      </c>
      <c r="B17" s="10" t="s">
        <v>37</v>
      </c>
      <c r="C17" s="21" t="s">
        <v>38</v>
      </c>
      <c r="D17" s="12" t="s">
        <v>12</v>
      </c>
      <c r="E17" s="21" t="s">
        <v>39</v>
      </c>
      <c r="F17" s="8">
        <v>1</v>
      </c>
      <c r="G17" s="30">
        <v>450</v>
      </c>
      <c r="H17" s="30">
        <v>1</v>
      </c>
      <c r="I17" s="30">
        <f t="shared" si="0"/>
        <v>450</v>
      </c>
    </row>
    <row r="18" spans="1:9" x14ac:dyDescent="0.25">
      <c r="A18" s="32">
        <v>16</v>
      </c>
      <c r="B18" s="10" t="s">
        <v>40</v>
      </c>
      <c r="C18" s="21" t="s">
        <v>29</v>
      </c>
      <c r="D18" s="14" t="s">
        <v>41</v>
      </c>
      <c r="E18" s="21" t="s">
        <v>42</v>
      </c>
      <c r="F18" s="8">
        <v>2</v>
      </c>
      <c r="G18" s="30">
        <v>120</v>
      </c>
      <c r="H18" s="30">
        <v>2</v>
      </c>
      <c r="I18" s="30">
        <f t="shared" si="0"/>
        <v>240</v>
      </c>
    </row>
    <row r="19" spans="1:9" x14ac:dyDescent="0.25">
      <c r="A19" s="33">
        <v>17</v>
      </c>
      <c r="B19" s="10" t="s">
        <v>44</v>
      </c>
      <c r="C19" s="21"/>
      <c r="D19" s="14" t="s">
        <v>46</v>
      </c>
      <c r="E19" s="21" t="s">
        <v>47</v>
      </c>
      <c r="F19" s="8">
        <v>1</v>
      </c>
      <c r="G19" s="30">
        <v>1250</v>
      </c>
      <c r="H19" s="30">
        <v>1</v>
      </c>
      <c r="I19" s="30">
        <f t="shared" si="0"/>
        <v>1250</v>
      </c>
    </row>
    <row r="20" spans="1:9" x14ac:dyDescent="0.25">
      <c r="A20" s="33">
        <v>18</v>
      </c>
      <c r="B20" s="10" t="s">
        <v>45</v>
      </c>
      <c r="C20" s="21"/>
      <c r="D20" s="14" t="s">
        <v>48</v>
      </c>
      <c r="E20" s="21" t="s">
        <v>78</v>
      </c>
      <c r="F20" s="8">
        <v>2</v>
      </c>
      <c r="G20" s="30">
        <v>1750</v>
      </c>
      <c r="H20" s="30">
        <v>2</v>
      </c>
      <c r="I20" s="30">
        <f t="shared" si="0"/>
        <v>3500</v>
      </c>
    </row>
    <row r="21" spans="1:9" x14ac:dyDescent="0.25">
      <c r="A21" s="32">
        <v>19</v>
      </c>
      <c r="B21" s="10" t="s">
        <v>49</v>
      </c>
      <c r="C21" s="10" t="s">
        <v>49</v>
      </c>
      <c r="D21" s="14" t="s">
        <v>29</v>
      </c>
      <c r="E21" s="21" t="s">
        <v>50</v>
      </c>
      <c r="F21" s="8">
        <v>20</v>
      </c>
      <c r="G21" s="30">
        <v>2</v>
      </c>
      <c r="H21" s="30">
        <v>20</v>
      </c>
      <c r="I21" s="30">
        <f t="shared" si="0"/>
        <v>40</v>
      </c>
    </row>
    <row r="22" spans="1:9" x14ac:dyDescent="0.25">
      <c r="A22" s="33">
        <v>20</v>
      </c>
      <c r="B22" s="10" t="s">
        <v>51</v>
      </c>
      <c r="C22" s="21" t="s">
        <v>29</v>
      </c>
      <c r="D22" s="14" t="s">
        <v>35</v>
      </c>
      <c r="E22" s="21" t="s">
        <v>86</v>
      </c>
      <c r="F22" s="8">
        <v>1</v>
      </c>
      <c r="G22" s="30">
        <v>65</v>
      </c>
      <c r="H22" s="30">
        <v>1</v>
      </c>
      <c r="I22" s="30">
        <f t="shared" si="0"/>
        <v>65</v>
      </c>
    </row>
    <row r="23" spans="1:9" x14ac:dyDescent="0.25">
      <c r="A23" s="33">
        <v>21</v>
      </c>
      <c r="B23" s="10" t="s">
        <v>52</v>
      </c>
      <c r="C23" s="21" t="s">
        <v>29</v>
      </c>
      <c r="D23" s="14" t="s">
        <v>35</v>
      </c>
      <c r="E23" s="21" t="s">
        <v>86</v>
      </c>
      <c r="F23" s="8">
        <v>1</v>
      </c>
      <c r="G23" s="30">
        <v>200</v>
      </c>
      <c r="H23" s="30">
        <v>1</v>
      </c>
      <c r="I23" s="30">
        <f t="shared" si="0"/>
        <v>200</v>
      </c>
    </row>
    <row r="24" spans="1:9" x14ac:dyDescent="0.25">
      <c r="A24" s="32">
        <v>22</v>
      </c>
      <c r="B24" s="10" t="s">
        <v>53</v>
      </c>
      <c r="C24" s="21" t="s">
        <v>29</v>
      </c>
      <c r="D24" s="14" t="s">
        <v>35</v>
      </c>
      <c r="E24" s="21" t="s">
        <v>87</v>
      </c>
      <c r="F24" s="8">
        <v>4</v>
      </c>
      <c r="G24" s="30">
        <v>50</v>
      </c>
      <c r="H24" s="30">
        <v>4</v>
      </c>
      <c r="I24" s="30">
        <f t="shared" si="0"/>
        <v>200</v>
      </c>
    </row>
    <row r="25" spans="1:9" x14ac:dyDescent="0.25">
      <c r="A25" s="33">
        <v>23</v>
      </c>
      <c r="B25" s="10" t="s">
        <v>54</v>
      </c>
      <c r="C25" s="21" t="s">
        <v>29</v>
      </c>
      <c r="D25" s="14" t="s">
        <v>35</v>
      </c>
      <c r="E25" s="21" t="s">
        <v>87</v>
      </c>
      <c r="F25" s="8">
        <v>1</v>
      </c>
      <c r="G25" s="30">
        <v>50</v>
      </c>
      <c r="H25" s="30">
        <v>1</v>
      </c>
      <c r="I25" s="30">
        <f t="shared" si="0"/>
        <v>50</v>
      </c>
    </row>
    <row r="26" spans="1:9" x14ac:dyDescent="0.25">
      <c r="A26" s="33">
        <v>24</v>
      </c>
      <c r="B26" s="6" t="s">
        <v>83</v>
      </c>
      <c r="C26" s="20" t="s">
        <v>29</v>
      </c>
      <c r="D26" s="14" t="s">
        <v>35</v>
      </c>
      <c r="E26" s="21" t="s">
        <v>87</v>
      </c>
      <c r="F26" s="18">
        <v>2</v>
      </c>
      <c r="G26" s="30">
        <v>50</v>
      </c>
      <c r="H26" s="30">
        <v>2</v>
      </c>
      <c r="I26" s="30">
        <f t="shared" si="0"/>
        <v>100</v>
      </c>
    </row>
    <row r="27" spans="1:9" x14ac:dyDescent="0.25">
      <c r="A27" s="32">
        <v>25</v>
      </c>
      <c r="B27" s="6" t="s">
        <v>88</v>
      </c>
      <c r="C27" s="20" t="s">
        <v>29</v>
      </c>
      <c r="D27" s="14" t="s">
        <v>35</v>
      </c>
      <c r="E27" s="20"/>
      <c r="F27" s="18">
        <v>1</v>
      </c>
      <c r="G27" s="30">
        <v>75</v>
      </c>
      <c r="H27" s="30">
        <v>1</v>
      </c>
      <c r="I27" s="30">
        <f t="shared" si="0"/>
        <v>75</v>
      </c>
    </row>
    <row r="28" spans="1:9" x14ac:dyDescent="0.25">
      <c r="A28" s="33">
        <v>26</v>
      </c>
      <c r="B28" s="10" t="s">
        <v>100</v>
      </c>
      <c r="C28" s="21" t="s">
        <v>29</v>
      </c>
      <c r="D28" s="14" t="s">
        <v>35</v>
      </c>
      <c r="E28" s="21" t="s">
        <v>101</v>
      </c>
      <c r="F28" s="8">
        <v>2</v>
      </c>
      <c r="G28" s="30">
        <v>110</v>
      </c>
      <c r="H28" s="30">
        <v>2</v>
      </c>
      <c r="I28" s="30">
        <f t="shared" si="0"/>
        <v>220</v>
      </c>
    </row>
    <row r="29" spans="1:9" x14ac:dyDescent="0.25">
      <c r="A29" s="33">
        <v>27</v>
      </c>
      <c r="B29" s="6" t="s">
        <v>55</v>
      </c>
      <c r="C29" s="20" t="s">
        <v>57</v>
      </c>
      <c r="D29" s="13" t="s">
        <v>25</v>
      </c>
      <c r="E29" s="20" t="s">
        <v>56</v>
      </c>
      <c r="F29" s="18">
        <v>1</v>
      </c>
      <c r="G29" s="30">
        <v>1550</v>
      </c>
      <c r="H29" s="30">
        <v>1</v>
      </c>
      <c r="I29" s="30">
        <f t="shared" si="0"/>
        <v>1550</v>
      </c>
    </row>
    <row r="30" spans="1:9" x14ac:dyDescent="0.25">
      <c r="A30" s="32">
        <v>28</v>
      </c>
      <c r="B30" s="15" t="s">
        <v>58</v>
      </c>
      <c r="C30" s="22" t="s">
        <v>29</v>
      </c>
      <c r="D30" s="16" t="s">
        <v>59</v>
      </c>
      <c r="E30" s="22" t="s">
        <v>60</v>
      </c>
      <c r="F30" s="17" t="s">
        <v>61</v>
      </c>
      <c r="G30" s="30">
        <f>6.7*0.6</f>
        <v>4.0199999999999996</v>
      </c>
      <c r="H30" s="30">
        <v>100</v>
      </c>
      <c r="I30" s="30">
        <f t="shared" si="0"/>
        <v>401.99999999999994</v>
      </c>
    </row>
    <row r="31" spans="1:9" x14ac:dyDescent="0.25">
      <c r="A31" s="33">
        <v>29</v>
      </c>
      <c r="B31" s="10" t="s">
        <v>62</v>
      </c>
      <c r="C31" s="21" t="s">
        <v>29</v>
      </c>
      <c r="D31" s="14" t="s">
        <v>59</v>
      </c>
      <c r="E31" s="21" t="s">
        <v>60</v>
      </c>
      <c r="F31" s="8" t="s">
        <v>64</v>
      </c>
      <c r="G31" s="30">
        <f t="shared" ref="G31:G32" si="1">6.7*0.6</f>
        <v>4.0199999999999996</v>
      </c>
      <c r="H31" s="30">
        <v>25</v>
      </c>
      <c r="I31" s="30">
        <f t="shared" si="0"/>
        <v>100.49999999999999</v>
      </c>
    </row>
    <row r="32" spans="1:9" x14ac:dyDescent="0.25">
      <c r="A32" s="33">
        <v>30</v>
      </c>
      <c r="B32" s="10" t="s">
        <v>63</v>
      </c>
      <c r="C32" s="21" t="s">
        <v>29</v>
      </c>
      <c r="D32" s="14" t="s">
        <v>59</v>
      </c>
      <c r="E32" s="21" t="s">
        <v>60</v>
      </c>
      <c r="F32" s="8" t="s">
        <v>64</v>
      </c>
      <c r="G32" s="30">
        <f t="shared" si="1"/>
        <v>4.0199999999999996</v>
      </c>
      <c r="H32" s="30">
        <v>25</v>
      </c>
      <c r="I32" s="30">
        <f t="shared" si="0"/>
        <v>100.49999999999999</v>
      </c>
    </row>
    <row r="33" spans="1:9" x14ac:dyDescent="0.25">
      <c r="A33" s="32">
        <v>31</v>
      </c>
      <c r="B33" s="10" t="s">
        <v>65</v>
      </c>
      <c r="C33" s="21" t="s">
        <v>29</v>
      </c>
      <c r="D33" s="14" t="s">
        <v>59</v>
      </c>
      <c r="E33" s="21" t="s">
        <v>67</v>
      </c>
      <c r="F33" s="8" t="s">
        <v>64</v>
      </c>
      <c r="G33" s="30">
        <f>29.5*0.6</f>
        <v>17.7</v>
      </c>
      <c r="H33" s="30">
        <v>25</v>
      </c>
      <c r="I33" s="30">
        <f t="shared" si="0"/>
        <v>442.5</v>
      </c>
    </row>
    <row r="34" spans="1:9" x14ac:dyDescent="0.25">
      <c r="A34" s="33">
        <v>32</v>
      </c>
      <c r="B34" s="10" t="s">
        <v>66</v>
      </c>
      <c r="C34" s="21" t="s">
        <v>29</v>
      </c>
      <c r="D34" s="14" t="s">
        <v>59</v>
      </c>
      <c r="E34" s="21" t="s">
        <v>67</v>
      </c>
      <c r="F34" s="8" t="s">
        <v>64</v>
      </c>
      <c r="G34" s="30">
        <f>29.5*0.6</f>
        <v>17.7</v>
      </c>
      <c r="H34" s="30">
        <v>25</v>
      </c>
      <c r="I34" s="30">
        <f t="shared" si="0"/>
        <v>442.5</v>
      </c>
    </row>
    <row r="35" spans="1:9" x14ac:dyDescent="0.25">
      <c r="A35" s="33">
        <v>33</v>
      </c>
      <c r="B35" s="10" t="s">
        <v>68</v>
      </c>
      <c r="C35" s="21" t="s">
        <v>29</v>
      </c>
      <c r="D35" s="14" t="s">
        <v>59</v>
      </c>
      <c r="E35" s="21" t="s">
        <v>72</v>
      </c>
      <c r="F35" s="8" t="s">
        <v>61</v>
      </c>
      <c r="G35" s="30">
        <f>243*0.4</f>
        <v>97.2</v>
      </c>
      <c r="H35" s="30">
        <v>100</v>
      </c>
      <c r="I35" s="30">
        <f t="shared" si="0"/>
        <v>9720</v>
      </c>
    </row>
    <row r="36" spans="1:9" x14ac:dyDescent="0.25">
      <c r="A36" s="32">
        <v>34</v>
      </c>
      <c r="B36" s="10" t="s">
        <v>70</v>
      </c>
      <c r="C36" s="21" t="s">
        <v>29</v>
      </c>
      <c r="D36" s="14" t="s">
        <v>29</v>
      </c>
      <c r="E36" s="21" t="s">
        <v>73</v>
      </c>
      <c r="F36" s="8">
        <v>200</v>
      </c>
      <c r="G36" s="30">
        <v>0.6</v>
      </c>
      <c r="H36" s="30">
        <v>200</v>
      </c>
      <c r="I36" s="30">
        <f t="shared" si="0"/>
        <v>120</v>
      </c>
    </row>
    <row r="37" spans="1:9" x14ac:dyDescent="0.25">
      <c r="A37" s="33">
        <v>35</v>
      </c>
      <c r="B37" s="10" t="s">
        <v>71</v>
      </c>
      <c r="C37" s="21" t="s">
        <v>29</v>
      </c>
      <c r="D37" s="14" t="s">
        <v>29</v>
      </c>
      <c r="E37" s="21" t="s">
        <v>73</v>
      </c>
      <c r="F37" s="8">
        <v>100</v>
      </c>
      <c r="G37" s="30">
        <v>0.8</v>
      </c>
      <c r="H37" s="30">
        <v>100</v>
      </c>
      <c r="I37" s="30">
        <f t="shared" si="0"/>
        <v>80</v>
      </c>
    </row>
    <row r="38" spans="1:9" x14ac:dyDescent="0.25">
      <c r="A38" s="33">
        <v>36</v>
      </c>
      <c r="B38" s="10" t="s">
        <v>70</v>
      </c>
      <c r="C38" s="21" t="s">
        <v>29</v>
      </c>
      <c r="D38" s="14" t="s">
        <v>29</v>
      </c>
      <c r="E38" s="21" t="s">
        <v>67</v>
      </c>
      <c r="F38" s="8">
        <v>50</v>
      </c>
      <c r="G38" s="30">
        <v>0.9</v>
      </c>
      <c r="H38" s="30">
        <v>50</v>
      </c>
      <c r="I38" s="30">
        <f t="shared" si="0"/>
        <v>45</v>
      </c>
    </row>
    <row r="39" spans="1:9" x14ac:dyDescent="0.25">
      <c r="A39" s="32">
        <v>37</v>
      </c>
      <c r="B39" s="10" t="s">
        <v>71</v>
      </c>
      <c r="C39" s="21" t="s">
        <v>29</v>
      </c>
      <c r="D39" s="14" t="s">
        <v>29</v>
      </c>
      <c r="E39" s="21" t="s">
        <v>67</v>
      </c>
      <c r="F39" s="8">
        <v>25</v>
      </c>
      <c r="G39" s="30">
        <v>1.2</v>
      </c>
      <c r="H39" s="30">
        <v>25</v>
      </c>
      <c r="I39" s="30">
        <f t="shared" si="0"/>
        <v>30</v>
      </c>
    </row>
    <row r="40" spans="1:9" x14ac:dyDescent="0.25">
      <c r="A40" s="33">
        <v>38</v>
      </c>
      <c r="B40" s="10" t="s">
        <v>70</v>
      </c>
      <c r="C40" s="21" t="s">
        <v>29</v>
      </c>
      <c r="D40" s="14" t="s">
        <v>29</v>
      </c>
      <c r="E40" s="21" t="s">
        <v>69</v>
      </c>
      <c r="F40" s="8">
        <v>200</v>
      </c>
      <c r="G40" s="30">
        <v>0.7</v>
      </c>
      <c r="H40" s="30">
        <v>200</v>
      </c>
      <c r="I40" s="30">
        <f t="shared" si="0"/>
        <v>140</v>
      </c>
    </row>
    <row r="41" spans="1:9" x14ac:dyDescent="0.25">
      <c r="A41" s="33">
        <v>39</v>
      </c>
      <c r="B41" s="10" t="s">
        <v>74</v>
      </c>
      <c r="C41" s="21"/>
      <c r="D41" s="14"/>
      <c r="E41" s="21"/>
      <c r="F41" s="8">
        <v>10</v>
      </c>
      <c r="G41" s="30">
        <v>18</v>
      </c>
      <c r="H41" s="30">
        <v>10</v>
      </c>
      <c r="I41" s="30">
        <f t="shared" si="0"/>
        <v>180</v>
      </c>
    </row>
    <row r="42" spans="1:9" x14ac:dyDescent="0.25">
      <c r="A42" s="32">
        <v>40</v>
      </c>
      <c r="B42" s="10" t="s">
        <v>76</v>
      </c>
      <c r="C42" s="21" t="s">
        <v>29</v>
      </c>
      <c r="D42" s="14" t="s">
        <v>75</v>
      </c>
      <c r="E42" s="21" t="s">
        <v>102</v>
      </c>
      <c r="F42" s="8" t="s">
        <v>77</v>
      </c>
      <c r="G42" s="30">
        <v>65</v>
      </c>
      <c r="H42" s="30">
        <v>30</v>
      </c>
      <c r="I42" s="30">
        <f t="shared" si="0"/>
        <v>1950</v>
      </c>
    </row>
    <row r="43" spans="1:9" x14ac:dyDescent="0.25">
      <c r="A43" s="33">
        <v>41</v>
      </c>
      <c r="B43" s="10" t="s">
        <v>79</v>
      </c>
      <c r="C43" s="21"/>
      <c r="D43" s="13" t="s">
        <v>29</v>
      </c>
      <c r="E43" s="21" t="s">
        <v>80</v>
      </c>
      <c r="F43" s="8">
        <v>100</v>
      </c>
      <c r="G43" s="30">
        <v>100</v>
      </c>
      <c r="H43" s="30">
        <v>100</v>
      </c>
      <c r="I43" s="30">
        <f t="shared" si="0"/>
        <v>10000</v>
      </c>
    </row>
    <row r="44" spans="1:9" x14ac:dyDescent="0.25">
      <c r="A44" s="33">
        <v>42</v>
      </c>
      <c r="B44" s="6" t="s">
        <v>81</v>
      </c>
      <c r="C44" s="20" t="s">
        <v>29</v>
      </c>
      <c r="D44" s="13" t="s">
        <v>29</v>
      </c>
      <c r="E44" s="20" t="s">
        <v>82</v>
      </c>
      <c r="F44" s="2">
        <v>100</v>
      </c>
      <c r="G44" s="30">
        <v>1</v>
      </c>
      <c r="H44" s="30">
        <v>100</v>
      </c>
      <c r="I44" s="30">
        <f t="shared" si="0"/>
        <v>100</v>
      </c>
    </row>
    <row r="45" spans="1:9" x14ac:dyDescent="0.25">
      <c r="A45" s="32">
        <v>43</v>
      </c>
      <c r="B45" s="6" t="s">
        <v>84</v>
      </c>
      <c r="C45" s="20" t="s">
        <v>29</v>
      </c>
      <c r="D45" s="13" t="s">
        <v>35</v>
      </c>
      <c r="E45" s="20" t="s">
        <v>29</v>
      </c>
      <c r="F45" s="2">
        <v>10</v>
      </c>
      <c r="G45" s="30">
        <v>50</v>
      </c>
      <c r="H45" s="30">
        <v>10</v>
      </c>
      <c r="I45" s="30">
        <f t="shared" si="0"/>
        <v>500</v>
      </c>
    </row>
    <row r="46" spans="1:9" x14ac:dyDescent="0.25">
      <c r="A46" s="33">
        <v>44</v>
      </c>
      <c r="B46" s="6" t="s">
        <v>85</v>
      </c>
      <c r="C46" s="20" t="s">
        <v>29</v>
      </c>
      <c r="D46" s="13" t="s">
        <v>35</v>
      </c>
      <c r="E46" s="20" t="s">
        <v>29</v>
      </c>
      <c r="F46" s="18">
        <v>4</v>
      </c>
      <c r="G46" s="30">
        <v>50</v>
      </c>
      <c r="H46" s="30">
        <v>4</v>
      </c>
      <c r="I46" s="30">
        <f t="shared" si="0"/>
        <v>200</v>
      </c>
    </row>
    <row r="47" spans="1:9" x14ac:dyDescent="0.25">
      <c r="A47" s="33">
        <v>45</v>
      </c>
      <c r="B47" s="6" t="s">
        <v>89</v>
      </c>
      <c r="C47" s="20" t="s">
        <v>91</v>
      </c>
      <c r="D47" s="13" t="s">
        <v>43</v>
      </c>
      <c r="E47" s="20" t="s">
        <v>90</v>
      </c>
      <c r="F47" s="18">
        <v>4</v>
      </c>
      <c r="G47" s="30">
        <v>400</v>
      </c>
      <c r="H47" s="30">
        <v>4</v>
      </c>
      <c r="I47" s="30">
        <f t="shared" si="0"/>
        <v>1600</v>
      </c>
    </row>
    <row r="48" spans="1:9" x14ac:dyDescent="0.25">
      <c r="A48" s="32">
        <v>46</v>
      </c>
      <c r="B48" s="6" t="s">
        <v>92</v>
      </c>
      <c r="C48" s="20"/>
      <c r="D48" s="13"/>
      <c r="E48" s="20" t="s">
        <v>93</v>
      </c>
      <c r="F48" s="18">
        <v>1</v>
      </c>
      <c r="G48" s="30">
        <v>500</v>
      </c>
      <c r="H48" s="30">
        <v>4</v>
      </c>
      <c r="I48" s="30">
        <f t="shared" si="0"/>
        <v>2000</v>
      </c>
    </row>
    <row r="49" spans="1:9" x14ac:dyDescent="0.25">
      <c r="A49" s="33">
        <v>47</v>
      </c>
      <c r="B49" s="6" t="s">
        <v>94</v>
      </c>
      <c r="C49" s="20"/>
      <c r="D49" s="13"/>
      <c r="E49" s="20"/>
      <c r="F49" s="18">
        <v>1</v>
      </c>
      <c r="G49" s="30">
        <v>6500</v>
      </c>
      <c r="H49" s="30">
        <v>1</v>
      </c>
      <c r="I49" s="30">
        <f t="shared" si="0"/>
        <v>6500</v>
      </c>
    </row>
    <row r="50" spans="1:9" x14ac:dyDescent="0.25">
      <c r="A50" s="33">
        <v>48</v>
      </c>
      <c r="B50" s="6" t="s">
        <v>95</v>
      </c>
      <c r="C50" s="20"/>
      <c r="D50" s="13"/>
      <c r="E50" s="20"/>
      <c r="F50" s="18">
        <v>1</v>
      </c>
      <c r="G50" s="30">
        <v>2500</v>
      </c>
      <c r="H50" s="30">
        <v>1</v>
      </c>
      <c r="I50" s="30">
        <f t="shared" si="0"/>
        <v>2500</v>
      </c>
    </row>
    <row r="51" spans="1:9" x14ac:dyDescent="0.25">
      <c r="A51" s="32">
        <v>49</v>
      </c>
      <c r="B51" s="6" t="s">
        <v>96</v>
      </c>
      <c r="C51" s="20"/>
      <c r="D51" s="13"/>
      <c r="E51" s="20" t="s">
        <v>103</v>
      </c>
      <c r="F51" s="18"/>
      <c r="G51" s="30">
        <v>15</v>
      </c>
      <c r="H51" s="30">
        <v>20</v>
      </c>
      <c r="I51" s="30">
        <f t="shared" si="0"/>
        <v>300</v>
      </c>
    </row>
    <row r="52" spans="1:9" x14ac:dyDescent="0.25">
      <c r="A52" s="33">
        <v>50</v>
      </c>
      <c r="B52" s="6" t="s">
        <v>97</v>
      </c>
      <c r="C52" s="20"/>
      <c r="D52" s="13" t="s">
        <v>98</v>
      </c>
      <c r="E52" s="20" t="s">
        <v>99</v>
      </c>
      <c r="F52" s="18">
        <v>1</v>
      </c>
      <c r="G52" s="30">
        <v>321</v>
      </c>
      <c r="H52" s="30">
        <v>1</v>
      </c>
      <c r="I52" s="30">
        <f t="shared" si="0"/>
        <v>321</v>
      </c>
    </row>
    <row r="53" spans="1:9" x14ac:dyDescent="0.25">
      <c r="A53" s="33">
        <v>51</v>
      </c>
      <c r="B53" s="10" t="s">
        <v>109</v>
      </c>
      <c r="C53" s="21"/>
      <c r="D53" s="14"/>
      <c r="E53" s="21"/>
      <c r="F53" s="18"/>
      <c r="G53" s="30">
        <v>2500</v>
      </c>
      <c r="H53" s="30">
        <v>1</v>
      </c>
      <c r="I53" s="30">
        <f t="shared" si="0"/>
        <v>2500</v>
      </c>
    </row>
    <row r="54" spans="1:9" ht="18.75" x14ac:dyDescent="0.25">
      <c r="A54" s="32"/>
      <c r="B54" s="6"/>
      <c r="C54" s="20"/>
      <c r="D54" s="13"/>
      <c r="E54" s="20"/>
      <c r="F54" s="18"/>
      <c r="G54" s="40"/>
      <c r="H54" s="40"/>
      <c r="I54" s="42">
        <f>SUM(I3:I53)</f>
        <v>97363.9</v>
      </c>
    </row>
    <row r="55" spans="1:9" x14ac:dyDescent="0.25">
      <c r="A55" s="33">
        <v>53</v>
      </c>
      <c r="B55" s="5" t="s">
        <v>110</v>
      </c>
      <c r="C55" s="20"/>
      <c r="D55" s="13"/>
      <c r="E55" s="20"/>
      <c r="F55" s="18"/>
      <c r="G55" s="41">
        <v>3500</v>
      </c>
      <c r="H55" s="41">
        <v>1</v>
      </c>
      <c r="I55" s="41">
        <f>G55*H55</f>
        <v>3500</v>
      </c>
    </row>
    <row r="56" spans="1:9" x14ac:dyDescent="0.25">
      <c r="A56" s="33">
        <v>54</v>
      </c>
      <c r="B56" s="5" t="s">
        <v>111</v>
      </c>
      <c r="C56" s="20"/>
      <c r="D56" s="13"/>
      <c r="E56" s="20"/>
      <c r="F56" s="18"/>
      <c r="G56" s="41">
        <v>4500</v>
      </c>
      <c r="H56" s="41">
        <v>1</v>
      </c>
      <c r="I56" s="41">
        <f>G56*H56</f>
        <v>4500</v>
      </c>
    </row>
    <row r="57" spans="1:9" ht="18.75" x14ac:dyDescent="0.25">
      <c r="I57" s="42">
        <f>SUM(I54:I56)</f>
        <v>105363.9</v>
      </c>
    </row>
  </sheetData>
  <mergeCells count="1">
    <mergeCell ref="A1:F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opLeftCell="A37" zoomScale="85" zoomScaleNormal="85" workbookViewId="0">
      <selection activeCell="I58" sqref="I58"/>
    </sheetView>
  </sheetViews>
  <sheetFormatPr defaultRowHeight="15" x14ac:dyDescent="0.25"/>
  <cols>
    <col min="1" max="1" width="11.42578125" bestFit="1" customWidth="1"/>
    <col min="2" max="2" width="25.28515625" style="5" customWidth="1"/>
    <col min="3" max="3" width="28" style="23" bestFit="1" customWidth="1"/>
    <col min="4" max="4" width="21.7109375" style="9" customWidth="1"/>
    <col min="5" max="5" width="40.85546875" style="23" customWidth="1"/>
    <col min="6" max="6" width="15.42578125" customWidth="1"/>
    <col min="9" max="9" width="12" customWidth="1"/>
  </cols>
  <sheetData>
    <row r="1" spans="1:9" ht="34.5" thickBot="1" x14ac:dyDescent="0.3">
      <c r="A1" s="43" t="s">
        <v>114</v>
      </c>
      <c r="B1" s="44"/>
      <c r="C1" s="44"/>
      <c r="D1" s="44"/>
      <c r="E1" s="44"/>
      <c r="F1" s="44"/>
    </row>
    <row r="2" spans="1:9" s="11" customFormat="1" ht="15.75" x14ac:dyDescent="0.25">
      <c r="A2" s="25" t="s">
        <v>0</v>
      </c>
      <c r="B2" s="26" t="s">
        <v>1</v>
      </c>
      <c r="C2" s="24" t="s">
        <v>2</v>
      </c>
      <c r="D2" s="27" t="s">
        <v>3</v>
      </c>
      <c r="E2" s="24" t="s">
        <v>4</v>
      </c>
      <c r="F2" s="28" t="s">
        <v>5</v>
      </c>
      <c r="G2" s="29" t="s">
        <v>105</v>
      </c>
      <c r="H2" s="29" t="s">
        <v>106</v>
      </c>
      <c r="I2" s="29" t="s">
        <v>107</v>
      </c>
    </row>
    <row r="3" spans="1:9" x14ac:dyDescent="0.25">
      <c r="A3" s="32">
        <v>1</v>
      </c>
      <c r="B3" s="3" t="s">
        <v>9</v>
      </c>
      <c r="C3" s="19" t="s">
        <v>6</v>
      </c>
      <c r="D3" s="12" t="s">
        <v>12</v>
      </c>
      <c r="E3" s="19" t="s">
        <v>6</v>
      </c>
      <c r="F3" s="7">
        <v>1</v>
      </c>
      <c r="G3" s="30">
        <f>35500*1</f>
        <v>35500</v>
      </c>
      <c r="H3" s="30">
        <v>1</v>
      </c>
      <c r="I3" s="30">
        <f>G3*H3</f>
        <v>35500</v>
      </c>
    </row>
    <row r="4" spans="1:9" x14ac:dyDescent="0.25">
      <c r="A4" s="33">
        <v>2</v>
      </c>
      <c r="B4" s="6" t="s">
        <v>10</v>
      </c>
      <c r="C4" s="20" t="s">
        <v>7</v>
      </c>
      <c r="D4" s="12" t="s">
        <v>12</v>
      </c>
      <c r="E4" s="20" t="s">
        <v>7</v>
      </c>
      <c r="F4" s="2">
        <v>1</v>
      </c>
      <c r="G4" s="30">
        <f>31900*0.5</f>
        <v>15950</v>
      </c>
      <c r="H4" s="30">
        <v>1</v>
      </c>
      <c r="I4" s="30">
        <f t="shared" ref="I4:I53" si="0">G4*H4</f>
        <v>15950</v>
      </c>
    </row>
    <row r="5" spans="1:9" x14ac:dyDescent="0.25">
      <c r="A5" s="33">
        <v>3</v>
      </c>
      <c r="B5" s="6" t="s">
        <v>11</v>
      </c>
      <c r="C5" s="20" t="s">
        <v>8</v>
      </c>
      <c r="D5" s="12" t="s">
        <v>12</v>
      </c>
      <c r="E5" s="20" t="s">
        <v>8</v>
      </c>
      <c r="F5" s="2">
        <v>1</v>
      </c>
      <c r="G5" s="30">
        <f>4000*0.5</f>
        <v>2000</v>
      </c>
      <c r="H5" s="30">
        <v>1</v>
      </c>
      <c r="I5" s="30">
        <f t="shared" si="0"/>
        <v>2000</v>
      </c>
    </row>
    <row r="6" spans="1:9" x14ac:dyDescent="0.25">
      <c r="A6" s="32">
        <v>5</v>
      </c>
      <c r="B6" s="6" t="s">
        <v>13</v>
      </c>
      <c r="C6" s="20" t="s">
        <v>14</v>
      </c>
      <c r="D6" s="13" t="s">
        <v>15</v>
      </c>
      <c r="E6" s="20" t="s">
        <v>14</v>
      </c>
      <c r="F6" s="2">
        <v>1</v>
      </c>
      <c r="G6" s="30">
        <v>1450</v>
      </c>
      <c r="H6" s="30">
        <v>1</v>
      </c>
      <c r="I6" s="30">
        <f t="shared" si="0"/>
        <v>1450</v>
      </c>
    </row>
    <row r="7" spans="1:9" x14ac:dyDescent="0.25">
      <c r="A7" s="32">
        <v>6</v>
      </c>
      <c r="B7" s="6" t="s">
        <v>16</v>
      </c>
      <c r="C7" s="20" t="s">
        <v>17</v>
      </c>
      <c r="D7" s="13" t="s">
        <v>18</v>
      </c>
      <c r="E7" s="20" t="s">
        <v>17</v>
      </c>
      <c r="F7" s="2">
        <v>1</v>
      </c>
      <c r="G7" s="30">
        <v>450</v>
      </c>
      <c r="H7" s="30">
        <v>1</v>
      </c>
      <c r="I7" s="30">
        <f t="shared" si="0"/>
        <v>450</v>
      </c>
    </row>
    <row r="8" spans="1:9" x14ac:dyDescent="0.25">
      <c r="A8" s="33">
        <v>7.3</v>
      </c>
      <c r="B8" s="6" t="s">
        <v>19</v>
      </c>
      <c r="C8" s="20" t="s">
        <v>20</v>
      </c>
      <c r="D8" s="12" t="s">
        <v>12</v>
      </c>
      <c r="E8" s="20" t="s">
        <v>20</v>
      </c>
      <c r="F8" s="2">
        <v>1</v>
      </c>
      <c r="G8" s="30">
        <f>734*0.65</f>
        <v>477.1</v>
      </c>
      <c r="H8" s="30">
        <v>1</v>
      </c>
      <c r="I8" s="30">
        <f t="shared" si="0"/>
        <v>477.1</v>
      </c>
    </row>
    <row r="9" spans="1:9" x14ac:dyDescent="0.25">
      <c r="A9" s="33">
        <v>8.6</v>
      </c>
      <c r="B9" s="6" t="s">
        <v>19</v>
      </c>
      <c r="C9" s="20" t="s">
        <v>21</v>
      </c>
      <c r="D9" s="12" t="s">
        <v>12</v>
      </c>
      <c r="E9" s="20" t="s">
        <v>21</v>
      </c>
      <c r="F9" s="2">
        <v>1</v>
      </c>
      <c r="G9" s="30">
        <f>734*0.65</f>
        <v>477.1</v>
      </c>
      <c r="H9" s="30">
        <v>1</v>
      </c>
      <c r="I9" s="30">
        <f t="shared" si="0"/>
        <v>477.1</v>
      </c>
    </row>
    <row r="10" spans="1:9" x14ac:dyDescent="0.25">
      <c r="A10" s="32">
        <v>9.9</v>
      </c>
      <c r="B10" s="6" t="s">
        <v>19</v>
      </c>
      <c r="C10" s="20" t="s">
        <v>22</v>
      </c>
      <c r="D10" s="12" t="s">
        <v>12</v>
      </c>
      <c r="E10" s="20" t="s">
        <v>22</v>
      </c>
      <c r="F10" s="2">
        <v>2</v>
      </c>
      <c r="G10" s="30">
        <f>1034*0.65</f>
        <v>672.1</v>
      </c>
      <c r="H10" s="30">
        <v>2</v>
      </c>
      <c r="I10" s="30">
        <f t="shared" si="0"/>
        <v>1344.2</v>
      </c>
    </row>
    <row r="11" spans="1:9" x14ac:dyDescent="0.25">
      <c r="A11" s="32">
        <v>11.2</v>
      </c>
      <c r="B11" s="6" t="s">
        <v>23</v>
      </c>
      <c r="C11" s="20" t="s">
        <v>24</v>
      </c>
      <c r="D11" s="12" t="s">
        <v>12</v>
      </c>
      <c r="E11" s="20" t="s">
        <v>24</v>
      </c>
      <c r="F11" s="2">
        <v>1</v>
      </c>
      <c r="G11" s="30">
        <f>1210*0.65</f>
        <v>786.5</v>
      </c>
      <c r="H11" s="30">
        <v>1</v>
      </c>
      <c r="I11" s="30">
        <f t="shared" si="0"/>
        <v>786.5</v>
      </c>
    </row>
    <row r="12" spans="1:9" x14ac:dyDescent="0.25">
      <c r="A12" s="33"/>
      <c r="B12" s="6" t="s">
        <v>112</v>
      </c>
      <c r="C12" s="20" t="s">
        <v>113</v>
      </c>
      <c r="D12" s="13" t="s">
        <v>15</v>
      </c>
      <c r="E12" s="20"/>
      <c r="F12" s="2">
        <v>2</v>
      </c>
      <c r="G12" s="30">
        <v>975</v>
      </c>
      <c r="H12" s="30">
        <v>4</v>
      </c>
      <c r="I12" s="30">
        <f t="shared" si="0"/>
        <v>3900</v>
      </c>
    </row>
    <row r="13" spans="1:9" s="5" customFormat="1" ht="25.5" x14ac:dyDescent="0.2">
      <c r="A13" s="33">
        <v>12.5</v>
      </c>
      <c r="B13" s="6" t="s">
        <v>108</v>
      </c>
      <c r="C13" s="6" t="s">
        <v>27</v>
      </c>
      <c r="D13" s="13" t="s">
        <v>36</v>
      </c>
      <c r="E13" s="1" t="s">
        <v>26</v>
      </c>
      <c r="F13" s="2">
        <v>2</v>
      </c>
      <c r="G13" s="30">
        <v>350</v>
      </c>
      <c r="H13" s="30">
        <v>1</v>
      </c>
      <c r="I13" s="30">
        <f t="shared" si="0"/>
        <v>350</v>
      </c>
    </row>
    <row r="14" spans="1:9" x14ac:dyDescent="0.25">
      <c r="A14" s="33">
        <v>13.8</v>
      </c>
      <c r="B14" s="6" t="s">
        <v>28</v>
      </c>
      <c r="C14" s="20" t="s">
        <v>28</v>
      </c>
      <c r="D14" s="13" t="s">
        <v>29</v>
      </c>
      <c r="E14" s="20" t="s">
        <v>28</v>
      </c>
      <c r="F14" s="2">
        <v>1</v>
      </c>
      <c r="G14" s="30">
        <v>40</v>
      </c>
      <c r="H14" s="30">
        <v>1</v>
      </c>
      <c r="I14" s="30">
        <f t="shared" si="0"/>
        <v>40</v>
      </c>
    </row>
    <row r="15" spans="1:9" s="4" customFormat="1" x14ac:dyDescent="0.2">
      <c r="A15" s="32">
        <v>15.1</v>
      </c>
      <c r="B15" s="1" t="s">
        <v>32</v>
      </c>
      <c r="C15" s="6" t="s">
        <v>31</v>
      </c>
      <c r="D15" s="13" t="s">
        <v>30</v>
      </c>
      <c r="E15" s="6" t="s">
        <v>31</v>
      </c>
      <c r="F15" s="2">
        <v>1</v>
      </c>
      <c r="G15" s="30">
        <v>320</v>
      </c>
      <c r="H15" s="30">
        <v>1</v>
      </c>
      <c r="I15" s="30">
        <f t="shared" si="0"/>
        <v>320</v>
      </c>
    </row>
    <row r="16" spans="1:9" x14ac:dyDescent="0.25">
      <c r="A16" s="32">
        <v>16.399999999999999</v>
      </c>
      <c r="B16" s="10" t="s">
        <v>33</v>
      </c>
      <c r="C16" s="21" t="s">
        <v>29</v>
      </c>
      <c r="D16" s="14" t="s">
        <v>35</v>
      </c>
      <c r="E16" s="21" t="s">
        <v>34</v>
      </c>
      <c r="F16" s="8">
        <v>10</v>
      </c>
      <c r="G16" s="30">
        <v>7</v>
      </c>
      <c r="H16" s="30">
        <v>10</v>
      </c>
      <c r="I16" s="30">
        <f t="shared" si="0"/>
        <v>70</v>
      </c>
    </row>
    <row r="17" spans="1:9" x14ac:dyDescent="0.25">
      <c r="A17" s="33">
        <v>17.7</v>
      </c>
      <c r="B17" s="10" t="s">
        <v>37</v>
      </c>
      <c r="C17" s="21" t="s">
        <v>38</v>
      </c>
      <c r="D17" s="12" t="s">
        <v>12</v>
      </c>
      <c r="E17" s="21" t="s">
        <v>39</v>
      </c>
      <c r="F17" s="8">
        <v>1</v>
      </c>
      <c r="G17" s="30">
        <v>450</v>
      </c>
      <c r="H17" s="30">
        <v>1</v>
      </c>
      <c r="I17" s="30">
        <f t="shared" si="0"/>
        <v>450</v>
      </c>
    </row>
    <row r="18" spans="1:9" x14ac:dyDescent="0.25">
      <c r="A18" s="33">
        <v>19</v>
      </c>
      <c r="B18" s="10" t="s">
        <v>40</v>
      </c>
      <c r="C18" s="21" t="s">
        <v>29</v>
      </c>
      <c r="D18" s="14" t="s">
        <v>41</v>
      </c>
      <c r="E18" s="21" t="s">
        <v>42</v>
      </c>
      <c r="F18" s="8">
        <v>2</v>
      </c>
      <c r="G18" s="30">
        <v>120</v>
      </c>
      <c r="H18" s="30">
        <v>2</v>
      </c>
      <c r="I18" s="30">
        <f t="shared" si="0"/>
        <v>240</v>
      </c>
    </row>
    <row r="19" spans="1:9" x14ac:dyDescent="0.25">
      <c r="A19" s="32">
        <v>20.3</v>
      </c>
      <c r="B19" s="10" t="s">
        <v>44</v>
      </c>
      <c r="C19" s="21"/>
      <c r="D19" s="14" t="s">
        <v>46</v>
      </c>
      <c r="E19" s="21" t="s">
        <v>47</v>
      </c>
      <c r="F19" s="8">
        <v>1</v>
      </c>
      <c r="G19" s="30">
        <v>1250</v>
      </c>
      <c r="H19" s="30">
        <v>1</v>
      </c>
      <c r="I19" s="30">
        <f t="shared" si="0"/>
        <v>1250</v>
      </c>
    </row>
    <row r="20" spans="1:9" x14ac:dyDescent="0.25">
      <c r="A20" s="32">
        <v>21.6</v>
      </c>
      <c r="B20" s="10" t="s">
        <v>45</v>
      </c>
      <c r="C20" s="21"/>
      <c r="D20" s="14" t="s">
        <v>48</v>
      </c>
      <c r="E20" s="21" t="s">
        <v>78</v>
      </c>
      <c r="F20" s="8">
        <v>2</v>
      </c>
      <c r="G20" s="30">
        <v>1750</v>
      </c>
      <c r="H20" s="30">
        <v>2</v>
      </c>
      <c r="I20" s="30">
        <f t="shared" si="0"/>
        <v>3500</v>
      </c>
    </row>
    <row r="21" spans="1:9" x14ac:dyDescent="0.25">
      <c r="A21" s="33">
        <v>22.9</v>
      </c>
      <c r="B21" s="10" t="s">
        <v>49</v>
      </c>
      <c r="C21" s="10" t="s">
        <v>49</v>
      </c>
      <c r="D21" s="14" t="s">
        <v>29</v>
      </c>
      <c r="E21" s="21" t="s">
        <v>50</v>
      </c>
      <c r="F21" s="8">
        <v>50</v>
      </c>
      <c r="G21" s="30">
        <v>2</v>
      </c>
      <c r="H21" s="30">
        <v>50</v>
      </c>
      <c r="I21" s="30">
        <f t="shared" si="0"/>
        <v>100</v>
      </c>
    </row>
    <row r="22" spans="1:9" x14ac:dyDescent="0.25">
      <c r="A22" s="33">
        <v>24.2</v>
      </c>
      <c r="B22" s="10" t="s">
        <v>51</v>
      </c>
      <c r="C22" s="21" t="s">
        <v>29</v>
      </c>
      <c r="D22" s="14" t="s">
        <v>35</v>
      </c>
      <c r="E22" s="21" t="s">
        <v>86</v>
      </c>
      <c r="F22" s="8">
        <v>1</v>
      </c>
      <c r="G22" s="30">
        <v>65</v>
      </c>
      <c r="H22" s="30">
        <v>1</v>
      </c>
      <c r="I22" s="30">
        <f t="shared" si="0"/>
        <v>65</v>
      </c>
    </row>
    <row r="23" spans="1:9" x14ac:dyDescent="0.25">
      <c r="A23" s="32">
        <v>25.5</v>
      </c>
      <c r="B23" s="10" t="s">
        <v>52</v>
      </c>
      <c r="C23" s="21" t="s">
        <v>29</v>
      </c>
      <c r="D23" s="14" t="s">
        <v>35</v>
      </c>
      <c r="E23" s="21" t="s">
        <v>86</v>
      </c>
      <c r="F23" s="8">
        <v>1</v>
      </c>
      <c r="G23" s="30">
        <v>200</v>
      </c>
      <c r="H23" s="30">
        <v>1</v>
      </c>
      <c r="I23" s="30">
        <f t="shared" si="0"/>
        <v>200</v>
      </c>
    </row>
    <row r="24" spans="1:9" x14ac:dyDescent="0.25">
      <c r="A24" s="32">
        <v>26.8</v>
      </c>
      <c r="B24" s="10" t="s">
        <v>53</v>
      </c>
      <c r="C24" s="21" t="s">
        <v>29</v>
      </c>
      <c r="D24" s="14" t="s">
        <v>35</v>
      </c>
      <c r="E24" s="21" t="s">
        <v>87</v>
      </c>
      <c r="F24" s="8">
        <v>12</v>
      </c>
      <c r="G24" s="30">
        <v>50</v>
      </c>
      <c r="H24" s="30">
        <v>12</v>
      </c>
      <c r="I24" s="30">
        <f t="shared" si="0"/>
        <v>600</v>
      </c>
    </row>
    <row r="25" spans="1:9" x14ac:dyDescent="0.25">
      <c r="A25" s="33">
        <v>28.1</v>
      </c>
      <c r="B25" s="10" t="s">
        <v>54</v>
      </c>
      <c r="C25" s="21" t="s">
        <v>29</v>
      </c>
      <c r="D25" s="14" t="s">
        <v>35</v>
      </c>
      <c r="E25" s="21" t="s">
        <v>87</v>
      </c>
      <c r="F25" s="8">
        <v>3</v>
      </c>
      <c r="G25" s="30">
        <v>50</v>
      </c>
      <c r="H25" s="30">
        <v>3</v>
      </c>
      <c r="I25" s="30">
        <f t="shared" si="0"/>
        <v>150</v>
      </c>
    </row>
    <row r="26" spans="1:9" x14ac:dyDescent="0.25">
      <c r="A26" s="33">
        <v>29.4</v>
      </c>
      <c r="B26" s="6" t="s">
        <v>83</v>
      </c>
      <c r="C26" s="20" t="s">
        <v>29</v>
      </c>
      <c r="D26" s="14" t="s">
        <v>35</v>
      </c>
      <c r="E26" s="21" t="s">
        <v>87</v>
      </c>
      <c r="F26" s="18">
        <v>6</v>
      </c>
      <c r="G26" s="30">
        <v>50</v>
      </c>
      <c r="H26" s="30">
        <v>6</v>
      </c>
      <c r="I26" s="30">
        <f t="shared" si="0"/>
        <v>300</v>
      </c>
    </row>
    <row r="27" spans="1:9" x14ac:dyDescent="0.25">
      <c r="A27" s="32">
        <v>30.7</v>
      </c>
      <c r="B27" s="6" t="s">
        <v>88</v>
      </c>
      <c r="C27" s="20" t="s">
        <v>29</v>
      </c>
      <c r="D27" s="14" t="s">
        <v>35</v>
      </c>
      <c r="E27" s="20"/>
      <c r="F27" s="18">
        <v>3</v>
      </c>
      <c r="G27" s="30">
        <v>75</v>
      </c>
      <c r="H27" s="30">
        <v>3</v>
      </c>
      <c r="I27" s="30">
        <f t="shared" si="0"/>
        <v>225</v>
      </c>
    </row>
    <row r="28" spans="1:9" x14ac:dyDescent="0.25">
      <c r="A28" s="32">
        <v>32</v>
      </c>
      <c r="B28" s="10" t="s">
        <v>100</v>
      </c>
      <c r="C28" s="21" t="s">
        <v>29</v>
      </c>
      <c r="D28" s="14" t="s">
        <v>35</v>
      </c>
      <c r="E28" s="21" t="s">
        <v>101</v>
      </c>
      <c r="F28" s="8">
        <v>2</v>
      </c>
      <c r="G28" s="30">
        <v>110</v>
      </c>
      <c r="H28" s="30">
        <v>2</v>
      </c>
      <c r="I28" s="30">
        <f t="shared" si="0"/>
        <v>220</v>
      </c>
    </row>
    <row r="29" spans="1:9" x14ac:dyDescent="0.25">
      <c r="A29" s="33">
        <v>33.299999999999997</v>
      </c>
      <c r="B29" s="6" t="s">
        <v>55</v>
      </c>
      <c r="C29" s="20" t="s">
        <v>57</v>
      </c>
      <c r="D29" s="13" t="s">
        <v>25</v>
      </c>
      <c r="E29" s="20" t="s">
        <v>56</v>
      </c>
      <c r="F29" s="18">
        <v>1</v>
      </c>
      <c r="G29" s="30">
        <v>1550</v>
      </c>
      <c r="H29" s="30">
        <v>1</v>
      </c>
      <c r="I29" s="30">
        <f t="shared" si="0"/>
        <v>1550</v>
      </c>
    </row>
    <row r="30" spans="1:9" x14ac:dyDescent="0.25">
      <c r="A30" s="33">
        <v>34.6</v>
      </c>
      <c r="B30" s="15" t="s">
        <v>58</v>
      </c>
      <c r="C30" s="22" t="s">
        <v>29</v>
      </c>
      <c r="D30" s="16" t="s">
        <v>59</v>
      </c>
      <c r="E30" s="22" t="s">
        <v>60</v>
      </c>
      <c r="F30" s="17" t="s">
        <v>104</v>
      </c>
      <c r="G30" s="30">
        <f>6.7*0.6</f>
        <v>4.0199999999999996</v>
      </c>
      <c r="H30" s="30">
        <v>150</v>
      </c>
      <c r="I30" s="30">
        <f t="shared" si="0"/>
        <v>602.99999999999989</v>
      </c>
    </row>
    <row r="31" spans="1:9" x14ac:dyDescent="0.25">
      <c r="A31" s="32">
        <v>35.9</v>
      </c>
      <c r="B31" s="10" t="s">
        <v>62</v>
      </c>
      <c r="C31" s="21" t="s">
        <v>29</v>
      </c>
      <c r="D31" s="14" t="s">
        <v>59</v>
      </c>
      <c r="E31" s="21" t="s">
        <v>60</v>
      </c>
      <c r="F31" s="8" t="s">
        <v>64</v>
      </c>
      <c r="G31" s="30">
        <f t="shared" ref="G31:G32" si="1">6.7*0.6</f>
        <v>4.0199999999999996</v>
      </c>
      <c r="H31" s="30">
        <v>25</v>
      </c>
      <c r="I31" s="30">
        <f t="shared" si="0"/>
        <v>100.49999999999999</v>
      </c>
    </row>
    <row r="32" spans="1:9" x14ac:dyDescent="0.25">
      <c r="A32" s="32">
        <v>37.200000000000003</v>
      </c>
      <c r="B32" s="10" t="s">
        <v>63</v>
      </c>
      <c r="C32" s="21" t="s">
        <v>29</v>
      </c>
      <c r="D32" s="14" t="s">
        <v>59</v>
      </c>
      <c r="E32" s="21" t="s">
        <v>60</v>
      </c>
      <c r="F32" s="8" t="s">
        <v>64</v>
      </c>
      <c r="G32" s="30">
        <f t="shared" si="1"/>
        <v>4.0199999999999996</v>
      </c>
      <c r="H32" s="30">
        <v>25</v>
      </c>
      <c r="I32" s="30">
        <f t="shared" si="0"/>
        <v>100.49999999999999</v>
      </c>
    </row>
    <row r="33" spans="1:9" x14ac:dyDescent="0.25">
      <c r="A33" s="33">
        <v>38.5</v>
      </c>
      <c r="B33" s="10" t="s">
        <v>65</v>
      </c>
      <c r="C33" s="21" t="s">
        <v>29</v>
      </c>
      <c r="D33" s="14" t="s">
        <v>59</v>
      </c>
      <c r="E33" s="21" t="s">
        <v>67</v>
      </c>
      <c r="F33" s="8" t="s">
        <v>64</v>
      </c>
      <c r="G33" s="30">
        <f>29.5*0.6</f>
        <v>17.7</v>
      </c>
      <c r="H33" s="30">
        <v>25</v>
      </c>
      <c r="I33" s="30">
        <f t="shared" si="0"/>
        <v>442.5</v>
      </c>
    </row>
    <row r="34" spans="1:9" x14ac:dyDescent="0.25">
      <c r="A34" s="33">
        <v>39.799999999999997</v>
      </c>
      <c r="B34" s="10" t="s">
        <v>66</v>
      </c>
      <c r="C34" s="21" t="s">
        <v>29</v>
      </c>
      <c r="D34" s="14" t="s">
        <v>59</v>
      </c>
      <c r="E34" s="21" t="s">
        <v>67</v>
      </c>
      <c r="F34" s="8" t="s">
        <v>64</v>
      </c>
      <c r="G34" s="30">
        <f>29.5*0.6</f>
        <v>17.7</v>
      </c>
      <c r="H34" s="30">
        <v>25</v>
      </c>
      <c r="I34" s="30">
        <f t="shared" si="0"/>
        <v>442.5</v>
      </c>
    </row>
    <row r="35" spans="1:9" x14ac:dyDescent="0.25">
      <c r="A35" s="32">
        <v>41.1</v>
      </c>
      <c r="B35" s="10" t="s">
        <v>68</v>
      </c>
      <c r="C35" s="21" t="s">
        <v>29</v>
      </c>
      <c r="D35" s="14" t="s">
        <v>59</v>
      </c>
      <c r="E35" s="21" t="s">
        <v>72</v>
      </c>
      <c r="F35" s="8" t="s">
        <v>61</v>
      </c>
      <c r="G35" s="30">
        <f>243*0.4</f>
        <v>97.2</v>
      </c>
      <c r="H35" s="30">
        <v>100</v>
      </c>
      <c r="I35" s="30">
        <f t="shared" si="0"/>
        <v>9720</v>
      </c>
    </row>
    <row r="36" spans="1:9" x14ac:dyDescent="0.25">
      <c r="A36" s="32">
        <v>42.4</v>
      </c>
      <c r="B36" s="10" t="s">
        <v>70</v>
      </c>
      <c r="C36" s="21" t="s">
        <v>29</v>
      </c>
      <c r="D36" s="14" t="s">
        <v>29</v>
      </c>
      <c r="E36" s="21" t="s">
        <v>73</v>
      </c>
      <c r="F36" s="8">
        <v>200</v>
      </c>
      <c r="G36" s="30">
        <v>0.6</v>
      </c>
      <c r="H36" s="30">
        <v>200</v>
      </c>
      <c r="I36" s="30">
        <f t="shared" si="0"/>
        <v>120</v>
      </c>
    </row>
    <row r="37" spans="1:9" x14ac:dyDescent="0.25">
      <c r="A37" s="33">
        <v>43.7</v>
      </c>
      <c r="B37" s="10" t="s">
        <v>71</v>
      </c>
      <c r="C37" s="21" t="s">
        <v>29</v>
      </c>
      <c r="D37" s="14" t="s">
        <v>29</v>
      </c>
      <c r="E37" s="21" t="s">
        <v>73</v>
      </c>
      <c r="F37" s="8">
        <v>100</v>
      </c>
      <c r="G37" s="30">
        <v>0.8</v>
      </c>
      <c r="H37" s="30">
        <v>100</v>
      </c>
      <c r="I37" s="30">
        <f t="shared" si="0"/>
        <v>80</v>
      </c>
    </row>
    <row r="38" spans="1:9" x14ac:dyDescent="0.25">
      <c r="A38" s="33">
        <v>45</v>
      </c>
      <c r="B38" s="10" t="s">
        <v>70</v>
      </c>
      <c r="C38" s="21" t="s">
        <v>29</v>
      </c>
      <c r="D38" s="14" t="s">
        <v>29</v>
      </c>
      <c r="E38" s="21" t="s">
        <v>67</v>
      </c>
      <c r="F38" s="8">
        <v>50</v>
      </c>
      <c r="G38" s="30">
        <v>0.9</v>
      </c>
      <c r="H38" s="30">
        <v>50</v>
      </c>
      <c r="I38" s="30">
        <f t="shared" si="0"/>
        <v>45</v>
      </c>
    </row>
    <row r="39" spans="1:9" x14ac:dyDescent="0.25">
      <c r="A39" s="32">
        <v>46.3</v>
      </c>
      <c r="B39" s="10" t="s">
        <v>71</v>
      </c>
      <c r="C39" s="21" t="s">
        <v>29</v>
      </c>
      <c r="D39" s="14" t="s">
        <v>29</v>
      </c>
      <c r="E39" s="21" t="s">
        <v>67</v>
      </c>
      <c r="F39" s="8">
        <v>25</v>
      </c>
      <c r="G39" s="30">
        <v>1.2</v>
      </c>
      <c r="H39" s="30">
        <v>25</v>
      </c>
      <c r="I39" s="30">
        <f t="shared" si="0"/>
        <v>30</v>
      </c>
    </row>
    <row r="40" spans="1:9" x14ac:dyDescent="0.25">
      <c r="A40" s="32">
        <v>47.6</v>
      </c>
      <c r="B40" s="10" t="s">
        <v>70</v>
      </c>
      <c r="C40" s="21" t="s">
        <v>29</v>
      </c>
      <c r="D40" s="14" t="s">
        <v>29</v>
      </c>
      <c r="E40" s="21" t="s">
        <v>69</v>
      </c>
      <c r="F40" s="8">
        <v>200</v>
      </c>
      <c r="G40" s="30">
        <v>0.7</v>
      </c>
      <c r="H40" s="30">
        <v>200</v>
      </c>
      <c r="I40" s="30">
        <f t="shared" si="0"/>
        <v>140</v>
      </c>
    </row>
    <row r="41" spans="1:9" x14ac:dyDescent="0.25">
      <c r="A41" s="33">
        <v>48.9</v>
      </c>
      <c r="B41" s="10" t="s">
        <v>74</v>
      </c>
      <c r="C41" s="21"/>
      <c r="D41" s="14"/>
      <c r="E41" s="21"/>
      <c r="F41" s="8">
        <v>10</v>
      </c>
      <c r="G41" s="30">
        <v>18</v>
      </c>
      <c r="H41" s="30">
        <v>10</v>
      </c>
      <c r="I41" s="30">
        <f t="shared" si="0"/>
        <v>180</v>
      </c>
    </row>
    <row r="42" spans="1:9" x14ac:dyDescent="0.25">
      <c r="A42" s="33">
        <v>50.2</v>
      </c>
      <c r="B42" s="10" t="s">
        <v>76</v>
      </c>
      <c r="C42" s="21" t="s">
        <v>29</v>
      </c>
      <c r="D42" s="14" t="s">
        <v>75</v>
      </c>
      <c r="E42" s="21" t="s">
        <v>102</v>
      </c>
      <c r="F42" s="8" t="s">
        <v>77</v>
      </c>
      <c r="G42" s="30">
        <v>65</v>
      </c>
      <c r="H42" s="30">
        <v>30</v>
      </c>
      <c r="I42" s="30">
        <f t="shared" si="0"/>
        <v>1950</v>
      </c>
    </row>
    <row r="43" spans="1:9" x14ac:dyDescent="0.25">
      <c r="A43" s="32">
        <v>51.5</v>
      </c>
      <c r="B43" s="10" t="s">
        <v>79</v>
      </c>
      <c r="C43" s="21"/>
      <c r="D43" s="13" t="s">
        <v>29</v>
      </c>
      <c r="E43" s="21" t="s">
        <v>80</v>
      </c>
      <c r="F43" s="8">
        <v>100</v>
      </c>
      <c r="G43" s="30">
        <v>100</v>
      </c>
      <c r="H43" s="30">
        <v>100</v>
      </c>
      <c r="I43" s="30">
        <f t="shared" si="0"/>
        <v>10000</v>
      </c>
    </row>
    <row r="44" spans="1:9" x14ac:dyDescent="0.25">
      <c r="A44" s="32">
        <v>52.8</v>
      </c>
      <c r="B44" s="6" t="s">
        <v>81</v>
      </c>
      <c r="C44" s="20" t="s">
        <v>29</v>
      </c>
      <c r="D44" s="13" t="s">
        <v>29</v>
      </c>
      <c r="E44" s="20" t="s">
        <v>82</v>
      </c>
      <c r="F44" s="2">
        <v>100</v>
      </c>
      <c r="G44" s="30">
        <v>1</v>
      </c>
      <c r="H44" s="30">
        <v>100</v>
      </c>
      <c r="I44" s="30">
        <f t="shared" si="0"/>
        <v>100</v>
      </c>
    </row>
    <row r="45" spans="1:9" x14ac:dyDescent="0.25">
      <c r="A45" s="33">
        <v>54.1</v>
      </c>
      <c r="B45" s="6" t="s">
        <v>84</v>
      </c>
      <c r="C45" s="20" t="s">
        <v>29</v>
      </c>
      <c r="D45" s="13" t="s">
        <v>35</v>
      </c>
      <c r="E45" s="20" t="s">
        <v>29</v>
      </c>
      <c r="F45" s="2">
        <v>10</v>
      </c>
      <c r="G45" s="30">
        <v>50</v>
      </c>
      <c r="H45" s="30">
        <v>10</v>
      </c>
      <c r="I45" s="30">
        <f t="shared" si="0"/>
        <v>500</v>
      </c>
    </row>
    <row r="46" spans="1:9" x14ac:dyDescent="0.25">
      <c r="A46" s="33">
        <v>55.4</v>
      </c>
      <c r="B46" s="6" t="s">
        <v>85</v>
      </c>
      <c r="C46" s="20" t="s">
        <v>29</v>
      </c>
      <c r="D46" s="13" t="s">
        <v>35</v>
      </c>
      <c r="E46" s="20" t="s">
        <v>29</v>
      </c>
      <c r="F46" s="2">
        <v>4</v>
      </c>
      <c r="G46" s="30">
        <v>50</v>
      </c>
      <c r="H46" s="30">
        <v>4</v>
      </c>
      <c r="I46" s="30">
        <f t="shared" si="0"/>
        <v>200</v>
      </c>
    </row>
    <row r="47" spans="1:9" x14ac:dyDescent="0.25">
      <c r="A47" s="32">
        <v>56.7</v>
      </c>
      <c r="B47" s="6" t="s">
        <v>89</v>
      </c>
      <c r="C47" s="20" t="s">
        <v>91</v>
      </c>
      <c r="D47" s="13" t="s">
        <v>43</v>
      </c>
      <c r="E47" s="20" t="s">
        <v>90</v>
      </c>
      <c r="F47" s="2">
        <v>4</v>
      </c>
      <c r="G47" s="30">
        <v>400</v>
      </c>
      <c r="H47" s="30">
        <v>4</v>
      </c>
      <c r="I47" s="30">
        <f t="shared" si="0"/>
        <v>1600</v>
      </c>
    </row>
    <row r="48" spans="1:9" x14ac:dyDescent="0.25">
      <c r="A48" s="32">
        <v>58</v>
      </c>
      <c r="B48" s="6" t="s">
        <v>92</v>
      </c>
      <c r="C48" s="20"/>
      <c r="D48" s="13"/>
      <c r="E48" s="20" t="s">
        <v>93</v>
      </c>
      <c r="F48" s="2">
        <v>1</v>
      </c>
      <c r="G48" s="30">
        <v>500</v>
      </c>
      <c r="H48" s="30">
        <v>4</v>
      </c>
      <c r="I48" s="30">
        <f t="shared" si="0"/>
        <v>2000</v>
      </c>
    </row>
    <row r="49" spans="1:9" x14ac:dyDescent="0.25">
      <c r="A49" s="33">
        <v>59.3</v>
      </c>
      <c r="B49" s="6" t="s">
        <v>94</v>
      </c>
      <c r="C49" s="20"/>
      <c r="D49" s="13"/>
      <c r="E49" s="20"/>
      <c r="F49" s="2">
        <v>1</v>
      </c>
      <c r="G49" s="30">
        <v>6500</v>
      </c>
      <c r="H49" s="30">
        <v>1</v>
      </c>
      <c r="I49" s="30">
        <f t="shared" si="0"/>
        <v>6500</v>
      </c>
    </row>
    <row r="50" spans="1:9" x14ac:dyDescent="0.25">
      <c r="A50" s="33">
        <v>60.6</v>
      </c>
      <c r="B50" s="6" t="s">
        <v>95</v>
      </c>
      <c r="C50" s="20"/>
      <c r="D50" s="13"/>
      <c r="E50" s="20"/>
      <c r="F50" s="2">
        <v>1</v>
      </c>
      <c r="G50" s="30">
        <v>2500</v>
      </c>
      <c r="H50" s="30">
        <v>3</v>
      </c>
      <c r="I50" s="30">
        <f t="shared" si="0"/>
        <v>7500</v>
      </c>
    </row>
    <row r="51" spans="1:9" x14ac:dyDescent="0.25">
      <c r="A51" s="32">
        <v>61.9</v>
      </c>
      <c r="B51" s="6" t="s">
        <v>96</v>
      </c>
      <c r="C51" s="20"/>
      <c r="D51" s="13"/>
      <c r="E51" s="20" t="s">
        <v>103</v>
      </c>
      <c r="F51" s="2"/>
      <c r="G51" s="30">
        <v>15</v>
      </c>
      <c r="H51" s="30">
        <v>20</v>
      </c>
      <c r="I51" s="30">
        <f t="shared" si="0"/>
        <v>300</v>
      </c>
    </row>
    <row r="52" spans="1:9" x14ac:dyDescent="0.25">
      <c r="A52" s="32">
        <v>63.2</v>
      </c>
      <c r="B52" s="6" t="s">
        <v>97</v>
      </c>
      <c r="C52" s="20"/>
      <c r="D52" s="13" t="s">
        <v>98</v>
      </c>
      <c r="E52" s="20" t="s">
        <v>99</v>
      </c>
      <c r="F52" s="2">
        <v>1</v>
      </c>
      <c r="G52" s="30">
        <v>321</v>
      </c>
      <c r="H52" s="30">
        <v>1</v>
      </c>
      <c r="I52" s="30">
        <f t="shared" si="0"/>
        <v>321</v>
      </c>
    </row>
    <row r="53" spans="1:9" x14ac:dyDescent="0.25">
      <c r="A53" s="36">
        <v>64</v>
      </c>
      <c r="B53" s="10" t="s">
        <v>109</v>
      </c>
      <c r="C53" s="21"/>
      <c r="D53" s="14"/>
      <c r="E53" s="21"/>
      <c r="F53" s="8"/>
      <c r="G53" s="34">
        <v>3000</v>
      </c>
      <c r="H53" s="34">
        <v>1</v>
      </c>
      <c r="I53" s="35">
        <f t="shared" si="0"/>
        <v>3000</v>
      </c>
    </row>
    <row r="54" spans="1:9" ht="21" x14ac:dyDescent="0.25">
      <c r="I54" s="39">
        <f>SUM(I3:I53)</f>
        <v>117939.9</v>
      </c>
    </row>
    <row r="55" spans="1:9" x14ac:dyDescent="0.25">
      <c r="B55" s="5" t="s">
        <v>110</v>
      </c>
      <c r="G55" s="37">
        <v>4500</v>
      </c>
      <c r="H55" s="37">
        <v>1</v>
      </c>
      <c r="I55" s="31">
        <f>G55*H55</f>
        <v>4500</v>
      </c>
    </row>
    <row r="56" spans="1:9" x14ac:dyDescent="0.25">
      <c r="B56" s="5" t="s">
        <v>111</v>
      </c>
      <c r="G56" s="37">
        <v>5500</v>
      </c>
      <c r="H56" s="37">
        <v>1</v>
      </c>
      <c r="I56" s="31">
        <f>G56*H56</f>
        <v>5500</v>
      </c>
    </row>
    <row r="58" spans="1:9" ht="18.75" x14ac:dyDescent="0.3">
      <c r="I58" s="38">
        <f>SUM(I54:I57)</f>
        <v>127939.9</v>
      </c>
    </row>
  </sheetData>
  <mergeCells count="1">
    <mergeCell ref="A1:F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16 DI and DO</vt:lpstr>
      <vt:lpstr>32 DI and DO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2019-12-05T10:32:05Z</dcterms:modified>
</cp:coreProperties>
</file>