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nd409\Downloads\"/>
    </mc:Choice>
  </mc:AlternateContent>
  <bookViews>
    <workbookView xWindow="0" yWindow="0" windowWidth="20490" windowHeight="7260"/>
  </bookViews>
  <sheets>
    <sheet name="Costing" sheetId="1" r:id="rId1"/>
  </sheets>
  <calcPr calcId="162913"/>
</workbook>
</file>

<file path=xl/calcChain.xml><?xml version="1.0" encoding="utf-8"?>
<calcChain xmlns="http://schemas.openxmlformats.org/spreadsheetml/2006/main">
  <c r="AB18" i="1" l="1"/>
  <c r="K18" i="1"/>
  <c r="W18" i="1" s="1"/>
  <c r="AB16" i="1"/>
  <c r="K16" i="1"/>
  <c r="W16" i="1" s="1"/>
  <c r="Y16" i="1" s="1"/>
  <c r="AB11" i="1"/>
  <c r="N11" i="1"/>
  <c r="I11" i="1"/>
  <c r="K11" i="1" s="1"/>
  <c r="W11" i="1" s="1"/>
  <c r="Y11" i="1" s="1"/>
  <c r="I15" i="1"/>
  <c r="K15" i="1" s="1"/>
  <c r="W15" i="1" s="1"/>
  <c r="Y15" i="1" s="1"/>
  <c r="AB13" i="1"/>
  <c r="AB14" i="1"/>
  <c r="AB15" i="1"/>
  <c r="AB17" i="1"/>
  <c r="I13" i="1"/>
  <c r="K13" i="1" s="1"/>
  <c r="W13" i="1" s="1"/>
  <c r="Y13" i="1" s="1"/>
  <c r="I14" i="1"/>
  <c r="K14" i="1" s="1"/>
  <c r="W14" i="1" s="1"/>
  <c r="Y14" i="1" s="1"/>
  <c r="K17" i="1"/>
  <c r="W17" i="1" s="1"/>
  <c r="Y17" i="1" s="1"/>
  <c r="AB9" i="1"/>
  <c r="AB10" i="1"/>
  <c r="AB12" i="1"/>
  <c r="N9" i="1"/>
  <c r="N10" i="1"/>
  <c r="N12" i="1"/>
  <c r="I9" i="1"/>
  <c r="K9" i="1" s="1"/>
  <c r="I10" i="1"/>
  <c r="K10" i="1" s="1"/>
  <c r="W10" i="1" s="1"/>
  <c r="Y10" i="1" s="1"/>
  <c r="K12" i="1"/>
  <c r="W12" i="1" s="1"/>
  <c r="Y12" i="1" s="1"/>
  <c r="Y18" i="1" l="1"/>
  <c r="Z18" i="1" s="1"/>
  <c r="AA18" i="1" s="1"/>
  <c r="AC18" i="1" s="1"/>
  <c r="Z13" i="1"/>
  <c r="Z10" i="1"/>
  <c r="AA10" i="1" s="1"/>
  <c r="Z12" i="1"/>
  <c r="AA12" i="1" s="1"/>
  <c r="AC12" i="1" s="1"/>
  <c r="Z11" i="1"/>
  <c r="AA11" i="1" s="1"/>
  <c r="AC11" i="1" s="1"/>
  <c r="W9" i="1"/>
  <c r="Y9" i="1" s="1"/>
  <c r="Z9" i="1" s="1"/>
  <c r="AA9" i="1" s="1"/>
  <c r="Z16" i="1"/>
  <c r="AA16" i="1" s="1"/>
  <c r="AC16" i="1" s="1"/>
  <c r="Z15" i="1"/>
  <c r="AA15" i="1" s="1"/>
  <c r="AC15" i="1" s="1"/>
  <c r="Z17" i="1"/>
  <c r="Z14" i="1"/>
  <c r="AA14" i="1" s="1"/>
  <c r="AC14" i="1" s="1"/>
  <c r="AA13" i="1"/>
  <c r="AC13" i="1" s="1"/>
  <c r="AA17" i="1" l="1"/>
  <c r="AC17" i="1" s="1"/>
  <c r="AC10" i="1"/>
  <c r="AC9" i="1"/>
</calcChain>
</file>

<file path=xl/sharedStrings.xml><?xml version="1.0" encoding="utf-8"?>
<sst xmlns="http://schemas.openxmlformats.org/spreadsheetml/2006/main" count="70" uniqueCount="60">
  <si>
    <t>Sr. no</t>
  </si>
  <si>
    <t xml:space="preserve">Description </t>
  </si>
  <si>
    <t>Raw material sp.</t>
  </si>
  <si>
    <t>R/Mat.</t>
  </si>
  <si>
    <t>Weight</t>
  </si>
  <si>
    <t>Rate</t>
  </si>
  <si>
    <t>Mat. Cost</t>
  </si>
  <si>
    <t>L</t>
  </si>
  <si>
    <t>W</t>
  </si>
  <si>
    <t xml:space="preserve">Processing </t>
  </si>
  <si>
    <t>VMC</t>
  </si>
  <si>
    <t>DRO</t>
  </si>
  <si>
    <t>Cyl. Grd</t>
  </si>
  <si>
    <t>Blackd</t>
  </si>
  <si>
    <t>Other</t>
  </si>
  <si>
    <t>Turning Squaring</t>
  </si>
  <si>
    <t>Milling</t>
  </si>
  <si>
    <t>Heat Treatment</t>
  </si>
  <si>
    <t>W/Cut</t>
  </si>
  <si>
    <t xml:space="preserve">Sub Total </t>
  </si>
  <si>
    <t>Qty</t>
  </si>
  <si>
    <t xml:space="preserve">Total </t>
  </si>
  <si>
    <t>H</t>
  </si>
  <si>
    <t>Profit</t>
  </si>
  <si>
    <t>Finalized Rate / Nos.</t>
  </si>
  <si>
    <t>Sub Total</t>
  </si>
  <si>
    <t>Qty.</t>
  </si>
  <si>
    <t>Drilling Taping</t>
  </si>
  <si>
    <t>SUPPLIER:- IGHE TECHNOLOGIEST</t>
  </si>
  <si>
    <t>Surface Grinding /BUFFING</t>
  </si>
  <si>
    <t>X</t>
  </si>
  <si>
    <t>PROJT. NAME- AUTO HOOK UNHOOK ASSLY</t>
  </si>
  <si>
    <r>
      <t xml:space="preserve">PARTY:- </t>
    </r>
    <r>
      <rPr>
        <sz val="10"/>
        <rFont val="Times New Roman"/>
        <family val="1"/>
      </rPr>
      <t xml:space="preserve">RUCHA ENGINEERS PVT. LTD. R&amp;D </t>
    </r>
  </si>
  <si>
    <t>R2MCATHA02</t>
  </si>
  <si>
    <t>FACE PLATE</t>
  </si>
  <si>
    <t>R2MCATHA03-1</t>
  </si>
  <si>
    <t>FACE BLOCL-1</t>
  </si>
  <si>
    <t>MSB</t>
  </si>
  <si>
    <t>R2MCATHA03-2</t>
  </si>
  <si>
    <t>FACE BLOCL-2</t>
  </si>
  <si>
    <t>R2MCATHA03-3</t>
  </si>
  <si>
    <t>FACE BLOCK-3</t>
  </si>
  <si>
    <t>R2MCATHA03-4</t>
  </si>
  <si>
    <t>FACE BLOCK-4</t>
  </si>
  <si>
    <t>R2MCATHA04-1</t>
  </si>
  <si>
    <t>TIE PLATE-01</t>
  </si>
  <si>
    <t>R2MCATHA04-2</t>
  </si>
  <si>
    <t>TIE PLATE-02</t>
  </si>
  <si>
    <t>R2MCATHA05</t>
  </si>
  <si>
    <t>PIN-1</t>
  </si>
  <si>
    <t>D26</t>
  </si>
  <si>
    <t>R2MCATHA06</t>
  </si>
  <si>
    <t>PIN-2</t>
  </si>
  <si>
    <t>OHNS</t>
  </si>
  <si>
    <t>R2MCATHA07</t>
  </si>
  <si>
    <t>PIN-3</t>
  </si>
  <si>
    <t>D20</t>
  </si>
  <si>
    <t>D16</t>
  </si>
  <si>
    <t>Part NO :- RAGHAV 0.5 HOOK ASSLLY</t>
  </si>
  <si>
    <t>DATE:-       26/5/2018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</si>
</sst>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1" xfId="1" applyFont="1" applyFill="1" applyBorder="1" applyAlignment="1"/>
    <xf numFmtId="0" fontId="3" fillId="0" borderId="2" xfId="1" applyFont="1" applyFill="1" applyBorder="1" applyAlignment="1"/>
    <xf numFmtId="0" fontId="2" fillId="0" borderId="0" xfId="1" applyFont="1" applyFill="1"/>
    <xf numFmtId="0" fontId="3" fillId="0" borderId="0" xfId="1" applyFont="1" applyFill="1"/>
    <xf numFmtId="0" fontId="2" fillId="0" borderId="3" xfId="1" applyFont="1" applyFill="1" applyBorder="1"/>
    <xf numFmtId="0" fontId="3" fillId="0" borderId="0" xfId="1" applyFont="1" applyFill="1" applyBorder="1"/>
    <xf numFmtId="0" fontId="3" fillId="0" borderId="2" xfId="1" applyFont="1" applyFill="1" applyBorder="1"/>
    <xf numFmtId="0" fontId="2" fillId="0" borderId="2" xfId="1" applyFont="1" applyFill="1" applyBorder="1"/>
    <xf numFmtId="0" fontId="3" fillId="0" borderId="4" xfId="1" applyFont="1" applyFill="1" applyBorder="1"/>
    <xf numFmtId="0" fontId="3" fillId="0" borderId="3" xfId="1" applyFont="1" applyFill="1" applyBorder="1"/>
    <xf numFmtId="0" fontId="2" fillId="0" borderId="5" xfId="1" applyFont="1" applyFill="1" applyBorder="1"/>
    <xf numFmtId="0" fontId="2" fillId="0" borderId="6" xfId="1" applyFont="1" applyFill="1" applyBorder="1"/>
    <xf numFmtId="0" fontId="2" fillId="0" borderId="7" xfId="1" applyFont="1" applyFill="1" applyBorder="1"/>
    <xf numFmtId="0" fontId="2" fillId="0" borderId="0" xfId="1" applyFont="1" applyFill="1" applyBorder="1"/>
    <xf numFmtId="0" fontId="3" fillId="0" borderId="3" xfId="1" applyFont="1" applyFill="1" applyBorder="1" applyAlignme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3" fillId="0" borderId="9" xfId="1" applyFont="1" applyFill="1" applyBorder="1"/>
    <xf numFmtId="0" fontId="5" fillId="0" borderId="9" xfId="0" applyFont="1" applyBorder="1" applyAlignment="1">
      <alignment horizontal="right"/>
    </xf>
    <xf numFmtId="0" fontId="1" fillId="0" borderId="9" xfId="1" applyFont="1" applyFill="1" applyBorder="1"/>
    <xf numFmtId="164" fontId="2" fillId="0" borderId="9" xfId="1" applyNumberFormat="1" applyFont="1" applyFill="1" applyBorder="1"/>
    <xf numFmtId="0" fontId="2" fillId="0" borderId="9" xfId="1" applyFont="1" applyFill="1" applyBorder="1"/>
    <xf numFmtId="1" fontId="2" fillId="0" borderId="9" xfId="1" applyNumberFormat="1" applyFont="1" applyFill="1" applyBorder="1"/>
    <xf numFmtId="0" fontId="4" fillId="0" borderId="9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right"/>
    </xf>
    <xf numFmtId="1" fontId="5" fillId="2" borderId="9" xfId="0" applyNumberFormat="1" applyFont="1" applyFill="1" applyBorder="1" applyAlignment="1">
      <alignment horizontal="right"/>
    </xf>
    <xf numFmtId="0" fontId="0" fillId="0" borderId="9" xfId="0" applyBorder="1"/>
    <xf numFmtId="0" fontId="0" fillId="0" borderId="9" xfId="0" applyFill="1" applyBorder="1"/>
    <xf numFmtId="0" fontId="0" fillId="0" borderId="10" xfId="0" applyFill="1" applyBorder="1"/>
    <xf numFmtId="0" fontId="3" fillId="0" borderId="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shrinkToFit="1"/>
    </xf>
    <xf numFmtId="0" fontId="3" fillId="0" borderId="9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14" fontId="3" fillId="0" borderId="8" xfId="1" applyNumberFormat="1" applyFont="1" applyFill="1" applyBorder="1" applyAlignment="1">
      <alignment horizontal="left"/>
    </xf>
    <xf numFmtId="14" fontId="3" fillId="0" borderId="3" xfId="1" applyNumberFormat="1" applyFont="1" applyFill="1" applyBorder="1" applyAlignment="1">
      <alignment horizontal="left"/>
    </xf>
    <xf numFmtId="0" fontId="3" fillId="0" borderId="9" xfId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Percent 2" xfId="2"/>
    <cellStyle name="Percent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4.png@01D02B23.D9D5C6A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0</xdr:row>
      <xdr:rowOff>19050</xdr:rowOff>
    </xdr:from>
    <xdr:to>
      <xdr:col>20</xdr:col>
      <xdr:colOff>0</xdr:colOff>
      <xdr:row>2</xdr:row>
      <xdr:rowOff>171450</xdr:rowOff>
    </xdr:to>
    <xdr:pic>
      <xdr:nvPicPr>
        <xdr:cNvPr id="1084" name="Picture 1" descr="cid:image002.png@01D02442.D9B4070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/>
        <a:srcRect/>
        <a:stretch>
          <a:fillRect/>
        </a:stretch>
      </xdr:blipFill>
      <xdr:spPr bwMode="auto">
        <a:xfrm>
          <a:off x="8448675" y="219075"/>
          <a:ext cx="6286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0"/>
  <sheetViews>
    <sheetView tabSelected="1" workbookViewId="0">
      <selection activeCell="D26" sqref="D26"/>
    </sheetView>
  </sheetViews>
  <sheetFormatPr defaultRowHeight="15" x14ac:dyDescent="0.25"/>
  <cols>
    <col min="1" max="1" width="2.7109375" customWidth="1"/>
    <col min="2" max="2" width="4.85546875" customWidth="1"/>
    <col min="3" max="3" width="20" customWidth="1"/>
    <col min="4" max="4" width="27.5703125" style="41" customWidth="1"/>
    <col min="5" max="7" width="5.7109375" customWidth="1"/>
    <col min="8" max="8" width="6.42578125" customWidth="1"/>
    <col min="9" max="9" width="6.140625" customWidth="1"/>
    <col min="10" max="10" width="5.140625" customWidth="1"/>
    <col min="11" max="11" width="6" customWidth="1"/>
    <col min="12" max="12" width="7.7109375" customWidth="1"/>
    <col min="13" max="13" width="6.7109375" customWidth="1"/>
    <col min="14" max="14" width="7" customWidth="1"/>
    <col min="15" max="15" width="6.85546875" customWidth="1"/>
    <col min="16" max="16" width="7.28515625" customWidth="1"/>
    <col min="17" max="17" width="10.5703125" customWidth="1"/>
    <col min="18" max="18" width="7.140625" customWidth="1"/>
    <col min="19" max="19" width="7.42578125" customWidth="1"/>
    <col min="20" max="20" width="7.140625" customWidth="1"/>
    <col min="21" max="21" width="6.85546875" customWidth="1"/>
    <col min="22" max="23" width="6.42578125" customWidth="1"/>
    <col min="24" max="24" width="5.7109375" customWidth="1"/>
    <col min="25" max="25" width="7.7109375" customWidth="1"/>
  </cols>
  <sheetData>
    <row r="1" spans="2:29" x14ac:dyDescent="0.25">
      <c r="B1" s="1" t="s">
        <v>31</v>
      </c>
      <c r="C1" s="2"/>
      <c r="D1" s="39"/>
      <c r="E1" s="7"/>
      <c r="F1" s="7"/>
      <c r="G1" s="8"/>
      <c r="H1" s="7"/>
      <c r="I1" s="8"/>
      <c r="J1" s="8"/>
      <c r="K1" s="8"/>
      <c r="L1" s="13"/>
      <c r="M1" s="14"/>
      <c r="N1" s="17"/>
      <c r="O1" s="7" t="s">
        <v>28</v>
      </c>
      <c r="P1" s="7"/>
      <c r="Q1" s="7"/>
      <c r="R1" s="7"/>
      <c r="S1" s="18"/>
      <c r="T1" s="8"/>
      <c r="U1" s="7" t="s">
        <v>32</v>
      </c>
      <c r="V1" s="18"/>
      <c r="W1" s="7"/>
      <c r="X1" s="7"/>
      <c r="Y1" s="19"/>
    </row>
    <row r="2" spans="2:29" x14ac:dyDescent="0.25">
      <c r="B2" s="9" t="s">
        <v>58</v>
      </c>
      <c r="C2" s="6"/>
      <c r="D2" s="40"/>
      <c r="E2" s="6"/>
      <c r="F2" s="14"/>
      <c r="G2" s="6"/>
      <c r="H2" s="6"/>
      <c r="I2" s="6"/>
      <c r="J2" s="14"/>
      <c r="K2" s="14"/>
      <c r="L2" s="12"/>
      <c r="M2" s="14"/>
      <c r="N2" s="9"/>
      <c r="O2" s="6"/>
      <c r="P2" s="14"/>
      <c r="Q2" s="14"/>
      <c r="R2" s="6"/>
      <c r="S2" s="14"/>
      <c r="T2" s="14"/>
      <c r="U2" s="16"/>
      <c r="V2" s="16"/>
      <c r="W2" s="6"/>
      <c r="X2" s="14"/>
      <c r="Y2" s="20"/>
    </row>
    <row r="3" spans="2:29" ht="15.75" thickBot="1" x14ac:dyDescent="0.3">
      <c r="B3" s="48" t="s">
        <v>59</v>
      </c>
      <c r="C3" s="49"/>
      <c r="D3" s="49"/>
      <c r="E3" s="49"/>
      <c r="F3" s="15"/>
      <c r="G3" s="15"/>
      <c r="H3" s="15"/>
      <c r="I3" s="5"/>
      <c r="J3" s="5"/>
      <c r="K3" s="5"/>
      <c r="L3" s="11"/>
      <c r="M3" s="14"/>
      <c r="N3" s="21"/>
      <c r="O3" s="5"/>
      <c r="P3" s="10"/>
      <c r="Q3" s="10"/>
      <c r="R3" s="5"/>
      <c r="S3" s="22"/>
      <c r="T3" s="5"/>
      <c r="U3" s="22"/>
      <c r="V3" s="22"/>
      <c r="W3" s="5"/>
      <c r="X3" s="5"/>
      <c r="Y3" s="23"/>
    </row>
    <row r="4" spans="2:29" x14ac:dyDescent="0.25">
      <c r="P4" s="4"/>
      <c r="Q4" s="3"/>
      <c r="R4" s="6"/>
      <c r="S4" s="6"/>
      <c r="T4" s="6"/>
      <c r="U4" s="6"/>
      <c r="V4" s="6"/>
      <c r="W4" s="6"/>
      <c r="X4" s="6"/>
    </row>
    <row r="6" spans="2:29" x14ac:dyDescent="0.25">
      <c r="B6" s="24" t="s">
        <v>0</v>
      </c>
      <c r="C6" s="24"/>
      <c r="D6" s="46" t="s">
        <v>1</v>
      </c>
      <c r="E6" s="46" t="s">
        <v>2</v>
      </c>
      <c r="F6" s="46"/>
      <c r="G6" s="46"/>
      <c r="H6" s="46" t="s">
        <v>3</v>
      </c>
      <c r="I6" s="50" t="s">
        <v>4</v>
      </c>
      <c r="J6" s="50" t="s">
        <v>5</v>
      </c>
      <c r="K6" s="46" t="s">
        <v>6</v>
      </c>
      <c r="L6" s="45" t="s">
        <v>9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6" t="s">
        <v>19</v>
      </c>
      <c r="X6" s="46" t="s">
        <v>20</v>
      </c>
      <c r="Y6" s="46" t="s">
        <v>21</v>
      </c>
      <c r="Z6" s="25"/>
      <c r="AA6" s="25"/>
      <c r="AB6" s="25"/>
      <c r="AC6" s="51" t="s">
        <v>24</v>
      </c>
    </row>
    <row r="7" spans="2:29" x14ac:dyDescent="0.25">
      <c r="B7" s="24"/>
      <c r="C7" s="24"/>
      <c r="D7" s="46"/>
      <c r="E7" s="46"/>
      <c r="F7" s="46"/>
      <c r="G7" s="46"/>
      <c r="H7" s="46"/>
      <c r="I7" s="50"/>
      <c r="J7" s="50"/>
      <c r="K7" s="46"/>
      <c r="L7" s="47" t="s">
        <v>15</v>
      </c>
      <c r="M7" s="46" t="s">
        <v>16</v>
      </c>
      <c r="N7" s="46" t="s">
        <v>10</v>
      </c>
      <c r="O7" s="46" t="s">
        <v>27</v>
      </c>
      <c r="P7" s="46" t="s">
        <v>12</v>
      </c>
      <c r="Q7" s="46" t="s">
        <v>29</v>
      </c>
      <c r="R7" s="46" t="s">
        <v>11</v>
      </c>
      <c r="S7" s="44" t="s">
        <v>17</v>
      </c>
      <c r="T7" s="44" t="s">
        <v>18</v>
      </c>
      <c r="U7" s="44" t="s">
        <v>13</v>
      </c>
      <c r="V7" s="44" t="s">
        <v>14</v>
      </c>
      <c r="W7" s="46"/>
      <c r="X7" s="46"/>
      <c r="Y7" s="46"/>
      <c r="Z7" s="44" t="s">
        <v>23</v>
      </c>
      <c r="AA7" s="44" t="s">
        <v>25</v>
      </c>
      <c r="AB7" s="44" t="s">
        <v>26</v>
      </c>
      <c r="AC7" s="51"/>
    </row>
    <row r="8" spans="2:29" ht="40.5" customHeight="1" x14ac:dyDescent="0.25">
      <c r="B8" s="24"/>
      <c r="C8" s="24"/>
      <c r="D8" s="42"/>
      <c r="E8" s="24" t="s">
        <v>7</v>
      </c>
      <c r="F8" s="24" t="s">
        <v>8</v>
      </c>
      <c r="G8" s="24" t="s">
        <v>22</v>
      </c>
      <c r="H8" s="24"/>
      <c r="I8" s="24"/>
      <c r="J8" s="24"/>
      <c r="K8" s="24"/>
      <c r="L8" s="47"/>
      <c r="M8" s="46"/>
      <c r="N8" s="46"/>
      <c r="O8" s="46"/>
      <c r="P8" s="46"/>
      <c r="Q8" s="46"/>
      <c r="R8" s="46"/>
      <c r="S8" s="44"/>
      <c r="T8" s="44"/>
      <c r="U8" s="44"/>
      <c r="V8" s="44"/>
      <c r="W8" s="46"/>
      <c r="X8" s="46"/>
      <c r="Y8" s="46"/>
      <c r="Z8" s="44"/>
      <c r="AA8" s="44"/>
      <c r="AB8" s="44"/>
      <c r="AC8" s="51"/>
    </row>
    <row r="9" spans="2:29" x14ac:dyDescent="0.25">
      <c r="B9" s="26">
        <v>1</v>
      </c>
      <c r="C9" s="24" t="s">
        <v>33</v>
      </c>
      <c r="D9" s="42" t="s">
        <v>34</v>
      </c>
      <c r="E9" s="24">
        <v>105</v>
      </c>
      <c r="F9" s="24">
        <v>85</v>
      </c>
      <c r="G9" s="24">
        <v>12</v>
      </c>
      <c r="H9" s="24" t="s">
        <v>37</v>
      </c>
      <c r="I9" s="27">
        <f>E9*F9*G9*7.85/1000000</f>
        <v>0.84073500000000001</v>
      </c>
      <c r="J9" s="28">
        <v>75</v>
      </c>
      <c r="K9" s="29">
        <f t="shared" ref="K9:K17" si="0">(J9*I9)</f>
        <v>63.055125000000004</v>
      </c>
      <c r="L9" s="30">
        <v>0</v>
      </c>
      <c r="M9" s="31">
        <v>400</v>
      </c>
      <c r="N9" s="32">
        <f t="shared" ref="N9:N12" si="1">350*0</f>
        <v>0</v>
      </c>
      <c r="O9" s="31">
        <v>0</v>
      </c>
      <c r="P9" s="31">
        <v>0</v>
      </c>
      <c r="Q9" s="31">
        <v>100</v>
      </c>
      <c r="R9" s="31">
        <v>420</v>
      </c>
      <c r="S9" s="33">
        <v>0</v>
      </c>
      <c r="T9" s="33">
        <v>0</v>
      </c>
      <c r="U9" s="33">
        <v>20</v>
      </c>
      <c r="V9" s="33">
        <v>0</v>
      </c>
      <c r="W9" s="29">
        <f t="shared" ref="W9:W18" si="2">SUM(K9:V9)</f>
        <v>1003.055125</v>
      </c>
      <c r="X9" s="31">
        <v>1</v>
      </c>
      <c r="Y9" s="29">
        <f t="shared" ref="Y9:Y17" si="3">W9*X9</f>
        <v>1003.055125</v>
      </c>
      <c r="Z9" s="34">
        <f t="shared" ref="Z9:Z17" si="4">Y9*0.1</f>
        <v>100.30551250000001</v>
      </c>
      <c r="AA9" s="34">
        <f t="shared" ref="AA9:AA17" si="5">SUM(Y9:Z9)</f>
        <v>1103.3606374999999</v>
      </c>
      <c r="AB9" s="34">
        <f t="shared" ref="AB9:AB17" si="6">X9</f>
        <v>1</v>
      </c>
      <c r="AC9" s="35">
        <f t="shared" ref="AC9:AC18" si="7">AA9/AB9</f>
        <v>1103.3606374999999</v>
      </c>
    </row>
    <row r="10" spans="2:29" x14ac:dyDescent="0.25">
      <c r="B10" s="24">
        <v>2</v>
      </c>
      <c r="C10" s="24" t="s">
        <v>35</v>
      </c>
      <c r="D10" s="42" t="s">
        <v>36</v>
      </c>
      <c r="E10" s="24">
        <v>65</v>
      </c>
      <c r="F10" s="24">
        <v>45</v>
      </c>
      <c r="G10" s="24">
        <v>10</v>
      </c>
      <c r="H10" s="24" t="s">
        <v>37</v>
      </c>
      <c r="I10" s="27">
        <f>E10*F10*G10*7.85/1000000</f>
        <v>0.2296125</v>
      </c>
      <c r="J10" s="28">
        <v>75</v>
      </c>
      <c r="K10" s="29">
        <f t="shared" si="0"/>
        <v>17.220937499999998</v>
      </c>
      <c r="L10" s="30">
        <v>0</v>
      </c>
      <c r="M10" s="31">
        <v>250</v>
      </c>
      <c r="N10" s="32">
        <f t="shared" si="1"/>
        <v>0</v>
      </c>
      <c r="O10" s="31">
        <v>0</v>
      </c>
      <c r="P10" s="31">
        <v>0</v>
      </c>
      <c r="Q10" s="31">
        <v>100</v>
      </c>
      <c r="R10" s="31">
        <v>150</v>
      </c>
      <c r="S10" s="33">
        <v>0</v>
      </c>
      <c r="T10" s="33">
        <v>0</v>
      </c>
      <c r="U10" s="33">
        <v>10</v>
      </c>
      <c r="V10" s="33">
        <v>0</v>
      </c>
      <c r="W10" s="29">
        <f t="shared" si="2"/>
        <v>527.22093749999999</v>
      </c>
      <c r="X10" s="31">
        <v>1</v>
      </c>
      <c r="Y10" s="29">
        <f t="shared" si="3"/>
        <v>527.22093749999999</v>
      </c>
      <c r="Z10" s="34">
        <f t="shared" si="4"/>
        <v>52.722093749999999</v>
      </c>
      <c r="AA10" s="34">
        <f t="shared" si="5"/>
        <v>579.94303124999999</v>
      </c>
      <c r="AB10" s="34">
        <f t="shared" si="6"/>
        <v>1</v>
      </c>
      <c r="AC10" s="35">
        <f t="shared" si="7"/>
        <v>579.94303124999999</v>
      </c>
    </row>
    <row r="11" spans="2:29" x14ac:dyDescent="0.25">
      <c r="B11" s="24">
        <v>3</v>
      </c>
      <c r="C11" s="24" t="s">
        <v>38</v>
      </c>
      <c r="D11" s="42" t="s">
        <v>39</v>
      </c>
      <c r="E11" s="24">
        <v>65</v>
      </c>
      <c r="F11" s="24">
        <v>45</v>
      </c>
      <c r="G11" s="24">
        <v>10</v>
      </c>
      <c r="H11" s="24" t="s">
        <v>37</v>
      </c>
      <c r="I11" s="27">
        <f>E11*F11*G11*7.85/1000000</f>
        <v>0.2296125</v>
      </c>
      <c r="J11" s="28">
        <v>75</v>
      </c>
      <c r="K11" s="29">
        <f t="shared" ref="K11" si="8">(J11*I11)</f>
        <v>17.220937499999998</v>
      </c>
      <c r="L11" s="30">
        <v>0</v>
      </c>
      <c r="M11" s="31">
        <v>250</v>
      </c>
      <c r="N11" s="32">
        <f t="shared" si="1"/>
        <v>0</v>
      </c>
      <c r="O11" s="31">
        <v>0</v>
      </c>
      <c r="P11" s="31">
        <v>0</v>
      </c>
      <c r="Q11" s="31">
        <v>100</v>
      </c>
      <c r="R11" s="31">
        <v>150</v>
      </c>
      <c r="S11" s="33">
        <v>0</v>
      </c>
      <c r="T11" s="33">
        <v>0</v>
      </c>
      <c r="U11" s="33">
        <v>10</v>
      </c>
      <c r="V11" s="33">
        <v>0</v>
      </c>
      <c r="W11" s="29">
        <f t="shared" si="2"/>
        <v>527.22093749999999</v>
      </c>
      <c r="X11" s="31">
        <v>1</v>
      </c>
      <c r="Y11" s="29">
        <f t="shared" si="3"/>
        <v>527.22093749999999</v>
      </c>
      <c r="Z11" s="34">
        <f t="shared" ref="Z11" si="9">Y11*0.1</f>
        <v>52.722093749999999</v>
      </c>
      <c r="AA11" s="34">
        <f t="shared" ref="AA11" si="10">SUM(Y11:Z11)</f>
        <v>579.94303124999999</v>
      </c>
      <c r="AB11" s="34">
        <f t="shared" ref="AB11" si="11">X11</f>
        <v>1</v>
      </c>
      <c r="AC11" s="35">
        <f t="shared" ref="AC11" si="12">AA11/AB11</f>
        <v>579.94303124999999</v>
      </c>
    </row>
    <row r="12" spans="2:29" x14ac:dyDescent="0.25">
      <c r="B12" s="24">
        <v>4</v>
      </c>
      <c r="C12" s="24" t="s">
        <v>40</v>
      </c>
      <c r="D12" s="42" t="s">
        <v>41</v>
      </c>
      <c r="E12" s="24">
        <v>50</v>
      </c>
      <c r="F12" s="24">
        <v>35</v>
      </c>
      <c r="G12" s="24">
        <v>10</v>
      </c>
      <c r="H12" s="24" t="s">
        <v>37</v>
      </c>
      <c r="I12" s="27">
        <v>1.28</v>
      </c>
      <c r="J12" s="28">
        <v>75</v>
      </c>
      <c r="K12" s="29">
        <f t="shared" si="0"/>
        <v>96</v>
      </c>
      <c r="L12" s="30">
        <v>0</v>
      </c>
      <c r="M12" s="31">
        <v>80</v>
      </c>
      <c r="N12" s="32">
        <f t="shared" si="1"/>
        <v>0</v>
      </c>
      <c r="O12" s="31">
        <v>0</v>
      </c>
      <c r="P12" s="31">
        <v>0</v>
      </c>
      <c r="Q12" s="31">
        <v>50</v>
      </c>
      <c r="R12" s="31">
        <v>60</v>
      </c>
      <c r="S12" s="33">
        <v>0</v>
      </c>
      <c r="T12" s="33">
        <v>0</v>
      </c>
      <c r="U12" s="33">
        <v>10</v>
      </c>
      <c r="V12" s="33">
        <v>0</v>
      </c>
      <c r="W12" s="29">
        <f t="shared" si="2"/>
        <v>296</v>
      </c>
      <c r="X12" s="31">
        <v>1</v>
      </c>
      <c r="Y12" s="29">
        <f t="shared" si="3"/>
        <v>296</v>
      </c>
      <c r="Z12" s="34">
        <f t="shared" si="4"/>
        <v>29.6</v>
      </c>
      <c r="AA12" s="34">
        <f t="shared" si="5"/>
        <v>325.60000000000002</v>
      </c>
      <c r="AB12" s="34">
        <f t="shared" si="6"/>
        <v>1</v>
      </c>
      <c r="AC12" s="35">
        <f t="shared" si="7"/>
        <v>325.60000000000002</v>
      </c>
    </row>
    <row r="13" spans="2:29" x14ac:dyDescent="0.25">
      <c r="B13" s="36">
        <v>5</v>
      </c>
      <c r="C13" s="24" t="s">
        <v>42</v>
      </c>
      <c r="D13" s="42" t="s">
        <v>43</v>
      </c>
      <c r="E13" s="36">
        <v>12</v>
      </c>
      <c r="F13" s="36">
        <v>12</v>
      </c>
      <c r="G13" s="36">
        <v>65</v>
      </c>
      <c r="H13" s="36" t="s">
        <v>37</v>
      </c>
      <c r="I13" s="27">
        <f t="shared" ref="I13:I15" si="13">E13*F13*G13*7.85/1000000</f>
        <v>7.3476E-2</v>
      </c>
      <c r="J13" s="36">
        <v>75</v>
      </c>
      <c r="K13" s="29">
        <f t="shared" si="0"/>
        <v>5.5106999999999999</v>
      </c>
      <c r="L13" s="36">
        <v>0</v>
      </c>
      <c r="M13" s="36">
        <v>60</v>
      </c>
      <c r="N13" s="36">
        <v>0</v>
      </c>
      <c r="O13" s="36">
        <v>0</v>
      </c>
      <c r="P13" s="36">
        <v>0</v>
      </c>
      <c r="Q13" s="36">
        <v>50</v>
      </c>
      <c r="R13" s="36">
        <v>0</v>
      </c>
      <c r="S13" s="36">
        <v>0</v>
      </c>
      <c r="T13" s="36">
        <v>0</v>
      </c>
      <c r="U13" s="36">
        <v>5</v>
      </c>
      <c r="V13" s="36">
        <v>0</v>
      </c>
      <c r="W13" s="29">
        <f t="shared" si="2"/>
        <v>120.5107</v>
      </c>
      <c r="X13" s="36">
        <v>1</v>
      </c>
      <c r="Y13" s="29">
        <f t="shared" si="3"/>
        <v>120.5107</v>
      </c>
      <c r="Z13" s="34">
        <f t="shared" si="4"/>
        <v>12.051070000000001</v>
      </c>
      <c r="AA13" s="34">
        <f t="shared" si="5"/>
        <v>132.56177</v>
      </c>
      <c r="AB13" s="34">
        <f t="shared" si="6"/>
        <v>1</v>
      </c>
      <c r="AC13" s="35">
        <f t="shared" si="7"/>
        <v>132.56177</v>
      </c>
    </row>
    <row r="14" spans="2:29" x14ac:dyDescent="0.25">
      <c r="B14" s="36">
        <v>6</v>
      </c>
      <c r="C14" s="24" t="s">
        <v>44</v>
      </c>
      <c r="D14" s="42" t="s">
        <v>45</v>
      </c>
      <c r="E14" s="36">
        <v>255</v>
      </c>
      <c r="F14" s="36">
        <v>45</v>
      </c>
      <c r="G14" s="36">
        <v>12</v>
      </c>
      <c r="H14" s="36" t="s">
        <v>37</v>
      </c>
      <c r="I14" s="27">
        <f t="shared" si="13"/>
        <v>1.080945</v>
      </c>
      <c r="J14" s="36">
        <v>75</v>
      </c>
      <c r="K14" s="29">
        <f t="shared" si="0"/>
        <v>81.070875000000001</v>
      </c>
      <c r="L14" s="36">
        <v>0</v>
      </c>
      <c r="M14" s="36">
        <v>200</v>
      </c>
      <c r="N14" s="36">
        <v>0</v>
      </c>
      <c r="O14" s="36">
        <v>0</v>
      </c>
      <c r="P14" s="36">
        <v>0</v>
      </c>
      <c r="Q14" s="36">
        <v>120</v>
      </c>
      <c r="R14" s="36">
        <v>40</v>
      </c>
      <c r="S14" s="36">
        <v>0</v>
      </c>
      <c r="T14" s="36">
        <v>0</v>
      </c>
      <c r="U14" s="36">
        <v>15</v>
      </c>
      <c r="V14" s="36">
        <v>0</v>
      </c>
      <c r="W14" s="29">
        <f t="shared" si="2"/>
        <v>456.070875</v>
      </c>
      <c r="X14" s="36">
        <v>1</v>
      </c>
      <c r="Y14" s="29">
        <f t="shared" si="3"/>
        <v>456.070875</v>
      </c>
      <c r="Z14" s="34">
        <f t="shared" si="4"/>
        <v>45.607087500000006</v>
      </c>
      <c r="AA14" s="34">
        <f t="shared" si="5"/>
        <v>501.67796250000004</v>
      </c>
      <c r="AB14" s="34">
        <f t="shared" si="6"/>
        <v>1</v>
      </c>
      <c r="AC14" s="35">
        <f t="shared" si="7"/>
        <v>501.67796250000004</v>
      </c>
    </row>
    <row r="15" spans="2:29" x14ac:dyDescent="0.25">
      <c r="B15" s="36">
        <v>7</v>
      </c>
      <c r="C15" s="24" t="s">
        <v>46</v>
      </c>
      <c r="D15" s="43" t="s">
        <v>47</v>
      </c>
      <c r="E15" s="36">
        <v>45</v>
      </c>
      <c r="F15" s="36">
        <v>32</v>
      </c>
      <c r="G15" s="36">
        <v>32</v>
      </c>
      <c r="H15" s="36" t="s">
        <v>37</v>
      </c>
      <c r="I15" s="27">
        <f t="shared" si="13"/>
        <v>0.36172799999999999</v>
      </c>
      <c r="J15" s="36">
        <v>75</v>
      </c>
      <c r="K15" s="29">
        <f t="shared" si="0"/>
        <v>27.1296</v>
      </c>
      <c r="L15" s="36">
        <v>0</v>
      </c>
      <c r="M15" s="36">
        <v>100</v>
      </c>
      <c r="N15" s="36">
        <v>0</v>
      </c>
      <c r="O15" s="36">
        <v>0</v>
      </c>
      <c r="P15" s="36">
        <v>0</v>
      </c>
      <c r="Q15" s="36">
        <v>100</v>
      </c>
      <c r="R15" s="36">
        <v>50</v>
      </c>
      <c r="S15" s="36">
        <v>0</v>
      </c>
      <c r="T15" s="36">
        <v>0</v>
      </c>
      <c r="U15" s="36">
        <v>10</v>
      </c>
      <c r="V15" s="36">
        <v>0</v>
      </c>
      <c r="W15" s="29">
        <f t="shared" si="2"/>
        <v>287.12959999999998</v>
      </c>
      <c r="X15" s="36">
        <v>1</v>
      </c>
      <c r="Y15" s="29">
        <f t="shared" si="3"/>
        <v>287.12959999999998</v>
      </c>
      <c r="Z15" s="34">
        <f t="shared" si="4"/>
        <v>28.712959999999999</v>
      </c>
      <c r="AA15" s="34">
        <f t="shared" si="5"/>
        <v>315.84255999999999</v>
      </c>
      <c r="AB15" s="34">
        <f t="shared" si="6"/>
        <v>1</v>
      </c>
      <c r="AC15" s="35">
        <f t="shared" si="7"/>
        <v>315.84255999999999</v>
      </c>
    </row>
    <row r="16" spans="2:29" x14ac:dyDescent="0.25">
      <c r="B16" s="36">
        <v>8</v>
      </c>
      <c r="C16" s="24" t="s">
        <v>48</v>
      </c>
      <c r="D16" s="43" t="s">
        <v>49</v>
      </c>
      <c r="E16" s="36" t="s">
        <v>50</v>
      </c>
      <c r="F16" s="36" t="s">
        <v>30</v>
      </c>
      <c r="G16" s="36">
        <v>85</v>
      </c>
      <c r="H16" s="36" t="s">
        <v>53</v>
      </c>
      <c r="I16" s="27">
        <v>0.35599999999999998</v>
      </c>
      <c r="J16" s="36">
        <v>110</v>
      </c>
      <c r="K16" s="29">
        <f t="shared" ref="K16" si="14">(J16*I16)</f>
        <v>39.159999999999997</v>
      </c>
      <c r="L16" s="36">
        <v>80</v>
      </c>
      <c r="M16" s="36">
        <v>0</v>
      </c>
      <c r="N16" s="36">
        <v>0</v>
      </c>
      <c r="O16" s="36">
        <v>30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5</v>
      </c>
      <c r="V16" s="36">
        <v>0</v>
      </c>
      <c r="W16" s="29">
        <f t="shared" si="2"/>
        <v>154.16</v>
      </c>
      <c r="X16" s="36">
        <v>1</v>
      </c>
      <c r="Y16" s="29">
        <f t="shared" si="3"/>
        <v>154.16</v>
      </c>
      <c r="Z16" s="34">
        <f t="shared" ref="Z16" si="15">Y16*0.1</f>
        <v>15.416</v>
      </c>
      <c r="AA16" s="34">
        <f t="shared" ref="AA16" si="16">SUM(Y16:Z16)</f>
        <v>169.57599999999999</v>
      </c>
      <c r="AB16" s="34">
        <f t="shared" ref="AB16" si="17">X16</f>
        <v>1</v>
      </c>
      <c r="AC16" s="35">
        <f t="shared" si="7"/>
        <v>169.57599999999999</v>
      </c>
    </row>
    <row r="17" spans="2:30" x14ac:dyDescent="0.25">
      <c r="B17" s="37">
        <v>9</v>
      </c>
      <c r="C17" s="24" t="s">
        <v>51</v>
      </c>
      <c r="D17" s="43" t="s">
        <v>52</v>
      </c>
      <c r="E17" s="36" t="s">
        <v>56</v>
      </c>
      <c r="F17" s="36" t="s">
        <v>30</v>
      </c>
      <c r="G17" s="36">
        <v>85</v>
      </c>
      <c r="H17" s="36" t="s">
        <v>53</v>
      </c>
      <c r="I17" s="27">
        <v>0.2</v>
      </c>
      <c r="J17" s="36">
        <v>110</v>
      </c>
      <c r="K17" s="29">
        <f t="shared" si="0"/>
        <v>22</v>
      </c>
      <c r="L17" s="36">
        <v>80</v>
      </c>
      <c r="M17" s="36">
        <v>0</v>
      </c>
      <c r="N17" s="36">
        <v>0</v>
      </c>
      <c r="O17" s="36">
        <v>30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5</v>
      </c>
      <c r="V17" s="36">
        <v>0</v>
      </c>
      <c r="W17" s="29">
        <f t="shared" si="2"/>
        <v>137</v>
      </c>
      <c r="X17" s="36">
        <v>1</v>
      </c>
      <c r="Y17" s="29">
        <f t="shared" si="3"/>
        <v>137</v>
      </c>
      <c r="Z17" s="34">
        <f t="shared" si="4"/>
        <v>13.700000000000001</v>
      </c>
      <c r="AA17" s="34">
        <f t="shared" si="5"/>
        <v>150.69999999999999</v>
      </c>
      <c r="AB17" s="34">
        <f t="shared" si="6"/>
        <v>1</v>
      </c>
      <c r="AC17" s="35">
        <f t="shared" si="7"/>
        <v>150.69999999999999</v>
      </c>
      <c r="AD17" s="16"/>
    </row>
    <row r="18" spans="2:30" x14ac:dyDescent="0.25">
      <c r="B18" s="37">
        <v>10</v>
      </c>
      <c r="C18" s="24" t="s">
        <v>54</v>
      </c>
      <c r="D18" s="43" t="s">
        <v>55</v>
      </c>
      <c r="E18" s="36" t="s">
        <v>57</v>
      </c>
      <c r="F18" s="36" t="s">
        <v>30</v>
      </c>
      <c r="G18" s="36">
        <v>80</v>
      </c>
      <c r="H18" s="36" t="s">
        <v>53</v>
      </c>
      <c r="I18" s="27">
        <v>0.124</v>
      </c>
      <c r="J18" s="36">
        <v>120</v>
      </c>
      <c r="K18" s="29">
        <f t="shared" ref="K18" si="18">(J18*I18)</f>
        <v>14.879999999999999</v>
      </c>
      <c r="L18" s="36">
        <v>80</v>
      </c>
      <c r="M18" s="36">
        <v>0</v>
      </c>
      <c r="N18" s="36">
        <v>0</v>
      </c>
      <c r="O18" s="36">
        <v>30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5</v>
      </c>
      <c r="V18" s="36">
        <v>0</v>
      </c>
      <c r="W18" s="29">
        <f t="shared" si="2"/>
        <v>129.88</v>
      </c>
      <c r="X18" s="36">
        <v>1</v>
      </c>
      <c r="Y18" s="29">
        <f t="shared" ref="Y18" si="19">W18*X18</f>
        <v>129.88</v>
      </c>
      <c r="Z18" s="34">
        <f t="shared" ref="Z18" si="20">Y18*0.1</f>
        <v>12.988</v>
      </c>
      <c r="AA18" s="34">
        <f t="shared" ref="AA18" si="21">SUM(Y18:Z18)</f>
        <v>142.86799999999999</v>
      </c>
      <c r="AB18" s="34">
        <f t="shared" ref="AB18" si="22">X18</f>
        <v>1</v>
      </c>
      <c r="AC18" s="35">
        <f t="shared" si="7"/>
        <v>142.86799999999999</v>
      </c>
      <c r="AD18" s="16"/>
    </row>
    <row r="19" spans="2:30" x14ac:dyDescent="0.25">
      <c r="B19" s="38"/>
      <c r="F19" s="16"/>
      <c r="H19" s="16"/>
      <c r="L19" s="16"/>
      <c r="M19" s="16"/>
      <c r="N19" s="16"/>
      <c r="O19" s="16"/>
      <c r="P19" s="16"/>
      <c r="T19" s="16"/>
      <c r="V19" s="16"/>
      <c r="W19" s="16"/>
      <c r="Y19" s="16"/>
      <c r="AB19" s="16"/>
    </row>
    <row r="20" spans="2:30" x14ac:dyDescent="0.25">
      <c r="B20" s="38"/>
    </row>
  </sheetData>
  <mergeCells count="26">
    <mergeCell ref="AC6:AC8"/>
    <mergeCell ref="Z7:Z8"/>
    <mergeCell ref="AA7:AA8"/>
    <mergeCell ref="AB7:AB8"/>
    <mergeCell ref="W6:W8"/>
    <mergeCell ref="X6:X8"/>
    <mergeCell ref="Y6:Y8"/>
    <mergeCell ref="D6:D7"/>
    <mergeCell ref="E6:G7"/>
    <mergeCell ref="H6:H7"/>
    <mergeCell ref="K6:K7"/>
    <mergeCell ref="B3:E3"/>
    <mergeCell ref="I6:I7"/>
    <mergeCell ref="J6:J7"/>
    <mergeCell ref="T7:T8"/>
    <mergeCell ref="V7:V8"/>
    <mergeCell ref="L6:V6"/>
    <mergeCell ref="P7:P8"/>
    <mergeCell ref="Q7:Q8"/>
    <mergeCell ref="R7:R8"/>
    <mergeCell ref="S7:S8"/>
    <mergeCell ref="U7:U8"/>
    <mergeCell ref="L7:L8"/>
    <mergeCell ref="M7:M8"/>
    <mergeCell ref="N7:N8"/>
    <mergeCell ref="O7:O8"/>
  </mergeCells>
  <pageMargins left="0.28000000000000003" right="0.27" top="0.49" bottom="0.75" header="0.2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rnd409</cp:lastModifiedBy>
  <cp:lastPrinted>2015-07-01T03:39:13Z</cp:lastPrinted>
  <dcterms:created xsi:type="dcterms:W3CDTF">2013-07-02T07:42:01Z</dcterms:created>
  <dcterms:modified xsi:type="dcterms:W3CDTF">2018-05-28T05:06:08Z</dcterms:modified>
</cp:coreProperties>
</file>