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_Financero\Bruno\34\Becas Excel com I.A de 12.05 a 22.06\"/>
    </mc:Choice>
  </mc:AlternateContent>
  <xr:revisionPtr revIDLastSave="0" documentId="13_ncr:1_{8115FCB7-06D9-4CFC-8651-995010878497}" xr6:coauthVersionLast="47" xr6:coauthVersionMax="47" xr10:uidLastSave="{00000000-0000-0000-0000-000000000000}"/>
  <bookViews>
    <workbookView xWindow="-120" yWindow="-120" windowWidth="24240" windowHeight="13020" tabRatio="4" xr2:uid="{F93DE2C1-66AA-4A6A-94EF-FE4AB337393D}"/>
  </bookViews>
  <sheets>
    <sheet name="Planilha1" sheetId="1" r:id="rId1"/>
    <sheet name="Planilha2" sheetId="2" r:id="rId2"/>
  </sheets>
  <definedNames>
    <definedName name="Aporte">Planilha1!$D$15</definedName>
    <definedName name="Dividendo">Planilha1!$D$19</definedName>
    <definedName name="Patrimonio">Planilha1!$D$18</definedName>
    <definedName name="Qtde_Anos">Planilha1!$D$16</definedName>
    <definedName name="Rend_Carteira">Planilha1!$C$11</definedName>
    <definedName name="Rendimento_Carteira">Planilha1!$D$11</definedName>
    <definedName name="Salário">Planilha1!$D$10</definedName>
    <definedName name="Sugest_Invest">Planilha1!$C$12</definedName>
    <definedName name="Taxa_Mensal">Planilha1!$C$11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2" i="1"/>
  <c r="A3" i="2"/>
  <c r="A4" i="2"/>
  <c r="I4" i="2"/>
  <c r="A20" i="2"/>
  <c r="A19" i="2"/>
  <c r="A18" i="2"/>
  <c r="A17" i="2"/>
  <c r="A16" i="2"/>
  <c r="A15" i="2"/>
  <c r="A14" i="2"/>
  <c r="A13" i="2"/>
  <c r="A12" i="2"/>
  <c r="A11" i="2"/>
  <c r="A10" i="2"/>
  <c r="A9" i="2"/>
  <c r="A5" i="2"/>
  <c r="A6" i="2"/>
  <c r="A7" i="2"/>
  <c r="A8" i="2"/>
  <c r="D18" i="1"/>
  <c r="D19" i="1" s="1"/>
  <c r="D12" i="1"/>
  <c r="D29" i="1" s="1"/>
  <c r="D23" i="1"/>
  <c r="E23" i="1" s="1"/>
  <c r="D22" i="1"/>
  <c r="E22" i="1" s="1"/>
  <c r="E34" i="1" l="1"/>
  <c r="E42" i="1"/>
  <c r="E48" i="1"/>
  <c r="E53" i="1"/>
  <c r="E41" i="1"/>
  <c r="E33" i="1"/>
  <c r="E54" i="1"/>
  <c r="E40" i="1"/>
  <c r="E32" i="1"/>
  <c r="E39" i="1"/>
  <c r="E55" i="1"/>
  <c r="E51" i="1"/>
  <c r="E62" i="1"/>
  <c r="E50" i="1"/>
  <c r="E38" i="1"/>
  <c r="E43" i="1"/>
  <c r="E61" i="1"/>
  <c r="E49" i="1"/>
  <c r="E37" i="1"/>
  <c r="E56" i="1"/>
  <c r="E36" i="1"/>
  <c r="E60" i="1"/>
  <c r="E44" i="1"/>
  <c r="E52" i="1"/>
  <c r="E59" i="1"/>
  <c r="E47" i="1"/>
  <c r="E35" i="1"/>
  <c r="E46" i="1"/>
  <c r="E58" i="1"/>
  <c r="E63" i="1"/>
  <c r="E57" i="1"/>
  <c r="E45" i="1"/>
  <c r="D26" i="1"/>
  <c r="E26" i="1" s="1"/>
  <c r="D25" i="1"/>
  <c r="E25" i="1" s="1"/>
  <c r="D24" i="1"/>
  <c r="E24" i="1" s="1"/>
</calcChain>
</file>

<file path=xl/sharedStrings.xml><?xml version="1.0" encoding="utf-8"?>
<sst xmlns="http://schemas.openxmlformats.org/spreadsheetml/2006/main" count="76" uniqueCount="40">
  <si>
    <t>Tabela de Investimento</t>
  </si>
  <si>
    <t>quanto investir por mês?</t>
  </si>
  <si>
    <t>por quantos anos?</t>
  </si>
  <si>
    <t>taxa de rendimento mensal?</t>
  </si>
  <si>
    <t>Qual patrimônio total?</t>
  </si>
  <si>
    <t xml:space="preserve">Dividendo Mensais? </t>
  </si>
  <si>
    <t>Cenário por Ano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</si>
  <si>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</si>
  <si>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</si>
  <si>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</si>
  <si>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</si>
  <si>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</si>
  <si>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</si>
  <si>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CONFIGURAÇÕES</t>
  </si>
  <si>
    <t>Rendimento Carteira</t>
  </si>
  <si>
    <t>Salário</t>
  </si>
  <si>
    <t>PERFIL INVESTIDOR</t>
  </si>
  <si>
    <t>AGRESSIVO</t>
  </si>
  <si>
    <t>TIPOS DE FII</t>
  </si>
  <si>
    <t>PAPEL</t>
  </si>
  <si>
    <t>TIJOLO</t>
  </si>
  <si>
    <t>FOFs</t>
  </si>
  <si>
    <t>DESENVOLVIMENTO</t>
  </si>
  <si>
    <t>HOTELARIAS</t>
  </si>
  <si>
    <t>Valores</t>
  </si>
  <si>
    <t>Percentual Sugerido</t>
  </si>
  <si>
    <t>Valor Aplicação Mensal</t>
  </si>
  <si>
    <t xml:space="preserve">CHAVE </t>
  </si>
  <si>
    <t>PERFIL</t>
  </si>
  <si>
    <t>TIPO DE FII</t>
  </si>
  <si>
    <t>%</t>
  </si>
  <si>
    <t>CONSERVADOR</t>
  </si>
  <si>
    <t>HÍBRIDOS</t>
  </si>
  <si>
    <t>MODERADO</t>
  </si>
  <si>
    <t>MODERADO-TIJOLO</t>
  </si>
  <si>
    <t>CONSERVADOR-FOFs</t>
  </si>
  <si>
    <t>CONSERVADOR-DESENVOLVIMENTO</t>
  </si>
  <si>
    <t>CONSERVADOR-HOTELARIAS</t>
  </si>
  <si>
    <t>Sugestão Investimento (30%)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</si>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</sst>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sz val="16"/>
      <name val="Verdana"/>
      <family val="2"/>
    </font>
    <font>
      <b/>
      <sz val="16"/>
      <color theme="0"/>
      <name val="Verdana"/>
      <family val="2"/>
    </font>
    <font>
      <sz val="12"/>
      <color theme="1"/>
      <name val="Segoe"/>
    </font>
    <font>
      <b/>
      <sz val="10"/>
      <color theme="0"/>
      <name val="Verdana"/>
      <family val="2"/>
    </font>
    <font>
      <sz val="11"/>
      <color theme="1"/>
      <name val="Verdana"/>
      <family val="2"/>
    </font>
    <font>
      <b/>
      <sz val="10"/>
      <color theme="1"/>
      <name val="Segoe"/>
    </font>
    <font>
      <sz val="11"/>
      <color theme="1"/>
      <name val="Segoe"/>
    </font>
    <font>
      <b/>
      <i/>
      <sz val="10"/>
      <color theme="1"/>
      <name val="Segoe"/>
    </font>
    <font>
      <b/>
      <sz val="12"/>
      <color theme="0"/>
      <name val="Verdana"/>
      <family val="2"/>
    </font>
    <font>
      <b/>
      <i/>
      <sz val="12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0" borderId="4" xfId="0" applyFont="1" applyBorder="1"/>
    <xf numFmtId="8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0" fontId="8" fillId="0" borderId="5" xfId="1" applyNumberFormat="1" applyFont="1" applyBorder="1" applyAlignment="1">
      <alignment horizontal="center"/>
    </xf>
    <xf numFmtId="0" fontId="9" fillId="2" borderId="8" xfId="0" applyFont="1" applyFill="1" applyBorder="1"/>
    <xf numFmtId="8" fontId="9" fillId="2" borderId="1" xfId="0" applyNumberFormat="1" applyFont="1" applyFill="1" applyBorder="1" applyAlignment="1">
      <alignment horizontal="center"/>
    </xf>
    <xf numFmtId="8" fontId="9" fillId="2" borderId="2" xfId="0" applyNumberFormat="1" applyFont="1" applyFill="1" applyBorder="1" applyAlignment="1">
      <alignment horizontal="center"/>
    </xf>
    <xf numFmtId="8" fontId="9" fillId="2" borderId="3" xfId="0" applyNumberFormat="1" applyFont="1" applyFill="1" applyBorder="1" applyAlignment="1">
      <alignment horizontal="center"/>
    </xf>
    <xf numFmtId="8" fontId="9" fillId="2" borderId="9" xfId="0" applyNumberFormat="1" applyFont="1" applyFill="1" applyBorder="1" applyAlignment="1">
      <alignment horizontal="center"/>
    </xf>
    <xf numFmtId="0" fontId="8" fillId="0" borderId="12" xfId="0" applyFont="1" applyBorder="1"/>
    <xf numFmtId="8" fontId="8" fillId="0" borderId="13" xfId="0" applyNumberFormat="1" applyFont="1" applyBorder="1" applyAlignment="1">
      <alignment horizontal="center"/>
    </xf>
    <xf numFmtId="0" fontId="8" fillId="0" borderId="14" xfId="0" applyFont="1" applyBorder="1"/>
    <xf numFmtId="9" fontId="8" fillId="0" borderId="15" xfId="0" applyNumberFormat="1" applyFont="1" applyBorder="1" applyAlignment="1">
      <alignment horizontal="center"/>
    </xf>
    <xf numFmtId="0" fontId="9" fillId="0" borderId="0" xfId="0" applyFont="1"/>
    <xf numFmtId="8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8" fontId="10" fillId="6" borderId="0" xfId="4" applyNumberFormat="1" applyFont="1" applyBorder="1" applyAlignment="1">
      <alignment horizontal="center"/>
    </xf>
    <xf numFmtId="0" fontId="11" fillId="0" borderId="18" xfId="0" applyFont="1" applyBorder="1"/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2" fillId="5" borderId="21" xfId="3" applyFont="1" applyBorder="1" applyAlignment="1">
      <alignment horizontal="center"/>
    </xf>
    <xf numFmtId="8" fontId="12" fillId="5" borderId="22" xfId="3" applyNumberFormat="1" applyFont="1" applyBorder="1"/>
    <xf numFmtId="0" fontId="13" fillId="6" borderId="0" xfId="4" applyFont="1" applyBorder="1"/>
    <xf numFmtId="9" fontId="0" fillId="0" borderId="0" xfId="1" applyFont="1"/>
    <xf numFmtId="0" fontId="0" fillId="0" borderId="7" xfId="0" applyBorder="1"/>
    <xf numFmtId="9" fontId="0" fillId="0" borderId="7" xfId="1" applyFont="1" applyBorder="1"/>
    <xf numFmtId="0" fontId="1" fillId="4" borderId="0" xfId="2"/>
    <xf numFmtId="9" fontId="1" fillId="4" borderId="0" xfId="1" applyFill="1"/>
    <xf numFmtId="9" fontId="12" fillId="5" borderId="0" xfId="1" applyFont="1" applyFill="1" applyBorder="1" applyAlignment="1">
      <alignment horizontal="center"/>
    </xf>
    <xf numFmtId="9" fontId="12" fillId="0" borderId="0" xfId="1" applyFont="1" applyFill="1" applyBorder="1" applyAlignment="1">
      <alignment horizontal="center"/>
    </xf>
    <xf numFmtId="0" fontId="12" fillId="0" borderId="0" xfId="3" applyFont="1" applyFill="1" applyBorder="1" applyAlignment="1">
      <alignment horizontal="center"/>
    </xf>
    <xf numFmtId="8" fontId="12" fillId="0" borderId="0" xfId="3" applyNumberFormat="1" applyFont="1" applyFill="1" applyBorder="1"/>
    <xf numFmtId="0" fontId="12" fillId="5" borderId="6" xfId="3" applyFont="1" applyBorder="1" applyAlignment="1">
      <alignment horizontal="center"/>
    </xf>
    <xf numFmtId="9" fontId="12" fillId="5" borderId="7" xfId="1" applyFont="1" applyFill="1" applyBorder="1" applyAlignment="1">
      <alignment horizontal="center"/>
    </xf>
    <xf numFmtId="8" fontId="12" fillId="5" borderId="23" xfId="3" applyNumberFormat="1" applyFont="1" applyBorder="1"/>
    <xf numFmtId="0" fontId="14" fillId="2" borderId="16" xfId="0" applyFont="1" applyFill="1" applyBorder="1"/>
    <xf numFmtId="8" fontId="14" fillId="2" borderId="17" xfId="0" applyNumberFormat="1" applyFont="1" applyFill="1" applyBorder="1" applyAlignment="1">
      <alignment horizontal="center"/>
    </xf>
    <xf numFmtId="0" fontId="14" fillId="2" borderId="4" xfId="0" applyFont="1" applyFill="1" applyBorder="1"/>
    <xf numFmtId="8" fontId="14" fillId="2" borderId="5" xfId="0" applyNumberFormat="1" applyFont="1" applyFill="1" applyBorder="1" applyAlignment="1">
      <alignment horizontal="center"/>
    </xf>
    <xf numFmtId="0" fontId="15" fillId="2" borderId="4" xfId="0" applyFont="1" applyFill="1" applyBorder="1"/>
    <xf numFmtId="8" fontId="15" fillId="2" borderId="5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</cellXfs>
  <cellStyles count="5">
    <cellStyle name="20% - Ênfase2" xfId="2" builtinId="34"/>
    <cellStyle name="40% - Ênfase4" xfId="3" builtinId="43"/>
    <cellStyle name="60% - Ênfase4" xfId="4" builtinId="4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Planilha1!$D$31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A-4E83-BAF1-F5A1515390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A-4E83-BAF1-F5A1515390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A-4E83-BAF1-F5A1515390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DA-4E83-BAF1-F5A1515390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DA-4E83-BAF1-F5A1515390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DA-4E83-BAF1-F5A15153903A}"/>
              </c:ext>
            </c:extLst>
          </c:dPt>
          <c:cat>
            <c:strRef>
              <c:f>Planilha1!$C$32:$C$63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Planilha1!$D$32:$D$63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A-47C6-94BC-985177FB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21110500029059E-2"/>
          <c:y val="0.87651752856536858"/>
          <c:w val="0.93077179662593279"/>
          <c:h val="9.1093793700274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38100</xdr:rowOff>
    </xdr:from>
    <xdr:to>
      <xdr:col>16384</xdr:col>
      <xdr:colOff>9525</xdr:colOff>
      <xdr:row>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354385-6F08-2992-C0B0-E6803D01A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6591300" cy="18573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285750</xdr:rowOff>
    </xdr:from>
    <xdr:to>
      <xdr:col>3</xdr:col>
      <xdr:colOff>828675</xdr:colOff>
      <xdr:row>1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BB37165-036F-AAE4-CF28-C7D041579959}"/>
            </a:ext>
          </a:extLst>
        </xdr:cNvPr>
        <xdr:cNvSpPr txBox="1"/>
      </xdr:nvSpPr>
      <xdr:spPr>
        <a:xfrm>
          <a:off x="0" y="285750"/>
          <a:ext cx="3952875" cy="304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BRUNO INVESTIMENTOS - FUNDO IMOBILIÁRIO</a:t>
          </a:r>
        </a:p>
        <a:p>
          <a:endParaRPr lang="pt-BR" sz="1100"/>
        </a:p>
      </xdr:txBody>
    </xdr:sp>
    <xdr:clientData/>
  </xdr:twoCellAnchor>
  <xdr:twoCellAnchor>
    <xdr:from>
      <xdr:col>2</xdr:col>
      <xdr:colOff>76200</xdr:colOff>
      <xdr:row>63</xdr:row>
      <xdr:rowOff>171451</xdr:rowOff>
    </xdr:from>
    <xdr:to>
      <xdr:col>4</xdr:col>
      <xdr:colOff>809625</xdr:colOff>
      <xdr:row>76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F4D737-5828-7A72-67E7-E2E71D32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3C7-CD14-4329-B62A-2846B357AC56}">
  <dimension ref="A1:XFC77"/>
  <sheetViews>
    <sheetView showGridLines="0" showRowColHeaders="0" tabSelected="1" zoomScaleNormal="100" workbookViewId="0">
      <selection activeCell="D29" sqref="D29"/>
    </sheetView>
  </sheetViews>
  <sheetFormatPr defaultColWidth="0" defaultRowHeight="15" zeroHeight="1"/>
  <cols>
    <col min="1" max="1" width="3.7109375" customWidth="1"/>
    <col min="2" max="2" width="5.28515625" customWidth="1"/>
    <col min="3" max="3" width="39.85546875" style="20" bestFit="1" customWidth="1"/>
    <col min="4" max="4" width="33" customWidth="1"/>
    <col min="5" max="5" width="15" bestFit="1" customWidth="1"/>
    <col min="6" max="7" width="3.85546875" hidden="1" customWidth="1"/>
    <col min="8" max="16383" width="9.140625" hidden="1"/>
    <col min="16384" max="16384" width="1.85546875" customWidth="1"/>
  </cols>
  <sheetData>
    <row r="1" spans="1:5" ht="45.75" customHeight="1">
      <c r="A1" s="1"/>
      <c r="B1" s="1"/>
      <c r="C1"/>
    </row>
    <row r="2" spans="1:5">
      <c r="C2"/>
    </row>
    <row r="3" spans="1:5">
      <c r="C3"/>
    </row>
    <row r="4" spans="1:5">
      <c r="C4"/>
    </row>
    <row r="5" spans="1:5">
      <c r="C5"/>
    </row>
    <row r="6" spans="1:5">
      <c r="C6"/>
    </row>
    <row r="7" spans="1:5">
      <c r="C7"/>
    </row>
    <row r="8" spans="1:5">
      <c r="C8"/>
    </row>
    <row r="9" spans="1:5" ht="28.5">
      <c r="C9" s="46" t="s">
        <v>13</v>
      </c>
      <c r="D9" s="46"/>
      <c r="E9" s="4"/>
    </row>
    <row r="10" spans="1:5" ht="16.5" thickBot="1">
      <c r="C10" s="14" t="s">
        <v>15</v>
      </c>
      <c r="D10" s="15">
        <v>5200</v>
      </c>
    </row>
    <row r="11" spans="1:5" ht="16.5" thickBot="1">
      <c r="C11" s="16" t="s">
        <v>14</v>
      </c>
      <c r="D11" s="17">
        <v>8.8999999999999999E-3</v>
      </c>
    </row>
    <row r="12" spans="1:5" ht="15.75">
      <c r="C12" s="40" t="s">
        <v>38</v>
      </c>
      <c r="D12" s="41">
        <f>D10*30%</f>
        <v>1560</v>
      </c>
    </row>
    <row r="13" spans="1:5" ht="13.5" customHeight="1">
      <c r="C13"/>
    </row>
    <row r="14" spans="1:5" ht="26.25" customHeight="1">
      <c r="C14" s="49" t="s">
        <v>0</v>
      </c>
      <c r="D14" s="50"/>
    </row>
    <row r="15" spans="1:5" ht="15.75">
      <c r="C15" s="5" t="s">
        <v>1</v>
      </c>
      <c r="D15" s="6">
        <f>SUM(D12)</f>
        <v>1560</v>
      </c>
    </row>
    <row r="16" spans="1:5" ht="15.75">
      <c r="C16" s="5" t="s">
        <v>2</v>
      </c>
      <c r="D16" s="7">
        <v>5</v>
      </c>
    </row>
    <row r="17" spans="1:5" ht="15.75">
      <c r="A17" s="2">
        <v>2</v>
      </c>
      <c r="C17" s="5" t="s">
        <v>3</v>
      </c>
      <c r="D17" s="8">
        <v>1.0789999999999999E-2</v>
      </c>
    </row>
    <row r="18" spans="1:5" ht="15.75">
      <c r="A18" s="2">
        <v>5</v>
      </c>
      <c r="C18" s="42" t="s">
        <v>4</v>
      </c>
      <c r="D18" s="43">
        <f>FV(D17,D16*12,Aporte*-1)</f>
        <v>130691.98583764072</v>
      </c>
    </row>
    <row r="19" spans="1:5" ht="15.75">
      <c r="A19" s="2">
        <v>10</v>
      </c>
      <c r="C19" s="44" t="s">
        <v>5</v>
      </c>
      <c r="D19" s="45">
        <f>Patrimonio*Rendimento_Carteira</f>
        <v>1163.1586739550023</v>
      </c>
    </row>
    <row r="20" spans="1:5" ht="13.5" customHeight="1">
      <c r="A20" s="2">
        <v>20</v>
      </c>
      <c r="C20"/>
    </row>
    <row r="21" spans="1:5" ht="21.75" thickBot="1">
      <c r="A21" s="2">
        <v>30</v>
      </c>
      <c r="C21" s="47" t="s">
        <v>6</v>
      </c>
      <c r="D21" s="48"/>
      <c r="E21" s="3" t="s">
        <v>12</v>
      </c>
    </row>
    <row r="22" spans="1:5" ht="15.75" thickBot="1">
      <c r="C22" s="9" t="s">
        <v>7</v>
      </c>
      <c r="D22" s="13">
        <f>FV($D$17,$A17*12,$D$15*-1)</f>
        <v>42475.098584326537</v>
      </c>
      <c r="E22" s="10">
        <f>D22*Rendimento_Carteira</f>
        <v>378.0283774005062</v>
      </c>
    </row>
    <row r="23" spans="1:5" ht="15.75" thickBot="1">
      <c r="C23" s="9" t="s">
        <v>8</v>
      </c>
      <c r="D23" s="13">
        <f>FV($D$17,$A18*12,$D$15*-1)</f>
        <v>130691.98583764072</v>
      </c>
      <c r="E23" s="11">
        <f>D23*Rendimento_Carteira</f>
        <v>1163.1586739550023</v>
      </c>
    </row>
    <row r="24" spans="1:5" ht="15.75" thickBot="1">
      <c r="C24" s="9" t="s">
        <v>9</v>
      </c>
      <c r="D24" s="13">
        <f>FV($D$17,$A19*12,$D$15*-1)</f>
        <v>379523.37154706864</v>
      </c>
      <c r="E24" s="11">
        <f>D24*Rendimento_Carteira</f>
        <v>3377.7580067689109</v>
      </c>
    </row>
    <row r="25" spans="1:5" ht="15.75" thickBot="1">
      <c r="C25" s="9" t="s">
        <v>10</v>
      </c>
      <c r="D25" s="13">
        <f>FV($D$17,$A20*12,$D$15*-1)</f>
        <v>1755309.5041514458</v>
      </c>
      <c r="E25" s="11">
        <f>D25*Rendimento_Carteira</f>
        <v>15622.254586947867</v>
      </c>
    </row>
    <row r="26" spans="1:5" ht="15.75" thickBot="1">
      <c r="C26" s="9" t="s">
        <v>11</v>
      </c>
      <c r="D26" s="13">
        <f>FV($D$17,$A21*12,$D$15*-1)</f>
        <v>6742584.6618073545</v>
      </c>
      <c r="E26" s="12">
        <f>D26*Rendimento_Carteira</f>
        <v>60009.003490085452</v>
      </c>
    </row>
    <row r="27" spans="1:5">
      <c r="C27" s="18"/>
      <c r="D27" s="19"/>
      <c r="E27" s="19"/>
    </row>
    <row r="28" spans="1:5">
      <c r="C28" s="27" t="s">
        <v>16</v>
      </c>
      <c r="D28" s="21" t="s">
        <v>39</v>
      </c>
      <c r="E28" s="19"/>
    </row>
    <row r="29" spans="1:5">
      <c r="C29" s="27" t="s">
        <v>26</v>
      </c>
      <c r="D29" s="21">
        <f>SUM(D12)</f>
        <v>1560</v>
      </c>
    </row>
    <row r="30" spans="1:5" ht="15.75" thickBot="1">
      <c r="C30" s="18"/>
      <c r="D30" s="19"/>
      <c r="E30" s="19"/>
    </row>
    <row r="31" spans="1:5">
      <c r="C31" s="22" t="s">
        <v>18</v>
      </c>
      <c r="D31" s="23" t="s">
        <v>25</v>
      </c>
      <c r="E31" s="24" t="s">
        <v>24</v>
      </c>
    </row>
    <row r="32" spans="1:5">
      <c r="C32" s="25" t="s">
        <v>19</v>
      </c>
      <c r="D32" s="33">
        <f>VLOOKUP($D$28&amp;"-"&amp;C32,Planilha2!$A:$D,4,)</f>
        <v>0.3</v>
      </c>
      <c r="E32" s="26">
        <f>D32*$D$29</f>
        <v>468</v>
      </c>
    </row>
    <row r="33" spans="3:5">
      <c r="C33" s="25" t="s">
        <v>20</v>
      </c>
      <c r="D33" s="33">
        <f>VLOOKUP($D$28&amp;"-"&amp;C33,Planilha2!$A:$D,4,)</f>
        <v>0.5</v>
      </c>
      <c r="E33" s="26">
        <f t="shared" ref="E33:E62" si="0">D33*$D$29</f>
        <v>780</v>
      </c>
    </row>
    <row r="34" spans="3:5">
      <c r="C34" s="25" t="s">
        <v>32</v>
      </c>
      <c r="D34" s="33">
        <f>VLOOKUP($D$28&amp;"-"&amp;C34,Planilha2!$A:$D,4,)</f>
        <v>0.1</v>
      </c>
      <c r="E34" s="26">
        <f t="shared" si="0"/>
        <v>156</v>
      </c>
    </row>
    <row r="35" spans="3:5" hidden="1">
      <c r="C35" s="25" t="s">
        <v>35</v>
      </c>
      <c r="D35" s="33" t="e">
        <f>VLOOKUP($D$28&amp;"-"&amp;C35,Planilha2!$A:$D,4,)</f>
        <v>#N/A</v>
      </c>
      <c r="E35" s="26" t="e">
        <f t="shared" si="0"/>
        <v>#N/A</v>
      </c>
    </row>
    <row r="36" spans="3:5" hidden="1">
      <c r="C36" s="25" t="s">
        <v>36</v>
      </c>
      <c r="D36" s="33" t="e">
        <f>VLOOKUP($D$28&amp;"-"&amp;C36,Planilha2!$A:$D,4,)</f>
        <v>#N/A</v>
      </c>
      <c r="E36" s="26" t="e">
        <f t="shared" si="0"/>
        <v>#N/A</v>
      </c>
    </row>
    <row r="37" spans="3:5" hidden="1">
      <c r="C37" s="25" t="s">
        <v>37</v>
      </c>
      <c r="D37" s="33" t="e">
        <f>VLOOKUP($D$28&amp;"-"&amp;C37,Planilha2!$A:$D,4,)</f>
        <v>#N/A</v>
      </c>
      <c r="E37" s="26" t="e">
        <f t="shared" si="0"/>
        <v>#N/A</v>
      </c>
    </row>
    <row r="38" spans="3:5" hidden="1">
      <c r="C38" s="25"/>
      <c r="D38" s="33" t="e">
        <f>VLOOKUP($D$28&amp;"-"&amp;C38,Planilha2!$A:$D,4,)</f>
        <v>#N/A</v>
      </c>
      <c r="E38" s="26" t="e">
        <f t="shared" si="0"/>
        <v>#N/A</v>
      </c>
    </row>
    <row r="39" spans="3:5" hidden="1">
      <c r="C39" s="25"/>
      <c r="D39" s="33" t="e">
        <f>VLOOKUP($D$28&amp;"-"&amp;C39,Planilha2!$A:$D,4,)</f>
        <v>#N/A</v>
      </c>
      <c r="E39" s="26" t="e">
        <f t="shared" si="0"/>
        <v>#N/A</v>
      </c>
    </row>
    <row r="40" spans="3:5" hidden="1">
      <c r="C40" s="25"/>
      <c r="D40" s="33" t="e">
        <f>VLOOKUP($D$28&amp;"-"&amp;C40,Planilha2!$A:$D,4,)</f>
        <v>#N/A</v>
      </c>
      <c r="E40" s="26" t="e">
        <f t="shared" si="0"/>
        <v>#N/A</v>
      </c>
    </row>
    <row r="41" spans="3:5" hidden="1">
      <c r="C41" s="25"/>
      <c r="D41" s="33" t="e">
        <f>VLOOKUP($D$28&amp;"-"&amp;C41,Planilha2!$A:$D,4,)</f>
        <v>#N/A</v>
      </c>
      <c r="E41" s="26" t="e">
        <f t="shared" si="0"/>
        <v>#N/A</v>
      </c>
    </row>
    <row r="42" spans="3:5" hidden="1">
      <c r="C42" s="25"/>
      <c r="D42" s="33" t="e">
        <f>VLOOKUP($D$28&amp;"-"&amp;C42,Planilha2!$A:$D,4,)</f>
        <v>#N/A</v>
      </c>
      <c r="E42" s="26" t="e">
        <f t="shared" si="0"/>
        <v>#N/A</v>
      </c>
    </row>
    <row r="43" spans="3:5" hidden="1">
      <c r="C43" s="25"/>
      <c r="D43" s="33" t="e">
        <f>VLOOKUP($D$28&amp;"-"&amp;C43,Planilha2!$A:$D,4,)</f>
        <v>#N/A</v>
      </c>
      <c r="E43" s="26" t="e">
        <f t="shared" si="0"/>
        <v>#N/A</v>
      </c>
    </row>
    <row r="44" spans="3:5" hidden="1">
      <c r="C44" s="25"/>
      <c r="D44" s="33" t="e">
        <f>VLOOKUP($D$28&amp;"-"&amp;C44,Planilha2!$A:$D,4,)</f>
        <v>#N/A</v>
      </c>
      <c r="E44" s="26" t="e">
        <f t="shared" si="0"/>
        <v>#N/A</v>
      </c>
    </row>
    <row r="45" spans="3:5" hidden="1">
      <c r="C45" s="25"/>
      <c r="D45" s="33" t="e">
        <f>VLOOKUP($D$28&amp;"-"&amp;C45,Planilha2!$A:$D,4,)</f>
        <v>#N/A</v>
      </c>
      <c r="E45" s="26" t="e">
        <f t="shared" si="0"/>
        <v>#N/A</v>
      </c>
    </row>
    <row r="46" spans="3:5" hidden="1">
      <c r="C46" s="25"/>
      <c r="D46" s="33" t="e">
        <f>VLOOKUP($D$28&amp;"-"&amp;C46,Planilha2!$A:$D,4,)</f>
        <v>#N/A</v>
      </c>
      <c r="E46" s="26" t="e">
        <f t="shared" si="0"/>
        <v>#N/A</v>
      </c>
    </row>
    <row r="47" spans="3:5" hidden="1">
      <c r="C47" s="25"/>
      <c r="D47" s="33" t="e">
        <f>VLOOKUP($D$28&amp;"-"&amp;C47,Planilha2!$A:$D,4,)</f>
        <v>#N/A</v>
      </c>
      <c r="E47" s="26" t="e">
        <f t="shared" si="0"/>
        <v>#N/A</v>
      </c>
    </row>
    <row r="48" spans="3:5" hidden="1">
      <c r="C48" s="25"/>
      <c r="D48" s="33" t="e">
        <f>VLOOKUP($D$28&amp;"-"&amp;C48,Planilha2!$A:$D,4,)</f>
        <v>#N/A</v>
      </c>
      <c r="E48" s="26" t="e">
        <f t="shared" si="0"/>
        <v>#N/A</v>
      </c>
    </row>
    <row r="49" spans="3:5" hidden="1">
      <c r="C49" s="25"/>
      <c r="D49" s="33" t="e">
        <f>VLOOKUP($D$28&amp;"-"&amp;C49,Planilha2!$A:$D,4,)</f>
        <v>#N/A</v>
      </c>
      <c r="E49" s="26" t="e">
        <f t="shared" si="0"/>
        <v>#N/A</v>
      </c>
    </row>
    <row r="50" spans="3:5" hidden="1">
      <c r="C50" s="25"/>
      <c r="D50" s="33" t="e">
        <f>VLOOKUP($D$28&amp;"-"&amp;C50,Planilha2!$A:$D,4,)</f>
        <v>#N/A</v>
      </c>
      <c r="E50" s="26" t="e">
        <f t="shared" si="0"/>
        <v>#N/A</v>
      </c>
    </row>
    <row r="51" spans="3:5" hidden="1">
      <c r="C51" s="25"/>
      <c r="D51" s="33" t="e">
        <f>VLOOKUP($D$28&amp;"-"&amp;C51,Planilha2!$A:$D,4,)</f>
        <v>#N/A</v>
      </c>
      <c r="E51" s="26" t="e">
        <f t="shared" si="0"/>
        <v>#N/A</v>
      </c>
    </row>
    <row r="52" spans="3:5" hidden="1">
      <c r="C52" s="25"/>
      <c r="D52" s="33" t="e">
        <f>VLOOKUP($D$28&amp;"-"&amp;C52,Planilha2!$A:$D,4,)</f>
        <v>#N/A</v>
      </c>
      <c r="E52" s="26" t="e">
        <f t="shared" si="0"/>
        <v>#N/A</v>
      </c>
    </row>
    <row r="53" spans="3:5" hidden="1">
      <c r="C53" s="25"/>
      <c r="D53" s="33" t="e">
        <f>VLOOKUP($D$28&amp;"-"&amp;C53,Planilha2!$A:$D,4,)</f>
        <v>#N/A</v>
      </c>
      <c r="E53" s="26" t="e">
        <f t="shared" si="0"/>
        <v>#N/A</v>
      </c>
    </row>
    <row r="54" spans="3:5" hidden="1">
      <c r="C54" s="25"/>
      <c r="D54" s="33" t="e">
        <f>VLOOKUP($D$28&amp;"-"&amp;C54,Planilha2!$A:$D,4,)</f>
        <v>#N/A</v>
      </c>
      <c r="E54" s="26" t="e">
        <f t="shared" si="0"/>
        <v>#N/A</v>
      </c>
    </row>
    <row r="55" spans="3:5">
      <c r="C55" s="25" t="s">
        <v>21</v>
      </c>
      <c r="D55" s="33">
        <f>VLOOKUP($D$28&amp;"-"&amp;C55,Planilha2!$A:$D,4,)</f>
        <v>0.1</v>
      </c>
      <c r="E55" s="26">
        <f t="shared" si="0"/>
        <v>156</v>
      </c>
    </row>
    <row r="56" spans="3:5" hidden="1">
      <c r="C56" s="25" t="s">
        <v>36</v>
      </c>
      <c r="D56" s="33" t="e">
        <f>VLOOKUP($D$28&amp;"-"&amp;C56,Planilha2!$A:$D,4,)</f>
        <v>#N/A</v>
      </c>
      <c r="E56" s="26" t="e">
        <f t="shared" si="0"/>
        <v>#N/A</v>
      </c>
    </row>
    <row r="57" spans="3:5" hidden="1">
      <c r="C57" s="25" t="s">
        <v>37</v>
      </c>
      <c r="D57" s="33" t="e">
        <f>VLOOKUP($D$28&amp;"-"&amp;C57,Planilha2!$A:$D,4,)</f>
        <v>#N/A</v>
      </c>
      <c r="E57" s="26" t="e">
        <f t="shared" si="0"/>
        <v>#N/A</v>
      </c>
    </row>
    <row r="58" spans="3:5" hidden="1">
      <c r="C58" s="25"/>
      <c r="D58" s="33" t="e">
        <f>VLOOKUP($D$28&amp;"-"&amp;C58,Planilha2!$A:$D,4,)</f>
        <v>#N/A</v>
      </c>
      <c r="E58" s="26" t="e">
        <f t="shared" si="0"/>
        <v>#N/A</v>
      </c>
    </row>
    <row r="59" spans="3:5" hidden="1">
      <c r="C59" s="25"/>
      <c r="D59" s="33" t="e">
        <f>VLOOKUP($D$28&amp;"-"&amp;C59,Planilha2!$A:$D,4,)</f>
        <v>#N/A</v>
      </c>
      <c r="E59" s="26" t="e">
        <f t="shared" si="0"/>
        <v>#N/A</v>
      </c>
    </row>
    <row r="60" spans="3:5" hidden="1">
      <c r="C60" s="25"/>
      <c r="D60" s="33" t="e">
        <f>VLOOKUP($D$28&amp;"-"&amp;C60,Planilha2!$A:$D,4,)</f>
        <v>#N/A</v>
      </c>
      <c r="E60" s="26" t="e">
        <f t="shared" si="0"/>
        <v>#N/A</v>
      </c>
    </row>
    <row r="61" spans="3:5" hidden="1">
      <c r="C61" s="25"/>
      <c r="D61" s="33" t="e">
        <f>VLOOKUP($D$28&amp;"-"&amp;C61,Planilha2!$A:$D,4,)</f>
        <v>#N/A</v>
      </c>
      <c r="E61" s="26" t="e">
        <f t="shared" si="0"/>
        <v>#N/A</v>
      </c>
    </row>
    <row r="62" spans="3:5">
      <c r="C62" s="25" t="s">
        <v>22</v>
      </c>
      <c r="D62" s="33">
        <f>VLOOKUP($D$28&amp;"-"&amp;C62,Planilha2!$A:$D,4,)</f>
        <v>0</v>
      </c>
      <c r="E62" s="26">
        <f t="shared" si="0"/>
        <v>0</v>
      </c>
    </row>
    <row r="63" spans="3:5">
      <c r="C63" s="37" t="s">
        <v>23</v>
      </c>
      <c r="D63" s="38">
        <f>VLOOKUP($D$28&amp;"-"&amp;C63,Planilha2!$A:$D,4,)</f>
        <v>0</v>
      </c>
      <c r="E63" s="39">
        <f>D63*$D$29</f>
        <v>0</v>
      </c>
    </row>
    <row r="64" spans="3:5">
      <c r="C64" s="35"/>
      <c r="D64" s="34"/>
      <c r="E64" s="36"/>
    </row>
    <row r="65" spans="3:5">
      <c r="C65" s="35"/>
      <c r="D65" s="34"/>
      <c r="E65" s="36"/>
    </row>
    <row r="66" spans="3:5">
      <c r="C66" s="35"/>
      <c r="D66" s="34"/>
      <c r="E66" s="36"/>
    </row>
    <row r="67" spans="3:5">
      <c r="C67" s="35"/>
      <c r="D67" s="34"/>
      <c r="E67" s="36"/>
    </row>
    <row r="68" spans="3:5">
      <c r="C68" s="35"/>
      <c r="D68" s="34"/>
      <c r="E68" s="36"/>
    </row>
    <row r="69" spans="3:5">
      <c r="C69" s="35"/>
      <c r="D69" s="34"/>
      <c r="E69" s="36"/>
    </row>
    <row r="70" spans="3:5">
      <c r="C70" s="35"/>
      <c r="D70" s="34"/>
      <c r="E70" s="36"/>
    </row>
    <row r="71" spans="3:5">
      <c r="C71" s="35"/>
      <c r="D71" s="34"/>
      <c r="E71" s="36"/>
    </row>
    <row r="72" spans="3:5">
      <c r="C72" s="35"/>
      <c r="D72" s="34"/>
      <c r="E72" s="36"/>
    </row>
    <row r="73" spans="3:5">
      <c r="C73" s="35"/>
      <c r="D73" s="34"/>
      <c r="E73" s="36"/>
    </row>
    <row r="74" spans="3:5">
      <c r="C74" s="35"/>
      <c r="D74" s="34"/>
      <c r="E74" s="36"/>
    </row>
    <row r="75" spans="3:5">
      <c r="C75" s="35"/>
      <c r="D75" s="34"/>
      <c r="E75" s="36"/>
    </row>
    <row r="76" spans="3:5">
      <c r="C76" s="35"/>
      <c r="D76" s="34"/>
      <c r="E76" s="36"/>
    </row>
    <row r="77" spans="3:5"/>
  </sheetData>
  <mergeCells count="3">
    <mergeCell ref="C9:D9"/>
    <mergeCell ref="C21:D21"/>
    <mergeCell ref="C14:D14"/>
  </mergeCells>
  <dataValidations count="1">
    <dataValidation type="list" errorStyle="warning" allowBlank="1" showInputMessage="1" showErrorMessage="1" errorTitle="Escolha seu Perfil" error="Não inserir texto" sqref="D28" xr:uid="{7AD3E1BA-CB6F-46D0-B3CA-139EC12ED20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5842-3B8F-446F-8BC7-05374926661D}">
  <dimension ref="A2:I20"/>
  <sheetViews>
    <sheetView workbookViewId="0">
      <selection activeCell="H4" sqref="H4"/>
    </sheetView>
  </sheetViews>
  <sheetFormatPr defaultRowHeight="15"/>
  <cols>
    <col min="1" max="1" width="33" bestFit="1" customWidth="1"/>
    <col min="2" max="2" width="14.42578125" bestFit="1" customWidth="1"/>
    <col min="3" max="3" width="18.5703125" bestFit="1" customWidth="1"/>
    <col min="4" max="4" width="9.140625" style="28"/>
    <col min="8" max="8" width="18.28515625" bestFit="1" customWidth="1"/>
    <col min="9" max="9" width="10.42578125" style="28" customWidth="1"/>
  </cols>
  <sheetData>
    <row r="2" spans="1:9">
      <c r="A2" t="s">
        <v>27</v>
      </c>
      <c r="B2" t="s">
        <v>28</v>
      </c>
      <c r="C2" t="s">
        <v>29</v>
      </c>
      <c r="D2" s="28" t="s">
        <v>30</v>
      </c>
    </row>
    <row r="3" spans="1:9">
      <c r="A3" t="str">
        <f>B3&amp;"-"&amp;C3</f>
        <v>CONSERVADOR-PAPEL</v>
      </c>
      <c r="B3" t="s">
        <v>31</v>
      </c>
      <c r="C3" t="s">
        <v>19</v>
      </c>
      <c r="D3" s="28">
        <v>0.3</v>
      </c>
      <c r="I3" s="28" t="s">
        <v>30</v>
      </c>
    </row>
    <row r="4" spans="1:9">
      <c r="A4" t="str">
        <f t="shared" ref="A4:A8" si="0">B4&amp;"-"&amp;C4</f>
        <v>CONSERVADOR-TIJOLO</v>
      </c>
      <c r="B4" t="s">
        <v>31</v>
      </c>
      <c r="C4" t="s">
        <v>20</v>
      </c>
      <c r="D4" s="28">
        <v>0.5</v>
      </c>
      <c r="H4" s="31" t="s">
        <v>34</v>
      </c>
      <c r="I4" s="32">
        <f>VLOOKUP(H4,$A:$D,4,)</f>
        <v>0.35</v>
      </c>
    </row>
    <row r="5" spans="1:9">
      <c r="A5" t="str">
        <f t="shared" si="0"/>
        <v>CONSERVADOR-HÍBRIDOS</v>
      </c>
      <c r="B5" t="s">
        <v>31</v>
      </c>
      <c r="C5" t="s">
        <v>32</v>
      </c>
      <c r="D5" s="28">
        <v>0.1</v>
      </c>
    </row>
    <row r="6" spans="1:9">
      <c r="A6" t="str">
        <f t="shared" si="0"/>
        <v>CONSERVADOR-FOFs</v>
      </c>
      <c r="B6" t="s">
        <v>31</v>
      </c>
      <c r="C6" t="s">
        <v>21</v>
      </c>
      <c r="D6" s="28">
        <v>0.1</v>
      </c>
    </row>
    <row r="7" spans="1:9">
      <c r="A7" t="str">
        <f t="shared" si="0"/>
        <v>CONSERVADOR-DESENVOLVIMENTO</v>
      </c>
      <c r="B7" t="s">
        <v>31</v>
      </c>
      <c r="C7" t="s">
        <v>22</v>
      </c>
      <c r="D7" s="28">
        <v>0</v>
      </c>
    </row>
    <row r="8" spans="1:9">
      <c r="A8" s="29" t="str">
        <f t="shared" si="0"/>
        <v>CONSERVADOR-HOTELARIAS</v>
      </c>
      <c r="B8" s="29" t="s">
        <v>31</v>
      </c>
      <c r="C8" s="29" t="s">
        <v>23</v>
      </c>
      <c r="D8" s="30">
        <v>0</v>
      </c>
      <c r="E8" s="29"/>
    </row>
    <row r="9" spans="1:9">
      <c r="A9" t="str">
        <f>B9&amp;"-"&amp;C9</f>
        <v>MODERADO-PAPEL</v>
      </c>
      <c r="B9" t="s">
        <v>33</v>
      </c>
      <c r="C9" t="s">
        <v>19</v>
      </c>
      <c r="D9" s="28">
        <v>0.32</v>
      </c>
    </row>
    <row r="10" spans="1:9">
      <c r="A10" t="str">
        <f t="shared" ref="A10:A14" si="1">B10&amp;"-"&amp;C10</f>
        <v>MODERADO-TIJOLO</v>
      </c>
      <c r="B10" t="s">
        <v>33</v>
      </c>
      <c r="C10" t="s">
        <v>20</v>
      </c>
      <c r="D10" s="28">
        <v>0.35</v>
      </c>
    </row>
    <row r="11" spans="1:9">
      <c r="A11" t="str">
        <f t="shared" si="1"/>
        <v>MODERADO-HÍBRIDOS</v>
      </c>
      <c r="B11" t="s">
        <v>33</v>
      </c>
      <c r="C11" t="s">
        <v>32</v>
      </c>
      <c r="D11" s="28">
        <v>0.08</v>
      </c>
    </row>
    <row r="12" spans="1:9">
      <c r="A12" t="str">
        <f t="shared" si="1"/>
        <v>MODERADO-FOFs</v>
      </c>
      <c r="B12" t="s">
        <v>33</v>
      </c>
      <c r="C12" t="s">
        <v>21</v>
      </c>
      <c r="D12" s="28">
        <v>0.05</v>
      </c>
    </row>
    <row r="13" spans="1:9">
      <c r="A13" t="str">
        <f t="shared" si="1"/>
        <v>MODERADO-DESENVOLVIMENTO</v>
      </c>
      <c r="B13" t="s">
        <v>33</v>
      </c>
      <c r="C13" t="s">
        <v>22</v>
      </c>
      <c r="D13" s="28">
        <v>0.1</v>
      </c>
    </row>
    <row r="14" spans="1:9">
      <c r="A14" s="29" t="str">
        <f t="shared" si="1"/>
        <v>MODERADO-HOTELARIAS</v>
      </c>
      <c r="B14" s="29" t="s">
        <v>33</v>
      </c>
      <c r="C14" s="29" t="s">
        <v>23</v>
      </c>
      <c r="D14" s="30">
        <v>0.1</v>
      </c>
      <c r="E14" s="29"/>
    </row>
    <row r="15" spans="1:9">
      <c r="A15" t="str">
        <f>B15&amp;"-"&amp;C15</f>
        <v>AGRESSIVO-PAPEL</v>
      </c>
      <c r="B15" t="s">
        <v>17</v>
      </c>
      <c r="C15" t="s">
        <v>19</v>
      </c>
      <c r="D15" s="28">
        <v>0.5</v>
      </c>
    </row>
    <row r="16" spans="1:9">
      <c r="A16" t="str">
        <f t="shared" ref="A16:A20" si="2">B16&amp;"-"&amp;C16</f>
        <v>AGRESSIVO-TIJOLO</v>
      </c>
      <c r="B16" t="s">
        <v>17</v>
      </c>
      <c r="C16" t="s">
        <v>20</v>
      </c>
      <c r="D16" s="28">
        <v>0.1</v>
      </c>
    </row>
    <row r="17" spans="1:5">
      <c r="A17" t="str">
        <f t="shared" si="2"/>
        <v>AGRESSIVO-HÍBRIDOS</v>
      </c>
      <c r="B17" t="s">
        <v>17</v>
      </c>
      <c r="C17" t="s">
        <v>32</v>
      </c>
      <c r="D17" s="28">
        <v>0.05</v>
      </c>
    </row>
    <row r="18" spans="1:5">
      <c r="A18" t="str">
        <f t="shared" si="2"/>
        <v>AGRESSIVO-FOFs</v>
      </c>
      <c r="B18" t="s">
        <v>17</v>
      </c>
      <c r="C18" t="s">
        <v>21</v>
      </c>
      <c r="D18" s="28">
        <v>0.05</v>
      </c>
    </row>
    <row r="19" spans="1:5">
      <c r="A19" t="str">
        <f t="shared" si="2"/>
        <v>AGRESSIVO-DESENVOLVIMENTO</v>
      </c>
      <c r="B19" t="s">
        <v>17</v>
      </c>
      <c r="C19" t="s">
        <v>22</v>
      </c>
      <c r="D19" s="28">
        <v>0.2</v>
      </c>
    </row>
    <row r="20" spans="1:5">
      <c r="A20" s="29" t="str">
        <f t="shared" si="2"/>
        <v>AGRESSIVO-HOTELARIAS</v>
      </c>
      <c r="B20" s="29" t="s">
        <v>17</v>
      </c>
      <c r="C20" s="29" t="s">
        <v>23</v>
      </c>
      <c r="D20" s="30">
        <v>0.1</v>
      </c>
      <c r="E20" s="2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Planilha1</vt:lpstr>
      <vt:lpstr>Planilha2</vt:lpstr>
      <vt:lpstr>Aporte</vt:lpstr>
      <vt:lpstr>Dividendo</vt:lpstr>
      <vt:lpstr>Patrimonio</vt:lpstr>
      <vt:lpstr>Qtde_Anos</vt:lpstr>
      <vt:lpstr>Rend_Carteira</vt:lpstr>
      <vt:lpstr>Rendimento_Carteira</vt:lpstr>
      <vt:lpstr>Salário</vt:lpstr>
      <vt:lpstr>Sugest_Invest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Silva Prado</dc:creator>
  <cp:lastModifiedBy>Bruno Silva Prado</cp:lastModifiedBy>
  <dcterms:created xsi:type="dcterms:W3CDTF">2025-06-05T11:32:33Z</dcterms:created>
  <dcterms:modified xsi:type="dcterms:W3CDTF">2025-06-09T17:37:37Z</dcterms:modified>
</cp:coreProperties>
</file>