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a\Desktop\python_project\lab_solid_state\four_probe\"/>
    </mc:Choice>
  </mc:AlternateContent>
  <xr:revisionPtr revIDLastSave="0" documentId="13_ncr:1_{A5A49389-C9A7-4919-9079-AC13811C5F2A}" xr6:coauthVersionLast="46" xr6:coauthVersionMax="46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al" sheetId="1" r:id="rId1"/>
    <sheet name="si" sheetId="2" r:id="rId2"/>
    <sheet name="ge" sheetId="3" r:id="rId3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3" l="1"/>
  <c r="E3" i="3" s="1"/>
  <c r="F3" i="3" s="1"/>
  <c r="D4" i="3"/>
  <c r="E4" i="3" s="1"/>
  <c r="F4" i="3" s="1"/>
  <c r="D5" i="3"/>
  <c r="E5" i="3" s="1"/>
  <c r="F5" i="3" s="1"/>
  <c r="D6" i="3"/>
  <c r="D7" i="3"/>
  <c r="D8" i="3"/>
  <c r="D9" i="3"/>
  <c r="E9" i="3" s="1"/>
  <c r="F9" i="3" s="1"/>
  <c r="D10" i="3"/>
  <c r="D11" i="3"/>
  <c r="E11" i="3" s="1"/>
  <c r="F11" i="3" s="1"/>
  <c r="D12" i="3"/>
  <c r="E12" i="3" s="1"/>
  <c r="F12" i="3" s="1"/>
  <c r="D13" i="3"/>
  <c r="E13" i="3" s="1"/>
  <c r="F13" i="3" s="1"/>
  <c r="D14" i="3"/>
  <c r="D15" i="3"/>
  <c r="I15" i="3"/>
  <c r="J15" i="3" s="1"/>
  <c r="K15" i="3" s="1"/>
  <c r="H15" i="3"/>
  <c r="E15" i="3"/>
  <c r="F15" i="3" s="1"/>
  <c r="I14" i="3"/>
  <c r="J14" i="3" s="1"/>
  <c r="K14" i="3" s="1"/>
  <c r="H14" i="3"/>
  <c r="E14" i="3"/>
  <c r="F14" i="3" s="1"/>
  <c r="I13" i="3"/>
  <c r="J13" i="3" s="1"/>
  <c r="K13" i="3" s="1"/>
  <c r="H13" i="3"/>
  <c r="J12" i="3"/>
  <c r="K12" i="3" s="1"/>
  <c r="I12" i="3"/>
  <c r="H12" i="3"/>
  <c r="J11" i="3"/>
  <c r="K11" i="3" s="1"/>
  <c r="I11" i="3"/>
  <c r="H11" i="3"/>
  <c r="J10" i="3"/>
  <c r="K10" i="3" s="1"/>
  <c r="I10" i="3"/>
  <c r="H10" i="3"/>
  <c r="E10" i="3"/>
  <c r="F10" i="3" s="1"/>
  <c r="J9" i="3"/>
  <c r="K9" i="3" s="1"/>
  <c r="I9" i="3"/>
  <c r="H9" i="3"/>
  <c r="J8" i="3"/>
  <c r="K8" i="3" s="1"/>
  <c r="I8" i="3"/>
  <c r="H8" i="3"/>
  <c r="E8" i="3"/>
  <c r="F8" i="3" s="1"/>
  <c r="J7" i="3"/>
  <c r="K7" i="3" s="1"/>
  <c r="I7" i="3"/>
  <c r="H7" i="3"/>
  <c r="E7" i="3"/>
  <c r="F7" i="3" s="1"/>
  <c r="J6" i="3"/>
  <c r="K6" i="3" s="1"/>
  <c r="I6" i="3"/>
  <c r="H6" i="3"/>
  <c r="E6" i="3"/>
  <c r="F6" i="3" s="1"/>
  <c r="A6" i="3"/>
  <c r="A7" i="3" s="1"/>
  <c r="J5" i="3"/>
  <c r="K5" i="3" s="1"/>
  <c r="I5" i="3"/>
  <c r="H5" i="3"/>
  <c r="B5" i="3"/>
  <c r="G5" i="3" s="1"/>
  <c r="I4" i="3"/>
  <c r="J4" i="3" s="1"/>
  <c r="K4" i="3" s="1"/>
  <c r="H4" i="3"/>
  <c r="G4" i="3"/>
  <c r="B4" i="3"/>
  <c r="J3" i="3"/>
  <c r="K3" i="3" s="1"/>
  <c r="I3" i="3"/>
  <c r="H3" i="3"/>
  <c r="B3" i="3"/>
  <c r="G3" i="3" s="1"/>
  <c r="I2" i="3"/>
  <c r="J2" i="3" s="1"/>
  <c r="K2" i="3" s="1"/>
  <c r="H2" i="3"/>
  <c r="D2" i="3"/>
  <c r="E2" i="3" s="1"/>
  <c r="F2" i="3" s="1"/>
  <c r="B2" i="3"/>
  <c r="G2" i="3" s="1"/>
  <c r="B7" i="3" l="1"/>
  <c r="G7" i="3" s="1"/>
  <c r="A8" i="3"/>
  <c r="B6" i="3"/>
  <c r="G6" i="3" s="1"/>
  <c r="A9" i="3" l="1"/>
  <c r="B8" i="3"/>
  <c r="G8" i="3" s="1"/>
  <c r="A10" i="3" l="1"/>
  <c r="B9" i="3"/>
  <c r="G9" i="3" s="1"/>
  <c r="A11" i="3" l="1"/>
  <c r="B10" i="3"/>
  <c r="G10" i="3" s="1"/>
  <c r="B11" i="3" l="1"/>
  <c r="G11" i="3" s="1"/>
  <c r="A12" i="3"/>
  <c r="A13" i="3" l="1"/>
  <c r="B12" i="3"/>
  <c r="G12" i="3" s="1"/>
  <c r="A14" i="3" l="1"/>
  <c r="B13" i="3"/>
  <c r="G13" i="3" s="1"/>
  <c r="A15" i="3" l="1"/>
  <c r="B15" i="3" s="1"/>
  <c r="G15" i="3" s="1"/>
  <c r="B14" i="3"/>
  <c r="G14" i="3" s="1"/>
</calcChain>
</file>

<file path=xl/sharedStrings.xml><?xml version="1.0" encoding="utf-8"?>
<sst xmlns="http://schemas.openxmlformats.org/spreadsheetml/2006/main" count="15" uniqueCount="12">
  <si>
    <t>c</t>
  </si>
  <si>
    <t>v</t>
  </si>
  <si>
    <t>tC</t>
  </si>
  <si>
    <t>tK</t>
  </si>
  <si>
    <t>rho0</t>
  </si>
  <si>
    <t>rho</t>
  </si>
  <si>
    <t>log_t</t>
  </si>
  <si>
    <t>lnt</t>
  </si>
  <si>
    <t>lnv</t>
  </si>
  <si>
    <t>rho_0_Ex</t>
  </si>
  <si>
    <t>rho_Ex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</si>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</sst>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al!$A$2:$A$21</c:f>
              <c:numCache>
                <c:formatCode>General</c:formatCode>
                <c:ptCount val="20"/>
                <c:pt idx="0">
                  <c:v>0</c:v>
                </c:pt>
                <c:pt idx="1">
                  <c:v>9.5</c:v>
                </c:pt>
                <c:pt idx="2">
                  <c:v>19.100000000000001</c:v>
                </c:pt>
                <c:pt idx="3">
                  <c:v>29</c:v>
                </c:pt>
                <c:pt idx="4">
                  <c:v>41.6</c:v>
                </c:pt>
                <c:pt idx="5">
                  <c:v>50.5</c:v>
                </c:pt>
                <c:pt idx="6">
                  <c:v>59.6</c:v>
                </c:pt>
                <c:pt idx="7">
                  <c:v>70.5</c:v>
                </c:pt>
                <c:pt idx="8">
                  <c:v>79.5</c:v>
                </c:pt>
                <c:pt idx="9">
                  <c:v>90.8</c:v>
                </c:pt>
                <c:pt idx="10">
                  <c:v>100</c:v>
                </c:pt>
                <c:pt idx="11">
                  <c:v>109.8</c:v>
                </c:pt>
                <c:pt idx="12">
                  <c:v>119.4</c:v>
                </c:pt>
                <c:pt idx="13">
                  <c:v>129.69999999999999</c:v>
                </c:pt>
                <c:pt idx="14">
                  <c:v>138.80000000000001</c:v>
                </c:pt>
                <c:pt idx="15">
                  <c:v>149.30000000000001</c:v>
                </c:pt>
                <c:pt idx="16">
                  <c:v>161.4</c:v>
                </c:pt>
                <c:pt idx="17">
                  <c:v>168.9</c:v>
                </c:pt>
                <c:pt idx="18">
                  <c:v>178.6</c:v>
                </c:pt>
                <c:pt idx="19">
                  <c:v>190.3</c:v>
                </c:pt>
              </c:numCache>
            </c:numRef>
          </c:xVal>
          <c:yVal>
            <c:numRef>
              <c:f>al!$B$2:$B$21</c:f>
              <c:numCache>
                <c:formatCode>General</c:formatCode>
                <c:ptCount val="20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1.6E-2</c:v>
                </c:pt>
                <c:pt idx="6">
                  <c:v>1.9E-2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3.5000000000000003E-2</c:v>
                </c:pt>
                <c:pt idx="12">
                  <c:v>3.9E-2</c:v>
                </c:pt>
                <c:pt idx="13">
                  <c:v>4.2999999999999997E-2</c:v>
                </c:pt>
                <c:pt idx="14">
                  <c:v>4.4999999999999998E-2</c:v>
                </c:pt>
                <c:pt idx="15">
                  <c:v>4.9000000000000002E-2</c:v>
                </c:pt>
                <c:pt idx="16">
                  <c:v>5.2999999999999999E-2</c:v>
                </c:pt>
                <c:pt idx="17">
                  <c:v>5.5E-2</c:v>
                </c:pt>
                <c:pt idx="18">
                  <c:v>5.7000000000000002E-2</c:v>
                </c:pt>
                <c:pt idx="19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2-42F8-8438-5E685798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5136"/>
        <c:axId val="69763248"/>
      </c:scatterChart>
      <c:valAx>
        <c:axId val="6978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763248"/>
        <c:crosses val="autoZero"/>
        <c:crossBetween val="midCat"/>
      </c:valAx>
      <c:valAx>
        <c:axId val="69763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7851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si!$A$2:$A$16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0.20100000000000001</c:v>
                </c:pt>
                <c:pt idx="2">
                  <c:v>0.3</c:v>
                </c:pt>
                <c:pt idx="3">
                  <c:v>0.40100000000000002</c:v>
                </c:pt>
                <c:pt idx="4">
                  <c:v>0.502</c:v>
                </c:pt>
                <c:pt idx="5">
                  <c:v>0.60099999999999998</c:v>
                </c:pt>
                <c:pt idx="6">
                  <c:v>0.70399999999999996</c:v>
                </c:pt>
                <c:pt idx="7">
                  <c:v>0.80200000000000005</c:v>
                </c:pt>
                <c:pt idx="8">
                  <c:v>0.90300000000000002</c:v>
                </c:pt>
                <c:pt idx="9">
                  <c:v>1.0049999999999999</c:v>
                </c:pt>
                <c:pt idx="10">
                  <c:v>1.103</c:v>
                </c:pt>
                <c:pt idx="11">
                  <c:v>1.2050000000000001</c:v>
                </c:pt>
                <c:pt idx="12">
                  <c:v>1.302</c:v>
                </c:pt>
                <c:pt idx="13">
                  <c:v>1.4059999999999999</c:v>
                </c:pt>
                <c:pt idx="14">
                  <c:v>1.47</c:v>
                </c:pt>
              </c:numCache>
            </c:numRef>
          </c:xVal>
          <c:yVal>
            <c:numRef>
              <c:f>si!$B$2:$B$16</c:f>
              <c:numCache>
                <c:formatCode>General</c:formatCode>
                <c:ptCount val="15"/>
                <c:pt idx="0">
                  <c:v>9.5299999999999994</c:v>
                </c:pt>
                <c:pt idx="1">
                  <c:v>19.12</c:v>
                </c:pt>
                <c:pt idx="2">
                  <c:v>28.4</c:v>
                </c:pt>
                <c:pt idx="3">
                  <c:v>37.799999999999997</c:v>
                </c:pt>
                <c:pt idx="4">
                  <c:v>47.3</c:v>
                </c:pt>
                <c:pt idx="5">
                  <c:v>56.7</c:v>
                </c:pt>
                <c:pt idx="6">
                  <c:v>66.5</c:v>
                </c:pt>
                <c:pt idx="7">
                  <c:v>75.7</c:v>
                </c:pt>
                <c:pt idx="8">
                  <c:v>85.3</c:v>
                </c:pt>
                <c:pt idx="9">
                  <c:v>95</c:v>
                </c:pt>
                <c:pt idx="10">
                  <c:v>104.4</c:v>
                </c:pt>
                <c:pt idx="11">
                  <c:v>114.1</c:v>
                </c:pt>
                <c:pt idx="12">
                  <c:v>123.3</c:v>
                </c:pt>
                <c:pt idx="13">
                  <c:v>133.30000000000001</c:v>
                </c:pt>
                <c:pt idx="14">
                  <c:v>139.6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1-43C6-94D3-32DA872C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3777"/>
        <c:axId val="94982908"/>
      </c:scatterChart>
      <c:valAx>
        <c:axId val="540737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982908"/>
        <c:crosses val="autoZero"/>
        <c:crossBetween val="midCat"/>
      </c:valAx>
      <c:valAx>
        <c:axId val="94982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73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729780</xdr:colOff>
      <xdr:row>6</xdr:row>
      <xdr:rowOff>127440</xdr:rowOff>
    </xdr:from>
    <xdr:to>
      <xdr:col>14</xdr:col>
      <xdr:colOff>6060</xdr:colOff>
      <xdr:row>26</xdr:row>
      <xdr:rowOff>114840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9</xdr:col>
      <xdr:colOff>105120</xdr:colOff>
      <xdr:row>21</xdr:row>
      <xdr:rowOff>23400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Normal="100" workbookViewId="0">
      <selection activeCell="A2" sqref="A2"/>
    </sheetView>
  </sheetViews>
  <sheetFormatPr defaultColWidth="11.5546875" defaultRowHeight="13.2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9.5</v>
      </c>
      <c r="B3" s="1">
        <v>3.0000000000000001E-3</v>
      </c>
    </row>
    <row r="4" spans="1:2" x14ac:dyDescent="0.25">
      <c r="A4" s="1">
        <v>19.100000000000001</v>
      </c>
      <c r="B4" s="1">
        <v>6.0000000000000001E-3</v>
      </c>
    </row>
    <row r="5" spans="1:2" x14ac:dyDescent="0.25">
      <c r="A5" s="1">
        <v>29</v>
      </c>
      <c r="B5" s="1">
        <v>0.01</v>
      </c>
    </row>
    <row r="6" spans="1:2" x14ac:dyDescent="0.25">
      <c r="A6" s="1">
        <v>41.6</v>
      </c>
      <c r="B6" s="1">
        <v>1.4E-2</v>
      </c>
    </row>
    <row r="7" spans="1:2" x14ac:dyDescent="0.25">
      <c r="A7" s="1">
        <v>50.5</v>
      </c>
      <c r="B7" s="1">
        <v>1.6E-2</v>
      </c>
    </row>
    <row r="8" spans="1:2" x14ac:dyDescent="0.25">
      <c r="A8" s="1">
        <v>59.6</v>
      </c>
      <c r="B8" s="1">
        <v>1.9E-2</v>
      </c>
    </row>
    <row r="9" spans="1:2" x14ac:dyDescent="0.25">
      <c r="A9" s="1">
        <v>70.5</v>
      </c>
      <c r="B9" s="1">
        <v>2.3E-2</v>
      </c>
    </row>
    <row r="10" spans="1:2" x14ac:dyDescent="0.25">
      <c r="A10" s="1">
        <v>79.5</v>
      </c>
      <c r="B10" s="1">
        <v>2.5000000000000001E-2</v>
      </c>
    </row>
    <row r="11" spans="1:2" x14ac:dyDescent="0.25">
      <c r="A11" s="1">
        <v>90.8</v>
      </c>
      <c r="B11" s="1">
        <v>2.9000000000000001E-2</v>
      </c>
    </row>
    <row r="12" spans="1:2" x14ac:dyDescent="0.25">
      <c r="A12" s="1">
        <v>100</v>
      </c>
      <c r="B12" s="1">
        <v>3.2000000000000001E-2</v>
      </c>
    </row>
    <row r="13" spans="1:2" x14ac:dyDescent="0.25">
      <c r="A13" s="1">
        <v>109.8</v>
      </c>
      <c r="B13" s="1">
        <v>3.5000000000000003E-2</v>
      </c>
    </row>
    <row r="14" spans="1:2" x14ac:dyDescent="0.25">
      <c r="A14" s="1">
        <v>119.4</v>
      </c>
      <c r="B14" s="1">
        <v>3.9E-2</v>
      </c>
    </row>
    <row r="15" spans="1:2" x14ac:dyDescent="0.25">
      <c r="A15" s="1">
        <v>129.69999999999999</v>
      </c>
      <c r="B15" s="1">
        <v>4.2999999999999997E-2</v>
      </c>
    </row>
    <row r="16" spans="1:2" x14ac:dyDescent="0.25">
      <c r="A16" s="1">
        <v>138.80000000000001</v>
      </c>
      <c r="B16" s="1">
        <v>4.4999999999999998E-2</v>
      </c>
    </row>
    <row r="17" spans="1:2" x14ac:dyDescent="0.25">
      <c r="A17" s="1">
        <v>149.30000000000001</v>
      </c>
      <c r="B17" s="1">
        <v>4.9000000000000002E-2</v>
      </c>
    </row>
    <row r="18" spans="1:2" x14ac:dyDescent="0.25">
      <c r="A18" s="1">
        <v>161.4</v>
      </c>
      <c r="B18" s="1">
        <v>5.2999999999999999E-2</v>
      </c>
    </row>
    <row r="19" spans="1:2" x14ac:dyDescent="0.25">
      <c r="A19" s="1">
        <v>168.9</v>
      </c>
      <c r="B19" s="1">
        <v>5.5E-2</v>
      </c>
    </row>
    <row r="20" spans="1:2" x14ac:dyDescent="0.25">
      <c r="A20" s="1">
        <v>178.6</v>
      </c>
      <c r="B20" s="1">
        <v>5.7000000000000002E-2</v>
      </c>
    </row>
    <row r="21" spans="1:2" x14ac:dyDescent="0.25">
      <c r="A21" s="1">
        <v>190.3</v>
      </c>
      <c r="B21" s="1">
        <v>6.0999999999999999E-2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Normal="100" workbookViewId="0">
      <selection activeCell="A2" sqref="A2"/>
    </sheetView>
  </sheetViews>
  <sheetFormatPr defaultColWidth="11.5546875" defaultRowHeight="13.2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0.1</v>
      </c>
      <c r="B2" s="1">
        <v>9.5299999999999994</v>
      </c>
    </row>
    <row r="3" spans="1:2" x14ac:dyDescent="0.25">
      <c r="A3" s="1">
        <v>0.20100000000000001</v>
      </c>
      <c r="B3" s="1">
        <v>19.12</v>
      </c>
    </row>
    <row r="4" spans="1:2" x14ac:dyDescent="0.25">
      <c r="A4" s="1">
        <v>0.3</v>
      </c>
      <c r="B4" s="1">
        <v>28.4</v>
      </c>
    </row>
    <row r="5" spans="1:2" x14ac:dyDescent="0.25">
      <c r="A5" s="1">
        <v>0.40100000000000002</v>
      </c>
      <c r="B5" s="1">
        <v>37.799999999999997</v>
      </c>
    </row>
    <row r="6" spans="1:2" x14ac:dyDescent="0.25">
      <c r="A6" s="1">
        <v>0.502</v>
      </c>
      <c r="B6" s="1">
        <v>47.3</v>
      </c>
    </row>
    <row r="7" spans="1:2" x14ac:dyDescent="0.25">
      <c r="A7" s="1">
        <v>0.60099999999999998</v>
      </c>
      <c r="B7" s="1">
        <v>56.7</v>
      </c>
    </row>
    <row r="8" spans="1:2" x14ac:dyDescent="0.25">
      <c r="A8" s="1">
        <v>0.70399999999999996</v>
      </c>
      <c r="B8" s="1">
        <v>66.5</v>
      </c>
    </row>
    <row r="9" spans="1:2" x14ac:dyDescent="0.25">
      <c r="A9" s="1">
        <v>0.80200000000000005</v>
      </c>
      <c r="B9" s="1">
        <v>75.7</v>
      </c>
    </row>
    <row r="10" spans="1:2" x14ac:dyDescent="0.25">
      <c r="A10" s="1">
        <v>0.90300000000000002</v>
      </c>
      <c r="B10" s="1">
        <v>85.3</v>
      </c>
    </row>
    <row r="11" spans="1:2" x14ac:dyDescent="0.25">
      <c r="A11" s="1">
        <v>1.0049999999999999</v>
      </c>
      <c r="B11" s="1">
        <v>95</v>
      </c>
    </row>
    <row r="12" spans="1:2" x14ac:dyDescent="0.25">
      <c r="A12" s="1">
        <v>1.103</v>
      </c>
      <c r="B12" s="1">
        <v>104.4</v>
      </c>
    </row>
    <row r="13" spans="1:2" x14ac:dyDescent="0.25">
      <c r="A13" s="1">
        <v>1.2050000000000001</v>
      </c>
      <c r="B13" s="1">
        <v>114.1</v>
      </c>
    </row>
    <row r="14" spans="1:2" x14ac:dyDescent="0.25">
      <c r="A14" s="1">
        <v>1.302</v>
      </c>
      <c r="B14" s="1">
        <v>123.3</v>
      </c>
    </row>
    <row r="15" spans="1:2" x14ac:dyDescent="0.25">
      <c r="A15" s="1">
        <v>1.4059999999999999</v>
      </c>
      <c r="B15" s="1">
        <v>133.30000000000001</v>
      </c>
    </row>
    <row r="16" spans="1:2" x14ac:dyDescent="0.25">
      <c r="A16" s="1">
        <v>1.47</v>
      </c>
      <c r="B16" s="1">
        <v>139.6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zoomScaleNormal="100" workbookViewId="0">
      <selection activeCell="L23" sqref="L23"/>
    </sheetView>
  </sheetViews>
  <sheetFormatPr defaultColWidth="11.5546875" defaultRowHeight="13.2" x14ac:dyDescent="0.25"/>
  <sheetData>
    <row r="1" spans="1:11" x14ac:dyDescent="0.25">
      <c r="A1" s="1" t="s">
        <v>2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t="s">
        <v>11</v>
      </c>
    </row>
    <row r="2" spans="1:11" x14ac:dyDescent="0.25">
      <c r="A2" s="1">
        <v>20</v>
      </c>
      <c r="B2" s="1">
        <f t="shared" ref="B2:B15" si="0">A2+273</f>
        <v>293</v>
      </c>
      <c r="C2" s="1">
        <v>0.41699999999999998</v>
      </c>
      <c r="D2" s="1">
        <f t="shared" ref="D2:D15" si="1">ROUND(C2*2*PI()*2/5.05,3)</f>
        <v>1.038</v>
      </c>
      <c r="E2" s="1">
        <f t="shared" ref="E2:E15" si="2">ROUND(D2/8/LN(2),3)</f>
        <v>0.187</v>
      </c>
      <c r="F2" s="1">
        <f t="shared" ref="F2:F15" si="3">ROUND(LOG10(E2),3)</f>
        <v>-0.72799999999999998</v>
      </c>
      <c r="G2" s="1">
        <f t="shared" ref="G2:G15" si="4">LN(B2)</f>
        <v>5.6801726090170677</v>
      </c>
      <c r="H2" s="1">
        <f t="shared" ref="H2:H15" si="5">LN(C2)</f>
        <v>-0.87466905718333565</v>
      </c>
      <c r="I2" s="2">
        <f t="shared" ref="I2:I15" si="6">C2*2*PI()*2/5.05</f>
        <v>1.0376587220173812</v>
      </c>
      <c r="J2" s="1">
        <f t="shared" ref="J2:J15" si="7">I2/8/LN(2)</f>
        <v>0.18712813654870691</v>
      </c>
      <c r="K2">
        <f t="shared" ref="K2:K15" si="8">LOG10(J2)</f>
        <v>-0.7278609071598896</v>
      </c>
    </row>
    <row r="3" spans="1:11" x14ac:dyDescent="0.25">
      <c r="A3" s="1">
        <v>80</v>
      </c>
      <c r="B3" s="1">
        <f t="shared" si="0"/>
        <v>353</v>
      </c>
      <c r="C3" s="1">
        <v>0.13600000000000001</v>
      </c>
      <c r="D3" s="2">
        <f t="shared" si="1"/>
        <v>0.33800000000000002</v>
      </c>
      <c r="E3" s="1">
        <f t="shared" si="2"/>
        <v>6.0999999999999999E-2</v>
      </c>
      <c r="F3" s="1">
        <f t="shared" si="3"/>
        <v>-1.2150000000000001</v>
      </c>
      <c r="G3" s="1">
        <f t="shared" si="4"/>
        <v>5.8664680569332965</v>
      </c>
      <c r="H3" s="1">
        <f t="shared" si="5"/>
        <v>-1.9951003932460849</v>
      </c>
      <c r="I3" s="2">
        <f t="shared" si="6"/>
        <v>0.33842107001046484</v>
      </c>
      <c r="J3" s="1">
        <f t="shared" si="7"/>
        <v>6.102979992955429E-2</v>
      </c>
      <c r="K3">
        <f t="shared" si="8"/>
        <v>-1.2144580537634295</v>
      </c>
    </row>
    <row r="4" spans="1:11" x14ac:dyDescent="0.25">
      <c r="A4" s="1">
        <v>90</v>
      </c>
      <c r="B4" s="1">
        <f t="shared" si="0"/>
        <v>363</v>
      </c>
      <c r="C4" s="1">
        <v>0.104</v>
      </c>
      <c r="D4" s="2">
        <f t="shared" si="1"/>
        <v>0.25900000000000001</v>
      </c>
      <c r="E4" s="1">
        <f t="shared" si="2"/>
        <v>4.7E-2</v>
      </c>
      <c r="F4" s="1">
        <f t="shared" si="3"/>
        <v>-1.3280000000000001</v>
      </c>
      <c r="G4" s="1">
        <f t="shared" si="4"/>
        <v>5.8944028342648505</v>
      </c>
      <c r="H4" s="1">
        <f t="shared" si="5"/>
        <v>-2.2633643798407643</v>
      </c>
      <c r="I4" s="2">
        <f t="shared" si="6"/>
        <v>0.25879258294917901</v>
      </c>
      <c r="J4" s="1">
        <f t="shared" si="7"/>
        <v>4.6669847004953281E-2</v>
      </c>
      <c r="K4">
        <f t="shared" si="8"/>
        <v>-1.3309636228348667</v>
      </c>
    </row>
    <row r="5" spans="1:11" x14ac:dyDescent="0.25">
      <c r="A5" s="1">
        <v>100</v>
      </c>
      <c r="B5" s="1">
        <f t="shared" si="0"/>
        <v>373</v>
      </c>
      <c r="C5" s="1">
        <v>7.9000000000000001E-2</v>
      </c>
      <c r="D5" s="2">
        <f t="shared" si="1"/>
        <v>0.19700000000000001</v>
      </c>
      <c r="E5" s="1">
        <f t="shared" si="2"/>
        <v>3.5999999999999997E-2</v>
      </c>
      <c r="F5" s="1">
        <f t="shared" si="3"/>
        <v>-1.444</v>
      </c>
      <c r="G5" s="1">
        <f t="shared" si="4"/>
        <v>5.9215784196438159</v>
      </c>
      <c r="H5" s="1">
        <f t="shared" si="5"/>
        <v>-2.5383074265151158</v>
      </c>
      <c r="I5" s="2">
        <f t="shared" si="6"/>
        <v>0.19658282743254943</v>
      </c>
      <c r="J5" s="1">
        <f t="shared" si="7"/>
        <v>3.5451133782608744E-2</v>
      </c>
      <c r="K5">
        <f t="shared" si="8"/>
        <v>-1.4503698708432058</v>
      </c>
    </row>
    <row r="6" spans="1:11" x14ac:dyDescent="0.25">
      <c r="A6" s="1">
        <f t="shared" ref="A6:A15" si="9">A5+10</f>
        <v>110</v>
      </c>
      <c r="B6" s="1">
        <f t="shared" si="0"/>
        <v>383</v>
      </c>
      <c r="C6" s="1">
        <v>5.8999999999999997E-2</v>
      </c>
      <c r="D6" s="2">
        <f t="shared" si="1"/>
        <v>0.14699999999999999</v>
      </c>
      <c r="E6" s="1">
        <f t="shared" si="2"/>
        <v>2.7E-2</v>
      </c>
      <c r="F6" s="1">
        <f t="shared" si="3"/>
        <v>-1.569</v>
      </c>
      <c r="G6" s="1">
        <f t="shared" si="4"/>
        <v>5.9480349891806457</v>
      </c>
      <c r="H6" s="1">
        <f t="shared" si="5"/>
        <v>-2.8302178350764176</v>
      </c>
      <c r="I6" s="2">
        <f t="shared" si="6"/>
        <v>0.14681502301924579</v>
      </c>
      <c r="J6" s="1">
        <f t="shared" si="7"/>
        <v>2.6476163204733113E-2</v>
      </c>
      <c r="K6">
        <f t="shared" si="8"/>
        <v>-1.5771449504915029</v>
      </c>
    </row>
    <row r="7" spans="1:11" x14ac:dyDescent="0.25">
      <c r="A7" s="1">
        <f t="shared" si="9"/>
        <v>120</v>
      </c>
      <c r="B7" s="1">
        <f t="shared" si="0"/>
        <v>393</v>
      </c>
      <c r="C7" s="1">
        <v>4.7E-2</v>
      </c>
      <c r="D7" s="2">
        <f t="shared" si="1"/>
        <v>0.11700000000000001</v>
      </c>
      <c r="E7" s="1">
        <f t="shared" si="2"/>
        <v>2.1000000000000001E-2</v>
      </c>
      <c r="F7" s="1">
        <f t="shared" si="3"/>
        <v>-1.6779999999999999</v>
      </c>
      <c r="G7" s="1">
        <f t="shared" si="4"/>
        <v>5.9738096118692612</v>
      </c>
      <c r="H7" s="1">
        <f t="shared" si="5"/>
        <v>-3.0576076772720784</v>
      </c>
      <c r="I7" s="2">
        <f t="shared" si="6"/>
        <v>0.11695434037126359</v>
      </c>
      <c r="J7" s="1">
        <f t="shared" si="7"/>
        <v>2.1091180858007735E-2</v>
      </c>
      <c r="K7">
        <f t="shared" si="8"/>
        <v>-1.6758991041979296</v>
      </c>
    </row>
    <row r="8" spans="1:11" x14ac:dyDescent="0.25">
      <c r="A8" s="1">
        <f t="shared" si="9"/>
        <v>130</v>
      </c>
      <c r="B8" s="1">
        <f t="shared" si="0"/>
        <v>403</v>
      </c>
      <c r="C8" s="1">
        <v>3.5999999999999997E-2</v>
      </c>
      <c r="D8" s="2">
        <f t="shared" si="1"/>
        <v>0.09</v>
      </c>
      <c r="E8" s="1">
        <f t="shared" si="2"/>
        <v>1.6E-2</v>
      </c>
      <c r="F8" s="1">
        <f t="shared" si="3"/>
        <v>-1.796</v>
      </c>
      <c r="G8" s="1">
        <f t="shared" si="4"/>
        <v>5.9989365619466826</v>
      </c>
      <c r="H8" s="1">
        <f t="shared" si="5"/>
        <v>-3.3242363405260273</v>
      </c>
      <c r="I8" s="2">
        <f t="shared" si="6"/>
        <v>8.9582047943946572E-2</v>
      </c>
      <c r="J8" s="1">
        <f t="shared" si="7"/>
        <v>1.6154947040176136E-2</v>
      </c>
      <c r="K8">
        <f t="shared" si="8"/>
        <v>-1.7916944613663599</v>
      </c>
    </row>
    <row r="9" spans="1:11" x14ac:dyDescent="0.25">
      <c r="A9" s="1">
        <f t="shared" si="9"/>
        <v>140</v>
      </c>
      <c r="B9" s="1">
        <f t="shared" si="0"/>
        <v>413</v>
      </c>
      <c r="C9" s="1">
        <v>2.8000000000000001E-2</v>
      </c>
      <c r="D9" s="2">
        <f t="shared" si="1"/>
        <v>7.0000000000000007E-2</v>
      </c>
      <c r="E9" s="1">
        <f t="shared" si="2"/>
        <v>1.2999999999999999E-2</v>
      </c>
      <c r="F9" s="1">
        <f t="shared" si="3"/>
        <v>-1.8859999999999999</v>
      </c>
      <c r="G9" s="1">
        <f t="shared" si="4"/>
        <v>6.0234475929610332</v>
      </c>
      <c r="H9" s="1">
        <f t="shared" si="5"/>
        <v>-3.575550768806933</v>
      </c>
      <c r="I9" s="2">
        <f t="shared" si="6"/>
        <v>6.9674926178625113E-2</v>
      </c>
      <c r="J9" s="1">
        <f t="shared" si="7"/>
        <v>1.2564958809025884E-2</v>
      </c>
      <c r="K9">
        <f t="shared" si="8"/>
        <v>-1.900838930791428</v>
      </c>
    </row>
    <row r="10" spans="1:11" x14ac:dyDescent="0.25">
      <c r="A10" s="1">
        <f t="shared" si="9"/>
        <v>150</v>
      </c>
      <c r="B10" s="1">
        <f t="shared" si="0"/>
        <v>423</v>
      </c>
      <c r="C10" s="1">
        <v>2.1999999999999999E-2</v>
      </c>
      <c r="D10" s="2">
        <f t="shared" si="1"/>
        <v>5.5E-2</v>
      </c>
      <c r="E10" s="1">
        <f t="shared" si="2"/>
        <v>0.01</v>
      </c>
      <c r="F10" s="1">
        <f t="shared" si="3"/>
        <v>-2</v>
      </c>
      <c r="G10" s="1">
        <f t="shared" si="4"/>
        <v>6.0473721790462776</v>
      </c>
      <c r="H10" s="1">
        <f t="shared" si="5"/>
        <v>-3.8167128256238212</v>
      </c>
      <c r="I10" s="2">
        <f t="shared" si="6"/>
        <v>5.4744584854634015E-2</v>
      </c>
      <c r="J10" s="1">
        <f t="shared" si="7"/>
        <v>9.8724676356631933E-3</v>
      </c>
      <c r="K10">
        <f t="shared" si="8"/>
        <v>-2.005574281311441</v>
      </c>
    </row>
    <row r="11" spans="1:11" x14ac:dyDescent="0.25">
      <c r="A11" s="1">
        <f t="shared" si="9"/>
        <v>160</v>
      </c>
      <c r="B11" s="1">
        <f t="shared" si="0"/>
        <v>433</v>
      </c>
      <c r="C11" s="1">
        <v>1.7000000000000001E-2</v>
      </c>
      <c r="D11" s="2">
        <f t="shared" si="1"/>
        <v>4.2000000000000003E-2</v>
      </c>
      <c r="E11" s="1">
        <f t="shared" si="2"/>
        <v>8.0000000000000002E-3</v>
      </c>
      <c r="F11" s="1">
        <f t="shared" si="3"/>
        <v>-2.097</v>
      </c>
      <c r="G11" s="1">
        <f t="shared" si="4"/>
        <v>6.0707377280024897</v>
      </c>
      <c r="H11" s="1">
        <f t="shared" si="5"/>
        <v>-4.0745419349259206</v>
      </c>
      <c r="I11" s="2">
        <f t="shared" si="6"/>
        <v>4.2302633751308105E-2</v>
      </c>
      <c r="J11" s="1">
        <f t="shared" si="7"/>
        <v>7.6287249911942863E-3</v>
      </c>
      <c r="K11">
        <f t="shared" si="8"/>
        <v>-2.1175480407553731</v>
      </c>
    </row>
    <row r="12" spans="1:11" x14ac:dyDescent="0.25">
      <c r="A12" s="1">
        <f t="shared" si="9"/>
        <v>170</v>
      </c>
      <c r="B12" s="1">
        <f t="shared" si="0"/>
        <v>443</v>
      </c>
      <c r="C12" s="1">
        <v>1.2999999999999999E-2</v>
      </c>
      <c r="D12" s="2">
        <f t="shared" si="1"/>
        <v>3.2000000000000001E-2</v>
      </c>
      <c r="E12" s="1">
        <f t="shared" si="2"/>
        <v>6.0000000000000001E-3</v>
      </c>
      <c r="F12" s="1">
        <f t="shared" si="3"/>
        <v>-2.222</v>
      </c>
      <c r="G12" s="1">
        <f t="shared" si="4"/>
        <v>6.0935697700451357</v>
      </c>
      <c r="H12" s="1">
        <f t="shared" si="5"/>
        <v>-4.3428059215206005</v>
      </c>
      <c r="I12" s="2">
        <f t="shared" si="6"/>
        <v>3.2349072868647376E-2</v>
      </c>
      <c r="J12" s="1">
        <f t="shared" si="7"/>
        <v>5.8337308756191602E-3</v>
      </c>
      <c r="K12">
        <f t="shared" si="8"/>
        <v>-2.2340536098268102</v>
      </c>
    </row>
    <row r="13" spans="1:11" x14ac:dyDescent="0.25">
      <c r="A13" s="1">
        <f t="shared" si="9"/>
        <v>180</v>
      </c>
      <c r="B13" s="1">
        <f t="shared" si="0"/>
        <v>453</v>
      </c>
      <c r="C13" s="1">
        <v>0.01</v>
      </c>
      <c r="D13" s="2">
        <f t="shared" si="1"/>
        <v>2.5000000000000001E-2</v>
      </c>
      <c r="E13" s="1">
        <f t="shared" si="2"/>
        <v>5.0000000000000001E-3</v>
      </c>
      <c r="F13" s="1">
        <f t="shared" si="3"/>
        <v>-2.3010000000000002</v>
      </c>
      <c r="G13" s="1">
        <f t="shared" si="4"/>
        <v>6.1158921254830343</v>
      </c>
      <c r="H13" s="1">
        <f t="shared" si="5"/>
        <v>-4.6051701859880909</v>
      </c>
      <c r="I13" s="2">
        <f t="shared" si="6"/>
        <v>2.488390220665183E-2</v>
      </c>
      <c r="J13" s="1">
        <f t="shared" si="7"/>
        <v>4.4874852889378166E-3</v>
      </c>
      <c r="K13">
        <f t="shared" si="8"/>
        <v>-2.3479969621336472</v>
      </c>
    </row>
    <row r="14" spans="1:11" x14ac:dyDescent="0.25">
      <c r="A14" s="1">
        <f t="shared" si="9"/>
        <v>190</v>
      </c>
      <c r="B14" s="1">
        <f t="shared" si="0"/>
        <v>463</v>
      </c>
      <c r="C14" s="1">
        <v>8.0000000000000002E-3</v>
      </c>
      <c r="D14" s="2">
        <f t="shared" si="1"/>
        <v>0.02</v>
      </c>
      <c r="E14" s="1">
        <f t="shared" si="2"/>
        <v>4.0000000000000001E-3</v>
      </c>
      <c r="F14" s="1">
        <f t="shared" si="3"/>
        <v>-2.3980000000000001</v>
      </c>
      <c r="G14" s="1">
        <f t="shared" si="4"/>
        <v>6.1377270540862341</v>
      </c>
      <c r="H14" s="1">
        <f t="shared" si="5"/>
        <v>-4.8283137373023015</v>
      </c>
      <c r="I14" s="2">
        <f t="shared" si="6"/>
        <v>1.9907121765321462E-2</v>
      </c>
      <c r="J14" s="1">
        <f t="shared" si="7"/>
        <v>3.5899882311502527E-3</v>
      </c>
      <c r="K14">
        <f t="shared" si="8"/>
        <v>-2.4449069751417034</v>
      </c>
    </row>
    <row r="15" spans="1:11" x14ac:dyDescent="0.25">
      <c r="A15" s="1">
        <f t="shared" si="9"/>
        <v>200</v>
      </c>
      <c r="B15" s="1">
        <f t="shared" si="0"/>
        <v>473</v>
      </c>
      <c r="C15" s="1">
        <v>7.0000000000000001E-3</v>
      </c>
      <c r="D15" s="2">
        <f t="shared" si="1"/>
        <v>1.7000000000000001E-2</v>
      </c>
      <c r="E15" s="1">
        <f t="shared" si="2"/>
        <v>3.0000000000000001E-3</v>
      </c>
      <c r="F15" s="1">
        <f t="shared" si="3"/>
        <v>-2.5230000000000001</v>
      </c>
      <c r="G15" s="1">
        <f t="shared" si="4"/>
        <v>6.1590953884919326</v>
      </c>
      <c r="H15" s="1">
        <f t="shared" si="5"/>
        <v>-4.9618451299268234</v>
      </c>
      <c r="I15" s="2">
        <f t="shared" si="6"/>
        <v>1.7418731544656278E-2</v>
      </c>
      <c r="J15" s="1">
        <f t="shared" si="7"/>
        <v>3.141239702256471E-3</v>
      </c>
      <c r="K15">
        <f t="shared" si="8"/>
        <v>-2.5028989221193902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</vt:lpstr>
      <vt:lpstr>si</vt:lpstr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Pradyot pritam</cp:lastModifiedBy>
  <cp:revision>10</cp:revision>
  <dcterms:created xsi:type="dcterms:W3CDTF">2021-03-04T11:05:44Z</dcterms:created>
  <dcterms:modified xsi:type="dcterms:W3CDTF">2021-03-06T18:19:27Z</dcterms:modified>
  <dc:language>en-IN</dc:language>
</cp:coreProperties>
</file>