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is\Excel\"/>
    </mc:Choice>
  </mc:AlternateContent>
  <xr:revisionPtr revIDLastSave="0" documentId="13_ncr:1_{57DE1EDF-733E-4A2B-A338-301045200173}" xr6:coauthVersionLast="47" xr6:coauthVersionMax="47" xr10:uidLastSave="{00000000-0000-0000-0000-000000000000}"/>
  <bookViews>
    <workbookView xWindow="9588" yWindow="1908" windowWidth="12324" windowHeight="8880" xr2:uid="{E4FB470F-9253-49D2-9837-7C64981AC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0" i="1" l="1"/>
  <c r="G110" i="1"/>
  <c r="F110" i="1"/>
  <c r="K97" i="1"/>
  <c r="J97" i="1"/>
  <c r="J83" i="1"/>
  <c r="C140" i="1"/>
  <c r="C129" i="1"/>
  <c r="C130" i="1"/>
  <c r="C131" i="1"/>
  <c r="C132" i="1"/>
  <c r="C133" i="1"/>
  <c r="C134" i="1"/>
  <c r="C135" i="1"/>
  <c r="C136" i="1"/>
  <c r="C137" i="1"/>
  <c r="C138" i="1"/>
  <c r="D129" i="1"/>
  <c r="D130" i="1"/>
  <c r="D131" i="1"/>
  <c r="D132" i="1"/>
  <c r="D133" i="1"/>
  <c r="D134" i="1"/>
  <c r="D135" i="1"/>
  <c r="D136" i="1"/>
  <c r="D137" i="1"/>
  <c r="D138" i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C128" i="1"/>
  <c r="E128" i="1"/>
  <c r="F128" i="1" s="1"/>
  <c r="D128" i="1"/>
  <c r="G111" i="1"/>
  <c r="F111" i="1"/>
  <c r="G109" i="1"/>
  <c r="F109" i="1"/>
  <c r="G107" i="1"/>
  <c r="G106" i="1"/>
  <c r="G105" i="1"/>
  <c r="F104" i="1"/>
  <c r="G96" i="1"/>
  <c r="F96" i="1"/>
  <c r="E96" i="1"/>
  <c r="C95" i="1"/>
  <c r="B95" i="1"/>
  <c r="J84" i="1"/>
  <c r="J85" i="1"/>
  <c r="J86" i="1"/>
  <c r="J87" i="1"/>
  <c r="J93" i="1"/>
  <c r="H84" i="1"/>
  <c r="H85" i="1"/>
  <c r="H86" i="1"/>
  <c r="H87" i="1"/>
  <c r="H88" i="1"/>
  <c r="J88" i="1" s="1"/>
  <c r="G97" i="1" s="1"/>
  <c r="H89" i="1"/>
  <c r="J89" i="1" s="1"/>
  <c r="C96" i="1" s="1"/>
  <c r="H90" i="1"/>
  <c r="J90" i="1" s="1"/>
  <c r="H91" i="1"/>
  <c r="J91" i="1" s="1"/>
  <c r="H92" i="1"/>
  <c r="J92" i="1" s="1"/>
  <c r="H93" i="1"/>
  <c r="H83" i="1"/>
  <c r="J73" i="1"/>
  <c r="J72" i="1"/>
  <c r="G75" i="1"/>
  <c r="F75" i="1"/>
  <c r="C74" i="1"/>
  <c r="E73" i="1"/>
  <c r="D73" i="1"/>
  <c r="C73" i="1"/>
  <c r="G63" i="1"/>
  <c r="H63" i="1"/>
  <c r="I63" i="1" s="1"/>
  <c r="G64" i="1"/>
  <c r="G65" i="1"/>
  <c r="G66" i="1"/>
  <c r="G67" i="1"/>
  <c r="G68" i="1"/>
  <c r="G69" i="1"/>
  <c r="G70" i="1"/>
  <c r="F64" i="1"/>
  <c r="F65" i="1"/>
  <c r="F66" i="1"/>
  <c r="F67" i="1"/>
  <c r="F68" i="1"/>
  <c r="F69" i="1"/>
  <c r="H69" i="1" s="1"/>
  <c r="I69" i="1" s="1"/>
  <c r="G76" i="1" s="1"/>
  <c r="F70" i="1"/>
  <c r="H70" i="1" s="1"/>
  <c r="I70" i="1" s="1"/>
  <c r="E64" i="1"/>
  <c r="H64" i="1" s="1"/>
  <c r="I64" i="1" s="1"/>
  <c r="E65" i="1"/>
  <c r="H65" i="1" s="1"/>
  <c r="I65" i="1" s="1"/>
  <c r="F76" i="1" s="1"/>
  <c r="E66" i="1"/>
  <c r="H66" i="1" s="1"/>
  <c r="I66" i="1" s="1"/>
  <c r="E67" i="1"/>
  <c r="H67" i="1" s="1"/>
  <c r="I67" i="1" s="1"/>
  <c r="E68" i="1"/>
  <c r="H68" i="1" s="1"/>
  <c r="I68" i="1" s="1"/>
  <c r="E69" i="1"/>
  <c r="E70" i="1"/>
  <c r="F63" i="1"/>
  <c r="E63" i="1"/>
  <c r="H52" i="1"/>
  <c r="G52" i="1"/>
  <c r="D56" i="1"/>
  <c r="E56" i="1"/>
  <c r="F52" i="1"/>
  <c r="C52" i="1"/>
  <c r="C51" i="1"/>
  <c r="F42" i="1"/>
  <c r="G42" i="1" s="1"/>
  <c r="H53" i="1" s="1"/>
  <c r="F43" i="1"/>
  <c r="G43" i="1" s="1"/>
  <c r="G53" i="1" s="1"/>
  <c r="F44" i="1"/>
  <c r="G44" i="1" s="1"/>
  <c r="F45" i="1"/>
  <c r="G45" i="1" s="1"/>
  <c r="F46" i="1"/>
  <c r="G46" i="1" s="1"/>
  <c r="E42" i="1"/>
  <c r="F56" i="1" s="1"/>
  <c r="E43" i="1"/>
  <c r="E44" i="1"/>
  <c r="E45" i="1"/>
  <c r="E46" i="1"/>
  <c r="E47" i="1"/>
  <c r="F47" i="1" s="1"/>
  <c r="G47" i="1" s="1"/>
  <c r="E48" i="1"/>
  <c r="F48" i="1" s="1"/>
  <c r="G48" i="1" s="1"/>
  <c r="E49" i="1"/>
  <c r="F49" i="1" s="1"/>
  <c r="G49" i="1" s="1"/>
  <c r="E41" i="1"/>
  <c r="F41" i="1" s="1"/>
  <c r="G41" i="1" s="1"/>
  <c r="F53" i="1" s="1"/>
  <c r="D37" i="1"/>
  <c r="C37" i="1"/>
  <c r="G35" i="1"/>
  <c r="F35" i="1"/>
  <c r="C34" i="1"/>
  <c r="F28" i="1"/>
  <c r="F29" i="1"/>
  <c r="F30" i="1"/>
  <c r="F31" i="1"/>
  <c r="F32" i="1"/>
  <c r="F23" i="1"/>
  <c r="E24" i="1"/>
  <c r="F24" i="1" s="1"/>
  <c r="E25" i="1"/>
  <c r="F25" i="1" s="1"/>
  <c r="E26" i="1"/>
  <c r="F26" i="1" s="1"/>
  <c r="E27" i="1"/>
  <c r="F27" i="1" s="1"/>
  <c r="E28" i="1"/>
  <c r="E29" i="1"/>
  <c r="E37" i="1" s="1"/>
  <c r="E30" i="1"/>
  <c r="E31" i="1"/>
  <c r="E32" i="1"/>
  <c r="E23" i="1"/>
  <c r="K17" i="1"/>
  <c r="K16" i="1"/>
  <c r="I16" i="1"/>
  <c r="I17" i="1"/>
  <c r="H14" i="1"/>
  <c r="E18" i="1"/>
  <c r="H4" i="1"/>
  <c r="I4" i="1" s="1"/>
  <c r="I9" i="1"/>
  <c r="J9" i="1" s="1"/>
  <c r="I10" i="1"/>
  <c r="J10" i="1" s="1"/>
  <c r="I11" i="1"/>
  <c r="J11" i="1" s="1"/>
  <c r="I12" i="1"/>
  <c r="J12" i="1" s="1"/>
  <c r="H5" i="1"/>
  <c r="I5" i="1" s="1"/>
  <c r="H6" i="1"/>
  <c r="I6" i="1" s="1"/>
  <c r="J6" i="1" s="1"/>
  <c r="H7" i="1"/>
  <c r="I7" i="1" s="1"/>
  <c r="J7" i="1" s="1"/>
  <c r="H8" i="1"/>
  <c r="I8" i="1" s="1"/>
  <c r="J8" i="1" s="1"/>
  <c r="H9" i="1"/>
  <c r="H10" i="1"/>
  <c r="H11" i="1"/>
  <c r="H12" i="1"/>
  <c r="H3" i="1"/>
  <c r="I3" i="1" s="1"/>
  <c r="J3" i="1" s="1"/>
  <c r="E141" i="1" l="1"/>
  <c r="E140" i="1"/>
  <c r="C141" i="1"/>
  <c r="J4" i="1"/>
  <c r="E17" i="1"/>
  <c r="J95" i="1"/>
  <c r="J5" i="1"/>
  <c r="E19" i="1"/>
  <c r="F97" i="1"/>
  <c r="E97" i="1"/>
  <c r="E16" i="1"/>
  <c r="D57" i="1"/>
  <c r="E57" i="1"/>
  <c r="F57" i="1"/>
  <c r="C14" i="1"/>
  <c r="C15" i="1"/>
</calcChain>
</file>

<file path=xl/sharedStrings.xml><?xml version="1.0" encoding="utf-8"?>
<sst xmlns="http://schemas.openxmlformats.org/spreadsheetml/2006/main" count="227" uniqueCount="127">
  <si>
    <t>Assignment 1:</t>
  </si>
  <si>
    <t xml:space="preserve">Roll No. </t>
  </si>
  <si>
    <t>Student Name</t>
  </si>
  <si>
    <t xml:space="preserve">Hindi </t>
  </si>
  <si>
    <t>English</t>
  </si>
  <si>
    <t xml:space="preserve">Math </t>
  </si>
  <si>
    <t>Physics</t>
  </si>
  <si>
    <t>Chemistry</t>
  </si>
  <si>
    <t xml:space="preserve">Total </t>
  </si>
  <si>
    <t>Average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</si>
  <si>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</si>
  <si>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</si>
  <si>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</si>
  <si>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</si>
  <si>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</si>
  <si>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</si>
  <si>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</si>
  <si>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</si>
  <si>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</si>
  <si>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 xml:space="preserve">ANIL </t>
  </si>
  <si>
    <t>PREM</t>
  </si>
  <si>
    <t>Q.3</t>
  </si>
  <si>
    <t>Q.4</t>
  </si>
  <si>
    <t>TOTAL</t>
  </si>
  <si>
    <t>TOTAL NUMBER</t>
  </si>
  <si>
    <t>AVERAGE</t>
  </si>
  <si>
    <t>Q.5</t>
  </si>
  <si>
    <t>Q.6</t>
  </si>
  <si>
    <t>HINDI</t>
  </si>
  <si>
    <t>&gt;20</t>
  </si>
  <si>
    <t>&lt;15</t>
  </si>
  <si>
    <t>ENGLISH</t>
  </si>
  <si>
    <t>Assignment 2:</t>
  </si>
  <si>
    <t>SRNO.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</si>
  <si>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</si>
  <si>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</si>
  <si>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</si>
  <si>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</si>
  <si>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</si>
  <si>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</si>
  <si>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</si>
  <si>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</si>
  <si>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</si>
  <si>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</si>
  <si>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FAN</t>
  </si>
  <si>
    <t>COMPUTER</t>
  </si>
  <si>
    <t>KEYBOARD</t>
  </si>
  <si>
    <t>MOUSE</t>
  </si>
  <si>
    <t>PRINTER</t>
  </si>
  <si>
    <t>Q.2</t>
  </si>
  <si>
    <t>&lt;20</t>
  </si>
  <si>
    <t>Qty</t>
  </si>
  <si>
    <t>Rate</t>
  </si>
  <si>
    <t>Amount</t>
  </si>
  <si>
    <t>Assigment 3:</t>
  </si>
  <si>
    <t>SUBJECT</t>
  </si>
  <si>
    <t>1ST</t>
  </si>
  <si>
    <t>2ND</t>
  </si>
  <si>
    <t>3RD</t>
  </si>
  <si>
    <t>MATH</t>
  </si>
  <si>
    <t>PHYSICS</t>
  </si>
  <si>
    <t>CHEMISTRY</t>
  </si>
  <si>
    <t>HISTORY</t>
  </si>
  <si>
    <t>GEO</t>
  </si>
  <si>
    <t>BOTANY</t>
  </si>
  <si>
    <t>BIO</t>
  </si>
  <si>
    <t>Q.1</t>
  </si>
  <si>
    <t>Total No.</t>
  </si>
  <si>
    <t>SUBJECTS</t>
  </si>
  <si>
    <t>MATHS</t>
  </si>
  <si>
    <t>Assignment 4:</t>
  </si>
  <si>
    <t>NAME</t>
  </si>
  <si>
    <t>SHYAM</t>
  </si>
  <si>
    <t>RAHUL</t>
  </si>
  <si>
    <t>RAKESH</t>
  </si>
  <si>
    <t>ASISH</t>
  </si>
  <si>
    <t>MANISH</t>
  </si>
  <si>
    <t>DEPARTMENT</t>
  </si>
  <si>
    <t>ELECTRICAL</t>
  </si>
  <si>
    <t>FINANCE</t>
  </si>
  <si>
    <t>POST</t>
  </si>
  <si>
    <t>MANAGER</t>
  </si>
  <si>
    <t>SUPERVISOR</t>
  </si>
  <si>
    <t>PION</t>
  </si>
  <si>
    <t>GUARD</t>
  </si>
  <si>
    <t>CASHER</t>
  </si>
  <si>
    <t>ACCOUNTANT</t>
  </si>
  <si>
    <t>BASIC</t>
  </si>
  <si>
    <t>DA 2.5%</t>
  </si>
  <si>
    <t>HRA 3.5%</t>
  </si>
  <si>
    <t>PF 1.5%</t>
  </si>
  <si>
    <t xml:space="preserve"> </t>
  </si>
  <si>
    <t>Assignment 5:</t>
  </si>
  <si>
    <t>SALESMAN</t>
  </si>
  <si>
    <t>JAN</t>
  </si>
  <si>
    <t>FEB</t>
  </si>
  <si>
    <t>MAR</t>
  </si>
  <si>
    <t>APR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</si>
  <si>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</si>
  <si>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</si>
  <si>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</si>
  <si>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</si>
  <si>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</si>
  <si>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</si>
  <si>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</si>
  <si>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</si>
  <si>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</si>
  <si>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</si>
  <si>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MAY</t>
  </si>
  <si>
    <t>Assignment 6:</t>
  </si>
  <si>
    <t>Items</t>
  </si>
  <si>
    <t>Date</t>
  </si>
  <si>
    <t>Cost</t>
  </si>
  <si>
    <t>BRAKES</t>
  </si>
  <si>
    <t>TYRES</t>
  </si>
  <si>
    <t>SERVICE</t>
  </si>
  <si>
    <t>CLUTCH</t>
  </si>
  <si>
    <t>WINDOW</t>
  </si>
  <si>
    <t>TYRE</t>
  </si>
  <si>
    <t>&gt;1000</t>
  </si>
  <si>
    <t>&gt;=1000</t>
  </si>
  <si>
    <t>Assignment 7:</t>
  </si>
  <si>
    <t>DATE OF BIRTH</t>
  </si>
  <si>
    <t xml:space="preserve">DAY </t>
  </si>
  <si>
    <t>MONTH</t>
  </si>
  <si>
    <t>YEAR</t>
  </si>
  <si>
    <t>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</si>
</sst>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/>
    <xf numFmtId="0" fontId="2" fillId="2" borderId="0" xfId="0" applyFont="1" applyFill="1"/>
    <xf numFmtId="0" fontId="1" fillId="4" borderId="0" xfId="0" applyFont="1" applyFill="1"/>
    <xf numFmtId="0" fontId="0" fillId="5" borderId="0" xfId="0" applyFill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0" fontId="6" fillId="6" borderId="0" xfId="0" applyFont="1" applyFill="1"/>
    <xf numFmtId="0" fontId="5" fillId="5" borderId="0" xfId="0" applyFont="1" applyFill="1"/>
    <xf numFmtId="14" fontId="0" fillId="0" borderId="0" xfId="0" applyNumberFormat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F357-0F4B-4A37-BD3B-8017E86E9FF3}">
  <dimension ref="A1:K141"/>
  <sheetViews>
    <sheetView tabSelected="1" topLeftCell="A126" zoomScaleNormal="100" workbookViewId="0">
      <selection activeCell="H111" sqref="H111"/>
    </sheetView>
  </sheetViews>
  <sheetFormatPr defaultRowHeight="14.4"/>
  <cols>
    <col min="1" max="1" width="12.21875" bestFit="1" customWidth="1"/>
    <col min="2" max="2" width="14.5546875" customWidth="1"/>
    <col min="3" max="3" width="10.77734375" customWidth="1"/>
    <col min="4" max="4" width="10" customWidth="1"/>
    <col min="5" max="5" width="12" bestFit="1" customWidth="1"/>
    <col min="6" max="6" width="10.44140625" customWidth="1"/>
    <col min="7" max="7" width="12.44140625" bestFit="1" customWidth="1"/>
    <col min="10" max="10" width="12.44140625" bestFit="1" customWidth="1"/>
  </cols>
  <sheetData>
    <row r="1" spans="1:11">
      <c r="A1" s="2" t="s">
        <v>0</v>
      </c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1">
      <c r="A3">
        <v>1</v>
      </c>
      <c r="B3" t="s">
        <v>11</v>
      </c>
      <c r="C3">
        <v>20</v>
      </c>
      <c r="D3">
        <v>10</v>
      </c>
      <c r="E3">
        <v>14</v>
      </c>
      <c r="F3">
        <v>18</v>
      </c>
      <c r="G3">
        <v>15</v>
      </c>
      <c r="H3">
        <f t="shared" ref="H3:H12" si="0">SUM(C3:G3)</f>
        <v>77</v>
      </c>
      <c r="I3">
        <f t="shared" ref="I3:I12" si="1">H3/5</f>
        <v>15.4</v>
      </c>
      <c r="J3" t="str">
        <f t="shared" ref="J3:J12" si="2">IF(I3&gt;15,"A","B")</f>
        <v>A</v>
      </c>
    </row>
    <row r="4" spans="1:11">
      <c r="A4">
        <v>2</v>
      </c>
      <c r="B4" t="s">
        <v>12</v>
      </c>
      <c r="C4">
        <v>21</v>
      </c>
      <c r="D4">
        <v>12</v>
      </c>
      <c r="E4">
        <v>14</v>
      </c>
      <c r="F4">
        <v>12</v>
      </c>
      <c r="G4">
        <v>18</v>
      </c>
      <c r="H4">
        <f t="shared" si="0"/>
        <v>77</v>
      </c>
      <c r="I4">
        <f t="shared" si="1"/>
        <v>15.4</v>
      </c>
      <c r="J4" t="str">
        <f t="shared" si="2"/>
        <v>A</v>
      </c>
    </row>
    <row r="5" spans="1:11">
      <c r="A5">
        <v>3</v>
      </c>
      <c r="B5" t="s">
        <v>13</v>
      </c>
      <c r="C5">
        <v>33</v>
      </c>
      <c r="D5">
        <v>15</v>
      </c>
      <c r="E5">
        <v>7</v>
      </c>
      <c r="F5">
        <v>14</v>
      </c>
      <c r="G5">
        <v>17</v>
      </c>
      <c r="H5">
        <f t="shared" si="0"/>
        <v>86</v>
      </c>
      <c r="I5">
        <f t="shared" si="1"/>
        <v>17.2</v>
      </c>
      <c r="J5" t="str">
        <f t="shared" si="2"/>
        <v>A</v>
      </c>
    </row>
    <row r="6" spans="1:11">
      <c r="A6">
        <v>4</v>
      </c>
      <c r="B6" t="s">
        <v>14</v>
      </c>
      <c r="C6">
        <v>15</v>
      </c>
      <c r="D6">
        <v>14</v>
      </c>
      <c r="E6">
        <v>8</v>
      </c>
      <c r="F6">
        <v>16</v>
      </c>
      <c r="G6">
        <v>20</v>
      </c>
      <c r="H6">
        <f t="shared" si="0"/>
        <v>73</v>
      </c>
      <c r="I6">
        <f t="shared" si="1"/>
        <v>14.6</v>
      </c>
      <c r="J6" t="str">
        <f t="shared" si="2"/>
        <v>B</v>
      </c>
    </row>
    <row r="7" spans="1:11">
      <c r="A7">
        <v>5</v>
      </c>
      <c r="B7" t="s">
        <v>15</v>
      </c>
      <c r="C7">
        <v>14</v>
      </c>
      <c r="D7">
        <v>17</v>
      </c>
      <c r="E7">
        <v>10</v>
      </c>
      <c r="F7">
        <v>13</v>
      </c>
      <c r="G7">
        <v>18</v>
      </c>
      <c r="H7">
        <f t="shared" si="0"/>
        <v>72</v>
      </c>
      <c r="I7">
        <f t="shared" si="1"/>
        <v>14.4</v>
      </c>
      <c r="J7" t="str">
        <f t="shared" si="2"/>
        <v>B</v>
      </c>
    </row>
    <row r="8" spans="1:11">
      <c r="A8">
        <v>6</v>
      </c>
      <c r="B8" t="s">
        <v>16</v>
      </c>
      <c r="C8">
        <v>16</v>
      </c>
      <c r="D8">
        <v>8</v>
      </c>
      <c r="E8">
        <v>20</v>
      </c>
      <c r="F8">
        <v>17</v>
      </c>
      <c r="G8">
        <v>15</v>
      </c>
      <c r="H8">
        <f t="shared" si="0"/>
        <v>76</v>
      </c>
      <c r="I8">
        <f t="shared" si="1"/>
        <v>15.2</v>
      </c>
      <c r="J8" t="str">
        <f t="shared" si="2"/>
        <v>A</v>
      </c>
    </row>
    <row r="9" spans="1:11">
      <c r="A9">
        <v>7</v>
      </c>
      <c r="B9" t="s">
        <v>17</v>
      </c>
      <c r="C9">
        <v>18</v>
      </c>
      <c r="D9">
        <v>19</v>
      </c>
      <c r="E9">
        <v>3</v>
      </c>
      <c r="F9">
        <v>10</v>
      </c>
      <c r="G9">
        <v>14</v>
      </c>
      <c r="H9">
        <f t="shared" si="0"/>
        <v>64</v>
      </c>
      <c r="I9">
        <f t="shared" si="1"/>
        <v>12.8</v>
      </c>
      <c r="J9" t="str">
        <f t="shared" si="2"/>
        <v>B</v>
      </c>
    </row>
    <row r="10" spans="1:11">
      <c r="A10">
        <v>8</v>
      </c>
      <c r="B10" t="s">
        <v>18</v>
      </c>
      <c r="C10">
        <v>19</v>
      </c>
      <c r="D10">
        <v>20</v>
      </c>
      <c r="E10">
        <v>7</v>
      </c>
      <c r="F10">
        <v>14</v>
      </c>
      <c r="G10">
        <v>18</v>
      </c>
      <c r="H10">
        <f t="shared" si="0"/>
        <v>78</v>
      </c>
      <c r="I10">
        <f t="shared" si="1"/>
        <v>15.6</v>
      </c>
      <c r="J10" t="str">
        <f t="shared" si="2"/>
        <v>A</v>
      </c>
    </row>
    <row r="11" spans="1:11">
      <c r="A11">
        <v>9</v>
      </c>
      <c r="B11" t="s">
        <v>19</v>
      </c>
      <c r="C11">
        <v>22</v>
      </c>
      <c r="D11">
        <v>13</v>
      </c>
      <c r="E11">
        <v>8</v>
      </c>
      <c r="F11">
        <v>12</v>
      </c>
      <c r="G11">
        <v>19</v>
      </c>
      <c r="H11">
        <f t="shared" si="0"/>
        <v>74</v>
      </c>
      <c r="I11">
        <f t="shared" si="1"/>
        <v>14.8</v>
      </c>
      <c r="J11" t="str">
        <f t="shared" si="2"/>
        <v>B</v>
      </c>
    </row>
    <row r="12" spans="1:11">
      <c r="A12">
        <v>10</v>
      </c>
      <c r="B12" t="s">
        <v>20</v>
      </c>
      <c r="C12">
        <v>26</v>
      </c>
      <c r="D12">
        <v>12</v>
      </c>
      <c r="E12">
        <v>10</v>
      </c>
      <c r="F12">
        <v>11</v>
      </c>
      <c r="G12">
        <v>27</v>
      </c>
      <c r="H12">
        <f t="shared" si="0"/>
        <v>86</v>
      </c>
      <c r="I12">
        <f t="shared" si="1"/>
        <v>17.2</v>
      </c>
      <c r="J12" t="str">
        <f t="shared" si="2"/>
        <v>A</v>
      </c>
    </row>
    <row r="14" spans="1:11">
      <c r="B14" s="4" t="s">
        <v>21</v>
      </c>
      <c r="C14">
        <f>COUNTIF(J3:J12,"A")</f>
        <v>6</v>
      </c>
      <c r="G14" s="4" t="s">
        <v>26</v>
      </c>
      <c r="H14">
        <f>COUNTA(B3:B12)</f>
        <v>10</v>
      </c>
    </row>
    <row r="15" spans="1:11">
      <c r="C15">
        <f>COUNTIF(J3:J12,"B")</f>
        <v>4</v>
      </c>
      <c r="G15" s="4" t="s">
        <v>27</v>
      </c>
      <c r="H15" t="s">
        <v>28</v>
      </c>
      <c r="J15" t="s">
        <v>31</v>
      </c>
    </row>
    <row r="16" spans="1:11">
      <c r="B16" s="4" t="s">
        <v>22</v>
      </c>
      <c r="C16" t="s">
        <v>12</v>
      </c>
      <c r="D16" t="s">
        <v>24</v>
      </c>
      <c r="E16">
        <f>SUMIF(B$2:B$12,C16,H$2:H$12)</f>
        <v>77</v>
      </c>
      <c r="H16" t="s">
        <v>29</v>
      </c>
      <c r="I16">
        <f>COUNTIF(C3:C12,H16)</f>
        <v>4</v>
      </c>
      <c r="J16" t="s">
        <v>29</v>
      </c>
      <c r="K16">
        <f>COUNTIF(D3:D12,J16)</f>
        <v>0</v>
      </c>
    </row>
    <row r="17" spans="1:11">
      <c r="D17" t="s">
        <v>25</v>
      </c>
      <c r="E17">
        <f>SUMIF(B$2:B$12,C16,I$2:I$12)</f>
        <v>15.4</v>
      </c>
      <c r="H17" t="s">
        <v>30</v>
      </c>
      <c r="I17">
        <f>COUNTIF(C3:C12,H17)</f>
        <v>1</v>
      </c>
      <c r="J17" t="s">
        <v>30</v>
      </c>
      <c r="K17">
        <f>COUNTIF(D3:D12,J17)</f>
        <v>6</v>
      </c>
    </row>
    <row r="18" spans="1:11">
      <c r="C18" t="s">
        <v>13</v>
      </c>
      <c r="D18" t="s">
        <v>24</v>
      </c>
      <c r="E18">
        <f>SUMIF(B$2:B$12,C18,H$2:H$12)</f>
        <v>86</v>
      </c>
    </row>
    <row r="19" spans="1:11">
      <c r="D19" t="s">
        <v>25</v>
      </c>
      <c r="E19">
        <f>SUMIF(B$2:B$12,C18,I$2:I$12)</f>
        <v>17.2</v>
      </c>
    </row>
    <row r="21" spans="1:11">
      <c r="A21" s="2" t="s">
        <v>32</v>
      </c>
    </row>
    <row r="22" spans="1:11">
      <c r="A22" s="3" t="s">
        <v>33</v>
      </c>
      <c r="B22" s="3" t="s">
        <v>34</v>
      </c>
      <c r="C22" s="3" t="s">
        <v>35</v>
      </c>
      <c r="D22" s="3" t="s">
        <v>36</v>
      </c>
      <c r="E22" s="3" t="s">
        <v>37</v>
      </c>
      <c r="F22" s="3" t="s">
        <v>38</v>
      </c>
    </row>
    <row r="23" spans="1:11">
      <c r="A23">
        <v>1</v>
      </c>
      <c r="B23" t="s">
        <v>39</v>
      </c>
      <c r="C23">
        <v>20</v>
      </c>
      <c r="D23">
        <v>40000</v>
      </c>
      <c r="E23">
        <f>C23*D23</f>
        <v>800000</v>
      </c>
      <c r="F23" t="str">
        <f>IF(E23&gt;500000,"Expensive","Lets Buy it")</f>
        <v>Expensive</v>
      </c>
    </row>
    <row r="24" spans="1:11">
      <c r="A24">
        <v>2</v>
      </c>
      <c r="B24" t="s">
        <v>40</v>
      </c>
      <c r="C24">
        <v>30</v>
      </c>
      <c r="D24">
        <v>20000</v>
      </c>
      <c r="E24">
        <f t="shared" ref="E24:E32" si="3">C24*D24</f>
        <v>600000</v>
      </c>
      <c r="F24" t="str">
        <f t="shared" ref="F24:F32" si="4">IF(E24&gt;500000,"Expensive","Lets Buy it")</f>
        <v>Expensive</v>
      </c>
    </row>
    <row r="25" spans="1:11">
      <c r="A25">
        <v>3</v>
      </c>
      <c r="B25" t="s">
        <v>41</v>
      </c>
      <c r="C25">
        <v>15</v>
      </c>
      <c r="D25">
        <v>10000</v>
      </c>
      <c r="E25">
        <f t="shared" si="3"/>
        <v>150000</v>
      </c>
      <c r="F25" t="str">
        <f t="shared" si="4"/>
        <v>Lets Buy it</v>
      </c>
    </row>
    <row r="26" spans="1:11">
      <c r="A26">
        <v>4</v>
      </c>
      <c r="B26" t="s">
        <v>42</v>
      </c>
      <c r="C26">
        <v>14</v>
      </c>
      <c r="D26">
        <v>15000</v>
      </c>
      <c r="E26">
        <f t="shared" si="3"/>
        <v>210000</v>
      </c>
      <c r="F26" t="str">
        <f t="shared" si="4"/>
        <v>Lets Buy it</v>
      </c>
    </row>
    <row r="27" spans="1:11">
      <c r="A27">
        <v>5</v>
      </c>
      <c r="B27" t="s">
        <v>43</v>
      </c>
      <c r="C27">
        <v>18</v>
      </c>
      <c r="D27">
        <v>20000</v>
      </c>
      <c r="E27">
        <f t="shared" si="3"/>
        <v>360000</v>
      </c>
      <c r="F27" t="str">
        <f t="shared" si="4"/>
        <v>Lets Buy it</v>
      </c>
    </row>
    <row r="28" spans="1:11">
      <c r="A28">
        <v>6</v>
      </c>
      <c r="B28" t="s">
        <v>44</v>
      </c>
      <c r="C28">
        <v>17</v>
      </c>
      <c r="D28">
        <v>2000</v>
      </c>
      <c r="E28">
        <f t="shared" si="3"/>
        <v>34000</v>
      </c>
      <c r="F28" t="str">
        <f t="shared" si="4"/>
        <v>Lets Buy it</v>
      </c>
    </row>
    <row r="29" spans="1:11">
      <c r="A29">
        <v>7</v>
      </c>
      <c r="B29" t="s">
        <v>45</v>
      </c>
      <c r="C29">
        <v>10</v>
      </c>
      <c r="D29">
        <v>25000</v>
      </c>
      <c r="E29">
        <f t="shared" si="3"/>
        <v>250000</v>
      </c>
      <c r="F29" t="str">
        <f t="shared" si="4"/>
        <v>Lets Buy it</v>
      </c>
    </row>
    <row r="30" spans="1:11">
      <c r="A30">
        <v>8</v>
      </c>
      <c r="B30" t="s">
        <v>46</v>
      </c>
      <c r="C30">
        <v>5</v>
      </c>
      <c r="D30">
        <v>250</v>
      </c>
      <c r="E30">
        <f t="shared" si="3"/>
        <v>1250</v>
      </c>
      <c r="F30" t="str">
        <f t="shared" si="4"/>
        <v>Lets Buy it</v>
      </c>
    </row>
    <row r="31" spans="1:11">
      <c r="A31">
        <v>9</v>
      </c>
      <c r="B31" t="s">
        <v>47</v>
      </c>
      <c r="C31">
        <v>25</v>
      </c>
      <c r="D31">
        <v>100</v>
      </c>
      <c r="E31">
        <f t="shared" si="3"/>
        <v>2500</v>
      </c>
      <c r="F31" t="str">
        <f t="shared" si="4"/>
        <v>Lets Buy it</v>
      </c>
    </row>
    <row r="32" spans="1:11">
      <c r="A32">
        <v>10</v>
      </c>
      <c r="B32" t="s">
        <v>48</v>
      </c>
      <c r="C32">
        <v>30</v>
      </c>
      <c r="D32">
        <v>12000</v>
      </c>
      <c r="E32">
        <f t="shared" si="3"/>
        <v>360000</v>
      </c>
      <c r="F32" t="str">
        <f t="shared" si="4"/>
        <v>Lets Buy it</v>
      </c>
    </row>
    <row r="34" spans="1:7">
      <c r="B34" s="4" t="s">
        <v>49</v>
      </c>
      <c r="C34">
        <f>COUNTA(B23:B32)</f>
        <v>10</v>
      </c>
      <c r="E34" s="4" t="s">
        <v>21</v>
      </c>
      <c r="F34" t="s">
        <v>29</v>
      </c>
      <c r="G34" t="s">
        <v>50</v>
      </c>
    </row>
    <row r="35" spans="1:7">
      <c r="F35">
        <f>COUNTIF(C23:C32,F34)</f>
        <v>3</v>
      </c>
      <c r="G35">
        <f>COUNTIF(C23:C32,G34)</f>
        <v>6</v>
      </c>
    </row>
    <row r="36" spans="1:7">
      <c r="B36" s="4" t="s">
        <v>22</v>
      </c>
      <c r="C36" t="s">
        <v>51</v>
      </c>
      <c r="D36" t="s">
        <v>52</v>
      </c>
      <c r="E36" t="s">
        <v>53</v>
      </c>
    </row>
    <row r="37" spans="1:7">
      <c r="C37">
        <f>SUMIF(B22:B32,B29,C22:C32)</f>
        <v>10</v>
      </c>
      <c r="D37">
        <f>SUMIF(B22:B32,B29,D22:D32)</f>
        <v>25000</v>
      </c>
      <c r="E37">
        <f>SUMIF(B22:B32,B29,E22:E32)</f>
        <v>250000</v>
      </c>
    </row>
    <row r="39" spans="1:7">
      <c r="A39" s="2" t="s">
        <v>54</v>
      </c>
    </row>
    <row r="40" spans="1:7">
      <c r="A40" s="7" t="s">
        <v>55</v>
      </c>
      <c r="B40" s="7" t="s">
        <v>56</v>
      </c>
      <c r="C40" s="7" t="s">
        <v>57</v>
      </c>
      <c r="D40" s="7" t="s">
        <v>58</v>
      </c>
      <c r="E40" s="7" t="s">
        <v>23</v>
      </c>
      <c r="F40" s="7" t="s">
        <v>25</v>
      </c>
      <c r="G40" s="7" t="s">
        <v>38</v>
      </c>
    </row>
    <row r="41" spans="1:7">
      <c r="A41" t="s">
        <v>28</v>
      </c>
      <c r="B41">
        <v>20</v>
      </c>
      <c r="C41">
        <v>15</v>
      </c>
      <c r="D41">
        <v>20</v>
      </c>
      <c r="E41">
        <f>SUM(B41:D41)</f>
        <v>55</v>
      </c>
      <c r="F41">
        <f>E41/COUNTA(B41:D41)</f>
        <v>18.333333333333332</v>
      </c>
      <c r="G41" t="str">
        <f>IF(F41&gt;20,"A",IF(F41&gt;15,"B","C"))</f>
        <v>B</v>
      </c>
    </row>
    <row r="42" spans="1:7">
      <c r="A42" t="s">
        <v>31</v>
      </c>
      <c r="B42">
        <v>30</v>
      </c>
      <c r="C42">
        <v>12</v>
      </c>
      <c r="D42">
        <v>15</v>
      </c>
      <c r="E42">
        <f t="shared" ref="E42:E49" si="5">SUM(B42:D42)</f>
        <v>57</v>
      </c>
      <c r="F42">
        <f>E42/COUNTA(B42:D42)</f>
        <v>19</v>
      </c>
      <c r="G42" t="str">
        <f t="shared" ref="G42:G49" si="6">IF(F42&gt;20,"A",IF(F42&gt;15,"B","C"))</f>
        <v>B</v>
      </c>
    </row>
    <row r="43" spans="1:7">
      <c r="A43" t="s">
        <v>59</v>
      </c>
      <c r="B43">
        <v>15</v>
      </c>
      <c r="C43">
        <v>14</v>
      </c>
      <c r="D43">
        <v>14</v>
      </c>
      <c r="E43">
        <f t="shared" si="5"/>
        <v>43</v>
      </c>
      <c r="F43">
        <f t="shared" ref="F43:F49" si="7">E43/COUNTA(B43:D43)</f>
        <v>14.333333333333334</v>
      </c>
      <c r="G43" t="str">
        <f t="shared" si="6"/>
        <v>C</v>
      </c>
    </row>
    <row r="44" spans="1:7">
      <c r="A44" t="s">
        <v>60</v>
      </c>
      <c r="B44">
        <v>12</v>
      </c>
      <c r="C44">
        <v>17</v>
      </c>
      <c r="D44">
        <v>17</v>
      </c>
      <c r="E44">
        <f t="shared" si="5"/>
        <v>46</v>
      </c>
      <c r="F44">
        <f t="shared" si="7"/>
        <v>15.333333333333334</v>
      </c>
      <c r="G44" t="str">
        <f t="shared" si="6"/>
        <v>B</v>
      </c>
    </row>
    <row r="45" spans="1:7">
      <c r="A45" t="s">
        <v>61</v>
      </c>
      <c r="B45">
        <v>14</v>
      </c>
      <c r="C45">
        <v>18</v>
      </c>
      <c r="D45">
        <v>18</v>
      </c>
      <c r="E45">
        <f t="shared" si="5"/>
        <v>50</v>
      </c>
      <c r="F45">
        <f t="shared" si="7"/>
        <v>16.666666666666668</v>
      </c>
      <c r="G45" t="str">
        <f t="shared" si="6"/>
        <v>B</v>
      </c>
    </row>
    <row r="46" spans="1:7">
      <c r="A46" t="s">
        <v>62</v>
      </c>
      <c r="B46">
        <v>16</v>
      </c>
      <c r="C46">
        <v>25</v>
      </c>
      <c r="D46">
        <v>20</v>
      </c>
      <c r="E46">
        <f t="shared" si="5"/>
        <v>61</v>
      </c>
      <c r="F46">
        <f t="shared" si="7"/>
        <v>20.333333333333332</v>
      </c>
      <c r="G46" t="str">
        <f t="shared" si="6"/>
        <v>A</v>
      </c>
    </row>
    <row r="47" spans="1:7">
      <c r="A47" t="s">
        <v>63</v>
      </c>
      <c r="B47">
        <v>18</v>
      </c>
      <c r="C47">
        <v>21</v>
      </c>
      <c r="D47">
        <v>22</v>
      </c>
      <c r="E47">
        <f t="shared" si="5"/>
        <v>61</v>
      </c>
      <c r="F47">
        <f t="shared" si="7"/>
        <v>20.333333333333332</v>
      </c>
      <c r="G47" t="str">
        <f t="shared" si="6"/>
        <v>A</v>
      </c>
    </row>
    <row r="48" spans="1:7">
      <c r="A48" t="s">
        <v>65</v>
      </c>
      <c r="B48">
        <v>17</v>
      </c>
      <c r="C48">
        <v>23</v>
      </c>
      <c r="D48">
        <v>13</v>
      </c>
      <c r="E48">
        <f t="shared" si="5"/>
        <v>53</v>
      </c>
      <c r="F48">
        <f t="shared" si="7"/>
        <v>17.666666666666668</v>
      </c>
      <c r="G48" t="str">
        <f t="shared" si="6"/>
        <v>B</v>
      </c>
    </row>
    <row r="49" spans="1:9">
      <c r="A49" t="s">
        <v>64</v>
      </c>
      <c r="B49">
        <v>20</v>
      </c>
      <c r="C49">
        <v>25</v>
      </c>
      <c r="D49">
        <v>25</v>
      </c>
      <c r="E49">
        <f t="shared" si="5"/>
        <v>70</v>
      </c>
      <c r="F49">
        <f t="shared" si="7"/>
        <v>23.333333333333332</v>
      </c>
      <c r="G49" t="str">
        <f t="shared" si="6"/>
        <v>A</v>
      </c>
    </row>
    <row r="51" spans="1:9">
      <c r="B51" s="4" t="s">
        <v>66</v>
      </c>
      <c r="C51">
        <f>COUNTA(A40:A49)</f>
        <v>10</v>
      </c>
      <c r="D51" s="4" t="s">
        <v>21</v>
      </c>
      <c r="E51" t="s">
        <v>68</v>
      </c>
      <c r="F51" t="s">
        <v>28</v>
      </c>
      <c r="G51" t="s">
        <v>69</v>
      </c>
      <c r="H51" t="s">
        <v>31</v>
      </c>
    </row>
    <row r="52" spans="1:9">
      <c r="B52" s="4" t="s">
        <v>49</v>
      </c>
      <c r="C52">
        <f>COUNTIF(B41:B49,"&gt;20")</f>
        <v>1</v>
      </c>
      <c r="E52" t="s">
        <v>67</v>
      </c>
      <c r="F52">
        <f>VLOOKUP(A41,A40:G49,5)</f>
        <v>55</v>
      </c>
      <c r="G52">
        <f>VLOOKUP(G51,A40:G49,5)</f>
        <v>43</v>
      </c>
      <c r="H52">
        <f>VLOOKUP(H51,A40:G49,5,FALSE)</f>
        <v>57</v>
      </c>
    </row>
    <row r="53" spans="1:9">
      <c r="E53" t="s">
        <v>10</v>
      </c>
      <c r="F53" t="str">
        <f>VLOOKUP(F51,A40:G49,7)</f>
        <v>B</v>
      </c>
      <c r="G53" t="str">
        <f>VLOOKUP(G51,A40:G49,7)</f>
        <v>C</v>
      </c>
      <c r="H53" t="str">
        <f>VLOOKUP(H51,A40:G49,7,FALSE)</f>
        <v>B</v>
      </c>
    </row>
    <row r="55" spans="1:9">
      <c r="B55" s="4" t="s">
        <v>26</v>
      </c>
      <c r="C55" t="s">
        <v>68</v>
      </c>
      <c r="D55" t="s">
        <v>60</v>
      </c>
      <c r="E55" t="s">
        <v>69</v>
      </c>
      <c r="F55" t="s">
        <v>31</v>
      </c>
    </row>
    <row r="56" spans="1:9">
      <c r="C56" t="s">
        <v>23</v>
      </c>
      <c r="D56">
        <f>VLOOKUP(D55,A40:G49,5)</f>
        <v>46</v>
      </c>
      <c r="E56">
        <f>VLOOKUP(E55,A40:G49,5)</f>
        <v>43</v>
      </c>
      <c r="F56">
        <f>VLOOKUP(A42,A40:G49,5,FALSE)</f>
        <v>57</v>
      </c>
    </row>
    <row r="57" spans="1:9">
      <c r="C57" t="s">
        <v>25</v>
      </c>
      <c r="D57">
        <f>VLOOKUP(D55,A40:G49,6)</f>
        <v>15.333333333333334</v>
      </c>
      <c r="E57">
        <f>VLOOKUP(E55,A40:G49,6)</f>
        <v>14.333333333333334</v>
      </c>
      <c r="F57">
        <f>VLOOKUP(F55,A40:G49,6,FALSE)</f>
        <v>19</v>
      </c>
    </row>
    <row r="61" spans="1:9">
      <c r="A61" s="5" t="s">
        <v>70</v>
      </c>
    </row>
    <row r="62" spans="1:9">
      <c r="A62" s="6" t="s">
        <v>71</v>
      </c>
      <c r="B62" s="6" t="s">
        <v>77</v>
      </c>
      <c r="C62" s="6" t="s">
        <v>80</v>
      </c>
      <c r="D62" s="6" t="s">
        <v>87</v>
      </c>
      <c r="E62" s="6" t="s">
        <v>88</v>
      </c>
      <c r="F62" s="6" t="s">
        <v>89</v>
      </c>
      <c r="G62" s="6" t="s">
        <v>90</v>
      </c>
      <c r="H62" s="6" t="s">
        <v>23</v>
      </c>
      <c r="I62" s="6" t="s">
        <v>38</v>
      </c>
    </row>
    <row r="63" spans="1:9">
      <c r="A63" t="s">
        <v>11</v>
      </c>
      <c r="B63" t="s">
        <v>45</v>
      </c>
      <c r="C63" t="s">
        <v>81</v>
      </c>
      <c r="D63">
        <v>5000</v>
      </c>
      <c r="E63">
        <f>D63*2.5%</f>
        <v>125</v>
      </c>
      <c r="F63">
        <f>D63*3.5%</f>
        <v>175.00000000000003</v>
      </c>
      <c r="G63">
        <f>D63*1.5%</f>
        <v>75</v>
      </c>
      <c r="H63">
        <f>SUM(D63:G63)</f>
        <v>5375</v>
      </c>
      <c r="I63" t="str">
        <f>IF(H63&gt;20000,"A",IF(H63&gt;10000,"B","C"))</f>
        <v>C</v>
      </c>
    </row>
    <row r="64" spans="1:9">
      <c r="A64" t="s">
        <v>72</v>
      </c>
      <c r="B64" t="s">
        <v>45</v>
      </c>
      <c r="C64" t="s">
        <v>82</v>
      </c>
      <c r="D64">
        <v>8000</v>
      </c>
      <c r="E64">
        <f t="shared" ref="E64:E70" si="8">D64*2.5%</f>
        <v>200</v>
      </c>
      <c r="F64">
        <f t="shared" ref="F64:F70" si="9">D64*3.5%</f>
        <v>280</v>
      </c>
      <c r="G64">
        <f t="shared" ref="G64:G70" si="10">D64*1.5%</f>
        <v>120</v>
      </c>
      <c r="H64">
        <f t="shared" ref="H64:H70" si="11">SUM(D64:G64)</f>
        <v>8600</v>
      </c>
      <c r="I64" t="str">
        <f t="shared" ref="I64:I70" si="12">IF(H64&gt;20000,"A",IF(H64&gt;10000,"B","C"))</f>
        <v>C</v>
      </c>
    </row>
    <row r="65" spans="1:10">
      <c r="A65" t="s">
        <v>13</v>
      </c>
      <c r="B65" t="s">
        <v>45</v>
      </c>
      <c r="C65" t="s">
        <v>83</v>
      </c>
      <c r="D65">
        <v>3000</v>
      </c>
      <c r="E65">
        <f t="shared" si="8"/>
        <v>75</v>
      </c>
      <c r="F65">
        <f t="shared" si="9"/>
        <v>105.00000000000001</v>
      </c>
      <c r="G65">
        <f t="shared" si="10"/>
        <v>45</v>
      </c>
      <c r="H65">
        <f t="shared" si="11"/>
        <v>3225</v>
      </c>
      <c r="I65" t="str">
        <f t="shared" si="12"/>
        <v>C</v>
      </c>
    </row>
    <row r="66" spans="1:10">
      <c r="A66" t="s">
        <v>16</v>
      </c>
      <c r="B66" t="s">
        <v>78</v>
      </c>
      <c r="C66" t="s">
        <v>84</v>
      </c>
      <c r="D66">
        <v>6000</v>
      </c>
      <c r="E66">
        <f t="shared" si="8"/>
        <v>150</v>
      </c>
      <c r="F66">
        <f t="shared" si="9"/>
        <v>210.00000000000003</v>
      </c>
      <c r="G66">
        <f t="shared" si="10"/>
        <v>90</v>
      </c>
      <c r="H66">
        <f t="shared" si="11"/>
        <v>6450</v>
      </c>
      <c r="I66" t="str">
        <f t="shared" si="12"/>
        <v>C</v>
      </c>
    </row>
    <row r="67" spans="1:10">
      <c r="A67" t="s">
        <v>73</v>
      </c>
      <c r="B67" t="s">
        <v>78</v>
      </c>
      <c r="C67" t="s">
        <v>85</v>
      </c>
      <c r="D67">
        <v>8000</v>
      </c>
      <c r="E67">
        <f t="shared" si="8"/>
        <v>200</v>
      </c>
      <c r="F67">
        <f t="shared" si="9"/>
        <v>280</v>
      </c>
      <c r="G67">
        <f t="shared" si="10"/>
        <v>120</v>
      </c>
      <c r="H67">
        <f t="shared" si="11"/>
        <v>8600</v>
      </c>
      <c r="I67" t="str">
        <f t="shared" si="12"/>
        <v>C</v>
      </c>
    </row>
    <row r="68" spans="1:10">
      <c r="A68" t="s">
        <v>74</v>
      </c>
      <c r="B68" t="s">
        <v>78</v>
      </c>
      <c r="C68" t="s">
        <v>86</v>
      </c>
      <c r="D68">
        <v>9000</v>
      </c>
      <c r="E68">
        <f t="shared" si="8"/>
        <v>225</v>
      </c>
      <c r="F68">
        <f t="shared" si="9"/>
        <v>315.00000000000006</v>
      </c>
      <c r="G68">
        <f t="shared" si="10"/>
        <v>135</v>
      </c>
      <c r="H68">
        <f t="shared" si="11"/>
        <v>9675</v>
      </c>
      <c r="I68" t="str">
        <f t="shared" si="12"/>
        <v>C</v>
      </c>
    </row>
    <row r="69" spans="1:10">
      <c r="A69" t="s">
        <v>75</v>
      </c>
      <c r="B69" t="s">
        <v>79</v>
      </c>
      <c r="C69" t="s">
        <v>81</v>
      </c>
      <c r="D69">
        <v>10000</v>
      </c>
      <c r="E69">
        <f t="shared" si="8"/>
        <v>250</v>
      </c>
      <c r="F69">
        <f t="shared" si="9"/>
        <v>350.00000000000006</v>
      </c>
      <c r="G69">
        <f t="shared" si="10"/>
        <v>150</v>
      </c>
      <c r="H69">
        <f t="shared" si="11"/>
        <v>10750</v>
      </c>
      <c r="I69" t="str">
        <f t="shared" si="12"/>
        <v>B</v>
      </c>
    </row>
    <row r="70" spans="1:10">
      <c r="A70" t="s">
        <v>76</v>
      </c>
      <c r="B70" t="s">
        <v>79</v>
      </c>
      <c r="C70" t="s">
        <v>84</v>
      </c>
      <c r="D70">
        <v>5000</v>
      </c>
      <c r="E70">
        <f t="shared" si="8"/>
        <v>125</v>
      </c>
      <c r="F70">
        <f t="shared" si="9"/>
        <v>175.00000000000003</v>
      </c>
      <c r="G70">
        <f t="shared" si="10"/>
        <v>75</v>
      </c>
      <c r="H70">
        <f t="shared" si="11"/>
        <v>5375</v>
      </c>
      <c r="I70" t="str">
        <f t="shared" si="12"/>
        <v>C</v>
      </c>
    </row>
    <row r="72" spans="1:10">
      <c r="B72" t="s">
        <v>66</v>
      </c>
      <c r="C72" t="s">
        <v>45</v>
      </c>
      <c r="D72" t="s">
        <v>79</v>
      </c>
      <c r="E72" t="s">
        <v>78</v>
      </c>
      <c r="H72" t="s">
        <v>91</v>
      </c>
      <c r="I72" t="s">
        <v>26</v>
      </c>
      <c r="J72">
        <f>COUNTIF(C62:C70,C63)</f>
        <v>2</v>
      </c>
    </row>
    <row r="73" spans="1:10">
      <c r="C73">
        <f>COUNTIF(B62:B70,B64)</f>
        <v>3</v>
      </c>
      <c r="D73">
        <f>COUNTIF(B62:B70,B69)</f>
        <v>2</v>
      </c>
      <c r="E73">
        <f>COUNTIF(B62:B70,B68)</f>
        <v>3</v>
      </c>
      <c r="J73">
        <f>COUNTIF(C62:C70,C66)</f>
        <v>2</v>
      </c>
    </row>
    <row r="74" spans="1:10">
      <c r="B74" t="s">
        <v>49</v>
      </c>
      <c r="C74">
        <f>SUMIF(B62:B70,B65,D62:D70)</f>
        <v>16000</v>
      </c>
      <c r="E74" t="s">
        <v>21</v>
      </c>
      <c r="F74" t="s">
        <v>13</v>
      </c>
      <c r="G74" t="s">
        <v>75</v>
      </c>
    </row>
    <row r="75" spans="1:10">
      <c r="E75" t="s">
        <v>80</v>
      </c>
      <c r="F75" t="str">
        <f>VLOOKUP(F74,A62:I70,3,FALSE)</f>
        <v>PION</v>
      </c>
      <c r="G75" t="str">
        <f>VLOOKUP(G74,A62:I70,3,FALSE)</f>
        <v>MANAGER</v>
      </c>
    </row>
    <row r="76" spans="1:10">
      <c r="E76" t="s">
        <v>38</v>
      </c>
      <c r="F76" t="str">
        <f>VLOOKUP(F74,A62:I70,9,FALSE)</f>
        <v>C</v>
      </c>
      <c r="G76" t="str">
        <f>VLOOKUP(G74,A62:I70,9,FALSE)</f>
        <v>B</v>
      </c>
    </row>
    <row r="81" spans="1:11">
      <c r="A81" s="2" t="s">
        <v>92</v>
      </c>
    </row>
    <row r="82" spans="1:11">
      <c r="A82" s="9" t="s">
        <v>93</v>
      </c>
      <c r="B82" s="9" t="s">
        <v>94</v>
      </c>
      <c r="C82" s="9" t="s">
        <v>95</v>
      </c>
      <c r="D82" s="9" t="s">
        <v>96</v>
      </c>
      <c r="E82" s="9" t="s">
        <v>97</v>
      </c>
      <c r="F82" s="9" t="s">
        <v>108</v>
      </c>
      <c r="G82" s="9" t="s">
        <v>98</v>
      </c>
      <c r="H82" s="9" t="s">
        <v>99</v>
      </c>
      <c r="I82" s="9" t="s">
        <v>100</v>
      </c>
      <c r="J82" s="9" t="s">
        <v>101</v>
      </c>
    </row>
    <row r="83" spans="1:11">
      <c r="A83" s="8" t="s">
        <v>102</v>
      </c>
      <c r="B83" s="8">
        <v>2000</v>
      </c>
      <c r="C83" s="8">
        <v>1500</v>
      </c>
      <c r="D83" s="8">
        <v>300</v>
      </c>
      <c r="E83" s="8">
        <v>1400</v>
      </c>
      <c r="F83" s="8">
        <v>1000</v>
      </c>
      <c r="G83" s="8">
        <v>1400</v>
      </c>
      <c r="H83" s="8">
        <f>SUM(B83:G83)</f>
        <v>7600</v>
      </c>
      <c r="I83" s="8">
        <v>10000</v>
      </c>
      <c r="J83" t="str">
        <f>IF(H83&gt;I83,"ACHIVED","NOT ACHIVED")</f>
        <v>NOT ACHIVED</v>
      </c>
    </row>
    <row r="84" spans="1:11">
      <c r="A84" s="8" t="s">
        <v>74</v>
      </c>
      <c r="B84" s="8">
        <v>5000</v>
      </c>
      <c r="C84" s="8">
        <v>1200</v>
      </c>
      <c r="D84" s="8">
        <v>500</v>
      </c>
      <c r="E84" s="8">
        <v>1200</v>
      </c>
      <c r="F84" s="8">
        <v>1200</v>
      </c>
      <c r="G84" s="8">
        <v>2800</v>
      </c>
      <c r="H84" s="8">
        <f t="shared" ref="H84:H93" si="13">SUM(B84:G84)</f>
        <v>11900</v>
      </c>
      <c r="I84" s="8">
        <v>12000</v>
      </c>
      <c r="J84" t="str">
        <f t="shared" ref="J84:J93" si="14">IF(H84&gt;I84,"ACHIVED","NOT ACHIVED")</f>
        <v>NOT ACHIVED</v>
      </c>
    </row>
    <row r="85" spans="1:11">
      <c r="A85" s="8" t="s">
        <v>73</v>
      </c>
      <c r="B85" s="8">
        <v>3000</v>
      </c>
      <c r="C85" s="8">
        <v>800</v>
      </c>
      <c r="D85" s="8">
        <v>1200</v>
      </c>
      <c r="E85" s="8">
        <v>3000</v>
      </c>
      <c r="F85" s="8">
        <v>1500</v>
      </c>
      <c r="G85" s="8">
        <v>3500</v>
      </c>
      <c r="H85" s="8">
        <f t="shared" si="13"/>
        <v>13000</v>
      </c>
      <c r="I85" s="8">
        <v>18000</v>
      </c>
      <c r="J85" t="str">
        <f t="shared" si="14"/>
        <v>NOT ACHIVED</v>
      </c>
    </row>
    <row r="86" spans="1:11">
      <c r="A86" s="8" t="s">
        <v>16</v>
      </c>
      <c r="B86" s="8">
        <v>1000</v>
      </c>
      <c r="C86" s="8">
        <v>900</v>
      </c>
      <c r="D86" s="8">
        <v>1800</v>
      </c>
      <c r="E86" s="8">
        <v>5000</v>
      </c>
      <c r="F86" s="8">
        <v>1400</v>
      </c>
      <c r="G86" s="8">
        <v>1200</v>
      </c>
      <c r="H86" s="8">
        <f t="shared" si="13"/>
        <v>11300</v>
      </c>
      <c r="I86" s="8">
        <v>10000</v>
      </c>
      <c r="J86" t="str">
        <f t="shared" si="14"/>
        <v>ACHIVED</v>
      </c>
    </row>
    <row r="87" spans="1:11">
      <c r="A87" s="8" t="s">
        <v>13</v>
      </c>
      <c r="B87" s="8">
        <v>500</v>
      </c>
      <c r="C87" s="8">
        <v>1000</v>
      </c>
      <c r="D87" s="8">
        <v>2300</v>
      </c>
      <c r="E87" s="8">
        <v>8000</v>
      </c>
      <c r="F87" s="8">
        <v>1700</v>
      </c>
      <c r="G87" s="8">
        <v>1400</v>
      </c>
      <c r="H87" s="8">
        <f t="shared" si="13"/>
        <v>14900</v>
      </c>
      <c r="I87" s="8">
        <v>12000</v>
      </c>
      <c r="J87" t="str">
        <f t="shared" si="14"/>
        <v>ACHIVED</v>
      </c>
    </row>
    <row r="88" spans="1:11">
      <c r="A88" s="8" t="s">
        <v>12</v>
      </c>
      <c r="B88" s="8">
        <v>800</v>
      </c>
      <c r="C88" s="8">
        <v>500</v>
      </c>
      <c r="D88" s="8">
        <v>2400</v>
      </c>
      <c r="E88" s="8">
        <v>1900</v>
      </c>
      <c r="F88" s="8">
        <v>1800</v>
      </c>
      <c r="G88" s="8">
        <v>1800</v>
      </c>
      <c r="H88" s="8">
        <f t="shared" si="13"/>
        <v>9200</v>
      </c>
      <c r="I88" s="8">
        <v>10000</v>
      </c>
      <c r="J88" t="str">
        <f t="shared" si="14"/>
        <v>NOT ACHIVED</v>
      </c>
    </row>
    <row r="89" spans="1:11">
      <c r="A89" s="8" t="s">
        <v>103</v>
      </c>
      <c r="B89" s="8">
        <v>1200</v>
      </c>
      <c r="C89" s="8">
        <v>1400</v>
      </c>
      <c r="D89" s="8">
        <v>1500</v>
      </c>
      <c r="E89" s="8">
        <v>700</v>
      </c>
      <c r="F89" s="8">
        <v>2500</v>
      </c>
      <c r="G89" s="8">
        <v>7000</v>
      </c>
      <c r="H89" s="8">
        <f t="shared" si="13"/>
        <v>14300</v>
      </c>
      <c r="I89" s="8">
        <v>12000</v>
      </c>
      <c r="J89" t="str">
        <f t="shared" si="14"/>
        <v>ACHIVED</v>
      </c>
    </row>
    <row r="90" spans="1:11">
      <c r="A90" s="8" t="s">
        <v>104</v>
      </c>
      <c r="B90" s="8">
        <v>1500</v>
      </c>
      <c r="C90" s="8">
        <v>1800</v>
      </c>
      <c r="D90" s="8">
        <v>1800</v>
      </c>
      <c r="E90" s="8">
        <v>1800</v>
      </c>
      <c r="F90" s="8">
        <v>300</v>
      </c>
      <c r="G90" s="8">
        <v>1500</v>
      </c>
      <c r="H90" s="8">
        <f t="shared" si="13"/>
        <v>8700</v>
      </c>
      <c r="I90" s="8">
        <v>10000</v>
      </c>
      <c r="J90" t="str">
        <f t="shared" si="14"/>
        <v>NOT ACHIVED</v>
      </c>
    </row>
    <row r="91" spans="1:11">
      <c r="A91" s="8" t="s">
        <v>105</v>
      </c>
      <c r="B91" s="8">
        <v>1800</v>
      </c>
      <c r="C91" s="8">
        <v>2500</v>
      </c>
      <c r="D91" s="8">
        <v>1700</v>
      </c>
      <c r="E91" s="8">
        <v>1500</v>
      </c>
      <c r="F91" s="8">
        <v>2800</v>
      </c>
      <c r="G91" s="8">
        <v>1800</v>
      </c>
      <c r="H91" s="8">
        <f t="shared" si="13"/>
        <v>12100</v>
      </c>
      <c r="I91" s="8">
        <v>12000</v>
      </c>
      <c r="J91" t="str">
        <f t="shared" si="14"/>
        <v>ACHIVED</v>
      </c>
    </row>
    <row r="92" spans="1:11">
      <c r="A92" s="8" t="s">
        <v>106</v>
      </c>
      <c r="B92" s="8">
        <v>200</v>
      </c>
      <c r="C92" s="8">
        <v>3000</v>
      </c>
      <c r="D92" s="8">
        <v>1900</v>
      </c>
      <c r="E92" s="8">
        <v>1200</v>
      </c>
      <c r="F92" s="8">
        <v>1500</v>
      </c>
      <c r="G92" s="8">
        <v>3000</v>
      </c>
      <c r="H92" s="8">
        <f t="shared" si="13"/>
        <v>10800</v>
      </c>
      <c r="I92" s="8">
        <v>10000</v>
      </c>
      <c r="J92" t="str">
        <f t="shared" si="14"/>
        <v>ACHIVED</v>
      </c>
    </row>
    <row r="93" spans="1:11">
      <c r="A93" s="8" t="s">
        <v>107</v>
      </c>
      <c r="B93" s="8">
        <v>1600</v>
      </c>
      <c r="C93" s="8">
        <v>1200</v>
      </c>
      <c r="D93" s="8">
        <v>2000</v>
      </c>
      <c r="E93" s="8">
        <v>800</v>
      </c>
      <c r="F93" s="8">
        <v>1700</v>
      </c>
      <c r="G93" s="8">
        <v>800</v>
      </c>
      <c r="H93" s="8">
        <f t="shared" si="13"/>
        <v>8100</v>
      </c>
      <c r="I93" s="8">
        <v>10000</v>
      </c>
      <c r="J93" t="str">
        <f t="shared" si="14"/>
        <v>NOT ACHIVED</v>
      </c>
    </row>
    <row r="95" spans="1:11">
      <c r="A95" s="10" t="s">
        <v>66</v>
      </c>
      <c r="B95">
        <f>COUNTA(A83:A93)</f>
        <v>11</v>
      </c>
      <c r="C95">
        <f>VLOOKUP(A89,A82:J93,9,FALSE)</f>
        <v>12000</v>
      </c>
      <c r="D95" s="4" t="s">
        <v>21</v>
      </c>
      <c r="E95" t="s">
        <v>73</v>
      </c>
      <c r="F95" t="s">
        <v>16</v>
      </c>
      <c r="G95" t="s">
        <v>12</v>
      </c>
      <c r="I95" s="4" t="s">
        <v>22</v>
      </c>
      <c r="J95">
        <f>COUNTIF(J82:J93,J86)</f>
        <v>5</v>
      </c>
    </row>
    <row r="96" spans="1:11">
      <c r="C96" t="str">
        <f>VLOOKUP(A89,A83:J94,10,FALSE)</f>
        <v>ACHIVED</v>
      </c>
      <c r="D96" t="s">
        <v>100</v>
      </c>
      <c r="E96">
        <f>VLOOKUP(E95,A82:J93,9)</f>
        <v>12000</v>
      </c>
      <c r="F96">
        <f>VLOOKUP(F95,A82:J93,9)</f>
        <v>12000</v>
      </c>
      <c r="G96">
        <f>VLOOKUP(G95,A82:J93,9,FALSE)</f>
        <v>10000</v>
      </c>
      <c r="I96" s="4" t="s">
        <v>26</v>
      </c>
      <c r="J96">
        <v>2000</v>
      </c>
      <c r="K96">
        <v>2500</v>
      </c>
    </row>
    <row r="97" spans="1:11">
      <c r="D97" t="s">
        <v>101</v>
      </c>
      <c r="E97" t="str">
        <f>VLOOKUP(E95,A83:J94,10)</f>
        <v>ACHIVED</v>
      </c>
      <c r="F97" t="str">
        <f>VLOOKUP(F95,A82:J93,10)</f>
        <v>ACHIVED</v>
      </c>
      <c r="G97" t="str">
        <f>VLOOKUP(G95,A82:J93,10,FALSE)</f>
        <v>NOT ACHIVED</v>
      </c>
      <c r="J97" t="str">
        <f>LOOKUP(J96,B82:B93,A82:A93)</f>
        <v>SHASHI</v>
      </c>
      <c r="K97" t="str">
        <f>LOOKUP(K96,C82:C93,A82:A93)</f>
        <v>AMRIT</v>
      </c>
    </row>
    <row r="101" spans="1:11">
      <c r="A101" s="2" t="s">
        <v>109</v>
      </c>
    </row>
    <row r="102" spans="1:11">
      <c r="A102" s="12" t="s">
        <v>110</v>
      </c>
      <c r="B102" s="12" t="s">
        <v>111</v>
      </c>
      <c r="C102" s="12" t="s">
        <v>112</v>
      </c>
    </row>
    <row r="103" spans="1:11">
      <c r="A103" t="s">
        <v>113</v>
      </c>
      <c r="B103" s="11">
        <v>42370</v>
      </c>
      <c r="C103">
        <v>800</v>
      </c>
    </row>
    <row r="104" spans="1:11">
      <c r="A104" t="s">
        <v>114</v>
      </c>
      <c r="B104" s="11">
        <v>42502</v>
      </c>
      <c r="C104">
        <v>2000</v>
      </c>
      <c r="E104" s="12" t="s">
        <v>66</v>
      </c>
      <c r="F104">
        <f>COUNTA(A103:A121)</f>
        <v>19</v>
      </c>
    </row>
    <row r="105" spans="1:11">
      <c r="A105" t="s">
        <v>113</v>
      </c>
      <c r="B105" s="11">
        <v>42508</v>
      </c>
      <c r="C105">
        <v>500</v>
      </c>
      <c r="E105" s="12" t="s">
        <v>49</v>
      </c>
      <c r="F105" t="s">
        <v>113</v>
      </c>
      <c r="G105">
        <f>COUNTIF(A103:A121,A103)</f>
        <v>4</v>
      </c>
    </row>
    <row r="106" spans="1:11">
      <c r="A106" t="s">
        <v>115</v>
      </c>
      <c r="B106" s="11">
        <v>42510</v>
      </c>
      <c r="C106">
        <v>800</v>
      </c>
      <c r="F106" t="s">
        <v>117</v>
      </c>
      <c r="G106">
        <f>COUNTIF(A103:A121,A121)</f>
        <v>5</v>
      </c>
    </row>
    <row r="107" spans="1:11">
      <c r="A107" t="s">
        <v>115</v>
      </c>
      <c r="B107" s="11">
        <v>42410</v>
      </c>
      <c r="C107">
        <v>1000</v>
      </c>
      <c r="F107" t="s">
        <v>118</v>
      </c>
      <c r="G107">
        <f>COUNTIF(A103:A121,A104)</f>
        <v>5</v>
      </c>
    </row>
    <row r="108" spans="1:11">
      <c r="A108" t="s">
        <v>117</v>
      </c>
      <c r="B108" s="11">
        <v>42498</v>
      </c>
      <c r="C108">
        <v>1000</v>
      </c>
      <c r="E108" s="12" t="s">
        <v>21</v>
      </c>
      <c r="F108" t="s">
        <v>119</v>
      </c>
      <c r="G108" t="s">
        <v>120</v>
      </c>
    </row>
    <row r="109" spans="1:11">
      <c r="A109" t="s">
        <v>114</v>
      </c>
      <c r="B109" s="11">
        <v>42500</v>
      </c>
      <c r="C109">
        <v>1200</v>
      </c>
      <c r="F109">
        <f>COUNTIF(C103:C121,F108)</f>
        <v>12</v>
      </c>
      <c r="G109">
        <f>COUNTIF(C103:C121,G108)</f>
        <v>16</v>
      </c>
    </row>
    <row r="110" spans="1:11">
      <c r="A110" t="s">
        <v>114</v>
      </c>
      <c r="B110" s="11">
        <v>42515</v>
      </c>
      <c r="C110">
        <v>1500</v>
      </c>
      <c r="E110" s="12" t="s">
        <v>26</v>
      </c>
      <c r="F110" t="str">
        <f>HLOOKUP(A102,A102:C121, 15,FALSE )</f>
        <v>WINDOW</v>
      </c>
      <c r="G110" t="str">
        <f>HLOOKUP(A102,A102:C121,18,FALSE)</f>
        <v>BRAKES</v>
      </c>
      <c r="H110" t="str">
        <f>HLOOKUP(A102,A102:C121,20,FALSE)</f>
        <v>WINDOW</v>
      </c>
    </row>
    <row r="111" spans="1:11">
      <c r="A111" t="s">
        <v>116</v>
      </c>
      <c r="B111" s="11">
        <v>42561</v>
      </c>
      <c r="C111">
        <v>1800</v>
      </c>
      <c r="E111" s="12" t="s">
        <v>27</v>
      </c>
      <c r="F111">
        <f>SUMIF(A102:A121,A108,C102:C121)</f>
        <v>7300</v>
      </c>
      <c r="G111">
        <f>SUMIF(A102:A121,A105,C102:C121)</f>
        <v>3500</v>
      </c>
    </row>
    <row r="112" spans="1:11">
      <c r="A112" t="s">
        <v>114</v>
      </c>
      <c r="B112" s="11">
        <v>42379</v>
      </c>
      <c r="C112">
        <v>2000</v>
      </c>
    </row>
    <row r="113" spans="1:6">
      <c r="A113" t="s">
        <v>116</v>
      </c>
      <c r="B113" s="11">
        <v>42536</v>
      </c>
      <c r="C113">
        <v>1500</v>
      </c>
    </row>
    <row r="114" spans="1:6">
      <c r="A114" t="s">
        <v>116</v>
      </c>
      <c r="B114" s="11">
        <v>42381</v>
      </c>
      <c r="C114">
        <v>1000</v>
      </c>
    </row>
    <row r="115" spans="1:6">
      <c r="A115" t="s">
        <v>117</v>
      </c>
      <c r="B115" s="11">
        <v>42370</v>
      </c>
      <c r="C115">
        <v>1200</v>
      </c>
    </row>
    <row r="116" spans="1:6">
      <c r="A116" t="s">
        <v>117</v>
      </c>
      <c r="B116" s="11">
        <v>42500</v>
      </c>
      <c r="C116">
        <v>1500</v>
      </c>
    </row>
    <row r="117" spans="1:6">
      <c r="A117" t="s">
        <v>117</v>
      </c>
      <c r="B117" s="11">
        <v>42500</v>
      </c>
      <c r="C117">
        <v>1800</v>
      </c>
    </row>
    <row r="118" spans="1:6">
      <c r="A118" t="s">
        <v>113</v>
      </c>
      <c r="B118" s="11">
        <v>42500</v>
      </c>
      <c r="C118">
        <v>1000</v>
      </c>
    </row>
    <row r="119" spans="1:6">
      <c r="A119" t="s">
        <v>113</v>
      </c>
      <c r="B119" s="11">
        <v>42596</v>
      </c>
      <c r="C119">
        <v>1200</v>
      </c>
    </row>
    <row r="120" spans="1:6">
      <c r="A120" t="s">
        <v>114</v>
      </c>
      <c r="B120" s="11">
        <v>42597</v>
      </c>
      <c r="C120">
        <v>1500</v>
      </c>
    </row>
    <row r="121" spans="1:6">
      <c r="A121" t="s">
        <v>117</v>
      </c>
      <c r="B121" s="11">
        <v>42602</v>
      </c>
      <c r="C121">
        <v>1800</v>
      </c>
    </row>
    <row r="126" spans="1:6">
      <c r="A126" s="2" t="s">
        <v>121</v>
      </c>
    </row>
    <row r="127" spans="1:6">
      <c r="A127" s="1" t="s">
        <v>71</v>
      </c>
      <c r="B127" s="1" t="s">
        <v>122</v>
      </c>
      <c r="C127" s="1" t="s">
        <v>123</v>
      </c>
      <c r="D127" s="1" t="s">
        <v>124</v>
      </c>
      <c r="E127" s="1" t="s">
        <v>125</v>
      </c>
      <c r="F127" s="1" t="s">
        <v>126</v>
      </c>
    </row>
    <row r="128" spans="1:6">
      <c r="A128" t="s">
        <v>102</v>
      </c>
      <c r="B128" s="11">
        <v>29356</v>
      </c>
      <c r="C128">
        <f ca="1">DATEDIF(B128,TODAY(),"MD")</f>
        <v>0</v>
      </c>
      <c r="D128">
        <f ca="1">DATEDIF(B128,TODAY(),"YM")</f>
        <v>2</v>
      </c>
      <c r="E128">
        <f ca="1">DATEDIF(B128,TODAY(),"Y")</f>
        <v>45</v>
      </c>
      <c r="F128" t="str">
        <f ca="1">IF(E128&gt;20,"ADULT","CHILD")</f>
        <v>ADULT</v>
      </c>
    </row>
    <row r="129" spans="1:6">
      <c r="A129" t="s">
        <v>74</v>
      </c>
      <c r="B129" s="11">
        <v>29818</v>
      </c>
      <c r="C129">
        <f t="shared" ref="C129:C138" ca="1" si="15">DATEDIF(B129,TODAY(),"MD")</f>
        <v>25</v>
      </c>
      <c r="D129">
        <f t="shared" ref="D129:D138" ca="1" si="16">DATEDIF(B129,TODAY(),"YM")</f>
        <v>10</v>
      </c>
      <c r="E129">
        <f t="shared" ref="E129:E138" ca="1" si="17">DATEDIF(B129,TODAY(),"Y")</f>
        <v>43</v>
      </c>
      <c r="F129" t="str">
        <f t="shared" ref="F129:F138" ca="1" si="18">IF(E129&gt;20,"ADULT","CHILD")</f>
        <v>ADULT</v>
      </c>
    </row>
    <row r="130" spans="1:6">
      <c r="A130" t="s">
        <v>73</v>
      </c>
      <c r="B130" s="11">
        <v>37636</v>
      </c>
      <c r="C130">
        <f t="shared" ca="1" si="15"/>
        <v>0</v>
      </c>
      <c r="D130">
        <f t="shared" ca="1" si="16"/>
        <v>6</v>
      </c>
      <c r="E130">
        <f t="shared" ca="1" si="17"/>
        <v>22</v>
      </c>
      <c r="F130" t="str">
        <f t="shared" ca="1" si="18"/>
        <v>ADULT</v>
      </c>
    </row>
    <row r="131" spans="1:6">
      <c r="A131" t="s">
        <v>16</v>
      </c>
      <c r="B131" s="11">
        <v>33018</v>
      </c>
      <c r="C131">
        <f t="shared" ca="1" si="15"/>
        <v>20</v>
      </c>
      <c r="D131">
        <f t="shared" ca="1" si="16"/>
        <v>1</v>
      </c>
      <c r="E131">
        <f t="shared" ca="1" si="17"/>
        <v>35</v>
      </c>
      <c r="F131" t="str">
        <f t="shared" ca="1" si="18"/>
        <v>ADULT</v>
      </c>
    </row>
    <row r="132" spans="1:6">
      <c r="A132" t="s">
        <v>13</v>
      </c>
      <c r="B132" s="11">
        <v>33840</v>
      </c>
      <c r="C132">
        <f t="shared" ca="1" si="15"/>
        <v>21</v>
      </c>
      <c r="D132">
        <f t="shared" ca="1" si="16"/>
        <v>10</v>
      </c>
      <c r="E132">
        <f t="shared" ca="1" si="17"/>
        <v>32</v>
      </c>
      <c r="F132" t="str">
        <f t="shared" ca="1" si="18"/>
        <v>ADULT</v>
      </c>
    </row>
    <row r="133" spans="1:6">
      <c r="A133" t="s">
        <v>12</v>
      </c>
      <c r="B133" s="11">
        <v>36030</v>
      </c>
      <c r="C133">
        <f t="shared" ca="1" si="15"/>
        <v>22</v>
      </c>
      <c r="D133">
        <f t="shared" ca="1" si="16"/>
        <v>10</v>
      </c>
      <c r="E133">
        <f t="shared" ca="1" si="17"/>
        <v>26</v>
      </c>
      <c r="F133" t="str">
        <f t="shared" ca="1" si="18"/>
        <v>ADULT</v>
      </c>
    </row>
    <row r="134" spans="1:6">
      <c r="A134" t="s">
        <v>103</v>
      </c>
      <c r="B134" s="11">
        <v>29353</v>
      </c>
      <c r="C134">
        <f t="shared" ca="1" si="15"/>
        <v>3</v>
      </c>
      <c r="D134">
        <f t="shared" ca="1" si="16"/>
        <v>2</v>
      </c>
      <c r="E134">
        <f t="shared" ca="1" si="17"/>
        <v>45</v>
      </c>
      <c r="F134" t="str">
        <f t="shared" ca="1" si="18"/>
        <v>ADULT</v>
      </c>
    </row>
    <row r="135" spans="1:6">
      <c r="A135" t="s">
        <v>104</v>
      </c>
      <c r="B135" s="11">
        <v>38429</v>
      </c>
      <c r="C135">
        <f t="shared" ca="1" si="15"/>
        <v>27</v>
      </c>
      <c r="D135">
        <f t="shared" ca="1" si="16"/>
        <v>3</v>
      </c>
      <c r="E135">
        <f t="shared" ca="1" si="17"/>
        <v>20</v>
      </c>
      <c r="F135" t="str">
        <f t="shared" ca="1" si="18"/>
        <v>CHILD</v>
      </c>
    </row>
    <row r="136" spans="1:6">
      <c r="A136" t="s">
        <v>105</v>
      </c>
      <c r="B136" s="11">
        <v>39309</v>
      </c>
      <c r="C136">
        <f t="shared" ca="1" si="15"/>
        <v>0</v>
      </c>
      <c r="D136">
        <f t="shared" ca="1" si="16"/>
        <v>11</v>
      </c>
      <c r="E136">
        <f t="shared" ca="1" si="17"/>
        <v>17</v>
      </c>
      <c r="F136" t="str">
        <f t="shared" ca="1" si="18"/>
        <v>CHILD</v>
      </c>
    </row>
    <row r="137" spans="1:6">
      <c r="A137" t="s">
        <v>106</v>
      </c>
      <c r="B137" s="11">
        <v>40323</v>
      </c>
      <c r="C137">
        <f t="shared" ca="1" si="15"/>
        <v>20</v>
      </c>
      <c r="D137">
        <f t="shared" ca="1" si="16"/>
        <v>1</v>
      </c>
      <c r="E137">
        <f t="shared" ca="1" si="17"/>
        <v>15</v>
      </c>
      <c r="F137" t="str">
        <f t="shared" ca="1" si="18"/>
        <v>CHILD</v>
      </c>
    </row>
    <row r="138" spans="1:6">
      <c r="A138" t="s">
        <v>107</v>
      </c>
      <c r="B138" s="11">
        <v>34206</v>
      </c>
      <c r="C138">
        <f t="shared" ca="1" si="15"/>
        <v>20</v>
      </c>
      <c r="D138">
        <f t="shared" ca="1" si="16"/>
        <v>10</v>
      </c>
      <c r="E138">
        <f t="shared" ca="1" si="17"/>
        <v>31</v>
      </c>
      <c r="F138" t="str">
        <f t="shared" ca="1" si="18"/>
        <v>ADULT</v>
      </c>
    </row>
    <row r="140" spans="1:6">
      <c r="B140" s="13" t="s">
        <v>66</v>
      </c>
      <c r="C140">
        <f>COUNTA(A128:A138)</f>
        <v>11</v>
      </c>
      <c r="D140" s="13" t="s">
        <v>21</v>
      </c>
      <c r="E140">
        <f ca="1">COUNTIF(E127:E138,"&gt;20")</f>
        <v>8</v>
      </c>
    </row>
    <row r="141" spans="1:6">
      <c r="B141" s="13" t="s">
        <v>49</v>
      </c>
      <c r="C141">
        <f ca="1">SUMIF(A127:A138,A137,E127:E138)</f>
        <v>15</v>
      </c>
      <c r="D141" s="13" t="s">
        <v>26</v>
      </c>
      <c r="E141">
        <f ca="1">COUNTIF(E127:E138,"&gt;=25")</f>
        <v>7</v>
      </c>
    </row>
  </sheetData>
  <phoneticPr fontId="3" type="noConversion"/>
  <conditionalFormatting sqref="A102:C121">
    <cfRule type="cellIs" dxfId="1" priority="1" operator="between">
      <formula>$C$105</formula>
      <formula>$C$104</formula>
    </cfRule>
    <cfRule type="cellIs" dxfId="0" priority="2" operator="equal">
      <formula>$A$104</formula>
    </cfRule>
  </conditionalFormatting>
  <pageMargins left="0.7" right="0.7" top="0.75" bottom="0.75" header="0.3" footer="0.3"/>
  <pageSetup orientation="portrait" r:id="rId1"/>
  <ignoredErrors>
    <ignoredError sqref="E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Yadav</dc:creator>
  <cp:lastModifiedBy>Prafull Yadav</cp:lastModifiedBy>
  <dcterms:created xsi:type="dcterms:W3CDTF">2025-07-14T05:24:12Z</dcterms:created>
  <dcterms:modified xsi:type="dcterms:W3CDTF">2025-07-15T06:18:51Z</dcterms:modified>
</cp:coreProperties>
</file>